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840" tabRatio="845" activeTab="1"/>
  </bookViews>
  <sheets>
    <sheet name="Long section Kadar Khal" sheetId="17" r:id="rId1"/>
    <sheet name="Offtake khal" sheetId="16" r:id="rId2"/>
    <sheet name="Outfall khal" sheetId="15" r:id="rId3"/>
    <sheet name="Kadar khal" sheetId="14" r:id="rId4"/>
    <sheet name="Abstract of earth" sheetId="1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9" i="14" l="1"/>
  <c r="K557" i="14"/>
  <c r="L557" i="14"/>
  <c r="K558" i="14"/>
  <c r="K562" i="14"/>
  <c r="K563" i="14"/>
  <c r="L563" i="14"/>
  <c r="K564" i="14"/>
  <c r="L564" i="14"/>
  <c r="J560" i="14"/>
  <c r="K561" i="14" s="1"/>
  <c r="J559" i="14"/>
  <c r="K559" i="14" s="1"/>
  <c r="I558" i="14"/>
  <c r="I559" i="14" s="1"/>
  <c r="I560" i="14" s="1"/>
  <c r="I561" i="14" s="1"/>
  <c r="L562" i="14" s="1"/>
  <c r="K543" i="14"/>
  <c r="I539" i="14"/>
  <c r="I540" i="14" s="1"/>
  <c r="I541" i="14" s="1"/>
  <c r="J540" i="14"/>
  <c r="J541" i="14"/>
  <c r="K515" i="14"/>
  <c r="K516" i="14"/>
  <c r="L516" i="14"/>
  <c r="K517" i="14"/>
  <c r="L517" i="14"/>
  <c r="I511" i="14"/>
  <c r="I512" i="14" s="1"/>
  <c r="I513" i="14" s="1"/>
  <c r="J512" i="14"/>
  <c r="J513" i="14"/>
  <c r="K452" i="14"/>
  <c r="L452" i="14"/>
  <c r="I434" i="14"/>
  <c r="I435" i="14" s="1"/>
  <c r="I436" i="14" s="1"/>
  <c r="J435" i="14"/>
  <c r="J436" i="14"/>
  <c r="K297" i="14"/>
  <c r="L297" i="14"/>
  <c r="K182" i="14"/>
  <c r="L182" i="14"/>
  <c r="K70" i="14"/>
  <c r="L70" i="14"/>
  <c r="M452" i="14" l="1"/>
  <c r="M563" i="14"/>
  <c r="M562" i="14"/>
  <c r="M557" i="14"/>
  <c r="M564" i="14"/>
  <c r="M182" i="14"/>
  <c r="M517" i="14"/>
  <c r="K560" i="14"/>
  <c r="L561" i="14"/>
  <c r="M561" i="14" s="1"/>
  <c r="I514" i="14"/>
  <c r="L515" i="14" s="1"/>
  <c r="M515" i="14" s="1"/>
  <c r="M516" i="14"/>
  <c r="L559" i="14"/>
  <c r="M559" i="14" s="1"/>
  <c r="L560" i="14"/>
  <c r="L558" i="14"/>
  <c r="M558" i="14" s="1"/>
  <c r="I542" i="14"/>
  <c r="L543" i="14" s="1"/>
  <c r="M543" i="14" s="1"/>
  <c r="M70" i="14"/>
  <c r="M297" i="14"/>
  <c r="J493" i="14"/>
  <c r="J492" i="14"/>
  <c r="I491" i="14"/>
  <c r="I492" i="14" s="1"/>
  <c r="I493" i="14" s="1"/>
  <c r="J483" i="14"/>
  <c r="J482" i="14"/>
  <c r="I481" i="14"/>
  <c r="I482" i="14" s="1"/>
  <c r="I483" i="14" s="1"/>
  <c r="I466" i="14"/>
  <c r="I467" i="14" s="1"/>
  <c r="J467" i="14"/>
  <c r="J449" i="14"/>
  <c r="J448" i="14"/>
  <c r="I447" i="14"/>
  <c r="I448" i="14" s="1"/>
  <c r="I449" i="14" s="1"/>
  <c r="J419" i="14"/>
  <c r="J418" i="14"/>
  <c r="I417" i="14"/>
  <c r="I418" i="14" s="1"/>
  <c r="I419" i="14" s="1"/>
  <c r="K405" i="14"/>
  <c r="I401" i="14"/>
  <c r="I402" i="14" s="1"/>
  <c r="I403" i="14" s="1"/>
  <c r="J402" i="14"/>
  <c r="J403" i="14"/>
  <c r="J389" i="14"/>
  <c r="J388" i="14"/>
  <c r="I387" i="14"/>
  <c r="I388" i="14" s="1"/>
  <c r="I389" i="14" s="1"/>
  <c r="K372" i="14"/>
  <c r="J370" i="14"/>
  <c r="J369" i="14"/>
  <c r="I368" i="14"/>
  <c r="I369" i="14" s="1"/>
  <c r="I370" i="14" s="1"/>
  <c r="K360" i="14"/>
  <c r="K361" i="14"/>
  <c r="L361" i="14"/>
  <c r="J358" i="14"/>
  <c r="K359" i="14" s="1"/>
  <c r="J357" i="14"/>
  <c r="I356" i="14"/>
  <c r="I357" i="14" s="1"/>
  <c r="I358" i="14" s="1"/>
  <c r="K341" i="14"/>
  <c r="J339" i="14"/>
  <c r="K340" i="14" s="1"/>
  <c r="J338" i="14"/>
  <c r="I337" i="14"/>
  <c r="I338" i="14" s="1"/>
  <c r="I339" i="14" s="1"/>
  <c r="K320" i="14"/>
  <c r="K321" i="14"/>
  <c r="L321" i="14"/>
  <c r="J318" i="14"/>
  <c r="K319" i="14" s="1"/>
  <c r="J317" i="14"/>
  <c r="I316" i="14"/>
  <c r="I317" i="14" s="1"/>
  <c r="I318" i="14" s="1"/>
  <c r="K282" i="14"/>
  <c r="K283" i="14"/>
  <c r="L283" i="14"/>
  <c r="K284" i="14"/>
  <c r="L284" i="14"/>
  <c r="K285" i="14"/>
  <c r="L285" i="14"/>
  <c r="K294" i="14"/>
  <c r="L294" i="14"/>
  <c r="K295" i="14"/>
  <c r="L295" i="14"/>
  <c r="K296" i="14"/>
  <c r="L296" i="14"/>
  <c r="J280" i="14"/>
  <c r="J279" i="14"/>
  <c r="I278" i="14"/>
  <c r="I279" i="14" s="1"/>
  <c r="I280" i="14" s="1"/>
  <c r="J260" i="14"/>
  <c r="J259" i="14"/>
  <c r="I258" i="14"/>
  <c r="I259" i="14" s="1"/>
  <c r="I260" i="14" s="1"/>
  <c r="J237" i="14"/>
  <c r="J236" i="14"/>
  <c r="I235" i="14"/>
  <c r="I236" i="14" s="1"/>
  <c r="I237" i="14" s="1"/>
  <c r="J218" i="14"/>
  <c r="J217" i="14"/>
  <c r="I216" i="14"/>
  <c r="I217" i="14" s="1"/>
  <c r="I218" i="14" s="1"/>
  <c r="J201" i="14"/>
  <c r="J200" i="14"/>
  <c r="I199" i="14"/>
  <c r="I200" i="14" s="1"/>
  <c r="I201" i="14" s="1"/>
  <c r="K180" i="14"/>
  <c r="L180" i="14"/>
  <c r="K181" i="14"/>
  <c r="L181" i="14"/>
  <c r="K166" i="14"/>
  <c r="L166" i="14"/>
  <c r="K131" i="14"/>
  <c r="L131" i="14"/>
  <c r="K132" i="14"/>
  <c r="L132" i="14"/>
  <c r="I122" i="14"/>
  <c r="I123" i="14" s="1"/>
  <c r="I124" i="14" s="1"/>
  <c r="J123" i="14"/>
  <c r="J124" i="14"/>
  <c r="K69" i="14"/>
  <c r="L69" i="14"/>
  <c r="K45" i="14"/>
  <c r="L45" i="14"/>
  <c r="K46" i="14"/>
  <c r="L46" i="14"/>
  <c r="J26" i="14"/>
  <c r="J25" i="14"/>
  <c r="I24" i="14"/>
  <c r="I25" i="14" s="1"/>
  <c r="I26" i="14" s="1"/>
  <c r="J176" i="14"/>
  <c r="J175" i="14"/>
  <c r="I174" i="14"/>
  <c r="I175" i="14" s="1"/>
  <c r="I176" i="14" s="1"/>
  <c r="J162" i="14"/>
  <c r="J161" i="14"/>
  <c r="I160" i="14"/>
  <c r="I161" i="14" s="1"/>
  <c r="I162" i="14" s="1"/>
  <c r="K127" i="14"/>
  <c r="L127" i="14"/>
  <c r="K128" i="14"/>
  <c r="L128" i="14"/>
  <c r="K129" i="14"/>
  <c r="L129" i="14"/>
  <c r="K130" i="14"/>
  <c r="L130" i="14"/>
  <c r="E112" i="14"/>
  <c r="F112" i="14"/>
  <c r="K112" i="14"/>
  <c r="L112" i="14"/>
  <c r="J108" i="14"/>
  <c r="J107" i="14"/>
  <c r="I106" i="14"/>
  <c r="I107" i="14" s="1"/>
  <c r="J88" i="14"/>
  <c r="J87" i="14"/>
  <c r="I86" i="14"/>
  <c r="I87" i="14" s="1"/>
  <c r="K66" i="14"/>
  <c r="L66" i="14"/>
  <c r="K67" i="14"/>
  <c r="L67" i="14"/>
  <c r="K68" i="14"/>
  <c r="L68" i="14"/>
  <c r="J63" i="14"/>
  <c r="J62" i="14"/>
  <c r="I61" i="14"/>
  <c r="I62" i="14" s="1"/>
  <c r="I63" i="14" s="1"/>
  <c r="K110" i="14"/>
  <c r="K111" i="14"/>
  <c r="L111" i="14"/>
  <c r="E88" i="14"/>
  <c r="F88" i="14"/>
  <c r="E89" i="14"/>
  <c r="F89" i="14"/>
  <c r="E90" i="14"/>
  <c r="F90" i="14"/>
  <c r="K90" i="14"/>
  <c r="K82" i="14"/>
  <c r="K83" i="14"/>
  <c r="K84" i="14"/>
  <c r="K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K37" i="14"/>
  <c r="L37" i="14"/>
  <c r="K38" i="14"/>
  <c r="L38" i="14"/>
  <c r="K39" i="14"/>
  <c r="L39" i="14"/>
  <c r="K40" i="14"/>
  <c r="L40" i="14"/>
  <c r="K41" i="14"/>
  <c r="L41" i="14"/>
  <c r="K42" i="14"/>
  <c r="L42" i="14"/>
  <c r="K43" i="14"/>
  <c r="L43" i="14"/>
  <c r="K44" i="14"/>
  <c r="L44" i="14"/>
  <c r="I359" i="14" l="1"/>
  <c r="L359" i="14" s="1"/>
  <c r="M359" i="14" s="1"/>
  <c r="I27" i="14"/>
  <c r="L28" i="14" s="1"/>
  <c r="M28" i="14" s="1"/>
  <c r="I281" i="14"/>
  <c r="L282" i="14" s="1"/>
  <c r="M282" i="14" s="1"/>
  <c r="I219" i="14"/>
  <c r="I420" i="14"/>
  <c r="I319" i="14"/>
  <c r="L319" i="14" s="1"/>
  <c r="M319" i="14" s="1"/>
  <c r="I340" i="14"/>
  <c r="L341" i="14" s="1"/>
  <c r="M341" i="14" s="1"/>
  <c r="M560" i="14"/>
  <c r="I64" i="14"/>
  <c r="G112" i="14"/>
  <c r="I202" i="14"/>
  <c r="I238" i="14"/>
  <c r="I450" i="14"/>
  <c r="M69" i="14"/>
  <c r="I437" i="14"/>
  <c r="I390" i="14"/>
  <c r="I371" i="14"/>
  <c r="L372" i="14" s="1"/>
  <c r="M372" i="14" s="1"/>
  <c r="M361" i="14"/>
  <c r="M321" i="14"/>
  <c r="I177" i="14"/>
  <c r="M128" i="14"/>
  <c r="L339" i="14"/>
  <c r="I404" i="14"/>
  <c r="L405" i="14" s="1"/>
  <c r="M405" i="14" s="1"/>
  <c r="I494" i="14"/>
  <c r="K339" i="14"/>
  <c r="I125" i="14"/>
  <c r="M294" i="14"/>
  <c r="M296" i="14"/>
  <c r="M295" i="14"/>
  <c r="I261" i="14"/>
  <c r="I108" i="14"/>
  <c r="I109" i="14" s="1"/>
  <c r="L110" i="14" s="1"/>
  <c r="M110" i="14" s="1"/>
  <c r="I88" i="14"/>
  <c r="I89" i="14" s="1"/>
  <c r="L90" i="14" s="1"/>
  <c r="M90" i="14" s="1"/>
  <c r="M285" i="14"/>
  <c r="M283" i="14"/>
  <c r="M284" i="14"/>
  <c r="M112" i="14"/>
  <c r="M130" i="14"/>
  <c r="M166" i="14"/>
  <c r="M46" i="14"/>
  <c r="M131" i="14"/>
  <c r="M180" i="14"/>
  <c r="M181" i="14"/>
  <c r="M68" i="14"/>
  <c r="M67" i="14"/>
  <c r="M45" i="14"/>
  <c r="M132" i="14"/>
  <c r="I163" i="14"/>
  <c r="M127" i="14"/>
  <c r="M129" i="14"/>
  <c r="M66" i="14"/>
  <c r="M42" i="14"/>
  <c r="M38" i="14"/>
  <c r="M34" i="14"/>
  <c r="M30" i="14"/>
  <c r="M111" i="14"/>
  <c r="G90" i="14"/>
  <c r="M43" i="14"/>
  <c r="M41" i="14"/>
  <c r="M39" i="14"/>
  <c r="G88" i="14"/>
  <c r="G89" i="14"/>
  <c r="M29" i="14"/>
  <c r="M37" i="14"/>
  <c r="M33" i="14"/>
  <c r="M31" i="14"/>
  <c r="M35" i="14"/>
  <c r="M40" i="14"/>
  <c r="M32" i="14"/>
  <c r="M44" i="14"/>
  <c r="M36" i="14"/>
  <c r="L360" i="14" l="1"/>
  <c r="M360" i="14" s="1"/>
  <c r="L320" i="14"/>
  <c r="M320" i="14" s="1"/>
  <c r="L340" i="14"/>
  <c r="M340" i="14" s="1"/>
  <c r="M339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G40" i="14" l="1"/>
  <c r="G32" i="14"/>
  <c r="G41" i="14"/>
  <c r="G33" i="14"/>
  <c r="G31" i="14"/>
  <c r="G25" i="14"/>
  <c r="G24" i="14"/>
  <c r="G36" i="14"/>
  <c r="G34" i="14"/>
  <c r="G44" i="14"/>
  <c r="G37" i="14"/>
  <c r="G26" i="14"/>
  <c r="G21" i="14"/>
  <c r="G42" i="14"/>
  <c r="G39" i="14"/>
  <c r="G28" i="14"/>
  <c r="G23" i="14"/>
  <c r="G29" i="14"/>
  <c r="G20" i="14"/>
  <c r="G38" i="14"/>
  <c r="G35" i="14"/>
  <c r="G30" i="14"/>
  <c r="G27" i="14"/>
  <c r="G22" i="14"/>
  <c r="G19" i="14"/>
  <c r="G43" i="14"/>
  <c r="E558" i="14"/>
  <c r="F563" i="14"/>
  <c r="E563" i="14"/>
  <c r="F562" i="14"/>
  <c r="E562" i="14"/>
  <c r="F561" i="14"/>
  <c r="E561" i="14"/>
  <c r="F560" i="14"/>
  <c r="E560" i="14"/>
  <c r="F559" i="14"/>
  <c r="E559" i="14"/>
  <c r="F558" i="14"/>
  <c r="F557" i="14"/>
  <c r="L556" i="14"/>
  <c r="K556" i="14"/>
  <c r="F556" i="14"/>
  <c r="F555" i="14"/>
  <c r="E555" i="14"/>
  <c r="F554" i="14"/>
  <c r="E554" i="14"/>
  <c r="F553" i="14"/>
  <c r="E553" i="14"/>
  <c r="F552" i="14"/>
  <c r="E552" i="14"/>
  <c r="F551" i="14"/>
  <c r="E551" i="14"/>
  <c r="G553" i="14" l="1"/>
  <c r="M556" i="14"/>
  <c r="M575" i="14" s="1"/>
  <c r="G561" i="14"/>
  <c r="G551" i="14"/>
  <c r="G552" i="14"/>
  <c r="E557" i="14"/>
  <c r="G557" i="14" s="1"/>
  <c r="E556" i="14"/>
  <c r="G556" i="14" s="1"/>
  <c r="G563" i="14"/>
  <c r="G560" i="14"/>
  <c r="G562" i="14"/>
  <c r="G559" i="14"/>
  <c r="G558" i="14"/>
  <c r="F575" i="14"/>
  <c r="G555" i="14"/>
  <c r="G554" i="14"/>
  <c r="K79" i="16"/>
  <c r="J79" i="16"/>
  <c r="L79" i="16" s="1"/>
  <c r="J78" i="16"/>
  <c r="E77" i="16"/>
  <c r="D77" i="16"/>
  <c r="I76" i="16"/>
  <c r="J77" i="16" s="1"/>
  <c r="H76" i="16"/>
  <c r="E76" i="16"/>
  <c r="D76" i="16"/>
  <c r="E75" i="16"/>
  <c r="D75" i="16"/>
  <c r="I74" i="16"/>
  <c r="J75" i="16" s="1"/>
  <c r="H74" i="16"/>
  <c r="E74" i="16"/>
  <c r="D74" i="16"/>
  <c r="J73" i="16"/>
  <c r="E73" i="16"/>
  <c r="D73" i="16"/>
  <c r="K72" i="16"/>
  <c r="J72" i="16"/>
  <c r="E72" i="16"/>
  <c r="D72" i="16"/>
  <c r="E71" i="16"/>
  <c r="D71" i="16"/>
  <c r="E70" i="16"/>
  <c r="D70" i="16"/>
  <c r="F70" i="16" s="1"/>
  <c r="E69" i="16"/>
  <c r="D69" i="16"/>
  <c r="E68" i="16"/>
  <c r="D68" i="16"/>
  <c r="E67" i="16"/>
  <c r="D67" i="16"/>
  <c r="E66" i="16"/>
  <c r="D66" i="16"/>
  <c r="K40" i="16"/>
  <c r="J40" i="16"/>
  <c r="E40" i="16"/>
  <c r="D40" i="16"/>
  <c r="K39" i="16"/>
  <c r="J39" i="16"/>
  <c r="E39" i="16"/>
  <c r="D39" i="16"/>
  <c r="K38" i="16"/>
  <c r="J38" i="16"/>
  <c r="E38" i="16"/>
  <c r="D38" i="16"/>
  <c r="J37" i="16"/>
  <c r="E37" i="16"/>
  <c r="D37" i="16"/>
  <c r="E36" i="16"/>
  <c r="D36" i="16"/>
  <c r="I35" i="16"/>
  <c r="J36" i="16" s="1"/>
  <c r="H35" i="16"/>
  <c r="K35" i="16" s="1"/>
  <c r="E35" i="16"/>
  <c r="D35" i="16"/>
  <c r="E34" i="16"/>
  <c r="D34" i="16"/>
  <c r="I33" i="16"/>
  <c r="J34" i="16" s="1"/>
  <c r="H33" i="16"/>
  <c r="K34" i="16" s="1"/>
  <c r="E33" i="16"/>
  <c r="D33" i="16"/>
  <c r="J32" i="16"/>
  <c r="E32" i="16"/>
  <c r="D32" i="16"/>
  <c r="K31" i="16"/>
  <c r="J31" i="16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E25" i="16"/>
  <c r="D25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G575" i="14" l="1"/>
  <c r="J576" i="14" s="1"/>
  <c r="H17" i="16"/>
  <c r="K17" i="16" s="1"/>
  <c r="F74" i="16"/>
  <c r="F27" i="16"/>
  <c r="L10" i="16"/>
  <c r="L9" i="16"/>
  <c r="L27" i="16"/>
  <c r="L12" i="16"/>
  <c r="L11" i="16"/>
  <c r="K16" i="16"/>
  <c r="L16" i="16" s="1"/>
  <c r="L72" i="16"/>
  <c r="L29" i="16"/>
  <c r="J33" i="16"/>
  <c r="F26" i="16"/>
  <c r="F28" i="16"/>
  <c r="H77" i="16"/>
  <c r="K78" i="16" s="1"/>
  <c r="L78" i="16" s="1"/>
  <c r="L28" i="16"/>
  <c r="L30" i="16"/>
  <c r="F33" i="16"/>
  <c r="J35" i="16"/>
  <c r="L35" i="16" s="1"/>
  <c r="L38" i="16"/>
  <c r="F8" i="16"/>
  <c r="L39" i="16"/>
  <c r="F69" i="16"/>
  <c r="L34" i="16"/>
  <c r="L8" i="16"/>
  <c r="L31" i="16"/>
  <c r="J74" i="16"/>
  <c r="L40" i="16"/>
  <c r="F32" i="16"/>
  <c r="L7" i="16"/>
  <c r="H13" i="16"/>
  <c r="K13" i="16" s="1"/>
  <c r="L13" i="16" s="1"/>
  <c r="L26" i="16"/>
  <c r="F77" i="16"/>
  <c r="F76" i="16"/>
  <c r="F75" i="16"/>
  <c r="F73" i="16"/>
  <c r="F71" i="16"/>
  <c r="F68" i="16"/>
  <c r="F67" i="16"/>
  <c r="F66" i="16"/>
  <c r="F72" i="16"/>
  <c r="F39" i="16"/>
  <c r="F38" i="16"/>
  <c r="F29" i="16"/>
  <c r="F25" i="16"/>
  <c r="F40" i="16"/>
  <c r="F37" i="16"/>
  <c r="F36" i="16"/>
  <c r="F35" i="16"/>
  <c r="F34" i="16"/>
  <c r="F31" i="16"/>
  <c r="F30" i="16"/>
  <c r="F15" i="16"/>
  <c r="F14" i="16"/>
  <c r="F12" i="16"/>
  <c r="F11" i="16"/>
  <c r="F7" i="16"/>
  <c r="F6" i="16"/>
  <c r="F18" i="16"/>
  <c r="F17" i="16"/>
  <c r="F16" i="16"/>
  <c r="F13" i="16"/>
  <c r="F10" i="16"/>
  <c r="F9" i="16"/>
  <c r="J76" i="16"/>
  <c r="H73" i="16"/>
  <c r="K73" i="16" s="1"/>
  <c r="L73" i="16" s="1"/>
  <c r="K75" i="16"/>
  <c r="L75" i="16" s="1"/>
  <c r="K76" i="16"/>
  <c r="J17" i="16"/>
  <c r="H36" i="16"/>
  <c r="J15" i="16"/>
  <c r="L15" i="16" s="1"/>
  <c r="H32" i="16"/>
  <c r="K32" i="16" s="1"/>
  <c r="L32" i="16" s="1"/>
  <c r="K170" i="15"/>
  <c r="J170" i="15"/>
  <c r="J169" i="15"/>
  <c r="E168" i="15"/>
  <c r="D168" i="15"/>
  <c r="I167" i="15"/>
  <c r="J167" i="15" s="1"/>
  <c r="H167" i="15"/>
  <c r="E167" i="15"/>
  <c r="D167" i="15"/>
  <c r="E166" i="15"/>
  <c r="D166" i="15"/>
  <c r="I165" i="15"/>
  <c r="J166" i="15" s="1"/>
  <c r="H165" i="15"/>
  <c r="E165" i="15"/>
  <c r="D165" i="15"/>
  <c r="J164" i="15"/>
  <c r="E164" i="15"/>
  <c r="D164" i="15"/>
  <c r="K163" i="15"/>
  <c r="J163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K90" i="15"/>
  <c r="J90" i="15"/>
  <c r="E90" i="15"/>
  <c r="D90" i="15"/>
  <c r="K89" i="15"/>
  <c r="J89" i="15"/>
  <c r="E89" i="15"/>
  <c r="D89" i="15"/>
  <c r="J88" i="15"/>
  <c r="E88" i="15"/>
  <c r="D88" i="15"/>
  <c r="E87" i="15"/>
  <c r="D87" i="15"/>
  <c r="I86" i="15"/>
  <c r="J87" i="15" s="1"/>
  <c r="H86" i="15"/>
  <c r="E86" i="15"/>
  <c r="D86" i="15"/>
  <c r="E85" i="15"/>
  <c r="D85" i="15"/>
  <c r="I84" i="15"/>
  <c r="J85" i="15" s="1"/>
  <c r="H84" i="15"/>
  <c r="K85" i="15" s="1"/>
  <c r="E84" i="15"/>
  <c r="D84" i="15"/>
  <c r="J83" i="15"/>
  <c r="E83" i="15"/>
  <c r="D83" i="15"/>
  <c r="K82" i="15"/>
  <c r="J82" i="15"/>
  <c r="E82" i="15"/>
  <c r="D82" i="15"/>
  <c r="K81" i="15"/>
  <c r="J81" i="15"/>
  <c r="E81" i="15"/>
  <c r="D81" i="15"/>
  <c r="K80" i="15"/>
  <c r="J80" i="15"/>
  <c r="E80" i="15"/>
  <c r="D80" i="15"/>
  <c r="K79" i="15"/>
  <c r="J79" i="15"/>
  <c r="E79" i="15"/>
  <c r="D79" i="15"/>
  <c r="K78" i="15"/>
  <c r="J78" i="15"/>
  <c r="E78" i="15"/>
  <c r="D78" i="15"/>
  <c r="K77" i="15"/>
  <c r="J77" i="15"/>
  <c r="E77" i="15"/>
  <c r="D77" i="15"/>
  <c r="E76" i="15"/>
  <c r="D76" i="15"/>
  <c r="J17" i="15"/>
  <c r="E17" i="15"/>
  <c r="D17" i="15"/>
  <c r="E16" i="15"/>
  <c r="D16" i="15"/>
  <c r="I15" i="15"/>
  <c r="J16" i="15" s="1"/>
  <c r="H15" i="15"/>
  <c r="K15" i="15" s="1"/>
  <c r="E15" i="15"/>
  <c r="D15" i="15"/>
  <c r="E14" i="15"/>
  <c r="D14" i="15"/>
  <c r="I13" i="15"/>
  <c r="J13" i="15" s="1"/>
  <c r="H13" i="15"/>
  <c r="K14" i="15" s="1"/>
  <c r="E13" i="15"/>
  <c r="D13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K6" i="15"/>
  <c r="J6" i="15"/>
  <c r="E6" i="15"/>
  <c r="D6" i="15"/>
  <c r="E5" i="15"/>
  <c r="D5" i="15"/>
  <c r="E266" i="14"/>
  <c r="F266" i="14"/>
  <c r="E267" i="14"/>
  <c r="F267" i="14"/>
  <c r="E268" i="14"/>
  <c r="F268" i="14"/>
  <c r="E269" i="14"/>
  <c r="F269" i="14"/>
  <c r="E270" i="14"/>
  <c r="F270" i="14"/>
  <c r="E271" i="14"/>
  <c r="F271" i="14"/>
  <c r="E272" i="14"/>
  <c r="F272" i="14"/>
  <c r="E273" i="14"/>
  <c r="F273" i="14"/>
  <c r="K273" i="14"/>
  <c r="E274" i="14"/>
  <c r="F274" i="14"/>
  <c r="L275" i="14"/>
  <c r="K275" i="14"/>
  <c r="E275" i="14"/>
  <c r="F275" i="14"/>
  <c r="E276" i="14"/>
  <c r="F276" i="14"/>
  <c r="L276" i="14"/>
  <c r="K276" i="14"/>
  <c r="E277" i="14"/>
  <c r="F277" i="14"/>
  <c r="E278" i="14"/>
  <c r="F278" i="14"/>
  <c r="K278" i="14"/>
  <c r="K281" i="14"/>
  <c r="L281" i="14"/>
  <c r="L237" i="14"/>
  <c r="L218" i="14"/>
  <c r="L104" i="14"/>
  <c r="P7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F545" i="14"/>
  <c r="E545" i="14"/>
  <c r="F544" i="14"/>
  <c r="E544" i="14"/>
  <c r="F543" i="14"/>
  <c r="E543" i="14"/>
  <c r="K542" i="14"/>
  <c r="F542" i="14"/>
  <c r="E542" i="14"/>
  <c r="L541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F536" i="14"/>
  <c r="E536" i="14"/>
  <c r="F535" i="14"/>
  <c r="E535" i="14"/>
  <c r="F534" i="14"/>
  <c r="E534" i="14"/>
  <c r="F533" i="14"/>
  <c r="E533" i="14"/>
  <c r="F532" i="14"/>
  <c r="E532" i="14"/>
  <c r="F515" i="14"/>
  <c r="E515" i="14"/>
  <c r="K514" i="14"/>
  <c r="F514" i="14"/>
  <c r="E514" i="14"/>
  <c r="L513" i="14"/>
  <c r="K513" i="14"/>
  <c r="F513" i="14"/>
  <c r="E513" i="14"/>
  <c r="L512" i="14"/>
  <c r="K512" i="14"/>
  <c r="F512" i="14"/>
  <c r="E512" i="14"/>
  <c r="L511" i="14"/>
  <c r="K511" i="14"/>
  <c r="F511" i="14"/>
  <c r="E511" i="14"/>
  <c r="L510" i="14"/>
  <c r="K510" i="14"/>
  <c r="F510" i="14"/>
  <c r="E510" i="14"/>
  <c r="L509" i="14"/>
  <c r="K509" i="14"/>
  <c r="F509" i="14"/>
  <c r="E509" i="14"/>
  <c r="L508" i="14"/>
  <c r="K508" i="14"/>
  <c r="F508" i="14"/>
  <c r="E508" i="14"/>
  <c r="F507" i="14"/>
  <c r="E507" i="14"/>
  <c r="F506" i="14"/>
  <c r="E506" i="14"/>
  <c r="F505" i="14"/>
  <c r="E505" i="14"/>
  <c r="F504" i="14"/>
  <c r="E504" i="14"/>
  <c r="K489" i="14"/>
  <c r="L489" i="14"/>
  <c r="K490" i="14"/>
  <c r="L490" i="14"/>
  <c r="K491" i="14"/>
  <c r="L491" i="14"/>
  <c r="K492" i="14"/>
  <c r="L492" i="14"/>
  <c r="K493" i="14"/>
  <c r="L493" i="14"/>
  <c r="K494" i="14"/>
  <c r="L494" i="14"/>
  <c r="F499" i="14"/>
  <c r="E499" i="14"/>
  <c r="F498" i="14"/>
  <c r="E498" i="14"/>
  <c r="F497" i="14"/>
  <c r="E497" i="14"/>
  <c r="F496" i="14"/>
  <c r="E496" i="14"/>
  <c r="L495" i="14"/>
  <c r="K495" i="14"/>
  <c r="F495" i="14"/>
  <c r="E495" i="14"/>
  <c r="F494" i="14"/>
  <c r="E494" i="14"/>
  <c r="F493" i="14"/>
  <c r="E493" i="14"/>
  <c r="F492" i="14"/>
  <c r="E492" i="14"/>
  <c r="F491" i="14"/>
  <c r="E491" i="14"/>
  <c r="F490" i="14"/>
  <c r="E490" i="14"/>
  <c r="F489" i="14"/>
  <c r="E489" i="14"/>
  <c r="F488" i="14"/>
  <c r="E488" i="14"/>
  <c r="F487" i="14"/>
  <c r="E487" i="14"/>
  <c r="K482" i="14"/>
  <c r="F482" i="14"/>
  <c r="E482" i="14"/>
  <c r="L481" i="14"/>
  <c r="K481" i="14"/>
  <c r="F481" i="14"/>
  <c r="E481" i="14"/>
  <c r="F480" i="14"/>
  <c r="E480" i="14"/>
  <c r="F479" i="14"/>
  <c r="E479" i="14"/>
  <c r="F478" i="14"/>
  <c r="E478" i="14"/>
  <c r="F477" i="14"/>
  <c r="E477" i="14"/>
  <c r="F476" i="14"/>
  <c r="E476" i="14"/>
  <c r="F475" i="14"/>
  <c r="E475" i="14"/>
  <c r="F474" i="14"/>
  <c r="E474" i="14"/>
  <c r="F473" i="14"/>
  <c r="E473" i="14"/>
  <c r="F472" i="14"/>
  <c r="E472" i="14"/>
  <c r="K467" i="14"/>
  <c r="F467" i="14"/>
  <c r="E467" i="14"/>
  <c r="K466" i="14"/>
  <c r="F466" i="14"/>
  <c r="E466" i="14"/>
  <c r="L465" i="14"/>
  <c r="K465" i="14"/>
  <c r="F465" i="14"/>
  <c r="E465" i="14"/>
  <c r="L464" i="14"/>
  <c r="K464" i="14"/>
  <c r="F464" i="14"/>
  <c r="E464" i="14"/>
  <c r="F463" i="14"/>
  <c r="E463" i="14"/>
  <c r="F462" i="14"/>
  <c r="E462" i="14"/>
  <c r="F461" i="14"/>
  <c r="E461" i="14"/>
  <c r="F460" i="14"/>
  <c r="E460" i="14"/>
  <c r="F459" i="14"/>
  <c r="E459" i="14"/>
  <c r="F458" i="14"/>
  <c r="E458" i="14"/>
  <c r="F457" i="14"/>
  <c r="E457" i="14"/>
  <c r="F456" i="14"/>
  <c r="E456" i="14"/>
  <c r="K446" i="14"/>
  <c r="L446" i="14"/>
  <c r="F452" i="14"/>
  <c r="E452" i="14"/>
  <c r="L451" i="14"/>
  <c r="K451" i="14"/>
  <c r="F451" i="14"/>
  <c r="E451" i="14"/>
  <c r="L450" i="14"/>
  <c r="K450" i="14"/>
  <c r="F450" i="14"/>
  <c r="E450" i="14"/>
  <c r="L449" i="14"/>
  <c r="K449" i="14"/>
  <c r="F449" i="14"/>
  <c r="E449" i="14"/>
  <c r="L448" i="14"/>
  <c r="K448" i="14"/>
  <c r="F448" i="14"/>
  <c r="E448" i="14"/>
  <c r="L447" i="14"/>
  <c r="K447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F438" i="14"/>
  <c r="E438" i="14"/>
  <c r="K438" i="14"/>
  <c r="F437" i="14"/>
  <c r="E437" i="14"/>
  <c r="K436" i="14"/>
  <c r="F436" i="14"/>
  <c r="E436" i="14"/>
  <c r="L435" i="14"/>
  <c r="K435" i="14"/>
  <c r="F435" i="14"/>
  <c r="E435" i="14"/>
  <c r="L434" i="14"/>
  <c r="K434" i="14"/>
  <c r="F434" i="14"/>
  <c r="E434" i="14"/>
  <c r="L433" i="14"/>
  <c r="K433" i="14"/>
  <c r="F433" i="14"/>
  <c r="E433" i="14"/>
  <c r="L432" i="14"/>
  <c r="K432" i="14"/>
  <c r="F432" i="14"/>
  <c r="E432" i="14"/>
  <c r="L431" i="14"/>
  <c r="K431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K421" i="14"/>
  <c r="F421" i="14"/>
  <c r="E421" i="14"/>
  <c r="L420" i="14"/>
  <c r="K420" i="14"/>
  <c r="F420" i="14"/>
  <c r="E420" i="14"/>
  <c r="L419" i="14"/>
  <c r="K419" i="14"/>
  <c r="F419" i="14"/>
  <c r="E419" i="14"/>
  <c r="L418" i="14"/>
  <c r="K418" i="14"/>
  <c r="F418" i="14"/>
  <c r="E418" i="14"/>
  <c r="L417" i="14"/>
  <c r="K417" i="14"/>
  <c r="F417" i="14"/>
  <c r="E417" i="14"/>
  <c r="L416" i="14"/>
  <c r="K416" i="14"/>
  <c r="F416" i="14"/>
  <c r="E416" i="14"/>
  <c r="L415" i="14"/>
  <c r="K415" i="14"/>
  <c r="F415" i="14"/>
  <c r="E415" i="14"/>
  <c r="F414" i="14"/>
  <c r="E414" i="14"/>
  <c r="F413" i="14"/>
  <c r="E413" i="14"/>
  <c r="F412" i="14"/>
  <c r="E412" i="14"/>
  <c r="F411" i="14"/>
  <c r="E411" i="14"/>
  <c r="P409" i="14"/>
  <c r="G23" i="13" s="1"/>
  <c r="K399" i="14"/>
  <c r="L399" i="14"/>
  <c r="F406" i="14"/>
  <c r="E406" i="14"/>
  <c r="F405" i="14"/>
  <c r="E405" i="14"/>
  <c r="L404" i="14"/>
  <c r="K404" i="14"/>
  <c r="F404" i="14"/>
  <c r="E404" i="14"/>
  <c r="L403" i="14"/>
  <c r="K403" i="14"/>
  <c r="F403" i="14"/>
  <c r="E403" i="14"/>
  <c r="L402" i="14"/>
  <c r="K402" i="14"/>
  <c r="F402" i="14"/>
  <c r="E402" i="14"/>
  <c r="L401" i="14"/>
  <c r="K401" i="14"/>
  <c r="F401" i="14"/>
  <c r="E401" i="14"/>
  <c r="L400" i="14"/>
  <c r="K400" i="14"/>
  <c r="F400" i="14"/>
  <c r="E400" i="14"/>
  <c r="F399" i="14"/>
  <c r="E399" i="14"/>
  <c r="F398" i="14"/>
  <c r="E398" i="14"/>
  <c r="F397" i="14"/>
  <c r="E397" i="14"/>
  <c r="F396" i="14"/>
  <c r="E396" i="14"/>
  <c r="F391" i="14"/>
  <c r="E391" i="14"/>
  <c r="K390" i="14"/>
  <c r="F390" i="14"/>
  <c r="E390" i="14"/>
  <c r="L389" i="14"/>
  <c r="K389" i="14"/>
  <c r="F389" i="14"/>
  <c r="E389" i="14"/>
  <c r="L388" i="14"/>
  <c r="K388" i="14"/>
  <c r="F388" i="14"/>
  <c r="E388" i="14"/>
  <c r="L387" i="14"/>
  <c r="K387" i="14"/>
  <c r="F387" i="14"/>
  <c r="E387" i="14"/>
  <c r="L386" i="14"/>
  <c r="K386" i="14"/>
  <c r="F386" i="14"/>
  <c r="E386" i="14"/>
  <c r="L385" i="14"/>
  <c r="K385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K366" i="14"/>
  <c r="L366" i="14"/>
  <c r="K367" i="14"/>
  <c r="L367" i="14"/>
  <c r="K368" i="14"/>
  <c r="L368" i="14"/>
  <c r="K369" i="14"/>
  <c r="L369" i="14"/>
  <c r="K370" i="14"/>
  <c r="L370" i="14"/>
  <c r="K371" i="14"/>
  <c r="L371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1" i="14"/>
  <c r="E361" i="14"/>
  <c r="F360" i="14"/>
  <c r="E360" i="14"/>
  <c r="F359" i="14"/>
  <c r="E359" i="14"/>
  <c r="L358" i="14"/>
  <c r="K358" i="14"/>
  <c r="F358" i="14"/>
  <c r="E358" i="14"/>
  <c r="K357" i="14"/>
  <c r="F357" i="14"/>
  <c r="E357" i="14"/>
  <c r="F356" i="14"/>
  <c r="E356" i="14"/>
  <c r="K356" i="14"/>
  <c r="F355" i="14"/>
  <c r="E355" i="14"/>
  <c r="F354" i="14"/>
  <c r="E354" i="14"/>
  <c r="F353" i="14"/>
  <c r="E353" i="14"/>
  <c r="K352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1" i="14"/>
  <c r="E341" i="14"/>
  <c r="F340" i="14"/>
  <c r="E340" i="14"/>
  <c r="F339" i="14"/>
  <c r="E339" i="14"/>
  <c r="L338" i="14"/>
  <c r="K338" i="14"/>
  <c r="F338" i="14"/>
  <c r="E338" i="14"/>
  <c r="K337" i="14"/>
  <c r="F337" i="14"/>
  <c r="E337" i="14"/>
  <c r="F336" i="14"/>
  <c r="E336" i="14"/>
  <c r="K336" i="14"/>
  <c r="F335" i="14"/>
  <c r="E335" i="14"/>
  <c r="F334" i="14"/>
  <c r="E334" i="14"/>
  <c r="K333" i="14"/>
  <c r="F333" i="14"/>
  <c r="E333" i="14"/>
  <c r="K332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1" i="14"/>
  <c r="E321" i="14"/>
  <c r="F320" i="14"/>
  <c r="E320" i="14"/>
  <c r="F319" i="14"/>
  <c r="E319" i="14"/>
  <c r="L318" i="14"/>
  <c r="K318" i="14"/>
  <c r="F318" i="14"/>
  <c r="E318" i="14"/>
  <c r="L317" i="14"/>
  <c r="K317" i="14"/>
  <c r="F317" i="14"/>
  <c r="E317" i="14"/>
  <c r="K316" i="14"/>
  <c r="F316" i="14"/>
  <c r="E316" i="14"/>
  <c r="F315" i="14"/>
  <c r="E315" i="14"/>
  <c r="K314" i="14"/>
  <c r="F314" i="14"/>
  <c r="E314" i="14"/>
  <c r="F313" i="14"/>
  <c r="E313" i="14"/>
  <c r="K313" i="14"/>
  <c r="F312" i="14"/>
  <c r="E312" i="14"/>
  <c r="K311" i="14"/>
  <c r="F311" i="14"/>
  <c r="E311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F284" i="14"/>
  <c r="E284" i="14"/>
  <c r="F283" i="14"/>
  <c r="E283" i="14"/>
  <c r="F282" i="14"/>
  <c r="E282" i="14"/>
  <c r="F281" i="14"/>
  <c r="E281" i="14"/>
  <c r="L280" i="14"/>
  <c r="K280" i="14"/>
  <c r="F280" i="14"/>
  <c r="E280" i="14"/>
  <c r="L279" i="14"/>
  <c r="K279" i="14"/>
  <c r="F279" i="14"/>
  <c r="E279" i="14"/>
  <c r="L261" i="14"/>
  <c r="K261" i="14"/>
  <c r="F261" i="14"/>
  <c r="E261" i="14"/>
  <c r="L260" i="14"/>
  <c r="K260" i="14"/>
  <c r="F260" i="14"/>
  <c r="E260" i="14"/>
  <c r="K259" i="14"/>
  <c r="F259" i="14"/>
  <c r="E259" i="14"/>
  <c r="F258" i="14"/>
  <c r="E258" i="14"/>
  <c r="K257" i="14"/>
  <c r="F257" i="14"/>
  <c r="E257" i="14"/>
  <c r="F256" i="14"/>
  <c r="E256" i="14"/>
  <c r="K256" i="14"/>
  <c r="L256" i="14"/>
  <c r="F255" i="14"/>
  <c r="E255" i="14"/>
  <c r="K254" i="14"/>
  <c r="F254" i="14"/>
  <c r="E254" i="14"/>
  <c r="L253" i="14"/>
  <c r="K253" i="14"/>
  <c r="F253" i="14"/>
  <c r="E253" i="14"/>
  <c r="F252" i="14"/>
  <c r="E252" i="14"/>
  <c r="F251" i="14"/>
  <c r="E251" i="14"/>
  <c r="F250" i="14"/>
  <c r="E250" i="14"/>
  <c r="F249" i="14"/>
  <c r="E249" i="14"/>
  <c r="F248" i="14"/>
  <c r="E248" i="14"/>
  <c r="F247" i="14"/>
  <c r="E247" i="14"/>
  <c r="K234" i="14"/>
  <c r="L234" i="14"/>
  <c r="K235" i="14"/>
  <c r="L238" i="14"/>
  <c r="F242" i="14"/>
  <c r="E242" i="14"/>
  <c r="F241" i="14"/>
  <c r="E241" i="14"/>
  <c r="K240" i="14"/>
  <c r="F240" i="14"/>
  <c r="E240" i="14"/>
  <c r="F239" i="14"/>
  <c r="E239" i="14"/>
  <c r="K239" i="14"/>
  <c r="F238" i="14"/>
  <c r="E238" i="14"/>
  <c r="F237" i="14"/>
  <c r="E237" i="14"/>
  <c r="K236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17" i="14"/>
  <c r="K220" i="14"/>
  <c r="F219" i="14"/>
  <c r="E219" i="14"/>
  <c r="K218" i="14"/>
  <c r="F218" i="14"/>
  <c r="E218" i="14"/>
  <c r="F217" i="14"/>
  <c r="E217" i="14"/>
  <c r="K217" i="14"/>
  <c r="F216" i="14"/>
  <c r="E216" i="14"/>
  <c r="K215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L198" i="14"/>
  <c r="L203" i="14"/>
  <c r="K203" i="14"/>
  <c r="F203" i="14"/>
  <c r="E203" i="14"/>
  <c r="L202" i="14"/>
  <c r="K202" i="14"/>
  <c r="F202" i="14"/>
  <c r="E202" i="14"/>
  <c r="K201" i="14"/>
  <c r="F201" i="14"/>
  <c r="E201" i="14"/>
  <c r="F200" i="14"/>
  <c r="E200" i="14"/>
  <c r="K199" i="14"/>
  <c r="F199" i="14"/>
  <c r="E199" i="14"/>
  <c r="F198" i="14"/>
  <c r="E198" i="14"/>
  <c r="K198" i="14"/>
  <c r="F197" i="14"/>
  <c r="E197" i="14"/>
  <c r="K196" i="14"/>
  <c r="F196" i="14"/>
  <c r="E196" i="14"/>
  <c r="L195" i="14"/>
  <c r="K195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K171" i="14"/>
  <c r="L171" i="14"/>
  <c r="F184" i="14"/>
  <c r="E184" i="14"/>
  <c r="F183" i="14"/>
  <c r="E183" i="14"/>
  <c r="F182" i="14"/>
  <c r="E182" i="14"/>
  <c r="F181" i="14"/>
  <c r="E181" i="14"/>
  <c r="F180" i="14"/>
  <c r="E180" i="14"/>
  <c r="K179" i="14"/>
  <c r="F179" i="14"/>
  <c r="E179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L174" i="14"/>
  <c r="K174" i="14"/>
  <c r="F174" i="14"/>
  <c r="E174" i="14"/>
  <c r="L173" i="14"/>
  <c r="K173" i="14"/>
  <c r="F173" i="14"/>
  <c r="E173" i="14"/>
  <c r="L172" i="14"/>
  <c r="K172" i="14"/>
  <c r="F172" i="14"/>
  <c r="E172" i="14"/>
  <c r="F171" i="14"/>
  <c r="E171" i="14"/>
  <c r="F166" i="14"/>
  <c r="E166" i="14"/>
  <c r="L165" i="14"/>
  <c r="K165" i="14"/>
  <c r="F165" i="14"/>
  <c r="E165" i="14"/>
  <c r="K164" i="14"/>
  <c r="F164" i="14"/>
  <c r="E164" i="14"/>
  <c r="F163" i="14"/>
  <c r="E163" i="14"/>
  <c r="K162" i="14"/>
  <c r="F162" i="14"/>
  <c r="E162" i="14"/>
  <c r="F161" i="14"/>
  <c r="E161" i="14"/>
  <c r="K161" i="14"/>
  <c r="F160" i="14"/>
  <c r="E160" i="14"/>
  <c r="K159" i="14"/>
  <c r="L160" i="14"/>
  <c r="F159" i="14"/>
  <c r="E159" i="14"/>
  <c r="L158" i="14"/>
  <c r="K158" i="14"/>
  <c r="F158" i="14"/>
  <c r="E158" i="14"/>
  <c r="L157" i="14"/>
  <c r="K157" i="14"/>
  <c r="F157" i="14"/>
  <c r="E157" i="14"/>
  <c r="L156" i="14"/>
  <c r="K156" i="14"/>
  <c r="F156" i="14"/>
  <c r="E156" i="14"/>
  <c r="F155" i="14"/>
  <c r="E155" i="14"/>
  <c r="F154" i="14"/>
  <c r="E154" i="14"/>
  <c r="F153" i="14"/>
  <c r="E153" i="14"/>
  <c r="F152" i="14"/>
  <c r="E152" i="14"/>
  <c r="K117" i="14"/>
  <c r="L117" i="14"/>
  <c r="K118" i="14"/>
  <c r="L118" i="14"/>
  <c r="K119" i="14"/>
  <c r="L119" i="14"/>
  <c r="E134" i="14"/>
  <c r="F134" i="14"/>
  <c r="E135" i="14"/>
  <c r="F135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K126" i="14"/>
  <c r="F125" i="14"/>
  <c r="E125" i="14"/>
  <c r="K124" i="14"/>
  <c r="F124" i="14"/>
  <c r="E124" i="14"/>
  <c r="L123" i="14"/>
  <c r="K123" i="14"/>
  <c r="F123" i="14"/>
  <c r="E123" i="14"/>
  <c r="L122" i="14"/>
  <c r="K122" i="14"/>
  <c r="F122" i="14"/>
  <c r="E122" i="14"/>
  <c r="L121" i="14"/>
  <c r="K121" i="14"/>
  <c r="F121" i="14"/>
  <c r="E121" i="14"/>
  <c r="L120" i="14"/>
  <c r="K120" i="14"/>
  <c r="F120" i="14"/>
  <c r="E120" i="14"/>
  <c r="F119" i="14"/>
  <c r="E119" i="14"/>
  <c r="F118" i="14"/>
  <c r="E118" i="14"/>
  <c r="F117" i="14"/>
  <c r="E117" i="14"/>
  <c r="E111" i="14"/>
  <c r="F111" i="14"/>
  <c r="F110" i="14"/>
  <c r="E110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9" i="14"/>
  <c r="K89" i="14"/>
  <c r="K88" i="14"/>
  <c r="F87" i="14"/>
  <c r="E87" i="14"/>
  <c r="K87" i="14"/>
  <c r="F86" i="14"/>
  <c r="E86" i="14"/>
  <c r="F85" i="14"/>
  <c r="E85" i="14"/>
  <c r="F84" i="14"/>
  <c r="E84" i="14"/>
  <c r="F83" i="14"/>
  <c r="E83" i="14"/>
  <c r="L82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E55" i="14"/>
  <c r="F55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K63" i="14"/>
  <c r="L64" i="14"/>
  <c r="F63" i="14"/>
  <c r="E63" i="14"/>
  <c r="K62" i="14"/>
  <c r="F62" i="14"/>
  <c r="E62" i="14"/>
  <c r="L61" i="14"/>
  <c r="K61" i="14"/>
  <c r="F61" i="14"/>
  <c r="E61" i="14"/>
  <c r="L60" i="14"/>
  <c r="K60" i="14"/>
  <c r="F60" i="14"/>
  <c r="E60" i="14"/>
  <c r="L59" i="14"/>
  <c r="K59" i="14"/>
  <c r="F59" i="14"/>
  <c r="E59" i="14"/>
  <c r="L58" i="14"/>
  <c r="K58" i="14"/>
  <c r="F58" i="14"/>
  <c r="E58" i="14"/>
  <c r="L57" i="14"/>
  <c r="K57" i="14"/>
  <c r="F57" i="14"/>
  <c r="E57" i="14"/>
  <c r="L56" i="14"/>
  <c r="K56" i="14"/>
  <c r="F56" i="14"/>
  <c r="E56" i="14"/>
  <c r="K9" i="14"/>
  <c r="L9" i="14"/>
  <c r="K10" i="14"/>
  <c r="L10" i="14"/>
  <c r="K11" i="14"/>
  <c r="L11" i="14"/>
  <c r="K25" i="14"/>
  <c r="L25" i="14"/>
  <c r="K26" i="14"/>
  <c r="L26" i="14"/>
  <c r="K27" i="14"/>
  <c r="L27" i="14"/>
  <c r="K18" i="16" l="1"/>
  <c r="L18" i="16" s="1"/>
  <c r="L576" i="14"/>
  <c r="M576" i="14" s="1"/>
  <c r="L575" i="14"/>
  <c r="M493" i="14"/>
  <c r="K14" i="16"/>
  <c r="L14" i="16" s="1"/>
  <c r="G269" i="14"/>
  <c r="G6" i="13"/>
  <c r="M490" i="14"/>
  <c r="G504" i="14"/>
  <c r="K277" i="14"/>
  <c r="K77" i="16"/>
  <c r="L77" i="16" s="1"/>
  <c r="M492" i="14"/>
  <c r="G535" i="14"/>
  <c r="M275" i="14"/>
  <c r="M276" i="14"/>
  <c r="G5" i="13"/>
  <c r="G111" i="14"/>
  <c r="M494" i="14"/>
  <c r="K274" i="14"/>
  <c r="E10" i="13"/>
  <c r="L17" i="16"/>
  <c r="M281" i="14"/>
  <c r="G511" i="14"/>
  <c r="G508" i="14"/>
  <c r="G509" i="14"/>
  <c r="G507" i="14"/>
  <c r="G506" i="14"/>
  <c r="G276" i="14"/>
  <c r="G272" i="14"/>
  <c r="G267" i="14"/>
  <c r="G266" i="14"/>
  <c r="K36" i="16"/>
  <c r="L36" i="16" s="1"/>
  <c r="K37" i="16"/>
  <c r="L37" i="16" s="1"/>
  <c r="L76" i="16"/>
  <c r="K33" i="16"/>
  <c r="L33" i="16" s="1"/>
  <c r="K74" i="16"/>
  <c r="L74" i="16" s="1"/>
  <c r="L85" i="15"/>
  <c r="L10" i="15"/>
  <c r="L78" i="15"/>
  <c r="L80" i="15"/>
  <c r="L82" i="15"/>
  <c r="L7" i="15"/>
  <c r="L89" i="15"/>
  <c r="L9" i="15"/>
  <c r="L11" i="15"/>
  <c r="H87" i="15"/>
  <c r="K87" i="15" s="1"/>
  <c r="L87" i="15" s="1"/>
  <c r="J86" i="15"/>
  <c r="F7" i="15"/>
  <c r="F77" i="15"/>
  <c r="F79" i="15"/>
  <c r="F158" i="15"/>
  <c r="F159" i="15"/>
  <c r="F162" i="15"/>
  <c r="F157" i="15"/>
  <c r="J165" i="15"/>
  <c r="K86" i="15"/>
  <c r="F164" i="15"/>
  <c r="F166" i="15"/>
  <c r="F16" i="15"/>
  <c r="H83" i="15"/>
  <c r="K83" i="15" s="1"/>
  <c r="L83" i="15" s="1"/>
  <c r="F165" i="15"/>
  <c r="L170" i="15"/>
  <c r="F6" i="15"/>
  <c r="F88" i="15"/>
  <c r="F163" i="15"/>
  <c r="F86" i="15"/>
  <c r="F82" i="15"/>
  <c r="F81" i="15"/>
  <c r="F87" i="15"/>
  <c r="F78" i="15"/>
  <c r="F80" i="15"/>
  <c r="F90" i="15"/>
  <c r="J15" i="15"/>
  <c r="L15" i="15" s="1"/>
  <c r="L81" i="15"/>
  <c r="L6" i="15"/>
  <c r="H12" i="15"/>
  <c r="K12" i="15" s="1"/>
  <c r="L12" i="15" s="1"/>
  <c r="L77" i="15"/>
  <c r="F161" i="15"/>
  <c r="H16" i="15"/>
  <c r="K16" i="15" s="1"/>
  <c r="L16" i="15" s="1"/>
  <c r="F83" i="15"/>
  <c r="F89" i="15"/>
  <c r="F15" i="15"/>
  <c r="F11" i="15"/>
  <c r="F10" i="15"/>
  <c r="F8" i="15"/>
  <c r="F17" i="15"/>
  <c r="F12" i="15"/>
  <c r="F9" i="15"/>
  <c r="F5" i="15"/>
  <c r="L8" i="15"/>
  <c r="F13" i="15"/>
  <c r="J14" i="15"/>
  <c r="L14" i="15" s="1"/>
  <c r="J84" i="15"/>
  <c r="K166" i="15"/>
  <c r="L166" i="15" s="1"/>
  <c r="H164" i="15"/>
  <c r="F168" i="15"/>
  <c r="F85" i="15"/>
  <c r="F160" i="15"/>
  <c r="F167" i="15"/>
  <c r="H168" i="15"/>
  <c r="J168" i="15"/>
  <c r="F76" i="15"/>
  <c r="L79" i="15"/>
  <c r="F84" i="15"/>
  <c r="L90" i="15"/>
  <c r="K167" i="15"/>
  <c r="L167" i="15" s="1"/>
  <c r="F14" i="15"/>
  <c r="L163" i="15"/>
  <c r="G438" i="14"/>
  <c r="G437" i="14"/>
  <c r="G367" i="14"/>
  <c r="G277" i="14"/>
  <c r="G275" i="14"/>
  <c r="G274" i="14"/>
  <c r="G273" i="14"/>
  <c r="G271" i="14"/>
  <c r="G270" i="14"/>
  <c r="G268" i="14"/>
  <c r="G278" i="14"/>
  <c r="G258" i="14"/>
  <c r="G257" i="14"/>
  <c r="G240" i="14"/>
  <c r="G192" i="14"/>
  <c r="G183" i="14"/>
  <c r="G161" i="14"/>
  <c r="G121" i="14"/>
  <c r="G129" i="14"/>
  <c r="G119" i="14"/>
  <c r="G55" i="14"/>
  <c r="M481" i="14"/>
  <c r="G7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00" i="14"/>
  <c r="G217" i="14"/>
  <c r="G236" i="14"/>
  <c r="G237" i="14"/>
  <c r="G354" i="14"/>
  <c r="G443" i="14"/>
  <c r="G447" i="14"/>
  <c r="G448" i="14"/>
  <c r="G450" i="14"/>
  <c r="G457" i="14"/>
  <c r="M464" i="14"/>
  <c r="M489" i="14"/>
  <c r="M508" i="14"/>
  <c r="G180" i="14"/>
  <c r="L312" i="14"/>
  <c r="G346" i="14"/>
  <c r="G348" i="14"/>
  <c r="G368" i="14"/>
  <c r="G380" i="14"/>
  <c r="G426" i="14"/>
  <c r="G436" i="14"/>
  <c r="P470" i="14"/>
  <c r="G27" i="13" s="1"/>
  <c r="G165" i="14"/>
  <c r="P150" i="14"/>
  <c r="G10" i="13" s="1"/>
  <c r="G178" i="14"/>
  <c r="M171" i="14"/>
  <c r="G326" i="14"/>
  <c r="G384" i="14"/>
  <c r="G388" i="14"/>
  <c r="G398" i="14"/>
  <c r="G403" i="14"/>
  <c r="M9" i="14"/>
  <c r="M58" i="14"/>
  <c r="G199" i="14"/>
  <c r="G211" i="14"/>
  <c r="G216" i="14"/>
  <c r="G219" i="14"/>
  <c r="M253" i="14"/>
  <c r="G347" i="14"/>
  <c r="G349" i="14"/>
  <c r="G352" i="14"/>
  <c r="G399" i="14"/>
  <c r="G427" i="14"/>
  <c r="L437" i="14"/>
  <c r="M10" i="14"/>
  <c r="G56" i="14"/>
  <c r="G95" i="14"/>
  <c r="G97" i="14"/>
  <c r="G99" i="14"/>
  <c r="G101" i="14"/>
  <c r="G208" i="14"/>
  <c r="G210" i="14"/>
  <c r="G212" i="14"/>
  <c r="G214" i="14"/>
  <c r="M261" i="14"/>
  <c r="M280" i="14"/>
  <c r="G304" i="14"/>
  <c r="G311" i="14"/>
  <c r="G314" i="14"/>
  <c r="M370" i="14"/>
  <c r="L391" i="14"/>
  <c r="G444" i="14"/>
  <c r="G446" i="14"/>
  <c r="G536" i="14"/>
  <c r="G537" i="14"/>
  <c r="G538" i="14"/>
  <c r="G540" i="14"/>
  <c r="M446" i="14"/>
  <c r="G460" i="14"/>
  <c r="G462" i="14"/>
  <c r="G100" i="14"/>
  <c r="G195" i="14"/>
  <c r="L236" i="14"/>
  <c r="M236" i="14" s="1"/>
  <c r="G241" i="14"/>
  <c r="G315" i="14"/>
  <c r="G329" i="14"/>
  <c r="G332" i="14"/>
  <c r="G338" i="14"/>
  <c r="G340" i="14"/>
  <c r="K355" i="14"/>
  <c r="G357" i="14"/>
  <c r="M371" i="14"/>
  <c r="M369" i="14"/>
  <c r="M435" i="14"/>
  <c r="G63" i="14"/>
  <c r="G96" i="14"/>
  <c r="K103" i="14"/>
  <c r="G103" i="14"/>
  <c r="M105" i="14"/>
  <c r="G107" i="14"/>
  <c r="M121" i="14"/>
  <c r="G134" i="14"/>
  <c r="G154" i="14"/>
  <c r="G158" i="14"/>
  <c r="G310" i="14"/>
  <c r="G413" i="14"/>
  <c r="G452" i="14"/>
  <c r="G476" i="14"/>
  <c r="G481" i="14"/>
  <c r="G488" i="14"/>
  <c r="G492" i="14"/>
  <c r="G542" i="14"/>
  <c r="M104" i="14"/>
  <c r="M108" i="14"/>
  <c r="G127" i="14"/>
  <c r="G131" i="14"/>
  <c r="G132" i="14"/>
  <c r="G133" i="14"/>
  <c r="M157" i="14"/>
  <c r="M158" i="14"/>
  <c r="G164" i="14"/>
  <c r="G173" i="14"/>
  <c r="G175" i="14"/>
  <c r="G229" i="14"/>
  <c r="G231" i="14"/>
  <c r="G233" i="14"/>
  <c r="M234" i="14"/>
  <c r="G247" i="14"/>
  <c r="G249" i="14"/>
  <c r="G279" i="14"/>
  <c r="G281" i="14"/>
  <c r="G283" i="14"/>
  <c r="G305" i="14"/>
  <c r="G307" i="14"/>
  <c r="G313" i="14"/>
  <c r="G336" i="14"/>
  <c r="G353" i="14"/>
  <c r="L356" i="14"/>
  <c r="M356" i="14" s="1"/>
  <c r="G360" i="14"/>
  <c r="G361" i="14"/>
  <c r="G414" i="14"/>
  <c r="G431" i="14"/>
  <c r="G433" i="14"/>
  <c r="G467" i="14"/>
  <c r="G496" i="14"/>
  <c r="G513" i="14"/>
  <c r="G71" i="14"/>
  <c r="K125" i="14"/>
  <c r="G130" i="14"/>
  <c r="G135" i="14"/>
  <c r="M119" i="14"/>
  <c r="M117" i="14"/>
  <c r="M156" i="14"/>
  <c r="G179" i="14"/>
  <c r="L178" i="14"/>
  <c r="M178" i="14" s="1"/>
  <c r="G202" i="14"/>
  <c r="M260" i="14"/>
  <c r="K353" i="14"/>
  <c r="K354" i="14"/>
  <c r="G493" i="14"/>
  <c r="P92" i="14"/>
  <c r="G8" i="13" s="1"/>
  <c r="M25" i="14"/>
  <c r="G60" i="14"/>
  <c r="G62" i="14"/>
  <c r="G69" i="14"/>
  <c r="M56" i="14"/>
  <c r="K64" i="14"/>
  <c r="M64" i="14" s="1"/>
  <c r="M101" i="14"/>
  <c r="G118" i="14"/>
  <c r="M122" i="14"/>
  <c r="M123" i="14"/>
  <c r="G126" i="14"/>
  <c r="G155" i="14"/>
  <c r="G156" i="14"/>
  <c r="G159" i="14"/>
  <c r="G160" i="14"/>
  <c r="G163" i="14"/>
  <c r="M165" i="14"/>
  <c r="G172" i="14"/>
  <c r="G181" i="14"/>
  <c r="M195" i="14"/>
  <c r="G197" i="14"/>
  <c r="M203" i="14"/>
  <c r="G215" i="14"/>
  <c r="G218" i="14"/>
  <c r="G230" i="14"/>
  <c r="G232" i="14"/>
  <c r="G248" i="14"/>
  <c r="G255" i="14"/>
  <c r="G256" i="14"/>
  <c r="G260" i="14"/>
  <c r="G66" i="14"/>
  <c r="G108" i="14"/>
  <c r="G109" i="14"/>
  <c r="G110" i="14"/>
  <c r="G122" i="14"/>
  <c r="G123" i="14"/>
  <c r="G128" i="14"/>
  <c r="M118" i="14"/>
  <c r="G162" i="14"/>
  <c r="G171" i="14"/>
  <c r="M175" i="14"/>
  <c r="G182" i="14"/>
  <c r="G193" i="14"/>
  <c r="G196" i="14"/>
  <c r="G200" i="14"/>
  <c r="G209" i="14"/>
  <c r="G213" i="14"/>
  <c r="G238" i="14"/>
  <c r="G252" i="14"/>
  <c r="G253" i="14"/>
  <c r="L258" i="14"/>
  <c r="G345" i="14"/>
  <c r="G319" i="14"/>
  <c r="G328" i="14"/>
  <c r="G330" i="14"/>
  <c r="G334" i="14"/>
  <c r="M338" i="14"/>
  <c r="G356" i="14"/>
  <c r="M368" i="14"/>
  <c r="M366" i="14"/>
  <c r="G383" i="14"/>
  <c r="M385" i="14"/>
  <c r="M389" i="14"/>
  <c r="M432" i="14"/>
  <c r="M434" i="14"/>
  <c r="G473" i="14"/>
  <c r="G475" i="14"/>
  <c r="G477" i="14"/>
  <c r="M537" i="14"/>
  <c r="M538" i="14"/>
  <c r="M539" i="14"/>
  <c r="L316" i="14"/>
  <c r="M316" i="14" s="1"/>
  <c r="G369" i="14"/>
  <c r="G371" i="14"/>
  <c r="G372" i="14"/>
  <c r="G373" i="14"/>
  <c r="G374" i="14"/>
  <c r="P378" i="14"/>
  <c r="G21" i="13" s="1"/>
  <c r="M401" i="14"/>
  <c r="M403" i="14"/>
  <c r="G417" i="14"/>
  <c r="G419" i="14"/>
  <c r="G421" i="14"/>
  <c r="P424" i="14"/>
  <c r="G24" i="13" s="1"/>
  <c r="G464" i="14"/>
  <c r="G465" i="14"/>
  <c r="G466" i="14"/>
  <c r="G494" i="14"/>
  <c r="G499" i="14"/>
  <c r="F528" i="14"/>
  <c r="M541" i="14"/>
  <c r="G308" i="14"/>
  <c r="G312" i="14"/>
  <c r="M317" i="14"/>
  <c r="G321" i="14"/>
  <c r="G325" i="14"/>
  <c r="G333" i="14"/>
  <c r="G335" i="14"/>
  <c r="G350" i="14"/>
  <c r="G359" i="14"/>
  <c r="G375" i="14"/>
  <c r="M367" i="14"/>
  <c r="G387" i="14"/>
  <c r="G400" i="14"/>
  <c r="G404" i="14"/>
  <c r="G406" i="14"/>
  <c r="M399" i="14"/>
  <c r="G411" i="14"/>
  <c r="G434" i="14"/>
  <c r="G478" i="14"/>
  <c r="G482" i="14"/>
  <c r="G487" i="14"/>
  <c r="G489" i="14"/>
  <c r="G491" i="14"/>
  <c r="M491" i="14"/>
  <c r="G514" i="14"/>
  <c r="G515" i="14"/>
  <c r="G534" i="14"/>
  <c r="M540" i="14"/>
  <c r="G533" i="14"/>
  <c r="G539" i="14"/>
  <c r="G532" i="14"/>
  <c r="G541" i="14"/>
  <c r="G543" i="14"/>
  <c r="G544" i="14"/>
  <c r="G545" i="14"/>
  <c r="L542" i="14"/>
  <c r="M542" i="14" s="1"/>
  <c r="P530" i="14"/>
  <c r="G30" i="13" s="1"/>
  <c r="M511" i="14"/>
  <c r="M512" i="14"/>
  <c r="M513" i="14"/>
  <c r="M509" i="14"/>
  <c r="M510" i="14"/>
  <c r="P502" i="14"/>
  <c r="G29" i="13" s="1"/>
  <c r="G505" i="14"/>
  <c r="G510" i="14"/>
  <c r="G512" i="14"/>
  <c r="L514" i="14"/>
  <c r="M514" i="14" s="1"/>
  <c r="G498" i="14"/>
  <c r="G495" i="14"/>
  <c r="G490" i="14"/>
  <c r="G497" i="14"/>
  <c r="M495" i="14"/>
  <c r="P485" i="14"/>
  <c r="G28" i="13" s="1"/>
  <c r="L483" i="14"/>
  <c r="G479" i="14"/>
  <c r="G480" i="14"/>
  <c r="G474" i="14"/>
  <c r="G472" i="14"/>
  <c r="K483" i="14"/>
  <c r="M465" i="14"/>
  <c r="G459" i="14"/>
  <c r="G461" i="14"/>
  <c r="G458" i="14"/>
  <c r="G463" i="14"/>
  <c r="G456" i="14"/>
  <c r="L466" i="14"/>
  <c r="M466" i="14" s="1"/>
  <c r="P454" i="14"/>
  <c r="G26" i="13" s="1"/>
  <c r="M447" i="14"/>
  <c r="M448" i="14"/>
  <c r="M449" i="14"/>
  <c r="M450" i="14"/>
  <c r="M451" i="14"/>
  <c r="G442" i="14"/>
  <c r="G449" i="14"/>
  <c r="G445" i="14"/>
  <c r="G451" i="14"/>
  <c r="P440" i="14"/>
  <c r="G25" i="13" s="1"/>
  <c r="M431" i="14"/>
  <c r="M433" i="14"/>
  <c r="L438" i="14"/>
  <c r="M438" i="14" s="1"/>
  <c r="G435" i="14"/>
  <c r="G429" i="14"/>
  <c r="G430" i="14"/>
  <c r="G428" i="14"/>
  <c r="G432" i="14"/>
  <c r="K437" i="14"/>
  <c r="L436" i="14"/>
  <c r="M436" i="14" s="1"/>
  <c r="M415" i="14"/>
  <c r="M416" i="14"/>
  <c r="M417" i="14"/>
  <c r="M419" i="14"/>
  <c r="M420" i="14"/>
  <c r="M418" i="14"/>
  <c r="G415" i="14"/>
  <c r="G416" i="14"/>
  <c r="G418" i="14"/>
  <c r="G412" i="14"/>
  <c r="G420" i="14"/>
  <c r="M402" i="14"/>
  <c r="M404" i="14"/>
  <c r="P394" i="14"/>
  <c r="G22" i="13" s="1"/>
  <c r="G396" i="14"/>
  <c r="G405" i="14"/>
  <c r="G397" i="14"/>
  <c r="G401" i="14"/>
  <c r="G402" i="14"/>
  <c r="M400" i="14"/>
  <c r="M386" i="14"/>
  <c r="M387" i="14"/>
  <c r="M388" i="14"/>
  <c r="G381" i="14"/>
  <c r="G382" i="14"/>
  <c r="G389" i="14"/>
  <c r="G390" i="14"/>
  <c r="G391" i="14"/>
  <c r="G385" i="14"/>
  <c r="G386" i="14"/>
  <c r="K391" i="14"/>
  <c r="G366" i="14"/>
  <c r="G365" i="14"/>
  <c r="G370" i="14"/>
  <c r="P363" i="14"/>
  <c r="G20" i="13" s="1"/>
  <c r="M358" i="14"/>
  <c r="L355" i="14"/>
  <c r="G351" i="14"/>
  <c r="G355" i="14"/>
  <c r="G358" i="14"/>
  <c r="L357" i="14"/>
  <c r="M357" i="14" s="1"/>
  <c r="P343" i="14"/>
  <c r="G19" i="13" s="1"/>
  <c r="L352" i="14"/>
  <c r="M352" i="14" s="1"/>
  <c r="L354" i="14"/>
  <c r="L336" i="14"/>
  <c r="M336" i="14" s="1"/>
  <c r="L332" i="14"/>
  <c r="M332" i="14" s="1"/>
  <c r="L334" i="14"/>
  <c r="P323" i="14"/>
  <c r="G18" i="13" s="1"/>
  <c r="L335" i="14"/>
  <c r="G327" i="14"/>
  <c r="G339" i="14"/>
  <c r="G331" i="14"/>
  <c r="G337" i="14"/>
  <c r="G341" i="14"/>
  <c r="K334" i="14"/>
  <c r="K335" i="14"/>
  <c r="M318" i="14"/>
  <c r="L314" i="14"/>
  <c r="M314" i="14" s="1"/>
  <c r="P302" i="14"/>
  <c r="G17" i="13" s="1"/>
  <c r="L313" i="14"/>
  <c r="M313" i="14" s="1"/>
  <c r="G306" i="14"/>
  <c r="G316" i="14"/>
  <c r="G317" i="14"/>
  <c r="G318" i="14"/>
  <c r="G309" i="14"/>
  <c r="G320" i="14"/>
  <c r="L315" i="14"/>
  <c r="K312" i="14"/>
  <c r="K315" i="14"/>
  <c r="M279" i="14"/>
  <c r="P264" i="14"/>
  <c r="G16" i="13" s="1"/>
  <c r="G282" i="14"/>
  <c r="G280" i="14"/>
  <c r="F298" i="14"/>
  <c r="G284" i="14"/>
  <c r="P245" i="14"/>
  <c r="G15" i="13" s="1"/>
  <c r="L257" i="14"/>
  <c r="M257" i="14" s="1"/>
  <c r="G250" i="14"/>
  <c r="G251" i="14"/>
  <c r="G259" i="14"/>
  <c r="G261" i="14"/>
  <c r="G254" i="14"/>
  <c r="L255" i="14"/>
  <c r="M256" i="14"/>
  <c r="K255" i="14"/>
  <c r="K258" i="14"/>
  <c r="L239" i="14"/>
  <c r="M239" i="14" s="1"/>
  <c r="P226" i="14"/>
  <c r="G14" i="13" s="1"/>
  <c r="G234" i="14"/>
  <c r="G235" i="14"/>
  <c r="G239" i="14"/>
  <c r="G228" i="14"/>
  <c r="G242" i="14"/>
  <c r="K237" i="14"/>
  <c r="M237" i="14" s="1"/>
  <c r="K238" i="14"/>
  <c r="M238" i="14" s="1"/>
  <c r="M217" i="14"/>
  <c r="L216" i="14"/>
  <c r="K216" i="14"/>
  <c r="M218" i="14"/>
  <c r="K219" i="14"/>
  <c r="P206" i="14"/>
  <c r="G13" i="13" s="1"/>
  <c r="M202" i="14"/>
  <c r="M198" i="14"/>
  <c r="L197" i="14"/>
  <c r="P187" i="14"/>
  <c r="G12" i="13" s="1"/>
  <c r="L199" i="14"/>
  <c r="M199" i="14" s="1"/>
  <c r="G194" i="14"/>
  <c r="G189" i="14"/>
  <c r="G198" i="14"/>
  <c r="G201" i="14"/>
  <c r="G203" i="14"/>
  <c r="G190" i="14"/>
  <c r="G191" i="14"/>
  <c r="K197" i="14"/>
  <c r="K200" i="14"/>
  <c r="M172" i="14"/>
  <c r="M176" i="14"/>
  <c r="M174" i="14"/>
  <c r="M177" i="14"/>
  <c r="M173" i="14"/>
  <c r="P169" i="14"/>
  <c r="G11" i="13" s="1"/>
  <c r="G174" i="14"/>
  <c r="G176" i="14"/>
  <c r="G177" i="14"/>
  <c r="G184" i="14"/>
  <c r="L163" i="14"/>
  <c r="L161" i="14"/>
  <c r="M161" i="14" s="1"/>
  <c r="L162" i="14"/>
  <c r="M162" i="14" s="1"/>
  <c r="G157" i="14"/>
  <c r="G152" i="14"/>
  <c r="G166" i="14"/>
  <c r="G153" i="14"/>
  <c r="K160" i="14"/>
  <c r="M160" i="14" s="1"/>
  <c r="L159" i="14"/>
  <c r="M159" i="14" s="1"/>
  <c r="K163" i="14"/>
  <c r="P115" i="14"/>
  <c r="G9" i="13" s="1"/>
  <c r="L124" i="14"/>
  <c r="M124" i="14" s="1"/>
  <c r="L126" i="14"/>
  <c r="M126" i="14" s="1"/>
  <c r="G117" i="14"/>
  <c r="G120" i="14"/>
  <c r="G124" i="14"/>
  <c r="G125" i="14"/>
  <c r="M120" i="14"/>
  <c r="M109" i="14"/>
  <c r="L102" i="14"/>
  <c r="M102" i="14" s="1"/>
  <c r="G102" i="14"/>
  <c r="G104" i="14"/>
  <c r="G98" i="14"/>
  <c r="G105" i="14"/>
  <c r="G106" i="14"/>
  <c r="K106" i="14"/>
  <c r="M57" i="14"/>
  <c r="G67" i="14"/>
  <c r="M59" i="14"/>
  <c r="M60" i="14"/>
  <c r="G81" i="14"/>
  <c r="L88" i="14"/>
  <c r="M88" i="14" s="1"/>
  <c r="M26" i="14"/>
  <c r="M11" i="14"/>
  <c r="G64" i="14"/>
  <c r="G78" i="14"/>
  <c r="G84" i="14"/>
  <c r="K85" i="14"/>
  <c r="G87" i="14"/>
  <c r="L85" i="14"/>
  <c r="L86" i="14"/>
  <c r="M82" i="14"/>
  <c r="M89" i="14"/>
  <c r="G83" i="14"/>
  <c r="G85" i="14"/>
  <c r="G76" i="14"/>
  <c r="G77" i="14"/>
  <c r="G79" i="14"/>
  <c r="G80" i="14"/>
  <c r="G82" i="14"/>
  <c r="G86" i="14"/>
  <c r="K86" i="14"/>
  <c r="M61" i="14"/>
  <c r="L65" i="14"/>
  <c r="G57" i="14"/>
  <c r="G58" i="14"/>
  <c r="G68" i="14"/>
  <c r="G59" i="14"/>
  <c r="G70" i="14"/>
  <c r="G61" i="14"/>
  <c r="G65" i="14"/>
  <c r="K65" i="14"/>
  <c r="M27" i="14"/>
  <c r="M437" i="14" l="1"/>
  <c r="J185" i="14"/>
  <c r="M312" i="14"/>
  <c r="L311" i="14"/>
  <c r="M354" i="14"/>
  <c r="L407" i="14"/>
  <c r="L277" i="14"/>
  <c r="M277" i="14" s="1"/>
  <c r="L278" i="14"/>
  <c r="M278" i="14" s="1"/>
  <c r="L273" i="14"/>
  <c r="M273" i="14" s="1"/>
  <c r="L274" i="14"/>
  <c r="M274" i="14" s="1"/>
  <c r="L235" i="14"/>
  <c r="M235" i="14" s="1"/>
  <c r="M483" i="14"/>
  <c r="K84" i="15"/>
  <c r="L84" i="15" s="1"/>
  <c r="K17" i="15"/>
  <c r="L17" i="15" s="1"/>
  <c r="K88" i="15"/>
  <c r="L88" i="15" s="1"/>
  <c r="L86" i="15"/>
  <c r="K13" i="15"/>
  <c r="L13" i="15" s="1"/>
  <c r="K165" i="15"/>
  <c r="L165" i="15" s="1"/>
  <c r="K164" i="15"/>
  <c r="K169" i="15"/>
  <c r="L169" i="15" s="1"/>
  <c r="K168" i="15"/>
  <c r="L168" i="15" s="1"/>
  <c r="L240" i="14"/>
  <c r="M240" i="14" s="1"/>
  <c r="M85" i="14"/>
  <c r="L201" i="14"/>
  <c r="M201" i="14" s="1"/>
  <c r="L390" i="14"/>
  <c r="M390" i="14" s="1"/>
  <c r="M391" i="14"/>
  <c r="L87" i="14"/>
  <c r="M87" i="14" s="1"/>
  <c r="L215" i="14"/>
  <c r="M215" i="14" s="1"/>
  <c r="L259" i="14"/>
  <c r="M259" i="14" s="1"/>
  <c r="L125" i="14"/>
  <c r="M125" i="14" s="1"/>
  <c r="M355" i="14"/>
  <c r="G528" i="14"/>
  <c r="M65" i="14"/>
  <c r="M197" i="14"/>
  <c r="M334" i="14"/>
  <c r="L164" i="14"/>
  <c r="M164" i="14" s="1"/>
  <c r="J392" i="14"/>
  <c r="M86" i="14"/>
  <c r="J167" i="14"/>
  <c r="G298" i="14"/>
  <c r="J299" i="14" s="1"/>
  <c r="J407" i="14"/>
  <c r="L482" i="14"/>
  <c r="M482" i="14" s="1"/>
  <c r="L467" i="14"/>
  <c r="L421" i="14"/>
  <c r="L353" i="14"/>
  <c r="M353" i="14" s="1"/>
  <c r="M335" i="14"/>
  <c r="L333" i="14"/>
  <c r="M333" i="14" s="1"/>
  <c r="L337" i="14"/>
  <c r="M337" i="14" s="1"/>
  <c r="M315" i="14"/>
  <c r="M255" i="14"/>
  <c r="L254" i="14"/>
  <c r="M258" i="14"/>
  <c r="M216" i="14"/>
  <c r="L220" i="14"/>
  <c r="M220" i="14" s="1"/>
  <c r="L219" i="14"/>
  <c r="M219" i="14" s="1"/>
  <c r="L196" i="14"/>
  <c r="M196" i="14" s="1"/>
  <c r="M200" i="14"/>
  <c r="L179" i="14"/>
  <c r="M179" i="14" s="1"/>
  <c r="M163" i="14"/>
  <c r="L103" i="14"/>
  <c r="M103" i="14" s="1"/>
  <c r="L106" i="14"/>
  <c r="L107" i="14"/>
  <c r="M107" i="14" s="1"/>
  <c r="L84" i="14"/>
  <c r="M84" i="14" s="1"/>
  <c r="L83" i="14"/>
  <c r="L63" i="14"/>
  <c r="M63" i="14" s="1"/>
  <c r="L62" i="14"/>
  <c r="C13" i="13" l="1"/>
  <c r="M311" i="14"/>
  <c r="C17" i="13" s="1"/>
  <c r="C14" i="13"/>
  <c r="L167" i="14"/>
  <c r="M167" i="14" s="1"/>
  <c r="C10" i="13" s="1"/>
  <c r="L164" i="15"/>
  <c r="C19" i="13"/>
  <c r="C25" i="13"/>
  <c r="C30" i="13"/>
  <c r="C24" i="13"/>
  <c r="M407" i="14"/>
  <c r="C22" i="13" s="1"/>
  <c r="M148" i="14"/>
  <c r="C9" i="13" s="1"/>
  <c r="C12" i="13"/>
  <c r="L185" i="14"/>
  <c r="M185" i="14" s="1"/>
  <c r="C11" i="13" s="1"/>
  <c r="M528" i="14"/>
  <c r="C29" i="13" s="1"/>
  <c r="L148" i="14"/>
  <c r="C18" i="13"/>
  <c r="L528" i="14"/>
  <c r="C28" i="13"/>
  <c r="C27" i="13"/>
  <c r="M467" i="14"/>
  <c r="C26" i="13" s="1"/>
  <c r="M421" i="14"/>
  <c r="C23" i="13" s="1"/>
  <c r="L392" i="14"/>
  <c r="M392" i="14" s="1"/>
  <c r="C21" i="13" s="1"/>
  <c r="M298" i="14"/>
  <c r="L299" i="14" s="1"/>
  <c r="M299" i="14" s="1"/>
  <c r="C16" i="13" s="1"/>
  <c r="L298" i="14"/>
  <c r="M254" i="14"/>
  <c r="M106" i="14"/>
  <c r="C8" i="13" s="1"/>
  <c r="M83" i="14"/>
  <c r="C7" i="13" s="1"/>
  <c r="M62" i="14"/>
  <c r="C15" i="13" l="1"/>
  <c r="C20" i="13"/>
  <c r="C6" i="13"/>
  <c r="D19" i="13" l="1"/>
  <c r="F19" i="13" s="1"/>
  <c r="D30" i="13"/>
  <c r="F30" i="13" s="1"/>
  <c r="D29" i="13"/>
  <c r="F29" i="13" s="1"/>
  <c r="D11" i="13"/>
  <c r="F11" i="13" s="1"/>
  <c r="D8" i="13"/>
  <c r="F8" i="13" s="1"/>
  <c r="D17" i="13"/>
  <c r="F17" i="13" s="1"/>
  <c r="D26" i="13"/>
  <c r="F26" i="13" s="1"/>
  <c r="D18" i="13"/>
  <c r="F18" i="13" s="1"/>
  <c r="D25" i="13"/>
  <c r="F25" i="13" s="1"/>
  <c r="D14" i="13"/>
  <c r="F14" i="13" s="1"/>
  <c r="D9" i="13"/>
  <c r="F9" i="13" s="1"/>
  <c r="D13" i="13"/>
  <c r="F13" i="13" s="1"/>
  <c r="D12" i="13"/>
  <c r="F12" i="13" s="1"/>
  <c r="D23" i="13"/>
  <c r="F23" i="13" s="1"/>
  <c r="D28" i="13"/>
  <c r="F28" i="13" s="1"/>
  <c r="D22" i="13"/>
  <c r="F22" i="13" s="1"/>
  <c r="D10" i="13"/>
  <c r="F10" i="13" s="1"/>
  <c r="D24" i="13"/>
  <c r="F24" i="13" s="1"/>
  <c r="D27" i="13"/>
  <c r="F27" i="13" s="1"/>
  <c r="D21" i="13"/>
  <c r="F21" i="13" s="1"/>
  <c r="D16" i="13"/>
  <c r="F16" i="13" s="1"/>
  <c r="D7" i="13"/>
  <c r="F7" i="13" s="1"/>
  <c r="L24" i="14"/>
  <c r="K24" i="14"/>
  <c r="L23" i="14"/>
  <c r="K23" i="14"/>
  <c r="L22" i="14"/>
  <c r="K22" i="14"/>
  <c r="L21" i="14"/>
  <c r="K21" i="14"/>
  <c r="K20" i="14"/>
  <c r="F18" i="14"/>
  <c r="E18" i="14"/>
  <c r="F17" i="14"/>
  <c r="E17" i="14"/>
  <c r="F16" i="14"/>
  <c r="E16" i="14"/>
  <c r="F15" i="14"/>
  <c r="E15" i="14"/>
  <c r="F14" i="14"/>
  <c r="E14" i="14"/>
  <c r="K15" i="14"/>
  <c r="F13" i="14"/>
  <c r="E13" i="14"/>
  <c r="L14" i="14"/>
  <c r="K14" i="14"/>
  <c r="F12" i="14"/>
  <c r="E12" i="14"/>
  <c r="L13" i="14"/>
  <c r="K13" i="14"/>
  <c r="F11" i="14"/>
  <c r="E11" i="14"/>
  <c r="L12" i="14"/>
  <c r="K12" i="14"/>
  <c r="F10" i="14"/>
  <c r="E10" i="14"/>
  <c r="F9" i="14"/>
  <c r="E9" i="14"/>
  <c r="F8" i="14"/>
  <c r="E8" i="14"/>
  <c r="D20" i="13" l="1"/>
  <c r="F20" i="13" s="1"/>
  <c r="D15" i="13"/>
  <c r="F15" i="13" s="1"/>
  <c r="F49" i="14"/>
  <c r="K17" i="14"/>
  <c r="L15" i="14"/>
  <c r="K18" i="14"/>
  <c r="L20" i="14"/>
  <c r="M20" i="14" s="1"/>
  <c r="M12" i="14"/>
  <c r="M21" i="14"/>
  <c r="M13" i="14"/>
  <c r="M14" i="14"/>
  <c r="M22" i="14"/>
  <c r="M23" i="14"/>
  <c r="G16" i="14"/>
  <c r="G17" i="14"/>
  <c r="L17" i="14"/>
  <c r="M24" i="14"/>
  <c r="L18" i="14"/>
  <c r="G10" i="14"/>
  <c r="G11" i="14"/>
  <c r="G8" i="14"/>
  <c r="G9" i="14"/>
  <c r="G12" i="14"/>
  <c r="G13" i="14"/>
  <c r="G14" i="14"/>
  <c r="G15" i="14"/>
  <c r="G18" i="14"/>
  <c r="K19" i="14"/>
  <c r="K16" i="14"/>
  <c r="G49" i="14" l="1"/>
  <c r="J51" i="14" s="1"/>
  <c r="M18" i="14"/>
  <c r="M17" i="14"/>
  <c r="M15" i="14"/>
  <c r="L19" i="14"/>
  <c r="M19" i="14" s="1"/>
  <c r="L16" i="14"/>
  <c r="L49" i="14" l="1"/>
  <c r="M16" i="14"/>
  <c r="M49" i="14" s="1"/>
  <c r="L51" i="14" l="1"/>
  <c r="M51" i="14" s="1"/>
  <c r="C5" i="13" s="1"/>
  <c r="D6" i="13" l="1"/>
  <c r="E6" i="13"/>
  <c r="E31" i="13" s="1"/>
  <c r="F6" i="13" l="1"/>
  <c r="F31" i="13" s="1"/>
  <c r="F34" i="13" s="1"/>
</calcChain>
</file>

<file path=xl/sharedStrings.xml><?xml version="1.0" encoding="utf-8"?>
<sst xmlns="http://schemas.openxmlformats.org/spreadsheetml/2006/main" count="343" uniqueCount="63">
  <si>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</si>
  <si>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</si>
  <si>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</si>
  <si>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</si>
  <si>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</si>
  <si>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</si>
  <si>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</si>
  <si>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</si>
  <si>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</si>
  <si>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</si>
  <si>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</si>
  <si>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</si>
  <si>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</si>
  <si>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</si>
  <si>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</si>
  <si>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</si>
  <si>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</si>
  <si>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</si>
  <si>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RB</t>
  </si>
  <si>
    <t>CL</t>
  </si>
  <si>
    <t>House</t>
  </si>
  <si>
    <t>Garden</t>
  </si>
  <si>
    <t>BC Road</t>
  </si>
  <si>
    <t>Paddy land</t>
  </si>
  <si>
    <t>Bc Road</t>
  </si>
  <si>
    <t>Open land</t>
  </si>
  <si>
    <t>Khal bed</t>
  </si>
  <si>
    <t xml:space="preserve">Khal </t>
  </si>
  <si>
    <t>Erthen road</t>
  </si>
  <si>
    <t>House area</t>
  </si>
  <si>
    <t xml:space="preserve">House </t>
  </si>
  <si>
    <t>BC road</t>
  </si>
  <si>
    <t>Shop</t>
  </si>
  <si>
    <t>Bc road</t>
  </si>
  <si>
    <t>HBB road</t>
  </si>
  <si>
    <t>Cross section of Pachuria khal along the Char Kadar khal</t>
  </si>
  <si>
    <t>Cross section of Pachuria khal 50 DS from meeting point of Kadar khal</t>
  </si>
  <si>
    <t>Cross section of Borni Baor along the Kadar khal</t>
  </si>
  <si>
    <t>Cross section of Borni Baor 50 US from meeting point of Kadar khal</t>
  </si>
  <si>
    <t>Cross section of Borni Baor 50 DS from meeting point of Kadar khal</t>
  </si>
  <si>
    <t>Earthen road</t>
  </si>
  <si>
    <t>Cross Section for Re-excavation of  Kadar khal from km. 0.000 to km. 2.555 in Polder no -01 in c/w Tarail-Pachuria Sub-Project under CRISP-WRM under Specialized Division, BWDB, Gopalganj during the year 2024-2025.</t>
  </si>
  <si>
    <t>Ch.</t>
  </si>
  <si>
    <t>Long Section of Kadar Khal</t>
  </si>
  <si>
    <t>Dist/Ch(m)</t>
  </si>
  <si>
    <t>C/L R.L.</t>
  </si>
  <si>
    <t>L/BR.L.</t>
  </si>
  <si>
    <t>R/B R.L.</t>
  </si>
  <si>
    <t>Long Section for re-excavation of  Kadar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</si>
  <si>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</si>
  <si>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</si>
  <si>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</si>
  <si>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</si>
  <si>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</si>
  <si>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</si>
  <si>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</si>
  <si>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</si>
  <si>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</si>
  <si>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(Aminul Islam Sohag)</t>
  </si>
  <si>
    <t xml:space="preserve">Long Section for Re-excavation of  Kadar khal from km. 0.000 to km. 2.555 in Polder no -01 in c/w Tarail-Pachuria Sub-Project under CRISP-WRM under Specialized Division, BWDB, Gopalganj during the year 2024-2025.												</t>
  </si>
  <si>
    <t>Cross section of Pachuria khal 50 US from meeting point of Kadar khal</t>
  </si>
  <si>
    <r>
      <t xml:space="preserve">Cross Section of Out fall khal </t>
    </r>
    <r>
      <rPr>
        <b/>
        <sz val="11"/>
        <rFont val="Arial"/>
        <family val="2"/>
      </rPr>
      <t>(Borni Baor) for</t>
    </r>
    <r>
      <rPr>
        <sz val="11"/>
        <rFont val="Arial"/>
        <family val="2"/>
      </rPr>
      <t xml:space="preserve"> Re-excavation of  Kadar khal from km. 0.000 to km. 2.555 in Polder no -01 in c/w Tarail-Pachuria Sub-Project under CRISP-WRM under Specialized Division, BWDB, Gopalganj during the year 2024-2025.</t>
    </r>
  </si>
  <si>
    <r>
      <t xml:space="preserve">Cross Section of Offtake khal </t>
    </r>
    <r>
      <rPr>
        <b/>
        <sz val="11"/>
        <rFont val="Arial"/>
        <family val="2"/>
      </rPr>
      <t>(Pachuria khal)</t>
    </r>
    <r>
      <rPr>
        <sz val="11"/>
        <rFont val="Arial"/>
        <family val="2"/>
      </rPr>
      <t xml:space="preserve"> for Re-excavation of  Kadar khal from km. 0.000 to km. 2.555 in Polder no -01 in c/w Tarail-Pachuria Sub-Project under CRISP-WRM under Specialized Division,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</si>
</sst>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4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0" fontId="12" fillId="0" borderId="0" xfId="5" applyFont="1" applyAlignment="1">
      <alignment vertical="justify"/>
    </xf>
    <xf numFmtId="0" fontId="14" fillId="0" borderId="0" xfId="5" applyFont="1" applyAlignment="1">
      <alignment horizontal="center"/>
    </xf>
    <xf numFmtId="164" fontId="4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1" applyFont="1"/>
    <xf numFmtId="2" fontId="19" fillId="0" borderId="0" xfId="5" applyNumberFormat="1" applyFont="1" applyAlignment="1">
      <alignment vertical="justify"/>
    </xf>
    <xf numFmtId="164" fontId="19" fillId="0" borderId="0" xfId="5" applyNumberFormat="1" applyFont="1" applyAlignment="1">
      <alignment vertical="justify"/>
    </xf>
    <xf numFmtId="2" fontId="20" fillId="0" borderId="0" xfId="5" applyNumberFormat="1" applyFont="1" applyAlignment="1">
      <alignment vertical="justify"/>
    </xf>
    <xf numFmtId="164" fontId="20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164" fontId="2" fillId="0" borderId="0" xfId="1" applyNumberFormat="1" applyAlignment="1">
      <alignment horizontal="right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1" fillId="0" borderId="5" xfId="6" applyFont="1" applyBorder="1" applyAlignment="1">
      <alignment horizontal="center"/>
    </xf>
    <xf numFmtId="164" fontId="21" fillId="0" borderId="6" xfId="6" applyNumberFormat="1" applyFont="1" applyBorder="1"/>
    <xf numFmtId="164" fontId="21" fillId="0" borderId="7" xfId="6" applyNumberFormat="1" applyFont="1" applyBorder="1"/>
    <xf numFmtId="0" fontId="21" fillId="0" borderId="0" xfId="6" applyFont="1"/>
    <xf numFmtId="0" fontId="21" fillId="0" borderId="8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9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0" fontId="21" fillId="0" borderId="0" xfId="6" applyFont="1" applyAlignment="1">
      <alignment horizontal="center" vertical="center"/>
    </xf>
    <xf numFmtId="164" fontId="21" fillId="0" borderId="9" xfId="6" applyNumberFormat="1" applyFont="1" applyBorder="1"/>
    <xf numFmtId="0" fontId="23" fillId="0" borderId="0" xfId="6" applyFont="1"/>
    <xf numFmtId="0" fontId="1" fillId="0" borderId="8" xfId="6" applyBorder="1"/>
    <xf numFmtId="164" fontId="1" fillId="0" borderId="0" xfId="6" applyNumberFormat="1"/>
    <xf numFmtId="164" fontId="1" fillId="0" borderId="9" xfId="6" applyNumberFormat="1" applyBorder="1"/>
    <xf numFmtId="0" fontId="1" fillId="0" borderId="0" xfId="6"/>
    <xf numFmtId="164" fontId="27" fillId="0" borderId="5" xfId="6" applyNumberFormat="1" applyFont="1" applyBorder="1" applyAlignment="1">
      <alignment horizontal="center" vertical="top" wrapText="1"/>
    </xf>
    <xf numFmtId="164" fontId="27" fillId="0" borderId="6" xfId="6" applyNumberFormat="1" applyFont="1" applyBorder="1" applyAlignment="1">
      <alignment horizontal="center" vertical="top" wrapText="1"/>
    </xf>
    <xf numFmtId="164" fontId="27" fillId="0" borderId="7" xfId="6" applyNumberFormat="1" applyFont="1" applyBorder="1" applyAlignment="1">
      <alignment horizontal="center" vertical="top" wrapText="1"/>
    </xf>
    <xf numFmtId="164" fontId="27" fillId="0" borderId="8" xfId="6" applyNumberFormat="1" applyFont="1" applyBorder="1" applyAlignment="1">
      <alignment horizontal="center" vertical="top" wrapText="1"/>
    </xf>
    <xf numFmtId="164" fontId="27" fillId="0" borderId="9" xfId="6" applyNumberFormat="1" applyFont="1" applyBorder="1" applyAlignment="1">
      <alignment horizontal="center" vertical="top" wrapText="1"/>
    </xf>
    <xf numFmtId="164" fontId="1" fillId="0" borderId="10" xfId="6" applyNumberFormat="1" applyBorder="1" applyAlignment="1">
      <alignment horizontal="justify" vertical="top"/>
    </xf>
    <xf numFmtId="164" fontId="1" fillId="0" borderId="11" xfId="6" applyNumberFormat="1" applyBorder="1" applyAlignment="1">
      <alignment horizontal="justify" vertical="top"/>
    </xf>
    <xf numFmtId="164" fontId="1" fillId="0" borderId="12" xfId="6" applyNumberFormat="1" applyBorder="1" applyAlignment="1">
      <alignment horizontal="justify" vertical="top"/>
    </xf>
    <xf numFmtId="0" fontId="27" fillId="0" borderId="9" xfId="6" applyFont="1" applyBorder="1"/>
    <xf numFmtId="0" fontId="1" fillId="0" borderId="10" xfId="6" applyBorder="1"/>
    <xf numFmtId="164" fontId="1" fillId="0" borderId="11" xfId="6" applyNumberFormat="1" applyBorder="1"/>
    <xf numFmtId="0" fontId="27" fillId="0" borderId="12" xfId="6" applyFont="1" applyBorder="1"/>
    <xf numFmtId="164" fontId="29" fillId="0" borderId="0" xfId="6" applyNumberFormat="1" applyFont="1"/>
    <xf numFmtId="164" fontId="21" fillId="0" borderId="0" xfId="6" applyNumberFormat="1" applyFont="1" applyBorder="1" applyAlignment="1">
      <alignment horizontal="center" vertical="center"/>
    </xf>
    <xf numFmtId="164" fontId="21" fillId="0" borderId="0" xfId="6" applyNumberFormat="1" applyFont="1" applyBorder="1"/>
    <xf numFmtId="164" fontId="1" fillId="0" borderId="0" xfId="6" applyNumberFormat="1" applyBorder="1"/>
    <xf numFmtId="164" fontId="27" fillId="0" borderId="0" xfId="6" applyNumberFormat="1" applyFont="1" applyBorder="1" applyAlignment="1">
      <alignment horizontal="center" vertical="top" wrapText="1"/>
    </xf>
    <xf numFmtId="0" fontId="1" fillId="0" borderId="0" xfId="5" applyBorder="1"/>
    <xf numFmtId="0" fontId="1" fillId="0" borderId="0" xfId="5" applyBorder="1" applyAlignment="1">
      <alignment vertical="justify"/>
    </xf>
    <xf numFmtId="0" fontId="4" fillId="0" borderId="0" xfId="5" applyFont="1" applyBorder="1" applyAlignment="1">
      <alignment horizontal="center" vertical="justify"/>
    </xf>
    <xf numFmtId="0" fontId="4" fillId="0" borderId="0" xfId="5" applyFont="1" applyBorder="1" applyAlignment="1">
      <alignment horizontal="center"/>
    </xf>
    <xf numFmtId="0" fontId="4" fillId="0" borderId="0" xfId="5" applyFont="1" applyBorder="1" applyAlignment="1">
      <alignment horizontal="center" vertical="center"/>
    </xf>
    <xf numFmtId="2" fontId="4" fillId="0" borderId="0" xfId="5" applyNumberFormat="1" applyFont="1" applyBorder="1" applyAlignment="1">
      <alignment horizontal="center" vertical="center"/>
    </xf>
    <xf numFmtId="0" fontId="17" fillId="3" borderId="0" xfId="1" applyFont="1" applyFill="1"/>
    <xf numFmtId="164" fontId="1" fillId="0" borderId="6" xfId="6" applyNumberFormat="1" applyBorder="1"/>
    <xf numFmtId="164" fontId="0" fillId="0" borderId="6" xfId="0" applyNumberFormat="1" applyBorder="1"/>
    <xf numFmtId="164" fontId="24" fillId="0" borderId="0" xfId="6" applyNumberFormat="1" applyFont="1" applyBorder="1" applyAlignment="1">
      <alignment horizontal="center"/>
    </xf>
    <xf numFmtId="164" fontId="25" fillId="0" borderId="1" xfId="6" applyNumberFormat="1" applyFont="1" applyBorder="1" applyAlignment="1">
      <alignment horizontal="center"/>
    </xf>
    <xf numFmtId="164" fontId="25" fillId="0" borderId="2" xfId="6" applyNumberFormat="1" applyFont="1" applyBorder="1" applyAlignment="1">
      <alignment horizontal="center"/>
    </xf>
    <xf numFmtId="164" fontId="25" fillId="0" borderId="3" xfId="6" applyNumberFormat="1" applyFont="1" applyBorder="1" applyAlignment="1">
      <alignment horizontal="center"/>
    </xf>
    <xf numFmtId="164" fontId="26" fillId="0" borderId="5" xfId="6" applyNumberFormat="1" applyFont="1" applyBorder="1" applyAlignment="1">
      <alignment horizontal="justify" vertical="justify" wrapText="1"/>
    </xf>
    <xf numFmtId="164" fontId="26" fillId="0" borderId="6" xfId="6" applyNumberFormat="1" applyFont="1" applyBorder="1" applyAlignment="1">
      <alignment horizontal="justify" vertical="justify" wrapText="1"/>
    </xf>
    <xf numFmtId="164" fontId="26" fillId="0" borderId="7" xfId="6" applyNumberFormat="1" applyFont="1" applyBorder="1" applyAlignment="1">
      <alignment horizontal="justify" vertical="justify" wrapText="1"/>
    </xf>
    <xf numFmtId="164" fontId="26" fillId="0" borderId="8" xfId="6" applyNumberFormat="1" applyFont="1" applyBorder="1" applyAlignment="1">
      <alignment horizontal="justify" vertical="justify" wrapText="1"/>
    </xf>
    <xf numFmtId="164" fontId="26" fillId="0" borderId="0" xfId="6" applyNumberFormat="1" applyFont="1" applyBorder="1" applyAlignment="1">
      <alignment horizontal="justify" vertical="justify" wrapText="1"/>
    </xf>
    <xf numFmtId="164" fontId="26" fillId="0" borderId="9" xfId="6" applyNumberFormat="1" applyFont="1" applyBorder="1" applyAlignment="1">
      <alignment horizontal="justify" vertical="justify" wrapText="1"/>
    </xf>
    <xf numFmtId="164" fontId="26" fillId="0" borderId="10" xfId="6" applyNumberFormat="1" applyFont="1" applyBorder="1" applyAlignment="1">
      <alignment horizontal="justify" vertical="justify" wrapText="1"/>
    </xf>
    <xf numFmtId="164" fontId="26" fillId="0" borderId="11" xfId="6" applyNumberFormat="1" applyFont="1" applyBorder="1" applyAlignment="1">
      <alignment horizontal="justify" vertical="justify" wrapText="1"/>
    </xf>
    <xf numFmtId="164" fontId="26" fillId="0" borderId="12" xfId="6" applyNumberFormat="1" applyFont="1" applyBorder="1" applyAlignment="1">
      <alignment horizontal="justify" vertical="justify" wrapText="1"/>
    </xf>
    <xf numFmtId="164" fontId="28" fillId="0" borderId="5" xfId="6" applyNumberFormat="1" applyFont="1" applyBorder="1" applyAlignment="1">
      <alignment horizontal="center"/>
    </xf>
    <xf numFmtId="164" fontId="28" fillId="0" borderId="6" xfId="6" applyNumberFormat="1" applyFont="1" applyBorder="1" applyAlignment="1">
      <alignment horizontal="center"/>
    </xf>
    <xf numFmtId="164" fontId="28" fillId="0" borderId="7" xfId="6" applyNumberFormat="1" applyFont="1" applyBorder="1" applyAlignment="1">
      <alignment horizontal="center"/>
    </xf>
    <xf numFmtId="164" fontId="27" fillId="0" borderId="8" xfId="6" applyNumberFormat="1" applyFont="1" applyBorder="1" applyAlignment="1">
      <alignment horizontal="center"/>
    </xf>
    <xf numFmtId="164" fontId="27" fillId="0" borderId="0" xfId="6" applyNumberFormat="1" applyFont="1" applyBorder="1" applyAlignment="1">
      <alignment horizontal="center"/>
    </xf>
    <xf numFmtId="164" fontId="27" fillId="0" borderId="9" xfId="6" applyNumberFormat="1" applyFont="1" applyBorder="1" applyAlignment="1">
      <alignment horizontal="center"/>
    </xf>
    <xf numFmtId="164" fontId="27" fillId="0" borderId="10" xfId="6" applyNumberFormat="1" applyFont="1" applyBorder="1" applyAlignment="1">
      <alignment horizontal="center"/>
    </xf>
    <xf numFmtId="164" fontId="27" fillId="0" borderId="11" xfId="6" applyNumberFormat="1" applyFont="1" applyBorder="1" applyAlignment="1">
      <alignment horizontal="center"/>
    </xf>
    <xf numFmtId="164" fontId="27" fillId="0" borderId="12" xfId="6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0" xfId="5" applyFont="1" applyBorder="1" applyAlignment="1">
      <alignment horizontal="center" vertical="justify"/>
    </xf>
    <xf numFmtId="0" fontId="19" fillId="0" borderId="0" xfId="5" applyFont="1" applyBorder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7" fillId="3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Kadar Khal'!$B$2:$AC$2</c:f>
              <c:numCache>
                <c:formatCode>0.000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7">
                  <c:v>2.5550000000000002</c:v>
                </c:pt>
              </c:numCache>
            </c:numRef>
          </c:cat>
          <c:val>
            <c:numRef>
              <c:f>'Long section Kadar Khal'!$B$3:$AC$3</c:f>
              <c:numCache>
                <c:formatCode>0.000</c:formatCode>
                <c:ptCount val="28"/>
                <c:pt idx="0">
                  <c:v>-1.399</c:v>
                </c:pt>
                <c:pt idx="1">
                  <c:v>-1.4450000000000001</c:v>
                </c:pt>
                <c:pt idx="2">
                  <c:v>-1.395</c:v>
                </c:pt>
                <c:pt idx="3">
                  <c:v>-1.452</c:v>
                </c:pt>
                <c:pt idx="4">
                  <c:v>-1.3720000000000001</c:v>
                </c:pt>
                <c:pt idx="5">
                  <c:v>-1.2929999999999999</c:v>
                </c:pt>
                <c:pt idx="6">
                  <c:v>-1.2410000000000001</c:v>
                </c:pt>
                <c:pt idx="7">
                  <c:v>-1.004</c:v>
                </c:pt>
                <c:pt idx="8">
                  <c:v>-0.78</c:v>
                </c:pt>
                <c:pt idx="9">
                  <c:v>-0.45100000000000001</c:v>
                </c:pt>
                <c:pt idx="10">
                  <c:v>-0.64100000000000001</c:v>
                </c:pt>
                <c:pt idx="11">
                  <c:v>-0.65700000000000003</c:v>
                </c:pt>
                <c:pt idx="12">
                  <c:v>-0.54600000000000004</c:v>
                </c:pt>
                <c:pt idx="13">
                  <c:v>-0.52600000000000002</c:v>
                </c:pt>
                <c:pt idx="14">
                  <c:v>-0.42599999999999999</c:v>
                </c:pt>
                <c:pt idx="15">
                  <c:v>-0.621</c:v>
                </c:pt>
                <c:pt idx="16">
                  <c:v>-0.30299999999999999</c:v>
                </c:pt>
                <c:pt idx="17">
                  <c:v>-0.47499999999999998</c:v>
                </c:pt>
                <c:pt idx="18">
                  <c:v>-0.44700000000000001</c:v>
                </c:pt>
                <c:pt idx="19">
                  <c:v>-0.28399999999999997</c:v>
                </c:pt>
                <c:pt idx="20">
                  <c:v>-0.748</c:v>
                </c:pt>
                <c:pt idx="21">
                  <c:v>-0.33500000000000002</c:v>
                </c:pt>
                <c:pt idx="22">
                  <c:v>-0.61199999999999999</c:v>
                </c:pt>
                <c:pt idx="23">
                  <c:v>-0.56200000000000006</c:v>
                </c:pt>
                <c:pt idx="24">
                  <c:v>-0.26</c:v>
                </c:pt>
                <c:pt idx="25">
                  <c:v>-0.40799999999999997</c:v>
                </c:pt>
                <c:pt idx="27">
                  <c:v>-0.23300000000000001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0-47A0-B133-B42B94EDEDA7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Kadar Khal'!$B$2:$AC$2</c:f>
              <c:numCache>
                <c:formatCode>0.000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7">
                  <c:v>2.5550000000000002</c:v>
                </c:pt>
              </c:numCache>
            </c:numRef>
          </c:cat>
          <c:val>
            <c:numRef>
              <c:f>'Long section Kadar Khal'!$B$4:$AC$4</c:f>
              <c:numCache>
                <c:formatCode>0.000</c:formatCode>
                <c:ptCount val="28"/>
                <c:pt idx="0">
                  <c:v>3.06</c:v>
                </c:pt>
                <c:pt idx="1">
                  <c:v>1.2949999999999999</c:v>
                </c:pt>
                <c:pt idx="2">
                  <c:v>1.915</c:v>
                </c:pt>
                <c:pt idx="3">
                  <c:v>1.994</c:v>
                </c:pt>
                <c:pt idx="4">
                  <c:v>2.2429999999999999</c:v>
                </c:pt>
                <c:pt idx="5">
                  <c:v>2.1779999999999999</c:v>
                </c:pt>
                <c:pt idx="6">
                  <c:v>2.1190000000000002</c:v>
                </c:pt>
                <c:pt idx="7">
                  <c:v>2.286</c:v>
                </c:pt>
                <c:pt idx="8">
                  <c:v>2.76</c:v>
                </c:pt>
                <c:pt idx="9">
                  <c:v>3.5489999999999999</c:v>
                </c:pt>
                <c:pt idx="10">
                  <c:v>3.0590000000000002</c:v>
                </c:pt>
                <c:pt idx="11">
                  <c:v>2.593</c:v>
                </c:pt>
                <c:pt idx="12">
                  <c:v>2.8239999999999998</c:v>
                </c:pt>
                <c:pt idx="13">
                  <c:v>2.8130000000000002</c:v>
                </c:pt>
                <c:pt idx="14">
                  <c:v>2.7639999999999998</c:v>
                </c:pt>
                <c:pt idx="15">
                  <c:v>3.544</c:v>
                </c:pt>
                <c:pt idx="16">
                  <c:v>1.2170000000000001</c:v>
                </c:pt>
                <c:pt idx="17">
                  <c:v>1.345</c:v>
                </c:pt>
                <c:pt idx="18">
                  <c:v>1.67</c:v>
                </c:pt>
                <c:pt idx="19">
                  <c:v>2.516</c:v>
                </c:pt>
                <c:pt idx="20">
                  <c:v>2.3220000000000001</c:v>
                </c:pt>
                <c:pt idx="21">
                  <c:v>3.39</c:v>
                </c:pt>
                <c:pt idx="22">
                  <c:v>2.4769999999999999</c:v>
                </c:pt>
                <c:pt idx="23">
                  <c:v>2.948</c:v>
                </c:pt>
                <c:pt idx="24">
                  <c:v>3.18</c:v>
                </c:pt>
                <c:pt idx="25">
                  <c:v>2.8170000000000002</c:v>
                </c:pt>
                <c:pt idx="27">
                  <c:v>2.2509999999999999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20-47A0-B133-B42B94EDEDA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Kadar Khal'!$B$2:$AC$2</c:f>
              <c:numCache>
                <c:formatCode>0.000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7">
                  <c:v>2.5550000000000002</c:v>
                </c:pt>
              </c:numCache>
            </c:numRef>
          </c:cat>
          <c:val>
            <c:numRef>
              <c:f>'Long section Kadar Khal'!$B$5:$AC$5</c:f>
              <c:numCache>
                <c:formatCode>0.000</c:formatCode>
                <c:ptCount val="28"/>
                <c:pt idx="0">
                  <c:v>2.95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0.998</c:v>
                </c:pt>
                <c:pt idx="4">
                  <c:v>1.8680000000000001</c:v>
                </c:pt>
                <c:pt idx="5">
                  <c:v>1.153</c:v>
                </c:pt>
                <c:pt idx="6">
                  <c:v>1.079</c:v>
                </c:pt>
                <c:pt idx="7">
                  <c:v>1.095</c:v>
                </c:pt>
                <c:pt idx="8">
                  <c:v>2.66</c:v>
                </c:pt>
                <c:pt idx="9">
                  <c:v>3.629</c:v>
                </c:pt>
                <c:pt idx="10">
                  <c:v>3.5750000000000002</c:v>
                </c:pt>
                <c:pt idx="11">
                  <c:v>3.6080000000000001</c:v>
                </c:pt>
                <c:pt idx="12">
                  <c:v>4.1840000000000002</c:v>
                </c:pt>
                <c:pt idx="13">
                  <c:v>4.3529999999999998</c:v>
                </c:pt>
                <c:pt idx="14">
                  <c:v>3.9630000000000001</c:v>
                </c:pt>
                <c:pt idx="15">
                  <c:v>4.0940000000000003</c:v>
                </c:pt>
                <c:pt idx="16">
                  <c:v>3.641</c:v>
                </c:pt>
                <c:pt idx="17">
                  <c:v>3.4849999999999999</c:v>
                </c:pt>
                <c:pt idx="18">
                  <c:v>3.5830000000000002</c:v>
                </c:pt>
                <c:pt idx="19">
                  <c:v>1.5660000000000001</c:v>
                </c:pt>
                <c:pt idx="20">
                  <c:v>2.3620000000000001</c:v>
                </c:pt>
                <c:pt idx="21">
                  <c:v>3.6360000000000001</c:v>
                </c:pt>
                <c:pt idx="22">
                  <c:v>3.8980000000000001</c:v>
                </c:pt>
                <c:pt idx="23">
                  <c:v>3.8889999999999998</c:v>
                </c:pt>
                <c:pt idx="24">
                  <c:v>3.9340000000000002</c:v>
                </c:pt>
                <c:pt idx="25">
                  <c:v>1.3759999999999999</c:v>
                </c:pt>
                <c:pt idx="27">
                  <c:v>2.7559999999999998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20-47A0-B133-B42B94ED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56704"/>
        <c:axId val="1335464320"/>
      </c:lineChart>
      <c:catAx>
        <c:axId val="1335456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64320"/>
        <c:crosses val="autoZero"/>
        <c:auto val="1"/>
        <c:lblAlgn val="ctr"/>
        <c:lblOffset val="100"/>
        <c:tickMarkSkip val="1"/>
        <c:noMultiLvlLbl val="0"/>
      </c:catAx>
      <c:valAx>
        <c:axId val="133546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5670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khal'!$B$75:$B$90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'Kadar khal'!$C$75:$C$90</c:f>
              <c:numCache>
                <c:formatCode>0.000</c:formatCode>
                <c:ptCount val="16"/>
                <c:pt idx="0">
                  <c:v>0.875</c:v>
                </c:pt>
                <c:pt idx="1">
                  <c:v>0.87</c:v>
                </c:pt>
                <c:pt idx="2">
                  <c:v>1.907</c:v>
                </c:pt>
                <c:pt idx="3">
                  <c:v>1.915</c:v>
                </c:pt>
                <c:pt idx="4">
                  <c:v>-0.45600000000000002</c:v>
                </c:pt>
                <c:pt idx="5">
                  <c:v>-0.83</c:v>
                </c:pt>
                <c:pt idx="6">
                  <c:v>-0.95599999999999996</c:v>
                </c:pt>
                <c:pt idx="7">
                  <c:v>-1.3460000000000001</c:v>
                </c:pt>
                <c:pt idx="8">
                  <c:v>-1.395</c:v>
                </c:pt>
                <c:pt idx="9">
                  <c:v>-1.347</c:v>
                </c:pt>
                <c:pt idx="10">
                  <c:v>-0.96099999999999997</c:v>
                </c:pt>
                <c:pt idx="11">
                  <c:v>-0.75700000000000001</c:v>
                </c:pt>
                <c:pt idx="12">
                  <c:v>-0.39500000000000002</c:v>
                </c:pt>
                <c:pt idx="13">
                  <c:v>0.98499999999999999</c:v>
                </c:pt>
                <c:pt idx="14">
                  <c:v>0.98</c:v>
                </c:pt>
                <c:pt idx="15">
                  <c:v>0.97499999999999998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khal'!$I$75:$I$90</c:f>
            </c:numRef>
          </c:xVal>
          <c:yVal>
            <c:numRef>
              <c:f>'Kadar khal'!$J$75:$J$90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35456"/>
        <c:axId val="1228338720"/>
      </c:scatterChart>
      <c:valAx>
        <c:axId val="1228335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8720"/>
        <c:crosses val="autoZero"/>
        <c:crossBetween val="midCat"/>
      </c:valAx>
      <c:valAx>
        <c:axId val="122833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5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khal'!$B$94:$B$112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'Kadar khal'!$C$94:$C$112</c:f>
              <c:numCache>
                <c:formatCode>0.000</c:formatCode>
                <c:ptCount val="19"/>
                <c:pt idx="0">
                  <c:v>1.0680000000000001</c:v>
                </c:pt>
                <c:pt idx="1">
                  <c:v>1.0629999999999999</c:v>
                </c:pt>
                <c:pt idx="2">
                  <c:v>1.0580000000000001</c:v>
                </c:pt>
                <c:pt idx="3">
                  <c:v>1.9870000000000001</c:v>
                </c:pt>
                <c:pt idx="4">
                  <c:v>1.994</c:v>
                </c:pt>
                <c:pt idx="5">
                  <c:v>-0.127</c:v>
                </c:pt>
                <c:pt idx="6">
                  <c:v>-0.76700000000000002</c:v>
                </c:pt>
                <c:pt idx="7">
                  <c:v>-1.012</c:v>
                </c:pt>
                <c:pt idx="8">
                  <c:v>-1.177</c:v>
                </c:pt>
                <c:pt idx="9">
                  <c:v>-1.397</c:v>
                </c:pt>
                <c:pt idx="10">
                  <c:v>-1.452</c:v>
                </c:pt>
                <c:pt idx="11">
                  <c:v>-1.393</c:v>
                </c:pt>
                <c:pt idx="12">
                  <c:v>-1.163</c:v>
                </c:pt>
                <c:pt idx="13">
                  <c:v>-1.002</c:v>
                </c:pt>
                <c:pt idx="14">
                  <c:v>-0.76300000000000001</c:v>
                </c:pt>
                <c:pt idx="15">
                  <c:v>-0.51200000000000001</c:v>
                </c:pt>
                <c:pt idx="16">
                  <c:v>0.998</c:v>
                </c:pt>
                <c:pt idx="17">
                  <c:v>1.0029999999999999</c:v>
                </c:pt>
                <c:pt idx="18">
                  <c:v>1.008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khal'!$I$94:$I$112</c:f>
            </c:numRef>
          </c:xVal>
          <c:yVal>
            <c:numRef>
              <c:f>'Kadar khal'!$J$94:$J$112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40352"/>
        <c:axId val="1340698112"/>
      </c:scatterChart>
      <c:valAx>
        <c:axId val="1228340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8112"/>
        <c:crosses val="autoZero"/>
        <c:crossBetween val="midCat"/>
      </c:valAx>
      <c:valAx>
        <c:axId val="13406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40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khal'!$B$116:$B$148</c:f>
              <c:numCache>
                <c:formatCode>0.00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'Kadar khal'!$C$116:$C$148</c:f>
              <c:numCache>
                <c:formatCode>0.000</c:formatCode>
                <c:ptCount val="33"/>
                <c:pt idx="0">
                  <c:v>1.153</c:v>
                </c:pt>
                <c:pt idx="1">
                  <c:v>1.1479999999999999</c:v>
                </c:pt>
                <c:pt idx="2">
                  <c:v>2.2480000000000002</c:v>
                </c:pt>
                <c:pt idx="3">
                  <c:v>2.2429999999999999</c:v>
                </c:pt>
                <c:pt idx="4">
                  <c:v>-9.2999999999999999E-2</c:v>
                </c:pt>
                <c:pt idx="5">
                  <c:v>-0.747</c:v>
                </c:pt>
                <c:pt idx="6">
                  <c:v>-0.90700000000000003</c:v>
                </c:pt>
                <c:pt idx="7">
                  <c:v>-1.1319999999999999</c:v>
                </c:pt>
                <c:pt idx="8">
                  <c:v>-1.327</c:v>
                </c:pt>
                <c:pt idx="9">
                  <c:v>-1.3720000000000001</c:v>
                </c:pt>
                <c:pt idx="10">
                  <c:v>-1.323</c:v>
                </c:pt>
                <c:pt idx="11">
                  <c:v>-1.133</c:v>
                </c:pt>
                <c:pt idx="12">
                  <c:v>-0.89300000000000002</c:v>
                </c:pt>
                <c:pt idx="13">
                  <c:v>-0.75700000000000001</c:v>
                </c:pt>
                <c:pt idx="14">
                  <c:v>-4.2000000000000003E-2</c:v>
                </c:pt>
                <c:pt idx="15">
                  <c:v>1.8680000000000001</c:v>
                </c:pt>
                <c:pt idx="16">
                  <c:v>1.863</c:v>
                </c:pt>
                <c:pt idx="17">
                  <c:v>1.1679999999999999</c:v>
                </c:pt>
                <c:pt idx="18">
                  <c:v>1.1739999999999999</c:v>
                </c:pt>
                <c:pt idx="19">
                  <c:v>1.1779999999999999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khal'!$I$117:$I$148</c:f>
            </c:numRef>
          </c:xVal>
          <c:yVal>
            <c:numRef>
              <c:f>'Kadar khal'!$J$117:$J$148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90496"/>
        <c:axId val="1340685056"/>
      </c:scatterChart>
      <c:valAx>
        <c:axId val="1340690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5056"/>
        <c:crosses val="autoZero"/>
        <c:crossBetween val="midCat"/>
      </c:valAx>
      <c:valAx>
        <c:axId val="134068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0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khal'!$B$151:$B$166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'Kadar khal'!$C$151:$C$166</c:f>
              <c:numCache>
                <c:formatCode>0.000</c:formatCode>
                <c:ptCount val="16"/>
                <c:pt idx="0">
                  <c:v>1.2529999999999999</c:v>
                </c:pt>
                <c:pt idx="1">
                  <c:v>1.258</c:v>
                </c:pt>
                <c:pt idx="2">
                  <c:v>2.173</c:v>
                </c:pt>
                <c:pt idx="3">
                  <c:v>2.1779999999999999</c:v>
                </c:pt>
                <c:pt idx="4">
                  <c:v>-0.16700000000000001</c:v>
                </c:pt>
                <c:pt idx="5">
                  <c:v>-0.84299999999999997</c:v>
                </c:pt>
                <c:pt idx="6">
                  <c:v>-0.99299999999999999</c:v>
                </c:pt>
                <c:pt idx="7">
                  <c:v>-1.248</c:v>
                </c:pt>
                <c:pt idx="8">
                  <c:v>-1.2929999999999999</c:v>
                </c:pt>
                <c:pt idx="9">
                  <c:v>-1.242</c:v>
                </c:pt>
                <c:pt idx="10">
                  <c:v>-1.0069999999999999</c:v>
                </c:pt>
                <c:pt idx="11">
                  <c:v>-0.84199999999999997</c:v>
                </c:pt>
                <c:pt idx="12">
                  <c:v>-0.26800000000000002</c:v>
                </c:pt>
                <c:pt idx="13">
                  <c:v>1.153</c:v>
                </c:pt>
                <c:pt idx="14">
                  <c:v>1.1579999999999999</c:v>
                </c:pt>
                <c:pt idx="15">
                  <c:v>1.163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khal'!$I$151:$I$166</c:f>
            </c:numRef>
          </c:xVal>
          <c:yVal>
            <c:numRef>
              <c:f>'Kadar khal'!$J$151:$J$166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92128"/>
        <c:axId val="1340684512"/>
      </c:scatterChart>
      <c:valAx>
        <c:axId val="1340692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4512"/>
        <c:crosses val="autoZero"/>
        <c:crossBetween val="midCat"/>
      </c:valAx>
      <c:valAx>
        <c:axId val="134068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2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khal'!$B$170:$B$184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'Kadar khal'!$C$170:$C$184</c:f>
              <c:numCache>
                <c:formatCode>0.000</c:formatCode>
                <c:ptCount val="15"/>
                <c:pt idx="0">
                  <c:v>2.0990000000000002</c:v>
                </c:pt>
                <c:pt idx="1">
                  <c:v>2.1139999999999999</c:v>
                </c:pt>
                <c:pt idx="2">
                  <c:v>2.1190000000000002</c:v>
                </c:pt>
                <c:pt idx="3">
                  <c:v>-0.20599999999999999</c:v>
                </c:pt>
                <c:pt idx="4">
                  <c:v>-0.80100000000000005</c:v>
                </c:pt>
                <c:pt idx="5">
                  <c:v>-0.95199999999999996</c:v>
                </c:pt>
                <c:pt idx="6">
                  <c:v>-1.1919999999999999</c:v>
                </c:pt>
                <c:pt idx="7">
                  <c:v>-1.2410000000000001</c:v>
                </c:pt>
                <c:pt idx="8">
                  <c:v>-1.1930000000000001</c:v>
                </c:pt>
                <c:pt idx="9">
                  <c:v>-0.95299999999999996</c:v>
                </c:pt>
                <c:pt idx="10">
                  <c:v>-0.78500000000000003</c:v>
                </c:pt>
                <c:pt idx="11">
                  <c:v>-0.23100000000000001</c:v>
                </c:pt>
                <c:pt idx="12">
                  <c:v>1.079</c:v>
                </c:pt>
                <c:pt idx="13">
                  <c:v>1.0840000000000001</c:v>
                </c:pt>
                <c:pt idx="14">
                  <c:v>1.089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khal'!$I$171:$I$184</c:f>
            </c:numRef>
          </c:xVal>
          <c:yVal>
            <c:numRef>
              <c:f>'Kadar khal'!$J$171:$J$184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87232"/>
        <c:axId val="1340685600"/>
      </c:scatterChart>
      <c:valAx>
        <c:axId val="1340687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5600"/>
        <c:crosses val="autoZero"/>
        <c:crossBetween val="midCat"/>
      </c:valAx>
      <c:valAx>
        <c:axId val="134068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7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khal'!$B$188:$B$203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'Kadar khal'!$C$188:$C$203</c:f>
              <c:numCache>
                <c:formatCode>0.000</c:formatCode>
                <c:ptCount val="16"/>
                <c:pt idx="0">
                  <c:v>1.111</c:v>
                </c:pt>
                <c:pt idx="1">
                  <c:v>1.1060000000000001</c:v>
                </c:pt>
                <c:pt idx="2">
                  <c:v>2.2949999999999999</c:v>
                </c:pt>
                <c:pt idx="3">
                  <c:v>2.286</c:v>
                </c:pt>
                <c:pt idx="4">
                  <c:v>-0.115</c:v>
                </c:pt>
                <c:pt idx="5">
                  <c:v>-0.45400000000000001</c:v>
                </c:pt>
                <c:pt idx="6">
                  <c:v>-0.71499999999999997</c:v>
                </c:pt>
                <c:pt idx="7">
                  <c:v>-0.94599999999999995</c:v>
                </c:pt>
                <c:pt idx="8">
                  <c:v>-1.004</c:v>
                </c:pt>
                <c:pt idx="9">
                  <c:v>-0.94499999999999995</c:v>
                </c:pt>
                <c:pt idx="10">
                  <c:v>-0.76400000000000001</c:v>
                </c:pt>
                <c:pt idx="11">
                  <c:v>-0.46899999999999997</c:v>
                </c:pt>
                <c:pt idx="12">
                  <c:v>-8.4000000000000005E-2</c:v>
                </c:pt>
                <c:pt idx="13">
                  <c:v>1.095</c:v>
                </c:pt>
                <c:pt idx="14">
                  <c:v>1.1060000000000001</c:v>
                </c:pt>
                <c:pt idx="15">
                  <c:v>1.111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khal'!$I$188:$I$203</c:f>
            </c:numRef>
          </c:xVal>
          <c:yVal>
            <c:numRef>
              <c:f>'Kadar khal'!$J$188:$J$203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94848"/>
        <c:axId val="1340695392"/>
      </c:scatterChart>
      <c:valAx>
        <c:axId val="1340694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5392"/>
        <c:crosses val="autoZero"/>
        <c:crossBetween val="midCat"/>
      </c:valAx>
      <c:valAx>
        <c:axId val="134069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4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khal'!$B$207:$B$224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29</c:v>
                </c:pt>
                <c:pt idx="12">
                  <c:v>30</c:v>
                </c:pt>
              </c:numCache>
            </c:numRef>
          </c:xVal>
          <c:yVal>
            <c:numRef>
              <c:f>'Kadar khal'!$C$207:$C$224</c:f>
              <c:numCache>
                <c:formatCode>0.000</c:formatCode>
                <c:ptCount val="18"/>
                <c:pt idx="0">
                  <c:v>2.7519999999999998</c:v>
                </c:pt>
                <c:pt idx="1">
                  <c:v>2.7549999999999999</c:v>
                </c:pt>
                <c:pt idx="2">
                  <c:v>2.76</c:v>
                </c:pt>
                <c:pt idx="3">
                  <c:v>-0.03</c:v>
                </c:pt>
                <c:pt idx="4">
                  <c:v>-0.54</c:v>
                </c:pt>
                <c:pt idx="5">
                  <c:v>-0.72099999999999997</c:v>
                </c:pt>
                <c:pt idx="6">
                  <c:v>-0.78</c:v>
                </c:pt>
                <c:pt idx="7">
                  <c:v>-0.72399999999999998</c:v>
                </c:pt>
                <c:pt idx="8">
                  <c:v>-0.54100000000000004</c:v>
                </c:pt>
                <c:pt idx="9">
                  <c:v>-9.0999999999999998E-2</c:v>
                </c:pt>
                <c:pt idx="10">
                  <c:v>2.66</c:v>
                </c:pt>
                <c:pt idx="11">
                  <c:v>2.6549999999999998</c:v>
                </c:pt>
                <c:pt idx="12">
                  <c:v>2.65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khal'!$I$207:$I$224</c:f>
            </c:numRef>
          </c:xVal>
          <c:yVal>
            <c:numRef>
              <c:f>'Kadar khal'!$J$207:$J$224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87776"/>
        <c:axId val="1340695936"/>
      </c:scatterChart>
      <c:valAx>
        <c:axId val="1340687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5936"/>
        <c:crosses val="autoZero"/>
        <c:crossBetween val="midCat"/>
      </c:valAx>
      <c:valAx>
        <c:axId val="134069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7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khal'!$B$227:$B$242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'Kadar khal'!$C$227:$C$242</c:f>
              <c:numCache>
                <c:formatCode>0.000</c:formatCode>
                <c:ptCount val="16"/>
                <c:pt idx="0">
                  <c:v>3.5590000000000002</c:v>
                </c:pt>
                <c:pt idx="1">
                  <c:v>3.5489999999999999</c:v>
                </c:pt>
                <c:pt idx="2">
                  <c:v>0.94899999999999995</c:v>
                </c:pt>
                <c:pt idx="3">
                  <c:v>0.19800000000000001</c:v>
                </c:pt>
                <c:pt idx="4">
                  <c:v>-6.0000000000000001E-3</c:v>
                </c:pt>
                <c:pt idx="5">
                  <c:v>-0.20200000000000001</c:v>
                </c:pt>
                <c:pt idx="6">
                  <c:v>-0.40200000000000002</c:v>
                </c:pt>
                <c:pt idx="7">
                  <c:v>-0.45100000000000001</c:v>
                </c:pt>
                <c:pt idx="8">
                  <c:v>-0.40300000000000002</c:v>
                </c:pt>
                <c:pt idx="9">
                  <c:v>-0.251</c:v>
                </c:pt>
                <c:pt idx="10">
                  <c:v>-1.0999999999999999E-2</c:v>
                </c:pt>
                <c:pt idx="11">
                  <c:v>0.14899999999999999</c:v>
                </c:pt>
                <c:pt idx="12">
                  <c:v>0.84299999999999997</c:v>
                </c:pt>
                <c:pt idx="13">
                  <c:v>3.629</c:v>
                </c:pt>
                <c:pt idx="14">
                  <c:v>3.6619999999999999</c:v>
                </c:pt>
                <c:pt idx="15">
                  <c:v>3.6539999999999999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khal'!$I$227:$I$242</c:f>
            </c:numRef>
          </c:xVal>
          <c:yVal>
            <c:numRef>
              <c:f>'Kadar khal'!$J$227:$J$242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91040"/>
        <c:axId val="1340686688"/>
      </c:scatterChart>
      <c:valAx>
        <c:axId val="1340691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6688"/>
        <c:crosses val="autoZero"/>
        <c:crossBetween val="midCat"/>
      </c:valAx>
      <c:valAx>
        <c:axId val="134068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1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khal'!$B$246:$B$261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41</c:v>
                </c:pt>
                <c:pt idx="15">
                  <c:v>42</c:v>
                </c:pt>
              </c:numCache>
            </c:numRef>
          </c:xVal>
          <c:yVal>
            <c:numRef>
              <c:f>'Kadar khal'!$C$246:$C$261</c:f>
              <c:numCache>
                <c:formatCode>0.000</c:formatCode>
                <c:ptCount val="16"/>
                <c:pt idx="0">
                  <c:v>3.044</c:v>
                </c:pt>
                <c:pt idx="1">
                  <c:v>3.0539999999999998</c:v>
                </c:pt>
                <c:pt idx="2">
                  <c:v>3.0590000000000002</c:v>
                </c:pt>
                <c:pt idx="3">
                  <c:v>0.86899999999999999</c:v>
                </c:pt>
                <c:pt idx="4">
                  <c:v>0.159</c:v>
                </c:pt>
                <c:pt idx="5">
                  <c:v>-0.24099999999999999</c:v>
                </c:pt>
                <c:pt idx="6">
                  <c:v>-0.442</c:v>
                </c:pt>
                <c:pt idx="7">
                  <c:v>-0.58899999999999997</c:v>
                </c:pt>
                <c:pt idx="8">
                  <c:v>-0.64100000000000001</c:v>
                </c:pt>
                <c:pt idx="9">
                  <c:v>-0.58199999999999996</c:v>
                </c:pt>
                <c:pt idx="10">
                  <c:v>-0.441</c:v>
                </c:pt>
                <c:pt idx="11">
                  <c:v>5.2999999999999999E-2</c:v>
                </c:pt>
                <c:pt idx="12">
                  <c:v>1.3080000000000001</c:v>
                </c:pt>
                <c:pt idx="13">
                  <c:v>3.5750000000000002</c:v>
                </c:pt>
                <c:pt idx="14">
                  <c:v>3.5790000000000002</c:v>
                </c:pt>
                <c:pt idx="15">
                  <c:v>3.5710000000000002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khal'!$I$246:$I$261</c:f>
            </c:numRef>
          </c:xVal>
          <c:yVal>
            <c:numRef>
              <c:f>'Kadar khal'!$J$246:$J$261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91584"/>
        <c:axId val="1340683424"/>
      </c:scatterChart>
      <c:valAx>
        <c:axId val="1340691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3424"/>
        <c:crosses val="autoZero"/>
        <c:crossBetween val="midCat"/>
      </c:valAx>
      <c:valAx>
        <c:axId val="134068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91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khal'!$B$265:$B$297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40</c:v>
                </c:pt>
                <c:pt idx="17">
                  <c:v>42</c:v>
                </c:pt>
                <c:pt idx="18">
                  <c:v>46</c:v>
                </c:pt>
                <c:pt idx="19">
                  <c:v>47</c:v>
                </c:pt>
              </c:numCache>
            </c:numRef>
          </c:xVal>
          <c:yVal>
            <c:numRef>
              <c:f>'Kadar khal'!$C$265:$C$297</c:f>
              <c:numCache>
                <c:formatCode>0.000</c:formatCode>
                <c:ptCount val="33"/>
                <c:pt idx="0">
                  <c:v>2.573</c:v>
                </c:pt>
                <c:pt idx="1">
                  <c:v>2.5779999999999998</c:v>
                </c:pt>
                <c:pt idx="2">
                  <c:v>2.593</c:v>
                </c:pt>
                <c:pt idx="3">
                  <c:v>0.59299999999999997</c:v>
                </c:pt>
                <c:pt idx="4">
                  <c:v>0.29299999999999998</c:v>
                </c:pt>
                <c:pt idx="5">
                  <c:v>0.13100000000000001</c:v>
                </c:pt>
                <c:pt idx="6">
                  <c:v>-6.2E-2</c:v>
                </c:pt>
                <c:pt idx="7">
                  <c:v>-0.23699999999999999</c:v>
                </c:pt>
                <c:pt idx="8">
                  <c:v>-0.41699999999999998</c:v>
                </c:pt>
                <c:pt idx="9">
                  <c:v>-0.60699999999999998</c:v>
                </c:pt>
                <c:pt idx="10">
                  <c:v>-0.65700000000000003</c:v>
                </c:pt>
                <c:pt idx="11">
                  <c:v>-0.60799999999999998</c:v>
                </c:pt>
                <c:pt idx="12">
                  <c:v>-0.42299999999999999</c:v>
                </c:pt>
                <c:pt idx="13">
                  <c:v>-0.23799999999999999</c:v>
                </c:pt>
                <c:pt idx="14">
                  <c:v>-6.3E-2</c:v>
                </c:pt>
                <c:pt idx="15">
                  <c:v>0.13200000000000001</c:v>
                </c:pt>
                <c:pt idx="16">
                  <c:v>1.4930000000000001</c:v>
                </c:pt>
                <c:pt idx="17">
                  <c:v>3.6080000000000001</c:v>
                </c:pt>
                <c:pt idx="18">
                  <c:v>3.6080000000000001</c:v>
                </c:pt>
                <c:pt idx="19">
                  <c:v>3.613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khal'!$I$266:$I$298</c:f>
            </c:numRef>
          </c:xVal>
          <c:yVal>
            <c:numRef>
              <c:f>'Kadar khal'!$J$266:$J$298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55536"/>
        <c:axId val="1341158256"/>
      </c:scatterChart>
      <c:valAx>
        <c:axId val="1341155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8256"/>
        <c:crosses val="autoZero"/>
        <c:crossBetween val="midCat"/>
      </c:valAx>
      <c:valAx>
        <c:axId val="134115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5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59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-0.28299999999999997</c:v>
                </c:pt>
                <c:pt idx="1">
                  <c:v>-0.33400000000000002</c:v>
                </c:pt>
                <c:pt idx="2">
                  <c:v>-0.42099999999999999</c:v>
                </c:pt>
                <c:pt idx="3">
                  <c:v>-0.44800000000000001</c:v>
                </c:pt>
                <c:pt idx="4">
                  <c:v>-0.49299999999999999</c:v>
                </c:pt>
                <c:pt idx="5">
                  <c:v>-0.84399999999999997</c:v>
                </c:pt>
                <c:pt idx="6">
                  <c:v>-1.1439999999999999</c:v>
                </c:pt>
                <c:pt idx="7">
                  <c:v>-1.4830000000000001</c:v>
                </c:pt>
                <c:pt idx="8">
                  <c:v>-1.659</c:v>
                </c:pt>
                <c:pt idx="9">
                  <c:v>-1.7330000000000001</c:v>
                </c:pt>
                <c:pt idx="10">
                  <c:v>-1.6779999999999999</c:v>
                </c:pt>
                <c:pt idx="11">
                  <c:v>-1.498</c:v>
                </c:pt>
                <c:pt idx="12">
                  <c:v>-1.145</c:v>
                </c:pt>
                <c:pt idx="13">
                  <c:v>-0.74399999999999999</c:v>
                </c:pt>
                <c:pt idx="14">
                  <c:v>-0.38400000000000001</c:v>
                </c:pt>
                <c:pt idx="15">
                  <c:v>1.5509999999999999</c:v>
                </c:pt>
                <c:pt idx="16">
                  <c:v>4.3170000000000002</c:v>
                </c:pt>
                <c:pt idx="17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khal'!$H$4:$H$74</c:f>
            </c:numRef>
          </c:xVal>
          <c:yVal>
            <c:numRef>
              <c:f>'Outfall khal'!$I$4:$I$74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9968"/>
        <c:axId val="1335468128"/>
      </c:scatterChart>
      <c:valAx>
        <c:axId val="1335459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68128"/>
        <c:crosses val="autoZero"/>
        <c:crossBetween val="midCat"/>
      </c:valAx>
      <c:valAx>
        <c:axId val="133546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5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khal'!$B$303:$B$321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</c:numCache>
            </c:numRef>
          </c:xVal>
          <c:yVal>
            <c:numRef>
              <c:f>'Kadar khal'!$C$303:$C$321</c:f>
              <c:numCache>
                <c:formatCode>0.000</c:formatCode>
                <c:ptCount val="19"/>
                <c:pt idx="0">
                  <c:v>2.774</c:v>
                </c:pt>
                <c:pt idx="1">
                  <c:v>2.8239999999999998</c:v>
                </c:pt>
                <c:pt idx="2">
                  <c:v>0.96399999999999997</c:v>
                </c:pt>
                <c:pt idx="3">
                  <c:v>0.66400000000000003</c:v>
                </c:pt>
                <c:pt idx="4">
                  <c:v>0.36399999999999999</c:v>
                </c:pt>
                <c:pt idx="5">
                  <c:v>7.3999999999999996E-2</c:v>
                </c:pt>
                <c:pt idx="6">
                  <c:v>-0.14099999999999999</c:v>
                </c:pt>
                <c:pt idx="7">
                  <c:v>-0.28399999999999997</c:v>
                </c:pt>
                <c:pt idx="8">
                  <c:v>-0.48699999999999999</c:v>
                </c:pt>
                <c:pt idx="9">
                  <c:v>-0.54600000000000004</c:v>
                </c:pt>
                <c:pt idx="10">
                  <c:v>-0.49199999999999999</c:v>
                </c:pt>
                <c:pt idx="11">
                  <c:v>-0.33600000000000002</c:v>
                </c:pt>
                <c:pt idx="12">
                  <c:v>-0.14599999999999999</c:v>
                </c:pt>
                <c:pt idx="13">
                  <c:v>0.113</c:v>
                </c:pt>
                <c:pt idx="14">
                  <c:v>0.33900000000000002</c:v>
                </c:pt>
                <c:pt idx="15">
                  <c:v>0.55600000000000005</c:v>
                </c:pt>
                <c:pt idx="16">
                  <c:v>1.5389999999999999</c:v>
                </c:pt>
                <c:pt idx="17">
                  <c:v>4.1840000000000002</c:v>
                </c:pt>
                <c:pt idx="18">
                  <c:v>4.1909999999999998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khal'!$I$303:$I$321</c:f>
            </c:numRef>
          </c:xVal>
          <c:yVal>
            <c:numRef>
              <c:f>'Kadar khal'!$J$303:$J$321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45744"/>
        <c:axId val="1341148464"/>
      </c:scatterChart>
      <c:valAx>
        <c:axId val="1341145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48464"/>
        <c:crosses val="autoZero"/>
        <c:crossBetween val="midCat"/>
      </c:valAx>
      <c:valAx>
        <c:axId val="134114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45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khal'!$B$324:$B$341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</c:numCache>
            </c:numRef>
          </c:xVal>
          <c:yVal>
            <c:numRef>
              <c:f>'Kadar khal'!$C$324:$C$341</c:f>
              <c:numCache>
                <c:formatCode>0.000</c:formatCode>
                <c:ptCount val="18"/>
                <c:pt idx="0">
                  <c:v>2.8290000000000002</c:v>
                </c:pt>
                <c:pt idx="1">
                  <c:v>2.819</c:v>
                </c:pt>
                <c:pt idx="2">
                  <c:v>2.8130000000000002</c:v>
                </c:pt>
                <c:pt idx="3">
                  <c:v>1.244</c:v>
                </c:pt>
                <c:pt idx="4">
                  <c:v>0.67400000000000004</c:v>
                </c:pt>
                <c:pt idx="5">
                  <c:v>4.0000000000000001E-3</c:v>
                </c:pt>
                <c:pt idx="6">
                  <c:v>-0.126</c:v>
                </c:pt>
                <c:pt idx="7">
                  <c:v>-0.28699999999999998</c:v>
                </c:pt>
                <c:pt idx="8">
                  <c:v>-0.47699999999999998</c:v>
                </c:pt>
                <c:pt idx="9">
                  <c:v>-0.52600000000000002</c:v>
                </c:pt>
                <c:pt idx="10">
                  <c:v>-0.47799999999999998</c:v>
                </c:pt>
                <c:pt idx="11">
                  <c:v>-0.33600000000000002</c:v>
                </c:pt>
                <c:pt idx="12">
                  <c:v>-0.14099999999999999</c:v>
                </c:pt>
                <c:pt idx="13">
                  <c:v>1.2999999999999999E-2</c:v>
                </c:pt>
                <c:pt idx="14">
                  <c:v>0.26900000000000002</c:v>
                </c:pt>
                <c:pt idx="15">
                  <c:v>1.0129999999999999</c:v>
                </c:pt>
                <c:pt idx="16">
                  <c:v>4.3529999999999998</c:v>
                </c:pt>
                <c:pt idx="17">
                  <c:v>4.3639999999999999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khal'!$I$324:$I$341</c:f>
            </c:numRef>
          </c:xVal>
          <c:yVal>
            <c:numRef>
              <c:f>'Kadar khal'!$J$324:$J$341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47920"/>
        <c:axId val="1341156080"/>
      </c:scatterChart>
      <c:valAx>
        <c:axId val="1341147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6080"/>
        <c:crosses val="autoZero"/>
        <c:crossBetween val="midCat"/>
      </c:valAx>
      <c:valAx>
        <c:axId val="134115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4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khal'!$B$344:$B$361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</c:numCache>
            </c:numRef>
          </c:xVal>
          <c:yVal>
            <c:numRef>
              <c:f>'Kadar khal'!$C$344:$C$361</c:f>
              <c:numCache>
                <c:formatCode>0.000</c:formatCode>
                <c:ptCount val="18"/>
                <c:pt idx="0">
                  <c:v>2.7890000000000001</c:v>
                </c:pt>
                <c:pt idx="1">
                  <c:v>2.78</c:v>
                </c:pt>
                <c:pt idx="2">
                  <c:v>2.7639999999999998</c:v>
                </c:pt>
                <c:pt idx="3">
                  <c:v>1.0589999999999999</c:v>
                </c:pt>
                <c:pt idx="4">
                  <c:v>0.67400000000000004</c:v>
                </c:pt>
                <c:pt idx="5">
                  <c:v>0.374</c:v>
                </c:pt>
                <c:pt idx="6">
                  <c:v>6.4000000000000001E-2</c:v>
                </c:pt>
                <c:pt idx="7">
                  <c:v>-0.13100000000000001</c:v>
                </c:pt>
                <c:pt idx="8">
                  <c:v>-0.36599999999999999</c:v>
                </c:pt>
                <c:pt idx="9">
                  <c:v>-0.42599999999999999</c:v>
                </c:pt>
                <c:pt idx="10">
                  <c:v>-0.377</c:v>
                </c:pt>
                <c:pt idx="11">
                  <c:v>-0.11600000000000001</c:v>
                </c:pt>
                <c:pt idx="12">
                  <c:v>0.113</c:v>
                </c:pt>
                <c:pt idx="13">
                  <c:v>0.51300000000000001</c:v>
                </c:pt>
                <c:pt idx="14">
                  <c:v>0.67400000000000004</c:v>
                </c:pt>
                <c:pt idx="15">
                  <c:v>1.6739999999999999</c:v>
                </c:pt>
                <c:pt idx="16">
                  <c:v>3.9630000000000001</c:v>
                </c:pt>
                <c:pt idx="17">
                  <c:v>3.9590000000000001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khal'!$I$344:$I$361</c:f>
            </c:numRef>
          </c:xVal>
          <c:yVal>
            <c:numRef>
              <c:f>'Kadar khal'!$J$344:$J$361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54992"/>
        <c:axId val="1341158800"/>
      </c:scatterChart>
      <c:valAx>
        <c:axId val="1341154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8800"/>
        <c:crosses val="autoZero"/>
        <c:crossBetween val="midCat"/>
      </c:valAx>
      <c:valAx>
        <c:axId val="134115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4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khal'!$B$364:$B$376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</c:numCache>
            </c:numRef>
          </c:xVal>
          <c:yVal>
            <c:numRef>
              <c:f>'Kadar khal'!$C$364:$C$376</c:f>
              <c:numCache>
                <c:formatCode>0.000</c:formatCode>
                <c:ptCount val="13"/>
                <c:pt idx="0">
                  <c:v>3.0259999999999998</c:v>
                </c:pt>
                <c:pt idx="1">
                  <c:v>3.012</c:v>
                </c:pt>
                <c:pt idx="2">
                  <c:v>1.9330000000000001</c:v>
                </c:pt>
                <c:pt idx="3">
                  <c:v>1.1279999999999999</c:v>
                </c:pt>
                <c:pt idx="4">
                  <c:v>0.48099999999999998</c:v>
                </c:pt>
                <c:pt idx="5">
                  <c:v>3.0000000000000001E-3</c:v>
                </c:pt>
                <c:pt idx="6">
                  <c:v>-9.9000000000000005E-2</c:v>
                </c:pt>
                <c:pt idx="7">
                  <c:v>2E-3</c:v>
                </c:pt>
                <c:pt idx="8">
                  <c:v>0.47399999999999998</c:v>
                </c:pt>
                <c:pt idx="9">
                  <c:v>1.0820000000000001</c:v>
                </c:pt>
                <c:pt idx="10">
                  <c:v>2.1309999999999998</c:v>
                </c:pt>
                <c:pt idx="11">
                  <c:v>3.6070000000000002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khal'!$I$365:$I$376</c:f>
            </c:numRef>
          </c:xVal>
          <c:yVal>
            <c:numRef>
              <c:f>'Kadar khal'!$J$365:$J$376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52272"/>
        <c:axId val="1341151184"/>
      </c:scatterChart>
      <c:valAx>
        <c:axId val="1341152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1184"/>
        <c:crosses val="autoZero"/>
        <c:crossBetween val="midCat"/>
      </c:valAx>
      <c:valAx>
        <c:axId val="134115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2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khal'!$B$379:$B$391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'Kadar khal'!$C$379:$C$391</c:f>
              <c:numCache>
                <c:formatCode>0.000</c:formatCode>
                <c:ptCount val="13"/>
                <c:pt idx="0">
                  <c:v>1.232</c:v>
                </c:pt>
                <c:pt idx="1">
                  <c:v>1.2270000000000001</c:v>
                </c:pt>
                <c:pt idx="2">
                  <c:v>1.2170000000000001</c:v>
                </c:pt>
                <c:pt idx="3">
                  <c:v>0.317</c:v>
                </c:pt>
                <c:pt idx="4">
                  <c:v>7.0000000000000001E-3</c:v>
                </c:pt>
                <c:pt idx="5">
                  <c:v>-0.253</c:v>
                </c:pt>
                <c:pt idx="6">
                  <c:v>-0.30299999999999999</c:v>
                </c:pt>
                <c:pt idx="7">
                  <c:v>-0.251</c:v>
                </c:pt>
                <c:pt idx="8">
                  <c:v>5.6000000000000001E-2</c:v>
                </c:pt>
                <c:pt idx="9">
                  <c:v>1.1020000000000001</c:v>
                </c:pt>
                <c:pt idx="10">
                  <c:v>3.641</c:v>
                </c:pt>
                <c:pt idx="11">
                  <c:v>3.6520000000000001</c:v>
                </c:pt>
                <c:pt idx="12">
                  <c:v>3.6469999999999998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khal'!$I$380:$I$391</c:f>
            </c:numRef>
          </c:xVal>
          <c:yVal>
            <c:numRef>
              <c:f>'Kadar khal'!$J$380:$J$391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46832"/>
        <c:axId val="1341150640"/>
      </c:scatterChart>
      <c:valAx>
        <c:axId val="1341146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0640"/>
        <c:crosses val="autoZero"/>
        <c:crossBetween val="midCat"/>
      </c:valAx>
      <c:valAx>
        <c:axId val="134115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46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khal'!$B$395:$B$406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</c:numCache>
            </c:numRef>
          </c:xVal>
          <c:yVal>
            <c:numRef>
              <c:f>'Kadar khal'!$C$395:$C$406</c:f>
              <c:numCache>
                <c:formatCode>0.000</c:formatCode>
                <c:ptCount val="12"/>
                <c:pt idx="0">
                  <c:v>1.37</c:v>
                </c:pt>
                <c:pt idx="1">
                  <c:v>1.355</c:v>
                </c:pt>
                <c:pt idx="2">
                  <c:v>1.345</c:v>
                </c:pt>
                <c:pt idx="3">
                  <c:v>0.34</c:v>
                </c:pt>
                <c:pt idx="4">
                  <c:v>-3.5000000000000003E-2</c:v>
                </c:pt>
                <c:pt idx="5">
                  <c:v>-0.42299999999999999</c:v>
                </c:pt>
                <c:pt idx="6">
                  <c:v>-0.47499999999999998</c:v>
                </c:pt>
                <c:pt idx="7">
                  <c:v>-0.41899999999999998</c:v>
                </c:pt>
                <c:pt idx="8">
                  <c:v>-4.1000000000000002E-2</c:v>
                </c:pt>
                <c:pt idx="9">
                  <c:v>0.76</c:v>
                </c:pt>
                <c:pt idx="10">
                  <c:v>3.4849999999999999</c:v>
                </c:pt>
                <c:pt idx="11">
                  <c:v>3.4940000000000002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khal'!$I$395:$I$406</c:f>
            </c:numRef>
          </c:xVal>
          <c:yVal>
            <c:numRef>
              <c:f>'Kadar khal'!$J$395:$J$406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49008"/>
        <c:axId val="1341152816"/>
      </c:scatterChart>
      <c:valAx>
        <c:axId val="1341149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52816"/>
        <c:crosses val="autoZero"/>
        <c:crossBetween val="midCat"/>
      </c:valAx>
      <c:valAx>
        <c:axId val="134115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4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khal'!$B$410:$B$421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</c:numCache>
            </c:numRef>
          </c:xVal>
          <c:yVal>
            <c:numRef>
              <c:f>'Kadar khal'!$C$410:$C$421</c:f>
              <c:numCache>
                <c:formatCode>0.000</c:formatCode>
                <c:ptCount val="12"/>
                <c:pt idx="0">
                  <c:v>1.68</c:v>
                </c:pt>
                <c:pt idx="1">
                  <c:v>1.675</c:v>
                </c:pt>
                <c:pt idx="2">
                  <c:v>1.67</c:v>
                </c:pt>
                <c:pt idx="3">
                  <c:v>0.16500000000000001</c:v>
                </c:pt>
                <c:pt idx="4">
                  <c:v>-8.1000000000000003E-2</c:v>
                </c:pt>
                <c:pt idx="5">
                  <c:v>-0.38100000000000001</c:v>
                </c:pt>
                <c:pt idx="6">
                  <c:v>-0.44700000000000001</c:v>
                </c:pt>
                <c:pt idx="7">
                  <c:v>-0.38200000000000001</c:v>
                </c:pt>
                <c:pt idx="8">
                  <c:v>-0.03</c:v>
                </c:pt>
                <c:pt idx="9">
                  <c:v>1.5649999999999999</c:v>
                </c:pt>
                <c:pt idx="10">
                  <c:v>3.5819999999999999</c:v>
                </c:pt>
                <c:pt idx="11">
                  <c:v>3.58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khal'!$I$411:$I$421</c:f>
            </c:numRef>
          </c:xVal>
          <c:yVal>
            <c:numRef>
              <c:f>'Kadar khal'!$J$411:$J$421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99440"/>
        <c:axId val="1773305968"/>
      </c:scatterChart>
      <c:valAx>
        <c:axId val="1773299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5968"/>
        <c:crosses val="autoZero"/>
        <c:crossBetween val="midCat"/>
      </c:valAx>
      <c:valAx>
        <c:axId val="177330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9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khal'!$B$425:$B$438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'Kadar khal'!$C$425:$C$438</c:f>
              <c:numCache>
                <c:formatCode>0.000</c:formatCode>
                <c:ptCount val="14"/>
                <c:pt idx="0">
                  <c:v>2.5059999999999998</c:v>
                </c:pt>
                <c:pt idx="1">
                  <c:v>2.5110000000000001</c:v>
                </c:pt>
                <c:pt idx="2">
                  <c:v>2.516</c:v>
                </c:pt>
                <c:pt idx="3">
                  <c:v>0.35099999999999998</c:v>
                </c:pt>
                <c:pt idx="4">
                  <c:v>5.0999999999999997E-2</c:v>
                </c:pt>
                <c:pt idx="5">
                  <c:v>-0.19500000000000001</c:v>
                </c:pt>
                <c:pt idx="6">
                  <c:v>-0.28399999999999997</c:v>
                </c:pt>
                <c:pt idx="7">
                  <c:v>-0.22500000000000001</c:v>
                </c:pt>
                <c:pt idx="8">
                  <c:v>-3.5000000000000003E-2</c:v>
                </c:pt>
                <c:pt idx="9">
                  <c:v>0.156</c:v>
                </c:pt>
                <c:pt idx="10">
                  <c:v>0.45100000000000001</c:v>
                </c:pt>
                <c:pt idx="11">
                  <c:v>1.5660000000000001</c:v>
                </c:pt>
                <c:pt idx="12">
                  <c:v>1.571</c:v>
                </c:pt>
                <c:pt idx="13">
                  <c:v>1.5760000000000001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khal'!$I$425:$I$438</c:f>
            </c:numRef>
          </c:xVal>
          <c:yVal>
            <c:numRef>
              <c:f>'Kadar khal'!$J$425:$J$438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8016"/>
        <c:axId val="1773311408"/>
      </c:scatterChart>
      <c:valAx>
        <c:axId val="1773288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11408"/>
        <c:crosses val="autoZero"/>
        <c:crossBetween val="midCat"/>
      </c:valAx>
      <c:valAx>
        <c:axId val="177331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8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khal'!$B$441:$B$452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</c:numCache>
            </c:numRef>
          </c:xVal>
          <c:yVal>
            <c:numRef>
              <c:f>'Kadar khal'!$C$441:$C$452</c:f>
              <c:numCache>
                <c:formatCode>0.000</c:formatCode>
                <c:ptCount val="12"/>
                <c:pt idx="0">
                  <c:v>3.7320000000000002</c:v>
                </c:pt>
                <c:pt idx="1">
                  <c:v>3.9750000000000001</c:v>
                </c:pt>
                <c:pt idx="2">
                  <c:v>2.7879999999999998</c:v>
                </c:pt>
                <c:pt idx="3">
                  <c:v>1.772</c:v>
                </c:pt>
                <c:pt idx="4">
                  <c:v>0.83299999999999996</c:v>
                </c:pt>
                <c:pt idx="5">
                  <c:v>0.254</c:v>
                </c:pt>
                <c:pt idx="6">
                  <c:v>0.153</c:v>
                </c:pt>
                <c:pt idx="7">
                  <c:v>0.25600000000000001</c:v>
                </c:pt>
                <c:pt idx="8">
                  <c:v>0.878</c:v>
                </c:pt>
                <c:pt idx="9">
                  <c:v>1.7889999999999999</c:v>
                </c:pt>
                <c:pt idx="10">
                  <c:v>2.266</c:v>
                </c:pt>
                <c:pt idx="11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khal'!$I$441:$I$452</c:f>
            </c:numRef>
          </c:xVal>
          <c:yVal>
            <c:numRef>
              <c:f>'Kadar khal'!$J$441:$J$452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94544"/>
        <c:axId val="1773289648"/>
      </c:scatterChart>
      <c:valAx>
        <c:axId val="1773294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9648"/>
        <c:crosses val="autoZero"/>
        <c:crossBetween val="midCat"/>
      </c:valAx>
      <c:valAx>
        <c:axId val="177328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4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khal'!$B$455:$B$467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</c:numCache>
            </c:numRef>
          </c:xVal>
          <c:yVal>
            <c:numRef>
              <c:f>'Kadar khal'!$C$455:$C$467</c:f>
              <c:numCache>
                <c:formatCode>0.000</c:formatCode>
                <c:ptCount val="13"/>
                <c:pt idx="0">
                  <c:v>4.0039999999999996</c:v>
                </c:pt>
                <c:pt idx="1">
                  <c:v>3.9990000000000001</c:v>
                </c:pt>
                <c:pt idx="2">
                  <c:v>2.798</c:v>
                </c:pt>
                <c:pt idx="3">
                  <c:v>1.7490000000000001</c:v>
                </c:pt>
                <c:pt idx="4">
                  <c:v>0.79400000000000004</c:v>
                </c:pt>
                <c:pt idx="5">
                  <c:v>1E-3</c:v>
                </c:pt>
                <c:pt idx="6">
                  <c:v>-0.1</c:v>
                </c:pt>
                <c:pt idx="7">
                  <c:v>2E-3</c:v>
                </c:pt>
                <c:pt idx="8">
                  <c:v>0.29799999999999999</c:v>
                </c:pt>
                <c:pt idx="9">
                  <c:v>0.78400000000000003</c:v>
                </c:pt>
                <c:pt idx="10">
                  <c:v>1.8009999999999999</c:v>
                </c:pt>
                <c:pt idx="11">
                  <c:v>2.6619999999999999</c:v>
                </c:pt>
                <c:pt idx="12">
                  <c:v>2.669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khal'!$I$455:$I$467</c:f>
            </c:numRef>
          </c:xVal>
          <c:yVal>
            <c:numRef>
              <c:f>'Kadar khal'!$J$455:$J$467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03248"/>
        <c:axId val="1773292912"/>
      </c:scatterChart>
      <c:valAx>
        <c:axId val="1773303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2912"/>
        <c:crosses val="autoZero"/>
        <c:crossBetween val="midCat"/>
      </c:valAx>
      <c:valAx>
        <c:axId val="177329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3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khal'!$B$24:$B$62</c:f>
              <c:numCache>
                <c:formatCode>0.00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</c:numCache>
            </c:numRef>
          </c:xVal>
          <c:yVal>
            <c:numRef>
              <c:f>'Offtake khal'!$C$24:$C$62</c:f>
              <c:numCache>
                <c:formatCode>0.000</c:formatCode>
                <c:ptCount val="39"/>
                <c:pt idx="0">
                  <c:v>2.7320000000000002</c:v>
                </c:pt>
                <c:pt idx="1">
                  <c:v>2.7269999999999999</c:v>
                </c:pt>
                <c:pt idx="2">
                  <c:v>2.7170000000000001</c:v>
                </c:pt>
                <c:pt idx="3">
                  <c:v>0.51700000000000002</c:v>
                </c:pt>
                <c:pt idx="4">
                  <c:v>-4.3999999999999997E-2</c:v>
                </c:pt>
                <c:pt idx="5">
                  <c:v>-0.183</c:v>
                </c:pt>
                <c:pt idx="6">
                  <c:v>-0.44900000000000001</c:v>
                </c:pt>
                <c:pt idx="7">
                  <c:v>-0.84399999999999997</c:v>
                </c:pt>
                <c:pt idx="8">
                  <c:v>-1.1439999999999999</c:v>
                </c:pt>
                <c:pt idx="9">
                  <c:v>-1.3979999999999999</c:v>
                </c:pt>
                <c:pt idx="10">
                  <c:v>-1.548</c:v>
                </c:pt>
                <c:pt idx="11">
                  <c:v>-1.633</c:v>
                </c:pt>
                <c:pt idx="12">
                  <c:v>-1.544</c:v>
                </c:pt>
                <c:pt idx="13">
                  <c:v>-1.3440000000000001</c:v>
                </c:pt>
                <c:pt idx="14">
                  <c:v>-1.044</c:v>
                </c:pt>
                <c:pt idx="15">
                  <c:v>-0.71799999999999997</c:v>
                </c:pt>
                <c:pt idx="16">
                  <c:v>-0.34399999999999997</c:v>
                </c:pt>
                <c:pt idx="17">
                  <c:v>-0.24399999999999999</c:v>
                </c:pt>
                <c:pt idx="18">
                  <c:v>0.41699999999999998</c:v>
                </c:pt>
                <c:pt idx="19">
                  <c:v>1.8069999999999999</c:v>
                </c:pt>
                <c:pt idx="20">
                  <c:v>4.1070000000000002</c:v>
                </c:pt>
                <c:pt idx="21">
                  <c:v>4.0919999999999996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khal'!$H$76:$H$154</c:f>
            </c:numRef>
          </c:xVal>
          <c:yVal>
            <c:numRef>
              <c:f>'Outfall khal'!$I$76:$I$154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8880"/>
        <c:axId val="1335465408"/>
      </c:scatterChart>
      <c:valAx>
        <c:axId val="133545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65408"/>
        <c:crosses val="autoZero"/>
        <c:crossBetween val="midCat"/>
      </c:valAx>
      <c:valAx>
        <c:axId val="133546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458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khal'!$B$471:$B$483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</c:numCache>
            </c:numRef>
          </c:xVal>
          <c:yVal>
            <c:numRef>
              <c:f>'Kadar khal'!$C$471:$C$483</c:f>
              <c:numCache>
                <c:formatCode>0.000</c:formatCode>
                <c:ptCount val="13"/>
                <c:pt idx="0">
                  <c:v>2.4830000000000001</c:v>
                </c:pt>
                <c:pt idx="1">
                  <c:v>2.4769999999999999</c:v>
                </c:pt>
                <c:pt idx="2">
                  <c:v>0.52</c:v>
                </c:pt>
                <c:pt idx="3">
                  <c:v>-0.223</c:v>
                </c:pt>
                <c:pt idx="4">
                  <c:v>-0.55700000000000005</c:v>
                </c:pt>
                <c:pt idx="5">
                  <c:v>-0.61199999999999999</c:v>
                </c:pt>
                <c:pt idx="6">
                  <c:v>-0.55300000000000005</c:v>
                </c:pt>
                <c:pt idx="7">
                  <c:v>-0.27700000000000002</c:v>
                </c:pt>
                <c:pt idx="8">
                  <c:v>0.42499999999999999</c:v>
                </c:pt>
                <c:pt idx="9">
                  <c:v>2.2930000000000001</c:v>
                </c:pt>
                <c:pt idx="10">
                  <c:v>3.8479999999999999</c:v>
                </c:pt>
                <c:pt idx="11">
                  <c:v>3.8540000000000001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khal'!$I$471:$I$483</c:f>
            </c:numRef>
          </c:xVal>
          <c:yVal>
            <c:numRef>
              <c:f>'Kadar khal'!$J$471:$J$483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3120"/>
        <c:axId val="1773306512"/>
      </c:scatterChart>
      <c:valAx>
        <c:axId val="177328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6512"/>
        <c:crosses val="autoZero"/>
        <c:crossBetween val="midCat"/>
      </c:valAx>
      <c:valAx>
        <c:axId val="177330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khal'!$B$486:$B$499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</c:numCache>
            </c:numRef>
          </c:xVal>
          <c:yVal>
            <c:numRef>
              <c:f>'Kadar khal'!$C$486:$C$499</c:f>
              <c:numCache>
                <c:formatCode>0.000</c:formatCode>
                <c:ptCount val="14"/>
                <c:pt idx="0">
                  <c:v>2.9580000000000002</c:v>
                </c:pt>
                <c:pt idx="1">
                  <c:v>2.9529999999999998</c:v>
                </c:pt>
                <c:pt idx="2">
                  <c:v>2.948</c:v>
                </c:pt>
                <c:pt idx="3">
                  <c:v>1.9379999999999999</c:v>
                </c:pt>
                <c:pt idx="4">
                  <c:v>0.20300000000000001</c:v>
                </c:pt>
                <c:pt idx="5">
                  <c:v>-0.17699999999999999</c:v>
                </c:pt>
                <c:pt idx="6">
                  <c:v>-0.52300000000000002</c:v>
                </c:pt>
                <c:pt idx="7">
                  <c:v>-0.56200000000000006</c:v>
                </c:pt>
                <c:pt idx="8">
                  <c:v>-0.52</c:v>
                </c:pt>
                <c:pt idx="9">
                  <c:v>-0.123</c:v>
                </c:pt>
                <c:pt idx="10">
                  <c:v>0.27600000000000002</c:v>
                </c:pt>
                <c:pt idx="11">
                  <c:v>1.623</c:v>
                </c:pt>
                <c:pt idx="12">
                  <c:v>3.8889999999999998</c:v>
                </c:pt>
                <c:pt idx="13">
                  <c:v>3.903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khal'!$I$486:$I$499</c:f>
            </c:numRef>
          </c:xVal>
          <c:yVal>
            <c:numRef>
              <c:f>'Kadar khal'!$J$486:$J$499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90736"/>
        <c:axId val="1773302160"/>
      </c:scatterChart>
      <c:valAx>
        <c:axId val="1773290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2160"/>
        <c:crosses val="autoZero"/>
        <c:crossBetween val="midCat"/>
      </c:valAx>
      <c:valAx>
        <c:axId val="177330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0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khal'!$B$503:$B$526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</c:numCache>
            </c:numRef>
          </c:xVal>
          <c:yVal>
            <c:numRef>
              <c:f>'Kadar khal'!$C$503:$C$526</c:f>
              <c:numCache>
                <c:formatCode>0.000</c:formatCode>
                <c:ptCount val="24"/>
                <c:pt idx="0">
                  <c:v>3.1850000000000001</c:v>
                </c:pt>
                <c:pt idx="1">
                  <c:v>3.18</c:v>
                </c:pt>
                <c:pt idx="2">
                  <c:v>0.83499999999999996</c:v>
                </c:pt>
                <c:pt idx="3">
                  <c:v>0.379</c:v>
                </c:pt>
                <c:pt idx="4">
                  <c:v>7.9000000000000001E-2</c:v>
                </c:pt>
                <c:pt idx="5">
                  <c:v>-0.214</c:v>
                </c:pt>
                <c:pt idx="6">
                  <c:v>-0.26</c:v>
                </c:pt>
                <c:pt idx="7">
                  <c:v>-0.21199999999999999</c:v>
                </c:pt>
                <c:pt idx="8">
                  <c:v>2.5000000000000001E-2</c:v>
                </c:pt>
                <c:pt idx="9">
                  <c:v>0.378</c:v>
                </c:pt>
                <c:pt idx="10">
                  <c:v>0.83</c:v>
                </c:pt>
                <c:pt idx="11">
                  <c:v>3.9340000000000002</c:v>
                </c:pt>
                <c:pt idx="12">
                  <c:v>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khal'!$I$503:$I$527</c:f>
            </c:numRef>
          </c:xVal>
          <c:yVal>
            <c:numRef>
              <c:f>'Kadar khal'!$J$503:$J$527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4208"/>
        <c:axId val="1773296176"/>
      </c:scatterChart>
      <c:valAx>
        <c:axId val="1773284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6176"/>
        <c:crosses val="autoZero"/>
        <c:crossBetween val="midCat"/>
      </c:valAx>
      <c:valAx>
        <c:axId val="177329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4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khal'!$B$531:$B$546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</c:numCache>
            </c:numRef>
          </c:xVal>
          <c:yVal>
            <c:numRef>
              <c:f>'Kadar khal'!$C$531:$C$546</c:f>
              <c:numCache>
                <c:formatCode>0.000</c:formatCode>
                <c:ptCount val="16"/>
                <c:pt idx="0">
                  <c:v>2.8319999999999999</c:v>
                </c:pt>
                <c:pt idx="1">
                  <c:v>2.8220000000000001</c:v>
                </c:pt>
                <c:pt idx="2">
                  <c:v>2.8170000000000002</c:v>
                </c:pt>
                <c:pt idx="3">
                  <c:v>0.32700000000000001</c:v>
                </c:pt>
                <c:pt idx="4">
                  <c:v>-1.9E-2</c:v>
                </c:pt>
                <c:pt idx="5">
                  <c:v>-0.33300000000000002</c:v>
                </c:pt>
                <c:pt idx="6">
                  <c:v>-0.40799999999999997</c:v>
                </c:pt>
                <c:pt idx="7">
                  <c:v>-0.34300000000000003</c:v>
                </c:pt>
                <c:pt idx="8">
                  <c:v>3.2000000000000001E-2</c:v>
                </c:pt>
                <c:pt idx="9">
                  <c:v>0.377</c:v>
                </c:pt>
                <c:pt idx="10">
                  <c:v>1.3759999999999999</c:v>
                </c:pt>
                <c:pt idx="11">
                  <c:v>1.4359999999999999</c:v>
                </c:pt>
                <c:pt idx="12">
                  <c:v>4.242</c:v>
                </c:pt>
                <c:pt idx="13">
                  <c:v>4.2469999999999999</c:v>
                </c:pt>
                <c:pt idx="14">
                  <c:v>4.24</c:v>
                </c:pt>
                <c:pt idx="15">
                  <c:v>4.24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khal'!$I$531:$I$546</c:f>
            </c:numRef>
          </c:xVal>
          <c:yVal>
            <c:numRef>
              <c:f>'Kadar khal'!$J$531:$J$546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02704"/>
        <c:axId val="1773288560"/>
      </c:scatterChart>
      <c:valAx>
        <c:axId val="1773302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8560"/>
        <c:crosses val="autoZero"/>
        <c:crossBetween val="midCat"/>
      </c:valAx>
      <c:valAx>
        <c:axId val="177328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2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khal'!$B$550:$B$573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'Kadar khal'!$C$550:$C$573</c:f>
              <c:numCache>
                <c:formatCode>0.000</c:formatCode>
                <c:ptCount val="24"/>
                <c:pt idx="0">
                  <c:v>2.242</c:v>
                </c:pt>
                <c:pt idx="1">
                  <c:v>2.2469999999999999</c:v>
                </c:pt>
                <c:pt idx="2">
                  <c:v>2.2509999999999999</c:v>
                </c:pt>
                <c:pt idx="3">
                  <c:v>0.35599999999999998</c:v>
                </c:pt>
                <c:pt idx="4">
                  <c:v>5.6000000000000001E-2</c:v>
                </c:pt>
                <c:pt idx="5">
                  <c:v>-0.17699999999999999</c:v>
                </c:pt>
                <c:pt idx="6">
                  <c:v>-0.23300000000000001</c:v>
                </c:pt>
                <c:pt idx="7">
                  <c:v>-0.17299999999999999</c:v>
                </c:pt>
                <c:pt idx="8">
                  <c:v>1.7000000000000001E-2</c:v>
                </c:pt>
                <c:pt idx="9">
                  <c:v>0.35499999999999998</c:v>
                </c:pt>
                <c:pt idx="10">
                  <c:v>2.7559999999999998</c:v>
                </c:pt>
                <c:pt idx="11">
                  <c:v>2.766</c:v>
                </c:pt>
                <c:pt idx="12">
                  <c:v>4.407</c:v>
                </c:pt>
                <c:pt idx="13">
                  <c:v>4.399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khal'!$I$550:$I$574</c:f>
            </c:numRef>
          </c:xVal>
          <c:yVal>
            <c:numRef>
              <c:f>'Kadar khal'!$J$550:$J$574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5296"/>
        <c:axId val="1773291824"/>
      </c:scatterChart>
      <c:valAx>
        <c:axId val="177328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91824"/>
        <c:crosses val="autoZero"/>
        <c:crossBetween val="midCat"/>
      </c:valAx>
      <c:valAx>
        <c:axId val="177329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8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khal'!$B$65:$B$82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</c:numCache>
            </c:numRef>
          </c:xVal>
          <c:yVal>
            <c:numRef>
              <c:f>'Offtake khal'!$C$65:$C$82</c:f>
              <c:numCache>
                <c:formatCode>0.000</c:formatCode>
                <c:ptCount val="18"/>
                <c:pt idx="0">
                  <c:v>2.8170000000000002</c:v>
                </c:pt>
                <c:pt idx="1">
                  <c:v>2.8119999999999998</c:v>
                </c:pt>
                <c:pt idx="2">
                  <c:v>2.8069999999999999</c:v>
                </c:pt>
                <c:pt idx="3">
                  <c:v>-0.34499999999999997</c:v>
                </c:pt>
                <c:pt idx="4">
                  <c:v>-0.94399999999999995</c:v>
                </c:pt>
                <c:pt idx="5">
                  <c:v>-1.2330000000000001</c:v>
                </c:pt>
                <c:pt idx="6">
                  <c:v>-1.544</c:v>
                </c:pt>
                <c:pt idx="7">
                  <c:v>-1.8240000000000001</c:v>
                </c:pt>
                <c:pt idx="8">
                  <c:v>-1.883</c:v>
                </c:pt>
                <c:pt idx="9">
                  <c:v>-1.823</c:v>
                </c:pt>
                <c:pt idx="10">
                  <c:v>-1.5580000000000001</c:v>
                </c:pt>
                <c:pt idx="11">
                  <c:v>-1.288</c:v>
                </c:pt>
                <c:pt idx="12">
                  <c:v>-0.98299999999999998</c:v>
                </c:pt>
                <c:pt idx="13">
                  <c:v>-0.44800000000000001</c:v>
                </c:pt>
                <c:pt idx="14">
                  <c:v>2.2669999999999999</c:v>
                </c:pt>
                <c:pt idx="15">
                  <c:v>2.2570000000000001</c:v>
                </c:pt>
                <c:pt idx="16">
                  <c:v>2.2519999999999998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khal'!$H$156:$H$172</c:f>
            </c:numRef>
          </c:xVal>
          <c:yVal>
            <c:numRef>
              <c:f>'Outfall khal'!$I$156:$I$172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13056"/>
        <c:axId val="1228327296"/>
      </c:scatterChart>
      <c:valAx>
        <c:axId val="1335013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27296"/>
        <c:crosses val="autoZero"/>
        <c:crossBetween val="midCat"/>
      </c:valAx>
      <c:valAx>
        <c:axId val="122832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013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khal'!$B$4:$B$74</c:f>
              <c:numCache>
                <c:formatCode>0.00</c:formatCode>
                <c:ptCount val="7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  <c:pt idx="9">
                  <c:v>37</c:v>
                </c:pt>
                <c:pt idx="10">
                  <c:v>42</c:v>
                </c:pt>
                <c:pt idx="11">
                  <c:v>47</c:v>
                </c:pt>
                <c:pt idx="12">
                  <c:v>52</c:v>
                </c:pt>
                <c:pt idx="13">
                  <c:v>57</c:v>
                </c:pt>
                <c:pt idx="14">
                  <c:v>62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82</c:v>
                </c:pt>
                <c:pt idx="19">
                  <c:v>87</c:v>
                </c:pt>
                <c:pt idx="20">
                  <c:v>92</c:v>
                </c:pt>
                <c:pt idx="21">
                  <c:v>97</c:v>
                </c:pt>
                <c:pt idx="22">
                  <c:v>102</c:v>
                </c:pt>
                <c:pt idx="23">
                  <c:v>107</c:v>
                </c:pt>
                <c:pt idx="24">
                  <c:v>112</c:v>
                </c:pt>
                <c:pt idx="25">
                  <c:v>117</c:v>
                </c:pt>
                <c:pt idx="26">
                  <c:v>122</c:v>
                </c:pt>
                <c:pt idx="27">
                  <c:v>127</c:v>
                </c:pt>
                <c:pt idx="28">
                  <c:v>132</c:v>
                </c:pt>
                <c:pt idx="29">
                  <c:v>137</c:v>
                </c:pt>
                <c:pt idx="30">
                  <c:v>143</c:v>
                </c:pt>
                <c:pt idx="31">
                  <c:v>149</c:v>
                </c:pt>
                <c:pt idx="32">
                  <c:v>154</c:v>
                </c:pt>
                <c:pt idx="33">
                  <c:v>159</c:v>
                </c:pt>
                <c:pt idx="34">
                  <c:v>164</c:v>
                </c:pt>
                <c:pt idx="35">
                  <c:v>169</c:v>
                </c:pt>
                <c:pt idx="36">
                  <c:v>174</c:v>
                </c:pt>
                <c:pt idx="37">
                  <c:v>179</c:v>
                </c:pt>
                <c:pt idx="38">
                  <c:v>184</c:v>
                </c:pt>
                <c:pt idx="39">
                  <c:v>189</c:v>
                </c:pt>
                <c:pt idx="40">
                  <c:v>194</c:v>
                </c:pt>
                <c:pt idx="41">
                  <c:v>199</c:v>
                </c:pt>
                <c:pt idx="42">
                  <c:v>204</c:v>
                </c:pt>
                <c:pt idx="43">
                  <c:v>209</c:v>
                </c:pt>
                <c:pt idx="44">
                  <c:v>214</c:v>
                </c:pt>
                <c:pt idx="45">
                  <c:v>219</c:v>
                </c:pt>
                <c:pt idx="46">
                  <c:v>224</c:v>
                </c:pt>
                <c:pt idx="47">
                  <c:v>229</c:v>
                </c:pt>
                <c:pt idx="48">
                  <c:v>234</c:v>
                </c:pt>
                <c:pt idx="49">
                  <c:v>239</c:v>
                </c:pt>
                <c:pt idx="50">
                  <c:v>244</c:v>
                </c:pt>
                <c:pt idx="51">
                  <c:v>249</c:v>
                </c:pt>
                <c:pt idx="52">
                  <c:v>254</c:v>
                </c:pt>
                <c:pt idx="53">
                  <c:v>259</c:v>
                </c:pt>
                <c:pt idx="54">
                  <c:v>264</c:v>
                </c:pt>
                <c:pt idx="55">
                  <c:v>269</c:v>
                </c:pt>
                <c:pt idx="56">
                  <c:v>274</c:v>
                </c:pt>
                <c:pt idx="57">
                  <c:v>279</c:v>
                </c:pt>
                <c:pt idx="58">
                  <c:v>281</c:v>
                </c:pt>
                <c:pt idx="59">
                  <c:v>283</c:v>
                </c:pt>
                <c:pt idx="60">
                  <c:v>290</c:v>
                </c:pt>
                <c:pt idx="61">
                  <c:v>295</c:v>
                </c:pt>
              </c:numCache>
            </c:numRef>
          </c:xVal>
          <c:yVal>
            <c:numRef>
              <c:f>'Outfall khal'!$C$4:$C$74</c:f>
              <c:numCache>
                <c:formatCode>0.000</c:formatCode>
                <c:ptCount val="71"/>
                <c:pt idx="0">
                  <c:v>-0.93</c:v>
                </c:pt>
                <c:pt idx="1">
                  <c:v>-0.94899999999999995</c:v>
                </c:pt>
                <c:pt idx="2">
                  <c:v>-0.97</c:v>
                </c:pt>
                <c:pt idx="3">
                  <c:v>-1.0589999999999999</c:v>
                </c:pt>
                <c:pt idx="4">
                  <c:v>-1.43</c:v>
                </c:pt>
                <c:pt idx="5">
                  <c:v>-1.83</c:v>
                </c:pt>
                <c:pt idx="6">
                  <c:v>-2.2040000000000002</c:v>
                </c:pt>
                <c:pt idx="7">
                  <c:v>-2.4790000000000001</c:v>
                </c:pt>
                <c:pt idx="8">
                  <c:v>-2.73</c:v>
                </c:pt>
                <c:pt idx="9">
                  <c:v>-3.0259999999999998</c:v>
                </c:pt>
                <c:pt idx="10">
                  <c:v>-3.23</c:v>
                </c:pt>
                <c:pt idx="11">
                  <c:v>-3.504</c:v>
                </c:pt>
                <c:pt idx="12">
                  <c:v>-3.669</c:v>
                </c:pt>
                <c:pt idx="13">
                  <c:v>-3.83</c:v>
                </c:pt>
                <c:pt idx="14">
                  <c:v>-4.03</c:v>
                </c:pt>
                <c:pt idx="15">
                  <c:v>-4.2789999999999999</c:v>
                </c:pt>
                <c:pt idx="16">
                  <c:v>-4.43</c:v>
                </c:pt>
                <c:pt idx="17">
                  <c:v>-4.6689999999999996</c:v>
                </c:pt>
                <c:pt idx="18">
                  <c:v>-4.8739999999999997</c:v>
                </c:pt>
                <c:pt idx="19">
                  <c:v>-5.0410000000000004</c:v>
                </c:pt>
                <c:pt idx="20">
                  <c:v>-5.2590000000000003</c:v>
                </c:pt>
                <c:pt idx="21">
                  <c:v>-5.4790000000000001</c:v>
                </c:pt>
                <c:pt idx="22">
                  <c:v>-5.6310000000000002</c:v>
                </c:pt>
                <c:pt idx="23">
                  <c:v>-5.83</c:v>
                </c:pt>
                <c:pt idx="24">
                  <c:v>-6.0289999999999999</c:v>
                </c:pt>
                <c:pt idx="25">
                  <c:v>-6.2789999999999999</c:v>
                </c:pt>
                <c:pt idx="26">
                  <c:v>-6.43</c:v>
                </c:pt>
                <c:pt idx="27">
                  <c:v>-6.6689999999999996</c:v>
                </c:pt>
                <c:pt idx="28">
                  <c:v>-6.83</c:v>
                </c:pt>
                <c:pt idx="29">
                  <c:v>-6.8949999999999996</c:v>
                </c:pt>
                <c:pt idx="30">
                  <c:v>-6.92</c:v>
                </c:pt>
                <c:pt idx="31">
                  <c:v>-6.851</c:v>
                </c:pt>
                <c:pt idx="32">
                  <c:v>-6.83</c:v>
                </c:pt>
                <c:pt idx="33">
                  <c:v>-6.6689999999999996</c:v>
                </c:pt>
                <c:pt idx="34">
                  <c:v>-6.4340000000000002</c:v>
                </c:pt>
                <c:pt idx="35">
                  <c:v>-6.0789999999999997</c:v>
                </c:pt>
                <c:pt idx="36">
                  <c:v>-5.8890000000000002</c:v>
                </c:pt>
                <c:pt idx="37">
                  <c:v>-5.6840000000000002</c:v>
                </c:pt>
                <c:pt idx="38">
                  <c:v>-5.4240000000000004</c:v>
                </c:pt>
                <c:pt idx="39">
                  <c:v>-5.2690000000000001</c:v>
                </c:pt>
                <c:pt idx="40">
                  <c:v>-4.944</c:v>
                </c:pt>
                <c:pt idx="41">
                  <c:v>-4.78</c:v>
                </c:pt>
                <c:pt idx="42">
                  <c:v>-4.4989999999999997</c:v>
                </c:pt>
                <c:pt idx="43">
                  <c:v>-4.1239999999999997</c:v>
                </c:pt>
                <c:pt idx="44">
                  <c:v>-3.93</c:v>
                </c:pt>
                <c:pt idx="45">
                  <c:v>-3.7240000000000002</c:v>
                </c:pt>
                <c:pt idx="46">
                  <c:v>-3.5840000000000001</c:v>
                </c:pt>
                <c:pt idx="47">
                  <c:v>-3.3490000000000002</c:v>
                </c:pt>
                <c:pt idx="48">
                  <c:v>-3.0840000000000001</c:v>
                </c:pt>
                <c:pt idx="49">
                  <c:v>-2.83</c:v>
                </c:pt>
                <c:pt idx="50">
                  <c:v>-2.7040000000000002</c:v>
                </c:pt>
                <c:pt idx="51">
                  <c:v>-2.4239999999999999</c:v>
                </c:pt>
                <c:pt idx="52">
                  <c:v>-2.1539999999999999</c:v>
                </c:pt>
                <c:pt idx="53">
                  <c:v>-1.7989999999999999</c:v>
                </c:pt>
                <c:pt idx="54">
                  <c:v>-1.53</c:v>
                </c:pt>
                <c:pt idx="55">
                  <c:v>-1.2689999999999999</c:v>
                </c:pt>
                <c:pt idx="56">
                  <c:v>-0.93</c:v>
                </c:pt>
                <c:pt idx="57">
                  <c:v>-0.33500000000000002</c:v>
                </c:pt>
                <c:pt idx="58">
                  <c:v>0.56899999999999995</c:v>
                </c:pt>
                <c:pt idx="59">
                  <c:v>1.621</c:v>
                </c:pt>
                <c:pt idx="60">
                  <c:v>1.6259999999999999</c:v>
                </c:pt>
                <c:pt idx="61">
                  <c:v>1.631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khal'!$H$4:$H$74</c:f>
            </c:numRef>
          </c:xVal>
          <c:yVal>
            <c:numRef>
              <c:f>'Outfall khal'!$I$4:$I$74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38176"/>
        <c:axId val="1228337632"/>
      </c:scatterChart>
      <c:valAx>
        <c:axId val="1228338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7632"/>
        <c:crosses val="autoZero"/>
        <c:crossBetween val="midCat"/>
      </c:valAx>
      <c:valAx>
        <c:axId val="122833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8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khal'!$B$75:$B$154</c:f>
              <c:numCache>
                <c:formatCode>0.00</c:formatCode>
                <c:ptCount val="8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43</c:v>
                </c:pt>
                <c:pt idx="13">
                  <c:v>47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83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  <c:pt idx="27">
                  <c:v>103</c:v>
                </c:pt>
                <c:pt idx="28">
                  <c:v>107</c:v>
                </c:pt>
                <c:pt idx="29">
                  <c:v>111</c:v>
                </c:pt>
                <c:pt idx="30">
                  <c:v>115</c:v>
                </c:pt>
                <c:pt idx="31">
                  <c:v>119</c:v>
                </c:pt>
                <c:pt idx="32">
                  <c:v>123</c:v>
                </c:pt>
                <c:pt idx="33">
                  <c:v>127</c:v>
                </c:pt>
                <c:pt idx="34">
                  <c:v>131</c:v>
                </c:pt>
                <c:pt idx="35">
                  <c:v>135</c:v>
                </c:pt>
                <c:pt idx="36">
                  <c:v>139</c:v>
                </c:pt>
                <c:pt idx="37">
                  <c:v>143</c:v>
                </c:pt>
                <c:pt idx="38">
                  <c:v>147</c:v>
                </c:pt>
                <c:pt idx="39">
                  <c:v>151</c:v>
                </c:pt>
                <c:pt idx="40">
                  <c:v>155</c:v>
                </c:pt>
                <c:pt idx="41">
                  <c:v>159</c:v>
                </c:pt>
                <c:pt idx="42">
                  <c:v>163</c:v>
                </c:pt>
                <c:pt idx="43">
                  <c:v>167</c:v>
                </c:pt>
                <c:pt idx="44">
                  <c:v>171</c:v>
                </c:pt>
                <c:pt idx="45">
                  <c:v>175</c:v>
                </c:pt>
                <c:pt idx="46">
                  <c:v>179</c:v>
                </c:pt>
                <c:pt idx="47">
                  <c:v>183</c:v>
                </c:pt>
                <c:pt idx="48">
                  <c:v>187</c:v>
                </c:pt>
                <c:pt idx="49">
                  <c:v>191</c:v>
                </c:pt>
                <c:pt idx="50">
                  <c:v>195</c:v>
                </c:pt>
                <c:pt idx="51">
                  <c:v>199</c:v>
                </c:pt>
                <c:pt idx="52">
                  <c:v>203</c:v>
                </c:pt>
                <c:pt idx="53">
                  <c:v>207</c:v>
                </c:pt>
                <c:pt idx="54">
                  <c:v>211</c:v>
                </c:pt>
                <c:pt idx="55">
                  <c:v>215</c:v>
                </c:pt>
                <c:pt idx="56">
                  <c:v>219</c:v>
                </c:pt>
                <c:pt idx="57">
                  <c:v>223</c:v>
                </c:pt>
                <c:pt idx="58">
                  <c:v>227</c:v>
                </c:pt>
                <c:pt idx="59">
                  <c:v>231</c:v>
                </c:pt>
                <c:pt idx="60">
                  <c:v>235</c:v>
                </c:pt>
                <c:pt idx="61">
                  <c:v>239</c:v>
                </c:pt>
                <c:pt idx="62">
                  <c:v>243</c:v>
                </c:pt>
                <c:pt idx="63">
                  <c:v>247</c:v>
                </c:pt>
                <c:pt idx="64">
                  <c:v>251</c:v>
                </c:pt>
                <c:pt idx="65">
                  <c:v>255</c:v>
                </c:pt>
                <c:pt idx="66">
                  <c:v>259</c:v>
                </c:pt>
                <c:pt idx="67">
                  <c:v>263</c:v>
                </c:pt>
                <c:pt idx="68">
                  <c:v>267</c:v>
                </c:pt>
                <c:pt idx="69">
                  <c:v>271</c:v>
                </c:pt>
                <c:pt idx="70">
                  <c:v>275</c:v>
                </c:pt>
                <c:pt idx="71">
                  <c:v>277</c:v>
                </c:pt>
                <c:pt idx="72">
                  <c:v>279</c:v>
                </c:pt>
                <c:pt idx="73">
                  <c:v>281</c:v>
                </c:pt>
                <c:pt idx="74">
                  <c:v>285</c:v>
                </c:pt>
                <c:pt idx="75">
                  <c:v>290</c:v>
                </c:pt>
              </c:numCache>
            </c:numRef>
          </c:xVal>
          <c:yVal>
            <c:numRef>
              <c:f>'Outfall khal'!$C$75:$C$154</c:f>
              <c:numCache>
                <c:formatCode>0.000</c:formatCode>
                <c:ptCount val="80"/>
                <c:pt idx="0">
                  <c:v>3.05</c:v>
                </c:pt>
                <c:pt idx="1">
                  <c:v>3.06</c:v>
                </c:pt>
                <c:pt idx="2">
                  <c:v>0.95899999999999996</c:v>
                </c:pt>
                <c:pt idx="3">
                  <c:v>0.63</c:v>
                </c:pt>
                <c:pt idx="4">
                  <c:v>-0.16</c:v>
                </c:pt>
                <c:pt idx="5">
                  <c:v>-0.66900000000000004</c:v>
                </c:pt>
                <c:pt idx="6">
                  <c:v>-0.83</c:v>
                </c:pt>
                <c:pt idx="7">
                  <c:v>-1.105</c:v>
                </c:pt>
                <c:pt idx="8">
                  <c:v>-1.2789999999999999</c:v>
                </c:pt>
                <c:pt idx="9">
                  <c:v>-1.464</c:v>
                </c:pt>
                <c:pt idx="10">
                  <c:v>-1.679</c:v>
                </c:pt>
                <c:pt idx="11">
                  <c:v>-1.83</c:v>
                </c:pt>
                <c:pt idx="12">
                  <c:v>-2.0489999999999999</c:v>
                </c:pt>
                <c:pt idx="13">
                  <c:v>-2.2440000000000002</c:v>
                </c:pt>
                <c:pt idx="14">
                  <c:v>-2.4300000000000002</c:v>
                </c:pt>
                <c:pt idx="15">
                  <c:v>-2.669</c:v>
                </c:pt>
                <c:pt idx="16">
                  <c:v>-2.899</c:v>
                </c:pt>
                <c:pt idx="17">
                  <c:v>-3.024</c:v>
                </c:pt>
                <c:pt idx="18">
                  <c:v>-3.2440000000000002</c:v>
                </c:pt>
                <c:pt idx="19">
                  <c:v>-3.431</c:v>
                </c:pt>
                <c:pt idx="20">
                  <c:v>-3.6309999999999998</c:v>
                </c:pt>
                <c:pt idx="21">
                  <c:v>-3.9049999999999998</c:v>
                </c:pt>
                <c:pt idx="22">
                  <c:v>-4.0739999999999998</c:v>
                </c:pt>
                <c:pt idx="23">
                  <c:v>-4.2839999999999998</c:v>
                </c:pt>
                <c:pt idx="24">
                  <c:v>-4.43</c:v>
                </c:pt>
                <c:pt idx="25">
                  <c:v>-4.6689999999999996</c:v>
                </c:pt>
                <c:pt idx="26">
                  <c:v>-4.83</c:v>
                </c:pt>
                <c:pt idx="27">
                  <c:v>-5.0990000000000002</c:v>
                </c:pt>
                <c:pt idx="28">
                  <c:v>-5.3689999999999998</c:v>
                </c:pt>
                <c:pt idx="29">
                  <c:v>-5.53</c:v>
                </c:pt>
                <c:pt idx="30">
                  <c:v>-5.7789999999999999</c:v>
                </c:pt>
                <c:pt idx="31">
                  <c:v>-5.9690000000000003</c:v>
                </c:pt>
                <c:pt idx="32">
                  <c:v>-6.181</c:v>
                </c:pt>
                <c:pt idx="33">
                  <c:v>-6.33</c:v>
                </c:pt>
                <c:pt idx="34">
                  <c:v>-6.5789999999999997</c:v>
                </c:pt>
                <c:pt idx="35">
                  <c:v>-6.8010000000000002</c:v>
                </c:pt>
                <c:pt idx="36">
                  <c:v>-6.899</c:v>
                </c:pt>
                <c:pt idx="37">
                  <c:v>-6.8090000000000002</c:v>
                </c:pt>
                <c:pt idx="38">
                  <c:v>-6.73</c:v>
                </c:pt>
                <c:pt idx="39">
                  <c:v>-6.63</c:v>
                </c:pt>
                <c:pt idx="40">
                  <c:v>-6.4690000000000003</c:v>
                </c:pt>
                <c:pt idx="41">
                  <c:v>-6.18</c:v>
                </c:pt>
                <c:pt idx="42">
                  <c:v>-5.9240000000000004</c:v>
                </c:pt>
                <c:pt idx="43">
                  <c:v>-5.7690000000000001</c:v>
                </c:pt>
                <c:pt idx="44">
                  <c:v>-5.2839999999999998</c:v>
                </c:pt>
                <c:pt idx="45">
                  <c:v>-5.1340000000000003</c:v>
                </c:pt>
                <c:pt idx="46">
                  <c:v>-4.9690000000000003</c:v>
                </c:pt>
                <c:pt idx="47">
                  <c:v>-4.7300000000000004</c:v>
                </c:pt>
                <c:pt idx="48">
                  <c:v>-4.5789999999999997</c:v>
                </c:pt>
                <c:pt idx="49">
                  <c:v>-4.383</c:v>
                </c:pt>
                <c:pt idx="50">
                  <c:v>-4.2039999999999997</c:v>
                </c:pt>
                <c:pt idx="51">
                  <c:v>-4.03</c:v>
                </c:pt>
                <c:pt idx="52">
                  <c:v>-3.931</c:v>
                </c:pt>
                <c:pt idx="53">
                  <c:v>-3.73</c:v>
                </c:pt>
                <c:pt idx="54">
                  <c:v>-3.7839999999999998</c:v>
                </c:pt>
                <c:pt idx="55">
                  <c:v>-3.3690000000000002</c:v>
                </c:pt>
                <c:pt idx="56">
                  <c:v>-3.23</c:v>
                </c:pt>
                <c:pt idx="57">
                  <c:v>-3.1040000000000001</c:v>
                </c:pt>
                <c:pt idx="58">
                  <c:v>-2.9239999999999999</c:v>
                </c:pt>
                <c:pt idx="59">
                  <c:v>-2.73</c:v>
                </c:pt>
                <c:pt idx="60">
                  <c:v>-2.5990000000000002</c:v>
                </c:pt>
                <c:pt idx="61">
                  <c:v>-2.3540000000000001</c:v>
                </c:pt>
                <c:pt idx="62">
                  <c:v>-2.2410000000000001</c:v>
                </c:pt>
                <c:pt idx="63">
                  <c:v>-2.1040000000000001</c:v>
                </c:pt>
                <c:pt idx="64">
                  <c:v>-1.83</c:v>
                </c:pt>
                <c:pt idx="65">
                  <c:v>-1.63</c:v>
                </c:pt>
                <c:pt idx="66">
                  <c:v>-1.33</c:v>
                </c:pt>
                <c:pt idx="67">
                  <c:v>-1.2689999999999999</c:v>
                </c:pt>
                <c:pt idx="68">
                  <c:v>-1.03</c:v>
                </c:pt>
                <c:pt idx="69">
                  <c:v>-0.83</c:v>
                </c:pt>
                <c:pt idx="70">
                  <c:v>-0.79900000000000004</c:v>
                </c:pt>
                <c:pt idx="71">
                  <c:v>-0.58399999999999996</c:v>
                </c:pt>
                <c:pt idx="72">
                  <c:v>-0.13700000000000001</c:v>
                </c:pt>
                <c:pt idx="73">
                  <c:v>1.2909999999999999</c:v>
                </c:pt>
                <c:pt idx="74">
                  <c:v>1.2929999999999999</c:v>
                </c:pt>
                <c:pt idx="75">
                  <c:v>1.3009999999999999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khal'!$H$76:$H$154</c:f>
            </c:numRef>
          </c:xVal>
          <c:yVal>
            <c:numRef>
              <c:f>'Outfall khal'!$I$76:$I$154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33824"/>
        <c:axId val="1228327840"/>
      </c:scatterChart>
      <c:valAx>
        <c:axId val="1228333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27840"/>
        <c:crosses val="autoZero"/>
        <c:crossBetween val="midCat"/>
      </c:valAx>
      <c:valAx>
        <c:axId val="122832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3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khal'!$B$156:$B$219</c:f>
              <c:numCache>
                <c:formatCode>0.00</c:formatCode>
                <c:ptCount val="6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  <c:pt idx="9">
                  <c:v>37</c:v>
                </c:pt>
                <c:pt idx="10">
                  <c:v>42</c:v>
                </c:pt>
                <c:pt idx="11">
                  <c:v>47</c:v>
                </c:pt>
                <c:pt idx="12">
                  <c:v>52</c:v>
                </c:pt>
                <c:pt idx="13">
                  <c:v>57</c:v>
                </c:pt>
                <c:pt idx="14">
                  <c:v>62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82</c:v>
                </c:pt>
                <c:pt idx="19">
                  <c:v>87</c:v>
                </c:pt>
                <c:pt idx="20">
                  <c:v>92</c:v>
                </c:pt>
                <c:pt idx="21">
                  <c:v>97</c:v>
                </c:pt>
                <c:pt idx="22">
                  <c:v>102</c:v>
                </c:pt>
                <c:pt idx="23">
                  <c:v>107</c:v>
                </c:pt>
                <c:pt idx="24">
                  <c:v>112</c:v>
                </c:pt>
                <c:pt idx="25">
                  <c:v>117</c:v>
                </c:pt>
                <c:pt idx="26">
                  <c:v>122</c:v>
                </c:pt>
                <c:pt idx="27">
                  <c:v>127</c:v>
                </c:pt>
                <c:pt idx="28">
                  <c:v>132</c:v>
                </c:pt>
                <c:pt idx="29">
                  <c:v>137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161</c:v>
                </c:pt>
                <c:pt idx="36">
                  <c:v>166</c:v>
                </c:pt>
                <c:pt idx="37">
                  <c:v>171</c:v>
                </c:pt>
                <c:pt idx="38">
                  <c:v>176</c:v>
                </c:pt>
                <c:pt idx="39">
                  <c:v>181</c:v>
                </c:pt>
                <c:pt idx="40">
                  <c:v>186</c:v>
                </c:pt>
                <c:pt idx="41">
                  <c:v>191</c:v>
                </c:pt>
                <c:pt idx="42">
                  <c:v>196</c:v>
                </c:pt>
                <c:pt idx="43">
                  <c:v>201</c:v>
                </c:pt>
                <c:pt idx="44">
                  <c:v>206</c:v>
                </c:pt>
                <c:pt idx="45">
                  <c:v>211</c:v>
                </c:pt>
                <c:pt idx="46">
                  <c:v>216</c:v>
                </c:pt>
                <c:pt idx="47">
                  <c:v>221</c:v>
                </c:pt>
                <c:pt idx="48">
                  <c:v>226</c:v>
                </c:pt>
                <c:pt idx="49">
                  <c:v>231</c:v>
                </c:pt>
                <c:pt idx="50">
                  <c:v>236</c:v>
                </c:pt>
                <c:pt idx="51">
                  <c:v>241</c:v>
                </c:pt>
                <c:pt idx="52">
                  <c:v>246</c:v>
                </c:pt>
                <c:pt idx="53">
                  <c:v>251</c:v>
                </c:pt>
                <c:pt idx="54">
                  <c:v>256</c:v>
                </c:pt>
                <c:pt idx="55">
                  <c:v>261</c:v>
                </c:pt>
                <c:pt idx="56">
                  <c:v>266</c:v>
                </c:pt>
                <c:pt idx="57">
                  <c:v>271</c:v>
                </c:pt>
                <c:pt idx="58">
                  <c:v>276</c:v>
                </c:pt>
                <c:pt idx="59">
                  <c:v>281</c:v>
                </c:pt>
                <c:pt idx="60">
                  <c:v>283</c:v>
                </c:pt>
                <c:pt idx="61">
                  <c:v>285</c:v>
                </c:pt>
                <c:pt idx="62">
                  <c:v>290</c:v>
                </c:pt>
                <c:pt idx="63">
                  <c:v>295</c:v>
                </c:pt>
              </c:numCache>
            </c:numRef>
          </c:xVal>
          <c:yVal>
            <c:numRef>
              <c:f>'Outfall khal'!$C$156:$C$219</c:f>
              <c:numCache>
                <c:formatCode>0.000</c:formatCode>
                <c:ptCount val="64"/>
                <c:pt idx="0">
                  <c:v>3.056</c:v>
                </c:pt>
                <c:pt idx="1">
                  <c:v>3.0510000000000002</c:v>
                </c:pt>
                <c:pt idx="2">
                  <c:v>1.7210000000000001</c:v>
                </c:pt>
                <c:pt idx="3">
                  <c:v>0.96599999999999997</c:v>
                </c:pt>
                <c:pt idx="4">
                  <c:v>0.33100000000000002</c:v>
                </c:pt>
                <c:pt idx="5">
                  <c:v>-6.9000000000000006E-2</c:v>
                </c:pt>
                <c:pt idx="6">
                  <c:v>-0.66900000000000004</c:v>
                </c:pt>
                <c:pt idx="7">
                  <c:v>-1.2689999999999999</c:v>
                </c:pt>
                <c:pt idx="8">
                  <c:v>-1.43</c:v>
                </c:pt>
                <c:pt idx="9">
                  <c:v>-2.069</c:v>
                </c:pt>
                <c:pt idx="10">
                  <c:v>-2.8690000000000002</c:v>
                </c:pt>
                <c:pt idx="11">
                  <c:v>-3.4790000000000001</c:v>
                </c:pt>
                <c:pt idx="12">
                  <c:v>-3.88</c:v>
                </c:pt>
                <c:pt idx="13">
                  <c:v>-4.069</c:v>
                </c:pt>
                <c:pt idx="14">
                  <c:v>-4.2839999999999998</c:v>
                </c:pt>
                <c:pt idx="15">
                  <c:v>-4.43</c:v>
                </c:pt>
                <c:pt idx="16">
                  <c:v>-4.6689999999999996</c:v>
                </c:pt>
                <c:pt idx="17">
                  <c:v>-4.83</c:v>
                </c:pt>
                <c:pt idx="18">
                  <c:v>-5.0039999999999996</c:v>
                </c:pt>
                <c:pt idx="19">
                  <c:v>-5.2690000000000001</c:v>
                </c:pt>
                <c:pt idx="20">
                  <c:v>-5.43</c:v>
                </c:pt>
                <c:pt idx="21">
                  <c:v>-5.6689999999999996</c:v>
                </c:pt>
                <c:pt idx="22">
                  <c:v>-5.83</c:v>
                </c:pt>
                <c:pt idx="23">
                  <c:v>-6.0990000000000002</c:v>
                </c:pt>
                <c:pt idx="24">
                  <c:v>-6.63</c:v>
                </c:pt>
                <c:pt idx="25">
                  <c:v>-6.9029999999999996</c:v>
                </c:pt>
                <c:pt idx="26">
                  <c:v>-6.9740000000000002</c:v>
                </c:pt>
                <c:pt idx="27">
                  <c:v>-6.984</c:v>
                </c:pt>
                <c:pt idx="28">
                  <c:v>-7.0090000000000003</c:v>
                </c:pt>
                <c:pt idx="29">
                  <c:v>-7.0439999999999996</c:v>
                </c:pt>
                <c:pt idx="30">
                  <c:v>-7.2789999999999999</c:v>
                </c:pt>
                <c:pt idx="31">
                  <c:v>-7.351</c:v>
                </c:pt>
                <c:pt idx="32">
                  <c:v>-7.2809999999999997</c:v>
                </c:pt>
                <c:pt idx="33">
                  <c:v>-7.1989999999999998</c:v>
                </c:pt>
                <c:pt idx="34">
                  <c:v>-7.024</c:v>
                </c:pt>
                <c:pt idx="35">
                  <c:v>-6.8840000000000003</c:v>
                </c:pt>
                <c:pt idx="36">
                  <c:v>-6.63</c:v>
                </c:pt>
                <c:pt idx="37">
                  <c:v>-6.431</c:v>
                </c:pt>
                <c:pt idx="38">
                  <c:v>-6.2439999999999998</c:v>
                </c:pt>
                <c:pt idx="39">
                  <c:v>-6.03</c:v>
                </c:pt>
                <c:pt idx="40">
                  <c:v>-5.8310000000000004</c:v>
                </c:pt>
                <c:pt idx="41">
                  <c:v>-5.6310000000000002</c:v>
                </c:pt>
                <c:pt idx="42">
                  <c:v>-5.43</c:v>
                </c:pt>
                <c:pt idx="43">
                  <c:v>-5.2789999999999999</c:v>
                </c:pt>
                <c:pt idx="44">
                  <c:v>-5.0990000000000002</c:v>
                </c:pt>
                <c:pt idx="45">
                  <c:v>-4.93</c:v>
                </c:pt>
                <c:pt idx="46">
                  <c:v>-4.8789999999999996</c:v>
                </c:pt>
                <c:pt idx="47">
                  <c:v>-4.6989999999999998</c:v>
                </c:pt>
                <c:pt idx="48">
                  <c:v>-4.4690000000000003</c:v>
                </c:pt>
                <c:pt idx="49">
                  <c:v>-4.2839999999999998</c:v>
                </c:pt>
                <c:pt idx="50">
                  <c:v>-4.03</c:v>
                </c:pt>
                <c:pt idx="51">
                  <c:v>-3.831</c:v>
                </c:pt>
                <c:pt idx="52">
                  <c:v>-3.6440000000000001</c:v>
                </c:pt>
                <c:pt idx="53">
                  <c:v>-3.43</c:v>
                </c:pt>
                <c:pt idx="54">
                  <c:v>-3.1739999999999999</c:v>
                </c:pt>
                <c:pt idx="55">
                  <c:v>-2.83</c:v>
                </c:pt>
                <c:pt idx="56">
                  <c:v>-2.431</c:v>
                </c:pt>
                <c:pt idx="57">
                  <c:v>-2.2440000000000002</c:v>
                </c:pt>
                <c:pt idx="58">
                  <c:v>-1.325</c:v>
                </c:pt>
                <c:pt idx="59">
                  <c:v>-0.43</c:v>
                </c:pt>
                <c:pt idx="60">
                  <c:v>0.48399999999999999</c:v>
                </c:pt>
                <c:pt idx="61">
                  <c:v>1.5209999999999999</c:v>
                </c:pt>
                <c:pt idx="62">
                  <c:v>1.526</c:v>
                </c:pt>
                <c:pt idx="63">
                  <c:v>1.5309999999999999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khal'!$H$156:$H$172</c:f>
            </c:numRef>
          </c:xVal>
          <c:yVal>
            <c:numRef>
              <c:f>'Outfall khal'!$I$156:$I$172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28384"/>
        <c:axId val="1228332736"/>
      </c:scatterChart>
      <c:valAx>
        <c:axId val="1228328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2736"/>
        <c:crosses val="autoZero"/>
        <c:crossBetween val="midCat"/>
      </c:valAx>
      <c:valAx>
        <c:axId val="122833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28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khal'!$B$7:$B$47</c:f>
              <c:numCache>
                <c:formatCode>0.00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90</c:v>
                </c:pt>
                <c:pt idx="37">
                  <c:v>95</c:v>
                </c:pt>
              </c:numCache>
            </c:numRef>
          </c:xVal>
          <c:yVal>
            <c:numRef>
              <c:f>'Kadar khal'!$C$7:$C$47</c:f>
              <c:numCache>
                <c:formatCode>0.000</c:formatCode>
                <c:ptCount val="41"/>
                <c:pt idx="0">
                  <c:v>3.0680000000000001</c:v>
                </c:pt>
                <c:pt idx="1">
                  <c:v>3.0649999999999999</c:v>
                </c:pt>
                <c:pt idx="2">
                  <c:v>3.06</c:v>
                </c:pt>
                <c:pt idx="3">
                  <c:v>1.2310000000000001</c:v>
                </c:pt>
                <c:pt idx="4">
                  <c:v>0.25900000000000001</c:v>
                </c:pt>
                <c:pt idx="5">
                  <c:v>-0.13400000000000001</c:v>
                </c:pt>
                <c:pt idx="6">
                  <c:v>-0.224</c:v>
                </c:pt>
                <c:pt idx="7">
                  <c:v>-0.30399999999999999</c:v>
                </c:pt>
                <c:pt idx="8">
                  <c:v>-0.41399999999999998</c:v>
                </c:pt>
                <c:pt idx="9">
                  <c:v>-0.499</c:v>
                </c:pt>
                <c:pt idx="10">
                  <c:v>-0.58399999999999996</c:v>
                </c:pt>
                <c:pt idx="11">
                  <c:v>-0.67900000000000005</c:v>
                </c:pt>
                <c:pt idx="12">
                  <c:v>-0.73</c:v>
                </c:pt>
                <c:pt idx="13">
                  <c:v>-0.879</c:v>
                </c:pt>
                <c:pt idx="14">
                  <c:v>-0.93</c:v>
                </c:pt>
                <c:pt idx="15">
                  <c:v>-1.105</c:v>
                </c:pt>
                <c:pt idx="16">
                  <c:v>-1.179</c:v>
                </c:pt>
                <c:pt idx="17">
                  <c:v>-1.32</c:v>
                </c:pt>
                <c:pt idx="18">
                  <c:v>-1.399</c:v>
                </c:pt>
                <c:pt idx="19">
                  <c:v>-1.33</c:v>
                </c:pt>
                <c:pt idx="20">
                  <c:v>-1.163</c:v>
                </c:pt>
                <c:pt idx="21">
                  <c:v>-1.107</c:v>
                </c:pt>
                <c:pt idx="22">
                  <c:v>-0.94</c:v>
                </c:pt>
                <c:pt idx="23">
                  <c:v>-0.73</c:v>
                </c:pt>
                <c:pt idx="24">
                  <c:v>-0.53900000000000003</c:v>
                </c:pt>
                <c:pt idx="25">
                  <c:v>-0.47899999999999998</c:v>
                </c:pt>
                <c:pt idx="26">
                  <c:v>-0.36899999999999999</c:v>
                </c:pt>
                <c:pt idx="27">
                  <c:v>-0.27900000000000003</c:v>
                </c:pt>
                <c:pt idx="28">
                  <c:v>-0.16900000000000001</c:v>
                </c:pt>
                <c:pt idx="29">
                  <c:v>-0.114</c:v>
                </c:pt>
                <c:pt idx="30">
                  <c:v>-2.4E-2</c:v>
                </c:pt>
                <c:pt idx="31">
                  <c:v>7.0000000000000007E-2</c:v>
                </c:pt>
                <c:pt idx="32">
                  <c:v>0.121</c:v>
                </c:pt>
                <c:pt idx="33">
                  <c:v>0.33100000000000002</c:v>
                </c:pt>
                <c:pt idx="34">
                  <c:v>0.8</c:v>
                </c:pt>
                <c:pt idx="35">
                  <c:v>2.95</c:v>
                </c:pt>
                <c:pt idx="36">
                  <c:v>2.9849999999999999</c:v>
                </c:pt>
                <c:pt idx="37">
                  <c:v>3.06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khal'!$I$7:$I$47</c:f>
            </c:numRef>
          </c:xVal>
          <c:yVal>
            <c:numRef>
              <c:f>'Kadar khal'!$J$7:$J$47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25664"/>
        <c:axId val="1228334368"/>
      </c:scatterChart>
      <c:valAx>
        <c:axId val="1228325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4368"/>
        <c:crosses val="autoZero"/>
        <c:crossBetween val="midCat"/>
      </c:valAx>
      <c:valAx>
        <c:axId val="122833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25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'Kadar khal'!$B$54:$B$72</c:f>
              <c:numCache>
                <c:formatCode>0.00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21.5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'Kadar khal'!$C$54:$C$72</c:f>
              <c:numCache>
                <c:formatCode>0.000</c:formatCode>
                <c:ptCount val="19"/>
                <c:pt idx="0">
                  <c:v>0.92</c:v>
                </c:pt>
                <c:pt idx="1">
                  <c:v>0.91500000000000004</c:v>
                </c:pt>
                <c:pt idx="2">
                  <c:v>1.89</c:v>
                </c:pt>
                <c:pt idx="3">
                  <c:v>1.895</c:v>
                </c:pt>
                <c:pt idx="4">
                  <c:v>-0.105</c:v>
                </c:pt>
                <c:pt idx="5">
                  <c:v>-0.79600000000000004</c:v>
                </c:pt>
                <c:pt idx="6">
                  <c:v>-0.995</c:v>
                </c:pt>
                <c:pt idx="7">
                  <c:v>-1.1559999999999999</c:v>
                </c:pt>
                <c:pt idx="8">
                  <c:v>-1.3959999999999999</c:v>
                </c:pt>
                <c:pt idx="9">
                  <c:v>-1.4450000000000001</c:v>
                </c:pt>
                <c:pt idx="10">
                  <c:v>-1.391</c:v>
                </c:pt>
                <c:pt idx="11">
                  <c:v>-1.165</c:v>
                </c:pt>
                <c:pt idx="12">
                  <c:v>-1.01</c:v>
                </c:pt>
                <c:pt idx="13">
                  <c:v>-0.75600000000000001</c:v>
                </c:pt>
                <c:pt idx="14">
                  <c:v>-0.5</c:v>
                </c:pt>
                <c:pt idx="15">
                  <c:v>0.995</c:v>
                </c:pt>
                <c:pt idx="16">
                  <c:v>0.99</c:v>
                </c:pt>
                <c:pt idx="17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'Kadar khal'!$I$55:$I$72</c:f>
            </c:numRef>
          </c:xVal>
          <c:yVal>
            <c:numRef>
              <c:f>'Kadar khal'!$J$55:$J$72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30016"/>
        <c:axId val="1228331648"/>
      </c:scatterChart>
      <c:valAx>
        <c:axId val="1228330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1648"/>
        <c:crosses val="autoZero"/>
        <c:crossBetween val="midCat"/>
      </c:valAx>
      <c:valAx>
        <c:axId val="122833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330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38101</xdr:rowOff>
    </xdr:from>
    <xdr:to>
      <xdr:col>28</xdr:col>
      <xdr:colOff>657226</xdr:colOff>
      <xdr:row>36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105DDC-B4F3-4237-969F-3DABA9D66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20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24</xdr:row>
      <xdr:rowOff>30481</xdr:rowOff>
    </xdr:from>
    <xdr:to>
      <xdr:col>19</xdr:col>
      <xdr:colOff>601979</xdr:colOff>
      <xdr:row>38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168888</xdr:colOff>
      <xdr:row>64</xdr:row>
      <xdr:rowOff>142876</xdr:rowOff>
    </xdr:from>
    <xdr:to>
      <xdr:col>19</xdr:col>
      <xdr:colOff>417194</xdr:colOff>
      <xdr:row>78</xdr:row>
      <xdr:rowOff>142876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18</xdr:col>
      <xdr:colOff>200025</xdr:colOff>
      <xdr:row>89</xdr:row>
      <xdr:rowOff>104775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219200" y="14373225"/>
          <a:ext cx="5105400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487857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4</xdr:row>
      <xdr:rowOff>22861</xdr:rowOff>
    </xdr:from>
    <xdr:to>
      <xdr:col>19</xdr:col>
      <xdr:colOff>609599</xdr:colOff>
      <xdr:row>23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78</xdr:row>
      <xdr:rowOff>154306</xdr:rowOff>
    </xdr:from>
    <xdr:to>
      <xdr:col>19</xdr:col>
      <xdr:colOff>544829</xdr:colOff>
      <xdr:row>92</xdr:row>
      <xdr:rowOff>123826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157</xdr:row>
      <xdr:rowOff>9526</xdr:rowOff>
    </xdr:from>
    <xdr:to>
      <xdr:col>19</xdr:col>
      <xdr:colOff>702944</xdr:colOff>
      <xdr:row>171</xdr:row>
      <xdr:rowOff>9526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628650</xdr:colOff>
      <xdr:row>220</xdr:row>
      <xdr:rowOff>85725</xdr:rowOff>
    </xdr:from>
    <xdr:to>
      <xdr:col>19</xdr:col>
      <xdr:colOff>466725</xdr:colOff>
      <xdr:row>225</xdr:row>
      <xdr:rowOff>28575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2457450" y="36261675"/>
          <a:ext cx="5353050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7</xdr:row>
      <xdr:rowOff>38817</xdr:rowOff>
    </xdr:from>
    <xdr:to>
      <xdr:col>19</xdr:col>
      <xdr:colOff>163973</xdr:colOff>
      <xdr:row>21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54</xdr:row>
      <xdr:rowOff>38817</xdr:rowOff>
    </xdr:from>
    <xdr:to>
      <xdr:col>19</xdr:col>
      <xdr:colOff>163973</xdr:colOff>
      <xdr:row>68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75</xdr:row>
      <xdr:rowOff>38817</xdr:rowOff>
    </xdr:from>
    <xdr:to>
      <xdr:col>19</xdr:col>
      <xdr:colOff>163973</xdr:colOff>
      <xdr:row>89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116</xdr:row>
      <xdr:rowOff>38817</xdr:rowOff>
    </xdr:from>
    <xdr:to>
      <xdr:col>19</xdr:col>
      <xdr:colOff>163973</xdr:colOff>
      <xdr:row>130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151</xdr:row>
      <xdr:rowOff>38817</xdr:rowOff>
    </xdr:from>
    <xdr:to>
      <xdr:col>19</xdr:col>
      <xdr:colOff>163973</xdr:colOff>
      <xdr:row>165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408564</xdr:colOff>
      <xdr:row>169</xdr:row>
      <xdr:rowOff>16666</xdr:rowOff>
    </xdr:from>
    <xdr:to>
      <xdr:col>19</xdr:col>
      <xdr:colOff>175048</xdr:colOff>
      <xdr:row>182</xdr:row>
      <xdr:rowOff>143983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188</xdr:row>
      <xdr:rowOff>38817</xdr:rowOff>
    </xdr:from>
    <xdr:to>
      <xdr:col>19</xdr:col>
      <xdr:colOff>163973</xdr:colOff>
      <xdr:row>202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207</xdr:row>
      <xdr:rowOff>38817</xdr:rowOff>
    </xdr:from>
    <xdr:to>
      <xdr:col>19</xdr:col>
      <xdr:colOff>163973</xdr:colOff>
      <xdr:row>221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246</xdr:row>
      <xdr:rowOff>38817</xdr:rowOff>
    </xdr:from>
    <xdr:to>
      <xdr:col>19</xdr:col>
      <xdr:colOff>163973</xdr:colOff>
      <xdr:row>260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265</xdr:row>
      <xdr:rowOff>38817</xdr:rowOff>
    </xdr:from>
    <xdr:to>
      <xdr:col>19</xdr:col>
      <xdr:colOff>163973</xdr:colOff>
      <xdr:row>279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303</xdr:row>
      <xdr:rowOff>38817</xdr:rowOff>
    </xdr:from>
    <xdr:to>
      <xdr:col>19</xdr:col>
      <xdr:colOff>163973</xdr:colOff>
      <xdr:row>317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344</xdr:row>
      <xdr:rowOff>38817</xdr:rowOff>
    </xdr:from>
    <xdr:to>
      <xdr:col>19</xdr:col>
      <xdr:colOff>163973</xdr:colOff>
      <xdr:row>358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408565</xdr:colOff>
      <xdr:row>361</xdr:row>
      <xdr:rowOff>138497</xdr:rowOff>
    </xdr:from>
    <xdr:to>
      <xdr:col>19</xdr:col>
      <xdr:colOff>175049</xdr:colOff>
      <xdr:row>375</xdr:row>
      <xdr:rowOff>77529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386413</xdr:colOff>
      <xdr:row>376</xdr:row>
      <xdr:rowOff>149572</xdr:rowOff>
    </xdr:from>
    <xdr:to>
      <xdr:col>19</xdr:col>
      <xdr:colOff>152897</xdr:colOff>
      <xdr:row>390</xdr:row>
      <xdr:rowOff>88604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386414</xdr:colOff>
      <xdr:row>392</xdr:row>
      <xdr:rowOff>160650</xdr:rowOff>
    </xdr:from>
    <xdr:to>
      <xdr:col>19</xdr:col>
      <xdr:colOff>152898</xdr:colOff>
      <xdr:row>405</xdr:row>
      <xdr:rowOff>22152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386414</xdr:colOff>
      <xdr:row>407</xdr:row>
      <xdr:rowOff>60969</xdr:rowOff>
    </xdr:from>
    <xdr:to>
      <xdr:col>19</xdr:col>
      <xdr:colOff>152898</xdr:colOff>
      <xdr:row>419</xdr:row>
      <xdr:rowOff>121832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375338</xdr:colOff>
      <xdr:row>422</xdr:row>
      <xdr:rowOff>171724</xdr:rowOff>
    </xdr:from>
    <xdr:to>
      <xdr:col>19</xdr:col>
      <xdr:colOff>141822</xdr:colOff>
      <xdr:row>436</xdr:row>
      <xdr:rowOff>110755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308884</xdr:colOff>
      <xdr:row>438</xdr:row>
      <xdr:rowOff>110755</xdr:rowOff>
    </xdr:from>
    <xdr:to>
      <xdr:col>19</xdr:col>
      <xdr:colOff>75368</xdr:colOff>
      <xdr:row>450</xdr:row>
      <xdr:rowOff>66452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408565</xdr:colOff>
      <xdr:row>452</xdr:row>
      <xdr:rowOff>160650</xdr:rowOff>
    </xdr:from>
    <xdr:to>
      <xdr:col>19</xdr:col>
      <xdr:colOff>175049</xdr:colOff>
      <xdr:row>466</xdr:row>
      <xdr:rowOff>99681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468</xdr:row>
      <xdr:rowOff>188284</xdr:rowOff>
    </xdr:from>
    <xdr:to>
      <xdr:col>19</xdr:col>
      <xdr:colOff>163973</xdr:colOff>
      <xdr:row>481</xdr:row>
      <xdr:rowOff>55376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386413</xdr:colOff>
      <xdr:row>483</xdr:row>
      <xdr:rowOff>182799</xdr:rowOff>
    </xdr:from>
    <xdr:to>
      <xdr:col>19</xdr:col>
      <xdr:colOff>152897</xdr:colOff>
      <xdr:row>497</xdr:row>
      <xdr:rowOff>121831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353186</xdr:colOff>
      <xdr:row>500</xdr:row>
      <xdr:rowOff>182801</xdr:rowOff>
    </xdr:from>
    <xdr:to>
      <xdr:col>19</xdr:col>
      <xdr:colOff>119670</xdr:colOff>
      <xdr:row>512</xdr:row>
      <xdr:rowOff>1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386414</xdr:colOff>
      <xdr:row>528</xdr:row>
      <xdr:rowOff>182799</xdr:rowOff>
    </xdr:from>
    <xdr:to>
      <xdr:col>19</xdr:col>
      <xdr:colOff>152898</xdr:colOff>
      <xdr:row>542</xdr:row>
      <xdr:rowOff>121831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430716</xdr:colOff>
      <xdr:row>547</xdr:row>
      <xdr:rowOff>182799</xdr:rowOff>
    </xdr:from>
    <xdr:to>
      <xdr:col>19</xdr:col>
      <xdr:colOff>197200</xdr:colOff>
      <xdr:row>561</xdr:row>
      <xdr:rowOff>121831</xdr:rowOff>
    </xdr:to>
    <xdr:graphicFrame macro="">
      <xdr:nvGraphicFramePr>
        <xdr:cNvPr id="30" name="Chart 152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</xdr:colOff>
      <xdr:row>569</xdr:row>
      <xdr:rowOff>0</xdr:rowOff>
    </xdr:from>
    <xdr:to>
      <xdr:col>18</xdr:col>
      <xdr:colOff>28576</xdr:colOff>
      <xdr:row>573</xdr:row>
      <xdr:rowOff>87940</xdr:rowOff>
    </xdr:to>
    <xdr:grpSp>
      <xdr:nvGrpSpPr>
        <xdr:cNvPr id="29" name="Group 28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238251" y="93687900"/>
          <a:ext cx="4991100" cy="735640"/>
          <a:chOff x="1828800" y="10820400"/>
          <a:chExt cx="5181600" cy="752475"/>
        </a:xfrm>
      </xdr:grpSpPr>
      <xdr:sp macro="" textlink="">
        <xdr:nvSpPr>
          <xdr:cNvPr id="31" name="TextBox 30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37</xdr:row>
      <xdr:rowOff>0</xdr:rowOff>
    </xdr:from>
    <xdr:to>
      <xdr:col>8</xdr:col>
      <xdr:colOff>161926</xdr:colOff>
      <xdr:row>44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37</xdr:row>
      <xdr:rowOff>27046</xdr:rowOff>
    </xdr:from>
    <xdr:to>
      <xdr:col>4</xdr:col>
      <xdr:colOff>543984</xdr:colOff>
      <xdr:row>44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27045</xdr:rowOff>
    </xdr:from>
    <xdr:to>
      <xdr:col>2</xdr:col>
      <xdr:colOff>349958</xdr:colOff>
      <xdr:row>44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58"/>
  <sheetViews>
    <sheetView topLeftCell="A13" zoomScaleNormal="100" workbookViewId="0">
      <selection activeCell="AI41" sqref="AI41"/>
    </sheetView>
  </sheetViews>
  <sheetFormatPr defaultRowHeight="12.75" x14ac:dyDescent="0.2"/>
  <cols>
    <col min="1" max="1" width="7.85546875" style="83" customWidth="1"/>
    <col min="2" max="2" width="4.5703125" style="81" customWidth="1"/>
    <col min="3" max="15" width="4.7109375" style="81" customWidth="1"/>
    <col min="16" max="16" width="4.5703125" style="81" customWidth="1"/>
    <col min="17" max="17" width="4.140625" style="81" customWidth="1"/>
    <col min="18" max="18" width="4.5703125" style="81" customWidth="1"/>
    <col min="19" max="19" width="4.42578125" style="81" customWidth="1"/>
    <col min="20" max="20" width="7.7109375" style="81" customWidth="1"/>
    <col min="21" max="21" width="4.28515625" style="81" customWidth="1"/>
    <col min="22" max="22" width="4.42578125" style="81" customWidth="1"/>
    <col min="23" max="23" width="8" style="81" customWidth="1"/>
    <col min="24" max="24" width="4.42578125" style="81" customWidth="1"/>
    <col min="25" max="25" width="4.7109375" style="81" customWidth="1"/>
    <col min="26" max="26" width="4.5703125" style="81" customWidth="1"/>
    <col min="27" max="28" width="4.28515625" style="81" customWidth="1"/>
    <col min="29" max="29" width="10.140625" style="81" customWidth="1"/>
    <col min="30" max="46" width="4.7109375" style="83" customWidth="1"/>
    <col min="47" max="256" width="9.140625" style="83"/>
    <col min="257" max="257" width="7.85546875" style="83" customWidth="1"/>
    <col min="258" max="284" width="4.7109375" style="83" customWidth="1"/>
    <col min="285" max="285" width="8.85546875" style="83" customWidth="1"/>
    <col min="286" max="302" width="4.7109375" style="83" customWidth="1"/>
    <col min="303" max="512" width="9.140625" style="83"/>
    <col min="513" max="513" width="7.85546875" style="83" customWidth="1"/>
    <col min="514" max="540" width="4.7109375" style="83" customWidth="1"/>
    <col min="541" max="541" width="8.85546875" style="83" customWidth="1"/>
    <col min="542" max="558" width="4.7109375" style="83" customWidth="1"/>
    <col min="559" max="768" width="9.140625" style="83"/>
    <col min="769" max="769" width="7.85546875" style="83" customWidth="1"/>
    <col min="770" max="796" width="4.7109375" style="83" customWidth="1"/>
    <col min="797" max="797" width="8.85546875" style="83" customWidth="1"/>
    <col min="798" max="814" width="4.7109375" style="83" customWidth="1"/>
    <col min="815" max="1024" width="9.140625" style="83"/>
    <col min="1025" max="1025" width="7.85546875" style="83" customWidth="1"/>
    <col min="1026" max="1052" width="4.7109375" style="83" customWidth="1"/>
    <col min="1053" max="1053" width="8.85546875" style="83" customWidth="1"/>
    <col min="1054" max="1070" width="4.7109375" style="83" customWidth="1"/>
    <col min="1071" max="1280" width="9.140625" style="83"/>
    <col min="1281" max="1281" width="7.85546875" style="83" customWidth="1"/>
    <col min="1282" max="1308" width="4.7109375" style="83" customWidth="1"/>
    <col min="1309" max="1309" width="8.85546875" style="83" customWidth="1"/>
    <col min="1310" max="1326" width="4.7109375" style="83" customWidth="1"/>
    <col min="1327" max="1536" width="9.140625" style="83"/>
    <col min="1537" max="1537" width="7.85546875" style="83" customWidth="1"/>
    <col min="1538" max="1564" width="4.7109375" style="83" customWidth="1"/>
    <col min="1565" max="1565" width="8.85546875" style="83" customWidth="1"/>
    <col min="1566" max="1582" width="4.7109375" style="83" customWidth="1"/>
    <col min="1583" max="1792" width="9.140625" style="83"/>
    <col min="1793" max="1793" width="7.85546875" style="83" customWidth="1"/>
    <col min="1794" max="1820" width="4.7109375" style="83" customWidth="1"/>
    <col min="1821" max="1821" width="8.85546875" style="83" customWidth="1"/>
    <col min="1822" max="1838" width="4.7109375" style="83" customWidth="1"/>
    <col min="1839" max="2048" width="9.140625" style="83"/>
    <col min="2049" max="2049" width="7.85546875" style="83" customWidth="1"/>
    <col min="2050" max="2076" width="4.7109375" style="83" customWidth="1"/>
    <col min="2077" max="2077" width="8.85546875" style="83" customWidth="1"/>
    <col min="2078" max="2094" width="4.7109375" style="83" customWidth="1"/>
    <col min="2095" max="2304" width="9.140625" style="83"/>
    <col min="2305" max="2305" width="7.85546875" style="83" customWidth="1"/>
    <col min="2306" max="2332" width="4.7109375" style="83" customWidth="1"/>
    <col min="2333" max="2333" width="8.85546875" style="83" customWidth="1"/>
    <col min="2334" max="2350" width="4.7109375" style="83" customWidth="1"/>
    <col min="2351" max="2560" width="9.140625" style="83"/>
    <col min="2561" max="2561" width="7.85546875" style="83" customWidth="1"/>
    <col min="2562" max="2588" width="4.7109375" style="83" customWidth="1"/>
    <col min="2589" max="2589" width="8.85546875" style="83" customWidth="1"/>
    <col min="2590" max="2606" width="4.7109375" style="83" customWidth="1"/>
    <col min="2607" max="2816" width="9.140625" style="83"/>
    <col min="2817" max="2817" width="7.85546875" style="83" customWidth="1"/>
    <col min="2818" max="2844" width="4.7109375" style="83" customWidth="1"/>
    <col min="2845" max="2845" width="8.85546875" style="83" customWidth="1"/>
    <col min="2846" max="2862" width="4.7109375" style="83" customWidth="1"/>
    <col min="2863" max="3072" width="9.140625" style="83"/>
    <col min="3073" max="3073" width="7.85546875" style="83" customWidth="1"/>
    <col min="3074" max="3100" width="4.7109375" style="83" customWidth="1"/>
    <col min="3101" max="3101" width="8.85546875" style="83" customWidth="1"/>
    <col min="3102" max="3118" width="4.7109375" style="83" customWidth="1"/>
    <col min="3119" max="3328" width="9.140625" style="83"/>
    <col min="3329" max="3329" width="7.85546875" style="83" customWidth="1"/>
    <col min="3330" max="3356" width="4.7109375" style="83" customWidth="1"/>
    <col min="3357" max="3357" width="8.85546875" style="83" customWidth="1"/>
    <col min="3358" max="3374" width="4.7109375" style="83" customWidth="1"/>
    <col min="3375" max="3584" width="9.140625" style="83"/>
    <col min="3585" max="3585" width="7.85546875" style="83" customWidth="1"/>
    <col min="3586" max="3612" width="4.7109375" style="83" customWidth="1"/>
    <col min="3613" max="3613" width="8.85546875" style="83" customWidth="1"/>
    <col min="3614" max="3630" width="4.7109375" style="83" customWidth="1"/>
    <col min="3631" max="3840" width="9.140625" style="83"/>
    <col min="3841" max="3841" width="7.85546875" style="83" customWidth="1"/>
    <col min="3842" max="3868" width="4.7109375" style="83" customWidth="1"/>
    <col min="3869" max="3869" width="8.85546875" style="83" customWidth="1"/>
    <col min="3870" max="3886" width="4.7109375" style="83" customWidth="1"/>
    <col min="3887" max="4096" width="9.140625" style="83"/>
    <col min="4097" max="4097" width="7.85546875" style="83" customWidth="1"/>
    <col min="4098" max="4124" width="4.7109375" style="83" customWidth="1"/>
    <col min="4125" max="4125" width="8.85546875" style="83" customWidth="1"/>
    <col min="4126" max="4142" width="4.7109375" style="83" customWidth="1"/>
    <col min="4143" max="4352" width="9.140625" style="83"/>
    <col min="4353" max="4353" width="7.85546875" style="83" customWidth="1"/>
    <col min="4354" max="4380" width="4.7109375" style="83" customWidth="1"/>
    <col min="4381" max="4381" width="8.85546875" style="83" customWidth="1"/>
    <col min="4382" max="4398" width="4.7109375" style="83" customWidth="1"/>
    <col min="4399" max="4608" width="9.140625" style="83"/>
    <col min="4609" max="4609" width="7.85546875" style="83" customWidth="1"/>
    <col min="4610" max="4636" width="4.7109375" style="83" customWidth="1"/>
    <col min="4637" max="4637" width="8.85546875" style="83" customWidth="1"/>
    <col min="4638" max="4654" width="4.7109375" style="83" customWidth="1"/>
    <col min="4655" max="4864" width="9.140625" style="83"/>
    <col min="4865" max="4865" width="7.85546875" style="83" customWidth="1"/>
    <col min="4866" max="4892" width="4.7109375" style="83" customWidth="1"/>
    <col min="4893" max="4893" width="8.85546875" style="83" customWidth="1"/>
    <col min="4894" max="4910" width="4.7109375" style="83" customWidth="1"/>
    <col min="4911" max="5120" width="9.140625" style="83"/>
    <col min="5121" max="5121" width="7.85546875" style="83" customWidth="1"/>
    <col min="5122" max="5148" width="4.7109375" style="83" customWidth="1"/>
    <col min="5149" max="5149" width="8.85546875" style="83" customWidth="1"/>
    <col min="5150" max="5166" width="4.7109375" style="83" customWidth="1"/>
    <col min="5167" max="5376" width="9.140625" style="83"/>
    <col min="5377" max="5377" width="7.85546875" style="83" customWidth="1"/>
    <col min="5378" max="5404" width="4.7109375" style="83" customWidth="1"/>
    <col min="5405" max="5405" width="8.85546875" style="83" customWidth="1"/>
    <col min="5406" max="5422" width="4.7109375" style="83" customWidth="1"/>
    <col min="5423" max="5632" width="9.140625" style="83"/>
    <col min="5633" max="5633" width="7.85546875" style="83" customWidth="1"/>
    <col min="5634" max="5660" width="4.7109375" style="83" customWidth="1"/>
    <col min="5661" max="5661" width="8.85546875" style="83" customWidth="1"/>
    <col min="5662" max="5678" width="4.7109375" style="83" customWidth="1"/>
    <col min="5679" max="5888" width="9.140625" style="83"/>
    <col min="5889" max="5889" width="7.85546875" style="83" customWidth="1"/>
    <col min="5890" max="5916" width="4.7109375" style="83" customWidth="1"/>
    <col min="5917" max="5917" width="8.85546875" style="83" customWidth="1"/>
    <col min="5918" max="5934" width="4.7109375" style="83" customWidth="1"/>
    <col min="5935" max="6144" width="9.140625" style="83"/>
    <col min="6145" max="6145" width="7.85546875" style="83" customWidth="1"/>
    <col min="6146" max="6172" width="4.7109375" style="83" customWidth="1"/>
    <col min="6173" max="6173" width="8.85546875" style="83" customWidth="1"/>
    <col min="6174" max="6190" width="4.7109375" style="83" customWidth="1"/>
    <col min="6191" max="6400" width="9.140625" style="83"/>
    <col min="6401" max="6401" width="7.85546875" style="83" customWidth="1"/>
    <col min="6402" max="6428" width="4.7109375" style="83" customWidth="1"/>
    <col min="6429" max="6429" width="8.85546875" style="83" customWidth="1"/>
    <col min="6430" max="6446" width="4.7109375" style="83" customWidth="1"/>
    <col min="6447" max="6656" width="9.140625" style="83"/>
    <col min="6657" max="6657" width="7.85546875" style="83" customWidth="1"/>
    <col min="6658" max="6684" width="4.7109375" style="83" customWidth="1"/>
    <col min="6685" max="6685" width="8.85546875" style="83" customWidth="1"/>
    <col min="6686" max="6702" width="4.7109375" style="83" customWidth="1"/>
    <col min="6703" max="6912" width="9.140625" style="83"/>
    <col min="6913" max="6913" width="7.85546875" style="83" customWidth="1"/>
    <col min="6914" max="6940" width="4.7109375" style="83" customWidth="1"/>
    <col min="6941" max="6941" width="8.85546875" style="83" customWidth="1"/>
    <col min="6942" max="6958" width="4.7109375" style="83" customWidth="1"/>
    <col min="6959" max="7168" width="9.140625" style="83"/>
    <col min="7169" max="7169" width="7.85546875" style="83" customWidth="1"/>
    <col min="7170" max="7196" width="4.7109375" style="83" customWidth="1"/>
    <col min="7197" max="7197" width="8.85546875" style="83" customWidth="1"/>
    <col min="7198" max="7214" width="4.7109375" style="83" customWidth="1"/>
    <col min="7215" max="7424" width="9.140625" style="83"/>
    <col min="7425" max="7425" width="7.85546875" style="83" customWidth="1"/>
    <col min="7426" max="7452" width="4.7109375" style="83" customWidth="1"/>
    <col min="7453" max="7453" width="8.85546875" style="83" customWidth="1"/>
    <col min="7454" max="7470" width="4.7109375" style="83" customWidth="1"/>
    <col min="7471" max="7680" width="9.140625" style="83"/>
    <col min="7681" max="7681" width="7.85546875" style="83" customWidth="1"/>
    <col min="7682" max="7708" width="4.7109375" style="83" customWidth="1"/>
    <col min="7709" max="7709" width="8.85546875" style="83" customWidth="1"/>
    <col min="7710" max="7726" width="4.7109375" style="83" customWidth="1"/>
    <col min="7727" max="7936" width="9.140625" style="83"/>
    <col min="7937" max="7937" width="7.85546875" style="83" customWidth="1"/>
    <col min="7938" max="7964" width="4.7109375" style="83" customWidth="1"/>
    <col min="7965" max="7965" width="8.85546875" style="83" customWidth="1"/>
    <col min="7966" max="7982" width="4.7109375" style="83" customWidth="1"/>
    <col min="7983" max="8192" width="9.140625" style="83"/>
    <col min="8193" max="8193" width="7.85546875" style="83" customWidth="1"/>
    <col min="8194" max="8220" width="4.7109375" style="83" customWidth="1"/>
    <col min="8221" max="8221" width="8.85546875" style="83" customWidth="1"/>
    <col min="8222" max="8238" width="4.7109375" style="83" customWidth="1"/>
    <col min="8239" max="8448" width="9.140625" style="83"/>
    <col min="8449" max="8449" width="7.85546875" style="83" customWidth="1"/>
    <col min="8450" max="8476" width="4.7109375" style="83" customWidth="1"/>
    <col min="8477" max="8477" width="8.85546875" style="83" customWidth="1"/>
    <col min="8478" max="8494" width="4.7109375" style="83" customWidth="1"/>
    <col min="8495" max="8704" width="9.140625" style="83"/>
    <col min="8705" max="8705" width="7.85546875" style="83" customWidth="1"/>
    <col min="8706" max="8732" width="4.7109375" style="83" customWidth="1"/>
    <col min="8733" max="8733" width="8.85546875" style="83" customWidth="1"/>
    <col min="8734" max="8750" width="4.7109375" style="83" customWidth="1"/>
    <col min="8751" max="8960" width="9.140625" style="83"/>
    <col min="8961" max="8961" width="7.85546875" style="83" customWidth="1"/>
    <col min="8962" max="8988" width="4.7109375" style="83" customWidth="1"/>
    <col min="8989" max="8989" width="8.85546875" style="83" customWidth="1"/>
    <col min="8990" max="9006" width="4.7109375" style="83" customWidth="1"/>
    <col min="9007" max="9216" width="9.140625" style="83"/>
    <col min="9217" max="9217" width="7.85546875" style="83" customWidth="1"/>
    <col min="9218" max="9244" width="4.7109375" style="83" customWidth="1"/>
    <col min="9245" max="9245" width="8.85546875" style="83" customWidth="1"/>
    <col min="9246" max="9262" width="4.7109375" style="83" customWidth="1"/>
    <col min="9263" max="9472" width="9.140625" style="83"/>
    <col min="9473" max="9473" width="7.85546875" style="83" customWidth="1"/>
    <col min="9474" max="9500" width="4.7109375" style="83" customWidth="1"/>
    <col min="9501" max="9501" width="8.85546875" style="83" customWidth="1"/>
    <col min="9502" max="9518" width="4.7109375" style="83" customWidth="1"/>
    <col min="9519" max="9728" width="9.140625" style="83"/>
    <col min="9729" max="9729" width="7.85546875" style="83" customWidth="1"/>
    <col min="9730" max="9756" width="4.7109375" style="83" customWidth="1"/>
    <col min="9757" max="9757" width="8.85546875" style="83" customWidth="1"/>
    <col min="9758" max="9774" width="4.7109375" style="83" customWidth="1"/>
    <col min="9775" max="9984" width="9.140625" style="83"/>
    <col min="9985" max="9985" width="7.85546875" style="83" customWidth="1"/>
    <col min="9986" max="10012" width="4.7109375" style="83" customWidth="1"/>
    <col min="10013" max="10013" width="8.85546875" style="83" customWidth="1"/>
    <col min="10014" max="10030" width="4.7109375" style="83" customWidth="1"/>
    <col min="10031" max="10240" width="9.140625" style="83"/>
    <col min="10241" max="10241" width="7.85546875" style="83" customWidth="1"/>
    <col min="10242" max="10268" width="4.7109375" style="83" customWidth="1"/>
    <col min="10269" max="10269" width="8.85546875" style="83" customWidth="1"/>
    <col min="10270" max="10286" width="4.7109375" style="83" customWidth="1"/>
    <col min="10287" max="10496" width="9.140625" style="83"/>
    <col min="10497" max="10497" width="7.85546875" style="83" customWidth="1"/>
    <col min="10498" max="10524" width="4.7109375" style="83" customWidth="1"/>
    <col min="10525" max="10525" width="8.85546875" style="83" customWidth="1"/>
    <col min="10526" max="10542" width="4.7109375" style="83" customWidth="1"/>
    <col min="10543" max="10752" width="9.140625" style="83"/>
    <col min="10753" max="10753" width="7.85546875" style="83" customWidth="1"/>
    <col min="10754" max="10780" width="4.7109375" style="83" customWidth="1"/>
    <col min="10781" max="10781" width="8.85546875" style="83" customWidth="1"/>
    <col min="10782" max="10798" width="4.7109375" style="83" customWidth="1"/>
    <col min="10799" max="11008" width="9.140625" style="83"/>
    <col min="11009" max="11009" width="7.85546875" style="83" customWidth="1"/>
    <col min="11010" max="11036" width="4.7109375" style="83" customWidth="1"/>
    <col min="11037" max="11037" width="8.85546875" style="83" customWidth="1"/>
    <col min="11038" max="11054" width="4.7109375" style="83" customWidth="1"/>
    <col min="11055" max="11264" width="9.140625" style="83"/>
    <col min="11265" max="11265" width="7.85546875" style="83" customWidth="1"/>
    <col min="11266" max="11292" width="4.7109375" style="83" customWidth="1"/>
    <col min="11293" max="11293" width="8.85546875" style="83" customWidth="1"/>
    <col min="11294" max="11310" width="4.7109375" style="83" customWidth="1"/>
    <col min="11311" max="11520" width="9.140625" style="83"/>
    <col min="11521" max="11521" width="7.85546875" style="83" customWidth="1"/>
    <col min="11522" max="11548" width="4.7109375" style="83" customWidth="1"/>
    <col min="11549" max="11549" width="8.85546875" style="83" customWidth="1"/>
    <col min="11550" max="11566" width="4.7109375" style="83" customWidth="1"/>
    <col min="11567" max="11776" width="9.140625" style="83"/>
    <col min="11777" max="11777" width="7.85546875" style="83" customWidth="1"/>
    <col min="11778" max="11804" width="4.7109375" style="83" customWidth="1"/>
    <col min="11805" max="11805" width="8.85546875" style="83" customWidth="1"/>
    <col min="11806" max="11822" width="4.7109375" style="83" customWidth="1"/>
    <col min="11823" max="12032" width="9.140625" style="83"/>
    <col min="12033" max="12033" width="7.85546875" style="83" customWidth="1"/>
    <col min="12034" max="12060" width="4.7109375" style="83" customWidth="1"/>
    <col min="12061" max="12061" width="8.85546875" style="83" customWidth="1"/>
    <col min="12062" max="12078" width="4.7109375" style="83" customWidth="1"/>
    <col min="12079" max="12288" width="9.140625" style="83"/>
    <col min="12289" max="12289" width="7.85546875" style="83" customWidth="1"/>
    <col min="12290" max="12316" width="4.7109375" style="83" customWidth="1"/>
    <col min="12317" max="12317" width="8.85546875" style="83" customWidth="1"/>
    <col min="12318" max="12334" width="4.7109375" style="83" customWidth="1"/>
    <col min="12335" max="12544" width="9.140625" style="83"/>
    <col min="12545" max="12545" width="7.85546875" style="83" customWidth="1"/>
    <col min="12546" max="12572" width="4.7109375" style="83" customWidth="1"/>
    <col min="12573" max="12573" width="8.85546875" style="83" customWidth="1"/>
    <col min="12574" max="12590" width="4.7109375" style="83" customWidth="1"/>
    <col min="12591" max="12800" width="9.140625" style="83"/>
    <col min="12801" max="12801" width="7.85546875" style="83" customWidth="1"/>
    <col min="12802" max="12828" width="4.7109375" style="83" customWidth="1"/>
    <col min="12829" max="12829" width="8.85546875" style="83" customWidth="1"/>
    <col min="12830" max="12846" width="4.7109375" style="83" customWidth="1"/>
    <col min="12847" max="13056" width="9.140625" style="83"/>
    <col min="13057" max="13057" width="7.85546875" style="83" customWidth="1"/>
    <col min="13058" max="13084" width="4.7109375" style="83" customWidth="1"/>
    <col min="13085" max="13085" width="8.85546875" style="83" customWidth="1"/>
    <col min="13086" max="13102" width="4.7109375" style="83" customWidth="1"/>
    <col min="13103" max="13312" width="9.140625" style="83"/>
    <col min="13313" max="13313" width="7.85546875" style="83" customWidth="1"/>
    <col min="13314" max="13340" width="4.7109375" style="83" customWidth="1"/>
    <col min="13341" max="13341" width="8.85546875" style="83" customWidth="1"/>
    <col min="13342" max="13358" width="4.7109375" style="83" customWidth="1"/>
    <col min="13359" max="13568" width="9.140625" style="83"/>
    <col min="13569" max="13569" width="7.85546875" style="83" customWidth="1"/>
    <col min="13570" max="13596" width="4.7109375" style="83" customWidth="1"/>
    <col min="13597" max="13597" width="8.85546875" style="83" customWidth="1"/>
    <col min="13598" max="13614" width="4.7109375" style="83" customWidth="1"/>
    <col min="13615" max="13824" width="9.140625" style="83"/>
    <col min="13825" max="13825" width="7.85546875" style="83" customWidth="1"/>
    <col min="13826" max="13852" width="4.7109375" style="83" customWidth="1"/>
    <col min="13853" max="13853" width="8.85546875" style="83" customWidth="1"/>
    <col min="13854" max="13870" width="4.7109375" style="83" customWidth="1"/>
    <col min="13871" max="14080" width="9.140625" style="83"/>
    <col min="14081" max="14081" width="7.85546875" style="83" customWidth="1"/>
    <col min="14082" max="14108" width="4.7109375" style="83" customWidth="1"/>
    <col min="14109" max="14109" width="8.85546875" style="83" customWidth="1"/>
    <col min="14110" max="14126" width="4.7109375" style="83" customWidth="1"/>
    <col min="14127" max="14336" width="9.140625" style="83"/>
    <col min="14337" max="14337" width="7.85546875" style="83" customWidth="1"/>
    <col min="14338" max="14364" width="4.7109375" style="83" customWidth="1"/>
    <col min="14365" max="14365" width="8.85546875" style="83" customWidth="1"/>
    <col min="14366" max="14382" width="4.7109375" style="83" customWidth="1"/>
    <col min="14383" max="14592" width="9.140625" style="83"/>
    <col min="14593" max="14593" width="7.85546875" style="83" customWidth="1"/>
    <col min="14594" max="14620" width="4.7109375" style="83" customWidth="1"/>
    <col min="14621" max="14621" width="8.85546875" style="83" customWidth="1"/>
    <col min="14622" max="14638" width="4.7109375" style="83" customWidth="1"/>
    <col min="14639" max="14848" width="9.140625" style="83"/>
    <col min="14849" max="14849" width="7.85546875" style="83" customWidth="1"/>
    <col min="14850" max="14876" width="4.7109375" style="83" customWidth="1"/>
    <col min="14877" max="14877" width="8.85546875" style="83" customWidth="1"/>
    <col min="14878" max="14894" width="4.7109375" style="83" customWidth="1"/>
    <col min="14895" max="15104" width="9.140625" style="83"/>
    <col min="15105" max="15105" width="7.85546875" style="83" customWidth="1"/>
    <col min="15106" max="15132" width="4.7109375" style="83" customWidth="1"/>
    <col min="15133" max="15133" width="8.85546875" style="83" customWidth="1"/>
    <col min="15134" max="15150" width="4.7109375" style="83" customWidth="1"/>
    <col min="15151" max="15360" width="9.140625" style="83"/>
    <col min="15361" max="15361" width="7.85546875" style="83" customWidth="1"/>
    <col min="15362" max="15388" width="4.7109375" style="83" customWidth="1"/>
    <col min="15389" max="15389" width="8.85546875" style="83" customWidth="1"/>
    <col min="15390" max="15406" width="4.7109375" style="83" customWidth="1"/>
    <col min="15407" max="15616" width="9.140625" style="83"/>
    <col min="15617" max="15617" width="7.85546875" style="83" customWidth="1"/>
    <col min="15618" max="15644" width="4.7109375" style="83" customWidth="1"/>
    <col min="15645" max="15645" width="8.85546875" style="83" customWidth="1"/>
    <col min="15646" max="15662" width="4.7109375" style="83" customWidth="1"/>
    <col min="15663" max="15872" width="9.140625" style="83"/>
    <col min="15873" max="15873" width="7.85546875" style="83" customWidth="1"/>
    <col min="15874" max="15900" width="4.7109375" style="83" customWidth="1"/>
    <col min="15901" max="15901" width="8.85546875" style="83" customWidth="1"/>
    <col min="15902" max="15918" width="4.7109375" style="83" customWidth="1"/>
    <col min="15919" max="16128" width="9.140625" style="83"/>
    <col min="16129" max="16129" width="7.85546875" style="83" customWidth="1"/>
    <col min="16130" max="16156" width="4.7109375" style="83" customWidth="1"/>
    <col min="16157" max="16157" width="8.85546875" style="83" customWidth="1"/>
    <col min="16158" max="16174" width="4.7109375" style="83" customWidth="1"/>
    <col min="16175" max="16384" width="9.140625" style="83"/>
  </cols>
  <sheetData>
    <row r="1" spans="1:40" s="71" customFormat="1" ht="15" x14ac:dyDescent="0.25">
      <c r="A1" s="68" t="s">
        <v>42</v>
      </c>
      <c r="B1" s="108" t="s">
        <v>43</v>
      </c>
      <c r="C1" s="109"/>
      <c r="D1" s="109"/>
      <c r="E1" s="109"/>
      <c r="F1" s="109"/>
      <c r="G1" s="10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70"/>
    </row>
    <row r="2" spans="1:40" s="71" customFormat="1" ht="9" x14ac:dyDescent="0.15">
      <c r="A2" s="72" t="s">
        <v>44</v>
      </c>
      <c r="B2" s="97">
        <v>0</v>
      </c>
      <c r="C2" s="97">
        <v>0.1</v>
      </c>
      <c r="D2" s="97">
        <v>0.2</v>
      </c>
      <c r="E2" s="97">
        <v>0.3</v>
      </c>
      <c r="F2" s="97">
        <v>0.4</v>
      </c>
      <c r="G2" s="97">
        <v>0.5</v>
      </c>
      <c r="H2" s="97">
        <v>0.6</v>
      </c>
      <c r="I2" s="97">
        <v>0.7</v>
      </c>
      <c r="J2" s="97">
        <v>0.8</v>
      </c>
      <c r="K2" s="97">
        <v>0.9</v>
      </c>
      <c r="L2" s="97">
        <v>1</v>
      </c>
      <c r="M2" s="97">
        <v>1.1000000000000001</v>
      </c>
      <c r="N2" s="97">
        <v>1.2</v>
      </c>
      <c r="O2" s="97">
        <v>1.3</v>
      </c>
      <c r="P2" s="97">
        <v>1.4</v>
      </c>
      <c r="Q2" s="97">
        <v>1.5</v>
      </c>
      <c r="R2" s="97">
        <v>1.6</v>
      </c>
      <c r="S2" s="97">
        <v>1.7</v>
      </c>
      <c r="T2" s="97">
        <v>1.8</v>
      </c>
      <c r="U2" s="97">
        <v>1.9</v>
      </c>
      <c r="V2" s="97">
        <v>2</v>
      </c>
      <c r="W2" s="97">
        <v>2.1</v>
      </c>
      <c r="X2" s="97">
        <v>2.2000000000000002</v>
      </c>
      <c r="Y2" s="97">
        <v>2.2999999999999998</v>
      </c>
      <c r="Z2" s="97">
        <v>2.4</v>
      </c>
      <c r="AA2" s="97">
        <v>2.5</v>
      </c>
      <c r="AB2" s="97"/>
      <c r="AC2" s="74">
        <v>2.5550000000000002</v>
      </c>
      <c r="AD2" s="73"/>
      <c r="AE2" s="73"/>
      <c r="AF2" s="73"/>
      <c r="AG2" s="73"/>
      <c r="AH2" s="75"/>
      <c r="AI2" s="76"/>
      <c r="AJ2" s="76"/>
      <c r="AK2" s="76"/>
      <c r="AL2" s="76"/>
      <c r="AM2" s="76"/>
      <c r="AN2" s="76"/>
    </row>
    <row r="3" spans="1:40" s="71" customFormat="1" ht="9" x14ac:dyDescent="0.15">
      <c r="A3" s="72" t="s">
        <v>45</v>
      </c>
      <c r="B3" s="97">
        <v>-1.399</v>
      </c>
      <c r="C3" s="97">
        <v>-1.4450000000000001</v>
      </c>
      <c r="D3" s="97">
        <v>-1.395</v>
      </c>
      <c r="E3" s="97">
        <v>-1.452</v>
      </c>
      <c r="F3" s="97">
        <v>-1.3720000000000001</v>
      </c>
      <c r="G3" s="97">
        <v>-1.2929999999999999</v>
      </c>
      <c r="H3" s="97">
        <v>-1.2410000000000001</v>
      </c>
      <c r="I3" s="97">
        <v>-1.004</v>
      </c>
      <c r="J3" s="97">
        <v>-0.78</v>
      </c>
      <c r="K3" s="97">
        <v>-0.45100000000000001</v>
      </c>
      <c r="L3" s="97">
        <v>-0.64100000000000001</v>
      </c>
      <c r="M3" s="97">
        <v>-0.65700000000000003</v>
      </c>
      <c r="N3" s="97">
        <v>-0.54600000000000004</v>
      </c>
      <c r="O3" s="97">
        <v>-0.52600000000000002</v>
      </c>
      <c r="P3" s="97">
        <v>-0.42599999999999999</v>
      </c>
      <c r="Q3" s="97">
        <v>-0.621</v>
      </c>
      <c r="R3" s="97">
        <v>-0.30299999999999999</v>
      </c>
      <c r="S3" s="97">
        <v>-0.47499999999999998</v>
      </c>
      <c r="T3" s="97">
        <v>-0.44700000000000001</v>
      </c>
      <c r="U3" s="97">
        <v>-0.28399999999999997</v>
      </c>
      <c r="V3" s="97">
        <v>-0.748</v>
      </c>
      <c r="W3" s="97">
        <v>-0.33500000000000002</v>
      </c>
      <c r="X3" s="97">
        <v>-0.61199999999999999</v>
      </c>
      <c r="Y3" s="97">
        <v>-0.56200000000000006</v>
      </c>
      <c r="Z3" s="97">
        <v>-0.26</v>
      </c>
      <c r="AA3" s="97">
        <v>-0.40799999999999997</v>
      </c>
      <c r="AB3" s="97"/>
      <c r="AC3" s="74">
        <v>-0.23300000000000001</v>
      </c>
      <c r="AD3" s="77"/>
      <c r="AE3" s="77"/>
      <c r="AF3" s="77"/>
      <c r="AG3" s="77"/>
    </row>
    <row r="4" spans="1:40" s="71" customFormat="1" ht="9" x14ac:dyDescent="0.15">
      <c r="A4" s="72" t="s">
        <v>46</v>
      </c>
      <c r="B4" s="97">
        <v>3.06</v>
      </c>
      <c r="C4" s="97">
        <v>1.2949999999999999</v>
      </c>
      <c r="D4" s="97">
        <v>1.915</v>
      </c>
      <c r="E4" s="97">
        <v>1.994</v>
      </c>
      <c r="F4" s="97">
        <v>2.2429999999999999</v>
      </c>
      <c r="G4" s="97">
        <v>2.1779999999999999</v>
      </c>
      <c r="H4" s="97">
        <v>2.1190000000000002</v>
      </c>
      <c r="I4" s="97">
        <v>2.286</v>
      </c>
      <c r="J4" s="97">
        <v>2.76</v>
      </c>
      <c r="K4" s="97">
        <v>3.5489999999999999</v>
      </c>
      <c r="L4" s="97">
        <v>3.0590000000000002</v>
      </c>
      <c r="M4" s="97">
        <v>2.593</v>
      </c>
      <c r="N4" s="97">
        <v>2.8239999999999998</v>
      </c>
      <c r="O4" s="97">
        <v>2.8130000000000002</v>
      </c>
      <c r="P4" s="97">
        <v>2.7639999999999998</v>
      </c>
      <c r="Q4" s="97">
        <v>3.544</v>
      </c>
      <c r="R4" s="97">
        <v>1.2170000000000001</v>
      </c>
      <c r="S4" s="97">
        <v>1.345</v>
      </c>
      <c r="T4" s="97">
        <v>1.67</v>
      </c>
      <c r="U4" s="97">
        <v>2.516</v>
      </c>
      <c r="V4" s="97">
        <v>2.3220000000000001</v>
      </c>
      <c r="W4" s="97">
        <v>3.39</v>
      </c>
      <c r="X4" s="97">
        <v>2.4769999999999999</v>
      </c>
      <c r="Y4" s="97">
        <v>2.948</v>
      </c>
      <c r="Z4" s="97">
        <v>3.18</v>
      </c>
      <c r="AA4" s="97">
        <v>2.8170000000000002</v>
      </c>
      <c r="AB4" s="97"/>
      <c r="AC4" s="74">
        <v>2.2509999999999999</v>
      </c>
      <c r="AD4" s="77"/>
      <c r="AE4" s="77"/>
      <c r="AF4" s="77"/>
      <c r="AG4" s="77"/>
    </row>
    <row r="5" spans="1:40" s="71" customFormat="1" ht="9" x14ac:dyDescent="0.15">
      <c r="A5" s="72" t="s">
        <v>47</v>
      </c>
      <c r="B5" s="97">
        <v>2.95</v>
      </c>
      <c r="C5" s="97">
        <v>0.995</v>
      </c>
      <c r="D5" s="97">
        <v>0.98499999999999999</v>
      </c>
      <c r="E5" s="97">
        <v>0.998</v>
      </c>
      <c r="F5" s="97">
        <v>1.8680000000000001</v>
      </c>
      <c r="G5" s="97">
        <v>1.153</v>
      </c>
      <c r="H5" s="97">
        <v>1.079</v>
      </c>
      <c r="I5" s="97">
        <v>1.095</v>
      </c>
      <c r="J5" s="97">
        <v>2.66</v>
      </c>
      <c r="K5" s="97">
        <v>3.629</v>
      </c>
      <c r="L5" s="97">
        <v>3.5750000000000002</v>
      </c>
      <c r="M5" s="97">
        <v>3.6080000000000001</v>
      </c>
      <c r="N5" s="97">
        <v>4.1840000000000002</v>
      </c>
      <c r="O5" s="97">
        <v>4.3529999999999998</v>
      </c>
      <c r="P5" s="97">
        <v>3.9630000000000001</v>
      </c>
      <c r="Q5" s="97">
        <v>4.0940000000000003</v>
      </c>
      <c r="R5" s="97">
        <v>3.641</v>
      </c>
      <c r="S5" s="97">
        <v>3.4849999999999999</v>
      </c>
      <c r="T5" s="97">
        <v>3.5830000000000002</v>
      </c>
      <c r="U5" s="97">
        <v>1.5660000000000001</v>
      </c>
      <c r="V5" s="97">
        <v>2.3620000000000001</v>
      </c>
      <c r="W5" s="97">
        <v>3.6360000000000001</v>
      </c>
      <c r="X5" s="97">
        <v>3.8980000000000001</v>
      </c>
      <c r="Y5" s="97">
        <v>3.8889999999999998</v>
      </c>
      <c r="Z5" s="97">
        <v>3.9340000000000002</v>
      </c>
      <c r="AA5" s="97">
        <v>1.3759999999999999</v>
      </c>
      <c r="AB5" s="97"/>
      <c r="AC5" s="74">
        <v>2.7559999999999998</v>
      </c>
      <c r="AD5" s="77"/>
      <c r="AE5" s="77"/>
      <c r="AF5" s="77"/>
      <c r="AG5" s="77"/>
    </row>
    <row r="6" spans="1:40" s="79" customFormat="1" ht="9" x14ac:dyDescent="0.15">
      <c r="A6" s="72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78"/>
    </row>
    <row r="7" spans="1:40" ht="15" x14ac:dyDescent="0.2">
      <c r="A7" s="80"/>
      <c r="B7" s="99"/>
      <c r="C7" s="99"/>
      <c r="D7" s="99"/>
      <c r="E7" s="99"/>
      <c r="F7" s="110" t="s">
        <v>48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99"/>
      <c r="T7" s="99"/>
      <c r="U7" s="99"/>
      <c r="V7" s="99"/>
      <c r="W7" s="99"/>
      <c r="X7" s="99"/>
      <c r="Y7" s="99"/>
      <c r="Z7" s="99"/>
      <c r="AA7" s="99"/>
      <c r="AB7" s="99"/>
      <c r="AC7" s="82"/>
    </row>
    <row r="8" spans="1:40" x14ac:dyDescent="0.2">
      <c r="A8" s="80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82"/>
    </row>
    <row r="9" spans="1:40" x14ac:dyDescent="0.2">
      <c r="A9" s="80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82"/>
    </row>
    <row r="10" spans="1:40" x14ac:dyDescent="0.2">
      <c r="A10" s="80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82"/>
    </row>
    <row r="11" spans="1:40" x14ac:dyDescent="0.2">
      <c r="A11" s="80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82"/>
    </row>
    <row r="12" spans="1:40" x14ac:dyDescent="0.2">
      <c r="A12" s="80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82"/>
    </row>
    <row r="13" spans="1:40" x14ac:dyDescent="0.2">
      <c r="A13" s="80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82"/>
    </row>
    <row r="14" spans="1:40" x14ac:dyDescent="0.2">
      <c r="A14" s="80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82"/>
    </row>
    <row r="15" spans="1:40" x14ac:dyDescent="0.2">
      <c r="A15" s="80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82"/>
    </row>
    <row r="16" spans="1:40" x14ac:dyDescent="0.2">
      <c r="A16" s="80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82"/>
    </row>
    <row r="17" spans="1:29" x14ac:dyDescent="0.2">
      <c r="A17" s="80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82"/>
    </row>
    <row r="18" spans="1:29" x14ac:dyDescent="0.2">
      <c r="A18" s="80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82"/>
    </row>
    <row r="19" spans="1:29" x14ac:dyDescent="0.2">
      <c r="A19" s="80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82"/>
    </row>
    <row r="20" spans="1:29" x14ac:dyDescent="0.2">
      <c r="A20" s="80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82"/>
    </row>
    <row r="21" spans="1:29" x14ac:dyDescent="0.2">
      <c r="A21" s="80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82"/>
    </row>
    <row r="22" spans="1:29" x14ac:dyDescent="0.2">
      <c r="A22" s="80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82"/>
    </row>
    <row r="23" spans="1:29" x14ac:dyDescent="0.2">
      <c r="A23" s="80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82"/>
    </row>
    <row r="24" spans="1:29" x14ac:dyDescent="0.2">
      <c r="A24" s="80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82"/>
    </row>
    <row r="25" spans="1:29" x14ac:dyDescent="0.2">
      <c r="A25" s="80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82"/>
    </row>
    <row r="26" spans="1:29" x14ac:dyDescent="0.2">
      <c r="A26" s="80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82"/>
    </row>
    <row r="27" spans="1:29" x14ac:dyDescent="0.2">
      <c r="A27" s="80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82"/>
    </row>
    <row r="28" spans="1:29" x14ac:dyDescent="0.2">
      <c r="A28" s="80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82"/>
    </row>
    <row r="29" spans="1:29" x14ac:dyDescent="0.2">
      <c r="A29" s="80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82"/>
    </row>
    <row r="30" spans="1:29" x14ac:dyDescent="0.2">
      <c r="A30" s="80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82"/>
    </row>
    <row r="31" spans="1:29" x14ac:dyDescent="0.2">
      <c r="A31" s="80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82"/>
    </row>
    <row r="32" spans="1:29" x14ac:dyDescent="0.2">
      <c r="A32" s="80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82"/>
    </row>
    <row r="33" spans="1:30" x14ac:dyDescent="0.2">
      <c r="A33" s="80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82"/>
    </row>
    <row r="34" spans="1:30" x14ac:dyDescent="0.2">
      <c r="A34" s="80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82"/>
    </row>
    <row r="35" spans="1:30" x14ac:dyDescent="0.2">
      <c r="A35" s="80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82"/>
    </row>
    <row r="36" spans="1:30" x14ac:dyDescent="0.2">
      <c r="A36" s="80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82"/>
    </row>
    <row r="37" spans="1:30" x14ac:dyDescent="0.2">
      <c r="A37" s="8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82"/>
    </row>
    <row r="38" spans="1:30" x14ac:dyDescent="0.2">
      <c r="A38" s="80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11" t="s">
        <v>49</v>
      </c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3"/>
    </row>
    <row r="39" spans="1:30" ht="12.75" customHeight="1" x14ac:dyDescent="0.2">
      <c r="A39" s="80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14" t="s">
        <v>59</v>
      </c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6"/>
    </row>
    <row r="40" spans="1:30" x14ac:dyDescent="0.2">
      <c r="A40" s="80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17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9"/>
    </row>
    <row r="41" spans="1:30" x14ac:dyDescent="0.2">
      <c r="A41" s="80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20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2"/>
    </row>
    <row r="42" spans="1:30" x14ac:dyDescent="0.2">
      <c r="A42" s="80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4"/>
      <c r="S42" s="85"/>
      <c r="T42" s="85"/>
      <c r="U42" s="86"/>
      <c r="V42" s="84"/>
      <c r="W42" s="85"/>
      <c r="X42" s="85"/>
      <c r="Y42" s="86"/>
      <c r="Z42" s="84"/>
      <c r="AA42" s="85"/>
      <c r="AB42" s="85"/>
      <c r="AC42" s="86"/>
    </row>
    <row r="43" spans="1:30" x14ac:dyDescent="0.2">
      <c r="A43" s="80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87"/>
      <c r="S43" s="100"/>
      <c r="T43" s="100"/>
      <c r="U43" s="88"/>
      <c r="V43" s="87"/>
      <c r="W43" s="100"/>
      <c r="X43" s="100"/>
      <c r="Y43" s="88"/>
      <c r="Z43" s="87"/>
      <c r="AA43" s="100"/>
      <c r="AB43" s="100"/>
      <c r="AC43" s="88"/>
    </row>
    <row r="44" spans="1:30" x14ac:dyDescent="0.2">
      <c r="A44" s="80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87"/>
      <c r="S44" s="100"/>
      <c r="T44" s="100"/>
      <c r="U44" s="88"/>
      <c r="V44" s="87"/>
      <c r="W44" s="100"/>
      <c r="X44" s="100"/>
      <c r="Y44" s="88"/>
      <c r="Z44" s="87"/>
      <c r="AA44" s="100"/>
      <c r="AB44" s="100"/>
      <c r="AC44" s="88"/>
    </row>
    <row r="45" spans="1:30" ht="7.5" customHeight="1" x14ac:dyDescent="0.2">
      <c r="A45" s="80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89"/>
      <c r="S45" s="90"/>
      <c r="T45" s="90"/>
      <c r="U45" s="91"/>
      <c r="V45" s="89"/>
      <c r="W45" s="90"/>
      <c r="X45" s="90"/>
      <c r="Y45" s="91"/>
      <c r="Z45" s="89"/>
      <c r="AA45" s="90"/>
      <c r="AB45" s="90"/>
      <c r="AC45" s="91"/>
    </row>
    <row r="46" spans="1:30" ht="11.1" customHeight="1" x14ac:dyDescent="0.2">
      <c r="A46" s="80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123" t="s">
        <v>50</v>
      </c>
      <c r="S46" s="124"/>
      <c r="T46" s="124"/>
      <c r="U46" s="125"/>
      <c r="V46" s="123" t="s">
        <v>51</v>
      </c>
      <c r="W46" s="124"/>
      <c r="X46" s="124"/>
      <c r="Y46" s="125"/>
      <c r="Z46" s="123" t="s">
        <v>58</v>
      </c>
      <c r="AA46" s="124"/>
      <c r="AB46" s="124"/>
      <c r="AC46" s="125"/>
    </row>
    <row r="47" spans="1:30" ht="11.1" customHeight="1" x14ac:dyDescent="0.2">
      <c r="A47" s="80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126" t="s">
        <v>52</v>
      </c>
      <c r="S47" s="127"/>
      <c r="T47" s="127"/>
      <c r="U47" s="128"/>
      <c r="V47" s="126" t="s">
        <v>53</v>
      </c>
      <c r="W47" s="127"/>
      <c r="X47" s="127"/>
      <c r="Y47" s="128"/>
      <c r="Z47" s="126" t="s">
        <v>54</v>
      </c>
      <c r="AA47" s="127"/>
      <c r="AB47" s="127"/>
      <c r="AC47" s="128"/>
    </row>
    <row r="48" spans="1:30" ht="11.1" customHeight="1" x14ac:dyDescent="0.2">
      <c r="A48" s="80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126" t="s">
        <v>55</v>
      </c>
      <c r="S48" s="127"/>
      <c r="T48" s="127"/>
      <c r="U48" s="128"/>
      <c r="V48" s="126" t="s">
        <v>55</v>
      </c>
      <c r="W48" s="127"/>
      <c r="X48" s="127"/>
      <c r="Y48" s="128"/>
      <c r="Z48" s="126" t="s">
        <v>55</v>
      </c>
      <c r="AA48" s="127"/>
      <c r="AB48" s="127"/>
      <c r="AC48" s="128"/>
      <c r="AD48" s="92"/>
    </row>
    <row r="49" spans="1:30" ht="10.5" customHeight="1" x14ac:dyDescent="0.2">
      <c r="A49" s="80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26" t="s">
        <v>56</v>
      </c>
      <c r="S49" s="127"/>
      <c r="T49" s="127"/>
      <c r="U49" s="128"/>
      <c r="V49" s="126" t="s">
        <v>56</v>
      </c>
      <c r="W49" s="127"/>
      <c r="X49" s="127"/>
      <c r="Y49" s="128"/>
      <c r="Z49" s="126" t="s">
        <v>56</v>
      </c>
      <c r="AA49" s="127"/>
      <c r="AB49" s="127"/>
      <c r="AC49" s="128"/>
      <c r="AD49" s="92"/>
    </row>
    <row r="50" spans="1:30" ht="10.5" customHeight="1" x14ac:dyDescent="0.2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129" t="s">
        <v>57</v>
      </c>
      <c r="S50" s="130"/>
      <c r="T50" s="130"/>
      <c r="U50" s="131"/>
      <c r="V50" s="129" t="s">
        <v>57</v>
      </c>
      <c r="W50" s="130"/>
      <c r="X50" s="130"/>
      <c r="Y50" s="131"/>
      <c r="Z50" s="129" t="s">
        <v>57</v>
      </c>
      <c r="AA50" s="130"/>
      <c r="AB50" s="130"/>
      <c r="AC50" s="131"/>
      <c r="AD50" s="95"/>
    </row>
    <row r="56" spans="1:30" x14ac:dyDescent="0.2"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</row>
    <row r="57" spans="1:30" x14ac:dyDescent="0.2"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</row>
    <row r="58" spans="1:30" x14ac:dyDescent="0.2"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</row>
  </sheetData>
  <mergeCells count="19">
    <mergeCell ref="R49:U49"/>
    <mergeCell ref="V49:Y49"/>
    <mergeCell ref="Z49:AC49"/>
    <mergeCell ref="R50:U50"/>
    <mergeCell ref="V50:Y50"/>
    <mergeCell ref="Z50:AC50"/>
    <mergeCell ref="R47:U47"/>
    <mergeCell ref="V47:Y47"/>
    <mergeCell ref="Z47:AC47"/>
    <mergeCell ref="R48:U48"/>
    <mergeCell ref="V48:Y48"/>
    <mergeCell ref="Z48:AC48"/>
    <mergeCell ref="B1:G1"/>
    <mergeCell ref="F7:R7"/>
    <mergeCell ref="R38:AC38"/>
    <mergeCell ref="R39:AC41"/>
    <mergeCell ref="R46:U46"/>
    <mergeCell ref="V46:Y46"/>
    <mergeCell ref="Z46:AC46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V82"/>
  <sheetViews>
    <sheetView tabSelected="1" view="pageLayout" topLeftCell="A70" zoomScaleNormal="100" workbookViewId="0">
      <selection activeCell="P96" sqref="P96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2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34" t="s">
        <v>62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5"/>
      <c r="O1" s="135"/>
      <c r="P1" s="135"/>
      <c r="Q1" s="135"/>
      <c r="R1" s="135"/>
      <c r="S1" s="135"/>
      <c r="T1" s="13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3" t="s">
        <v>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T3" s="49"/>
    </row>
    <row r="4" spans="1:22" x14ac:dyDescent="0.2">
      <c r="B4" s="133" t="s">
        <v>8</v>
      </c>
      <c r="C4" s="133"/>
      <c r="D4" s="133"/>
      <c r="E4" s="133"/>
      <c r="F4" s="133"/>
      <c r="H4" s="133" t="s">
        <v>9</v>
      </c>
      <c r="I4" s="133"/>
      <c r="J4" s="133"/>
      <c r="K4" s="133"/>
      <c r="L4" s="133"/>
      <c r="M4" s="25"/>
      <c r="N4" s="15"/>
      <c r="O4" s="15"/>
      <c r="P4" s="15"/>
      <c r="T4" s="49"/>
    </row>
    <row r="5" spans="1:22" x14ac:dyDescent="0.2">
      <c r="B5" s="16">
        <v>0</v>
      </c>
      <c r="C5" s="19">
        <v>-0.28299999999999997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26</v>
      </c>
      <c r="N5" s="20"/>
      <c r="O5" s="20"/>
      <c r="P5" s="20"/>
      <c r="R5" s="21"/>
      <c r="T5" s="49"/>
    </row>
    <row r="6" spans="1:22" x14ac:dyDescent="0.2">
      <c r="B6" s="16">
        <v>5</v>
      </c>
      <c r="C6" s="19">
        <v>-0.33400000000000002</v>
      </c>
      <c r="D6" s="19">
        <f>(C5+C6)/2</f>
        <v>-0.3085</v>
      </c>
      <c r="E6" s="16">
        <f>B6-B5</f>
        <v>5</v>
      </c>
      <c r="F6" s="19">
        <f>D6*E6</f>
        <v>-1.5425</v>
      </c>
      <c r="G6" s="16"/>
      <c r="H6" s="16">
        <v>0</v>
      </c>
      <c r="I6" s="16">
        <v>2.1709999999999998</v>
      </c>
      <c r="J6" s="19"/>
      <c r="K6" s="16"/>
      <c r="L6" s="19"/>
      <c r="N6" s="20"/>
      <c r="O6" s="20"/>
      <c r="P6" s="20"/>
      <c r="Q6" s="22"/>
      <c r="R6" s="21"/>
      <c r="T6" s="49"/>
    </row>
    <row r="7" spans="1:22" x14ac:dyDescent="0.2">
      <c r="B7" s="16">
        <v>10</v>
      </c>
      <c r="C7" s="19">
        <v>-0.42099999999999999</v>
      </c>
      <c r="D7" s="19">
        <f t="shared" ref="D7:D17" si="0">(C6+C7)/2</f>
        <v>-0.3775</v>
      </c>
      <c r="E7" s="16">
        <f t="shared" ref="E7:E17" si="1">B7-B6</f>
        <v>5</v>
      </c>
      <c r="F7" s="19">
        <f t="shared" ref="F7:F18" si="2">D7*E7</f>
        <v>-1.8875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  <c r="T7" s="49"/>
    </row>
    <row r="8" spans="1:22" x14ac:dyDescent="0.2">
      <c r="B8" s="16">
        <v>12</v>
      </c>
      <c r="C8" s="19">
        <v>-0.44800000000000001</v>
      </c>
      <c r="D8" s="19">
        <f t="shared" si="0"/>
        <v>-0.4345</v>
      </c>
      <c r="E8" s="16">
        <f t="shared" si="1"/>
        <v>2</v>
      </c>
      <c r="F8" s="19">
        <f t="shared" si="2"/>
        <v>-0.86899999999999999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9"/>
    </row>
    <row r="9" spans="1:22" x14ac:dyDescent="0.2">
      <c r="B9" s="16">
        <v>14</v>
      </c>
      <c r="C9" s="19">
        <v>-0.49299999999999999</v>
      </c>
      <c r="D9" s="19">
        <f t="shared" si="0"/>
        <v>-0.47050000000000003</v>
      </c>
      <c r="E9" s="16">
        <f t="shared" si="1"/>
        <v>2</v>
      </c>
      <c r="F9" s="19">
        <f t="shared" si="2"/>
        <v>-0.94100000000000006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9"/>
    </row>
    <row r="10" spans="1:22" x14ac:dyDescent="0.2">
      <c r="B10" s="16">
        <v>18</v>
      </c>
      <c r="C10" s="19">
        <v>-0.84399999999999997</v>
      </c>
      <c r="D10" s="19">
        <f t="shared" si="0"/>
        <v>-0.66849999999999998</v>
      </c>
      <c r="E10" s="16">
        <f t="shared" si="1"/>
        <v>4</v>
      </c>
      <c r="F10" s="19">
        <f t="shared" si="2"/>
        <v>-2.6739999999999999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9"/>
    </row>
    <row r="11" spans="1:22" x14ac:dyDescent="0.2">
      <c r="B11" s="16">
        <v>22</v>
      </c>
      <c r="C11" s="19">
        <v>-1.1439999999999999</v>
      </c>
      <c r="D11" s="19">
        <f t="shared" si="0"/>
        <v>-0.99399999999999999</v>
      </c>
      <c r="E11" s="16">
        <f t="shared" si="1"/>
        <v>4</v>
      </c>
      <c r="F11" s="19">
        <f t="shared" si="2"/>
        <v>-3.976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N11" s="20"/>
      <c r="O11" s="20"/>
      <c r="P11" s="20"/>
      <c r="Q11" s="22"/>
      <c r="R11" s="21"/>
      <c r="T11" s="49"/>
    </row>
    <row r="12" spans="1:22" x14ac:dyDescent="0.2">
      <c r="B12" s="16">
        <v>26</v>
      </c>
      <c r="C12" s="19">
        <v>-1.4830000000000001</v>
      </c>
      <c r="D12" s="19">
        <f t="shared" si="0"/>
        <v>-1.3134999999999999</v>
      </c>
      <c r="E12" s="16">
        <f t="shared" si="1"/>
        <v>4</v>
      </c>
      <c r="F12" s="19">
        <f t="shared" si="2"/>
        <v>-5.2539999999999996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  <c r="T12" s="49"/>
    </row>
    <row r="13" spans="1:22" x14ac:dyDescent="0.2">
      <c r="B13" s="16">
        <v>30</v>
      </c>
      <c r="C13" s="19">
        <v>-1.659</v>
      </c>
      <c r="D13" s="19">
        <f t="shared" si="0"/>
        <v>-1.5710000000000002</v>
      </c>
      <c r="E13" s="16">
        <f t="shared" si="1"/>
        <v>4</v>
      </c>
      <c r="F13" s="19">
        <f t="shared" si="2"/>
        <v>-6.2840000000000007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9"/>
    </row>
    <row r="14" spans="1:22" x14ac:dyDescent="0.2">
      <c r="B14" s="16">
        <v>32</v>
      </c>
      <c r="C14" s="19">
        <v>-1.7330000000000001</v>
      </c>
      <c r="D14" s="19">
        <f t="shared" si="0"/>
        <v>-1.6960000000000002</v>
      </c>
      <c r="E14" s="16">
        <f t="shared" si="1"/>
        <v>2</v>
      </c>
      <c r="F14" s="19">
        <f t="shared" si="2"/>
        <v>-3.3920000000000003</v>
      </c>
      <c r="G14" s="16"/>
      <c r="H14" s="21">
        <f>H15-9</f>
        <v>27</v>
      </c>
      <c r="I14" s="21">
        <f>I15</f>
        <v>-3</v>
      </c>
      <c r="J14" s="19">
        <f t="shared" ref="J14:J17" si="6">AVERAGE(I13,I14)</f>
        <v>-2.0499999999999998</v>
      </c>
      <c r="K14" s="16">
        <f t="shared" ref="K14:K17" si="7">H14-H13</f>
        <v>3.8000000000000007</v>
      </c>
      <c r="L14" s="19">
        <f t="shared" si="5"/>
        <v>-7.7900000000000009</v>
      </c>
      <c r="M14" s="19" t="s">
        <v>19</v>
      </c>
      <c r="N14" s="20"/>
      <c r="O14" s="20"/>
      <c r="P14" s="20"/>
      <c r="Q14" s="22"/>
      <c r="R14" s="21"/>
      <c r="T14" s="49"/>
    </row>
    <row r="15" spans="1:22" x14ac:dyDescent="0.2">
      <c r="B15" s="16">
        <v>34</v>
      </c>
      <c r="C15" s="19">
        <v>-1.6779999999999999</v>
      </c>
      <c r="D15" s="19">
        <f t="shared" si="0"/>
        <v>-1.7055</v>
      </c>
      <c r="E15" s="16">
        <f t="shared" si="1"/>
        <v>2</v>
      </c>
      <c r="F15" s="19">
        <f t="shared" si="2"/>
        <v>-3.411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  <c r="T15" s="49"/>
    </row>
    <row r="16" spans="1:22" x14ac:dyDescent="0.2">
      <c r="B16" s="16">
        <v>38</v>
      </c>
      <c r="C16" s="19">
        <v>-1.498</v>
      </c>
      <c r="D16" s="19">
        <f t="shared" si="0"/>
        <v>-1.5880000000000001</v>
      </c>
      <c r="E16" s="16">
        <f t="shared" si="1"/>
        <v>4</v>
      </c>
      <c r="F16" s="19">
        <f t="shared" si="2"/>
        <v>-6.3520000000000003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4"/>
      <c r="Q16" s="22"/>
      <c r="R16" s="21"/>
      <c r="T16" s="49"/>
    </row>
    <row r="17" spans="1:20" x14ac:dyDescent="0.2">
      <c r="B17" s="16">
        <v>42</v>
      </c>
      <c r="C17" s="19">
        <v>-1.145</v>
      </c>
      <c r="D17" s="19">
        <f t="shared" si="0"/>
        <v>-1.3214999999999999</v>
      </c>
      <c r="E17" s="16">
        <f t="shared" si="1"/>
        <v>4</v>
      </c>
      <c r="F17" s="19">
        <f t="shared" si="2"/>
        <v>-5.2859999999999996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  <c r="T17" s="49"/>
    </row>
    <row r="18" spans="1:20" x14ac:dyDescent="0.2">
      <c r="B18" s="16">
        <v>46</v>
      </c>
      <c r="C18" s="19">
        <v>-0.74399999999999999</v>
      </c>
      <c r="D18" s="19">
        <f>(C17+C18)/2</f>
        <v>-0.94450000000000001</v>
      </c>
      <c r="E18" s="16">
        <f>B18-B17</f>
        <v>4</v>
      </c>
      <c r="F18" s="19">
        <f t="shared" si="2"/>
        <v>-3.778</v>
      </c>
      <c r="G18" s="1"/>
      <c r="H18" s="16">
        <v>50</v>
      </c>
      <c r="I18" s="28">
        <v>-0.69399999999999995</v>
      </c>
      <c r="J18" s="19">
        <f>AVERAGE(I17,I18)</f>
        <v>-0.84699999999999998</v>
      </c>
      <c r="K18" s="16">
        <f>H18-H17</f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9"/>
    </row>
    <row r="19" spans="1:20" x14ac:dyDescent="0.2">
      <c r="B19" s="16">
        <v>50</v>
      </c>
      <c r="C19" s="19">
        <v>-0.38400000000000001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9"/>
    </row>
    <row r="20" spans="1:20" x14ac:dyDescent="0.2">
      <c r="B20" s="16">
        <v>52</v>
      </c>
      <c r="C20" s="19">
        <v>1.5509999999999999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  <c r="T20" s="49"/>
    </row>
    <row r="21" spans="1:20" x14ac:dyDescent="0.2">
      <c r="B21" s="17">
        <v>54</v>
      </c>
      <c r="C21" s="43">
        <v>4.3170000000000002</v>
      </c>
      <c r="D21" s="19"/>
      <c r="E21" s="16"/>
      <c r="F21" s="19"/>
      <c r="H21" s="17"/>
      <c r="I21" s="17"/>
      <c r="J21" s="19"/>
      <c r="K21" s="16"/>
      <c r="L21" s="19"/>
      <c r="M21" s="19" t="s">
        <v>18</v>
      </c>
      <c r="N21" s="20"/>
      <c r="O21" s="20"/>
      <c r="P21" s="20"/>
      <c r="R21" s="21"/>
      <c r="T21" s="49"/>
    </row>
    <row r="22" spans="1:20" x14ac:dyDescent="0.2">
      <c r="B22" s="17">
        <v>59</v>
      </c>
      <c r="C22" s="43">
        <v>4.3019999999999996</v>
      </c>
      <c r="D22" s="19"/>
      <c r="E22" s="16"/>
      <c r="F22" s="19"/>
      <c r="H22" s="17"/>
      <c r="I22" s="17"/>
      <c r="J22" s="19"/>
      <c r="K22" s="16"/>
      <c r="L22" s="19"/>
      <c r="M22" s="19" t="s">
        <v>33</v>
      </c>
      <c r="N22" s="20"/>
      <c r="O22" s="20"/>
      <c r="P22" s="20"/>
      <c r="R22" s="21"/>
      <c r="T22" s="49"/>
    </row>
    <row r="23" spans="1:20" ht="15" x14ac:dyDescent="0.25">
      <c r="A23" s="133" t="s">
        <v>60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49"/>
    </row>
    <row r="24" spans="1:20" x14ac:dyDescent="0.2">
      <c r="B24" s="16">
        <v>0</v>
      </c>
      <c r="C24" s="19">
        <v>2.7320000000000002</v>
      </c>
      <c r="D24" s="16"/>
      <c r="E24" s="16"/>
      <c r="F24" s="16"/>
      <c r="G24" s="16"/>
      <c r="H24" s="17"/>
      <c r="I24" s="18"/>
      <c r="J24" s="19"/>
      <c r="K24" s="16"/>
      <c r="L24" s="19"/>
      <c r="M24" s="19" t="s">
        <v>29</v>
      </c>
      <c r="N24" s="20"/>
      <c r="O24" s="20"/>
      <c r="P24" s="20"/>
      <c r="R24" s="21"/>
      <c r="T24" s="49"/>
    </row>
    <row r="25" spans="1:20" x14ac:dyDescent="0.2">
      <c r="B25" s="16">
        <v>5</v>
      </c>
      <c r="C25" s="19">
        <v>2.7269999999999999</v>
      </c>
      <c r="D25" s="19">
        <f>(C24+C25)/2</f>
        <v>2.7294999999999998</v>
      </c>
      <c r="E25" s="16">
        <f>B25-B24</f>
        <v>5</v>
      </c>
      <c r="F25" s="19">
        <f>D25*E25</f>
        <v>13.647499999999999</v>
      </c>
      <c r="G25" s="16"/>
      <c r="H25" s="16">
        <v>0</v>
      </c>
      <c r="I25" s="16">
        <v>1.8839999999999999</v>
      </c>
      <c r="J25" s="19"/>
      <c r="K25" s="16"/>
      <c r="L25" s="19"/>
      <c r="M25" s="19"/>
      <c r="N25" s="20"/>
      <c r="O25" s="20"/>
      <c r="P25" s="20"/>
      <c r="Q25" s="22"/>
      <c r="R25" s="21"/>
      <c r="T25" s="49"/>
    </row>
    <row r="26" spans="1:20" x14ac:dyDescent="0.2">
      <c r="B26" s="16">
        <v>10</v>
      </c>
      <c r="C26" s="19">
        <v>2.7170000000000001</v>
      </c>
      <c r="D26" s="19">
        <f t="shared" ref="D26:D40" si="8">(C25+C26)/2</f>
        <v>2.722</v>
      </c>
      <c r="E26" s="16">
        <f t="shared" ref="E26:E40" si="9">B26-B25</f>
        <v>5</v>
      </c>
      <c r="F26" s="19">
        <f t="shared" ref="F26:F40" si="10">D26*E26</f>
        <v>13.61</v>
      </c>
      <c r="G26" s="16"/>
      <c r="H26" s="16">
        <v>5</v>
      </c>
      <c r="I26" s="16">
        <v>1.861</v>
      </c>
      <c r="J26" s="19">
        <f t="shared" ref="J26:J31" si="11">AVERAGE(I25,I26)</f>
        <v>1.8725000000000001</v>
      </c>
      <c r="K26" s="16">
        <f t="shared" ref="K26:K31" si="12">H26-H25</f>
        <v>5</v>
      </c>
      <c r="L26" s="19">
        <f t="shared" ref="L26:L40" si="13">K26*J26</f>
        <v>9.3625000000000007</v>
      </c>
      <c r="M26" s="19" t="s">
        <v>17</v>
      </c>
      <c r="N26" s="20"/>
      <c r="O26" s="20"/>
      <c r="P26" s="20"/>
      <c r="Q26" s="22"/>
      <c r="R26" s="21"/>
      <c r="T26" s="49"/>
    </row>
    <row r="27" spans="1:20" x14ac:dyDescent="0.2">
      <c r="B27" s="16">
        <v>12</v>
      </c>
      <c r="C27" s="19">
        <v>0.51700000000000002</v>
      </c>
      <c r="D27" s="19">
        <f t="shared" si="8"/>
        <v>1.617</v>
      </c>
      <c r="E27" s="16">
        <f t="shared" si="9"/>
        <v>2</v>
      </c>
      <c r="F27" s="19">
        <f t="shared" si="10"/>
        <v>3.234</v>
      </c>
      <c r="G27" s="16"/>
      <c r="H27" s="16">
        <v>10</v>
      </c>
      <c r="I27" s="16">
        <v>1.8089999999999999</v>
      </c>
      <c r="J27" s="19">
        <f t="shared" si="11"/>
        <v>1.835</v>
      </c>
      <c r="K27" s="16">
        <f t="shared" si="12"/>
        <v>5</v>
      </c>
      <c r="L27" s="19">
        <f t="shared" si="13"/>
        <v>9.1750000000000007</v>
      </c>
      <c r="M27" s="19"/>
      <c r="N27" s="20"/>
      <c r="O27" s="20"/>
      <c r="P27" s="20"/>
      <c r="Q27" s="22"/>
      <c r="R27" s="21"/>
      <c r="T27" s="49"/>
    </row>
    <row r="28" spans="1:20" x14ac:dyDescent="0.2">
      <c r="B28" s="16">
        <v>14</v>
      </c>
      <c r="C28" s="19">
        <v>-4.3999999999999997E-2</v>
      </c>
      <c r="D28" s="19">
        <f t="shared" si="8"/>
        <v>0.23650000000000002</v>
      </c>
      <c r="E28" s="16">
        <f t="shared" si="9"/>
        <v>2</v>
      </c>
      <c r="F28" s="19">
        <f t="shared" si="10"/>
        <v>0.47300000000000003</v>
      </c>
      <c r="G28" s="16"/>
      <c r="H28" s="16">
        <v>12</v>
      </c>
      <c r="I28" s="16">
        <v>1.129</v>
      </c>
      <c r="J28" s="19">
        <f t="shared" si="11"/>
        <v>1.4689999999999999</v>
      </c>
      <c r="K28" s="16">
        <f t="shared" si="12"/>
        <v>2</v>
      </c>
      <c r="L28" s="19">
        <f t="shared" si="13"/>
        <v>2.9379999999999997</v>
      </c>
      <c r="M28" s="19"/>
      <c r="N28" s="20"/>
      <c r="O28" s="20"/>
      <c r="P28" s="20"/>
      <c r="Q28" s="22"/>
      <c r="R28" s="21"/>
      <c r="T28" s="49"/>
    </row>
    <row r="29" spans="1:20" x14ac:dyDescent="0.2">
      <c r="B29" s="16">
        <v>16</v>
      </c>
      <c r="C29" s="19">
        <v>-0.183</v>
      </c>
      <c r="D29" s="19">
        <f t="shared" si="8"/>
        <v>-0.11349999999999999</v>
      </c>
      <c r="E29" s="16">
        <f t="shared" si="9"/>
        <v>2</v>
      </c>
      <c r="F29" s="19">
        <f t="shared" si="10"/>
        <v>-0.22699999999999998</v>
      </c>
      <c r="G29" s="16"/>
      <c r="H29" s="16">
        <v>15</v>
      </c>
      <c r="I29" s="16">
        <v>0.308</v>
      </c>
      <c r="J29" s="19">
        <f t="shared" si="11"/>
        <v>0.71850000000000003</v>
      </c>
      <c r="K29" s="16">
        <f t="shared" si="12"/>
        <v>3</v>
      </c>
      <c r="L29" s="19">
        <f t="shared" si="13"/>
        <v>2.1555</v>
      </c>
      <c r="M29" s="19"/>
      <c r="N29" s="20"/>
      <c r="O29" s="20"/>
      <c r="P29" s="20"/>
      <c r="Q29" s="22"/>
      <c r="R29" s="21"/>
      <c r="T29" s="49"/>
    </row>
    <row r="30" spans="1:20" x14ac:dyDescent="0.2">
      <c r="B30" s="16">
        <v>18</v>
      </c>
      <c r="C30" s="19">
        <v>-0.44900000000000001</v>
      </c>
      <c r="D30" s="19">
        <f t="shared" si="8"/>
        <v>-0.316</v>
      </c>
      <c r="E30" s="16">
        <f t="shared" si="9"/>
        <v>2</v>
      </c>
      <c r="F30" s="19">
        <f t="shared" si="10"/>
        <v>-0.63200000000000001</v>
      </c>
      <c r="G30" s="16"/>
      <c r="H30" s="16">
        <v>20</v>
      </c>
      <c r="I30" s="16">
        <v>-0.28100000000000003</v>
      </c>
      <c r="J30" s="19">
        <f t="shared" si="11"/>
        <v>1.3499999999999984E-2</v>
      </c>
      <c r="K30" s="16">
        <f t="shared" si="12"/>
        <v>5</v>
      </c>
      <c r="L30" s="19">
        <f t="shared" si="13"/>
        <v>6.7499999999999921E-2</v>
      </c>
      <c r="M30" s="19"/>
      <c r="N30" s="20"/>
      <c r="O30" s="20"/>
      <c r="P30" s="20"/>
      <c r="Q30" s="22"/>
      <c r="R30" s="21"/>
      <c r="T30" s="49"/>
    </row>
    <row r="31" spans="1:20" x14ac:dyDescent="0.2">
      <c r="B31" s="16">
        <v>20</v>
      </c>
      <c r="C31" s="19">
        <v>-0.84399999999999997</v>
      </c>
      <c r="D31" s="19">
        <f t="shared" si="8"/>
        <v>-0.64649999999999996</v>
      </c>
      <c r="E31" s="16">
        <f t="shared" si="9"/>
        <v>2</v>
      </c>
      <c r="F31" s="19">
        <f t="shared" si="10"/>
        <v>-1.2929999999999999</v>
      </c>
      <c r="G31" s="16"/>
      <c r="H31" s="16">
        <v>25</v>
      </c>
      <c r="I31" s="16">
        <v>-0.95099999999999996</v>
      </c>
      <c r="J31" s="19">
        <f t="shared" si="11"/>
        <v>-0.61599999999999999</v>
      </c>
      <c r="K31" s="16">
        <f t="shared" si="12"/>
        <v>5</v>
      </c>
      <c r="L31" s="19">
        <f t="shared" si="13"/>
        <v>-3.08</v>
      </c>
      <c r="M31" s="19"/>
      <c r="N31" s="20"/>
      <c r="O31" s="20"/>
      <c r="P31" s="20"/>
      <c r="Q31" s="22"/>
      <c r="R31" s="21"/>
      <c r="T31" s="49"/>
    </row>
    <row r="32" spans="1:20" x14ac:dyDescent="0.2">
      <c r="B32" s="16">
        <v>22</v>
      </c>
      <c r="C32" s="19">
        <v>-1.1439999999999999</v>
      </c>
      <c r="D32" s="19">
        <f t="shared" si="8"/>
        <v>-0.99399999999999999</v>
      </c>
      <c r="E32" s="16">
        <f t="shared" si="9"/>
        <v>2</v>
      </c>
      <c r="F32" s="19">
        <f t="shared" si="10"/>
        <v>-1.988</v>
      </c>
      <c r="G32" s="16"/>
      <c r="H32" s="16">
        <f>H33-(I32-I33)*2</f>
        <v>25.22</v>
      </c>
      <c r="I32" s="16">
        <v>-1.1000000000000001</v>
      </c>
      <c r="J32" s="19">
        <f>AVERAGE(I31,I32)</f>
        <v>-1.0255000000000001</v>
      </c>
      <c r="K32" s="16">
        <f>H32-H31</f>
        <v>0.21999999999999886</v>
      </c>
      <c r="L32" s="19">
        <f t="shared" si="13"/>
        <v>-0.22560999999999884</v>
      </c>
      <c r="M32" s="19"/>
      <c r="N32" s="24"/>
      <c r="O32" s="24"/>
      <c r="P32" s="24"/>
      <c r="Q32" s="22"/>
      <c r="R32" s="21"/>
      <c r="T32" s="49"/>
    </row>
    <row r="33" spans="2:20" x14ac:dyDescent="0.2">
      <c r="B33" s="16">
        <v>24</v>
      </c>
      <c r="C33" s="19">
        <v>-1.3979999999999999</v>
      </c>
      <c r="D33" s="19">
        <f t="shared" si="8"/>
        <v>-1.2709999999999999</v>
      </c>
      <c r="E33" s="16">
        <f t="shared" si="9"/>
        <v>2</v>
      </c>
      <c r="F33" s="19">
        <f t="shared" si="10"/>
        <v>-2.5419999999999998</v>
      </c>
      <c r="G33" s="16"/>
      <c r="H33" s="21">
        <f>H34-9</f>
        <v>29</v>
      </c>
      <c r="I33" s="21">
        <f>I34</f>
        <v>-2.99</v>
      </c>
      <c r="J33" s="19">
        <f t="shared" ref="J33:J40" si="14">AVERAGE(I32,I33)</f>
        <v>-2.0449999999999999</v>
      </c>
      <c r="K33" s="16">
        <f t="shared" ref="K33:K40" si="15">H33-H32</f>
        <v>3.7800000000000011</v>
      </c>
      <c r="L33" s="19">
        <f t="shared" si="13"/>
        <v>-7.730100000000002</v>
      </c>
      <c r="M33" s="19"/>
      <c r="N33" s="20"/>
      <c r="O33" s="20"/>
      <c r="P33" s="20"/>
      <c r="Q33" s="22"/>
      <c r="R33" s="21"/>
      <c r="T33" s="49"/>
    </row>
    <row r="34" spans="2:20" x14ac:dyDescent="0.2">
      <c r="B34" s="16">
        <v>26</v>
      </c>
      <c r="C34" s="19">
        <v>-1.548</v>
      </c>
      <c r="D34" s="19">
        <f t="shared" si="8"/>
        <v>-1.4729999999999999</v>
      </c>
      <c r="E34" s="16">
        <f t="shared" si="9"/>
        <v>2</v>
      </c>
      <c r="F34" s="19">
        <f t="shared" si="10"/>
        <v>-2.9459999999999997</v>
      </c>
      <c r="G34" s="1"/>
      <c r="H34" s="21">
        <v>38</v>
      </c>
      <c r="I34" s="21"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9"/>
    </row>
    <row r="35" spans="2:20" x14ac:dyDescent="0.2">
      <c r="B35" s="16">
        <v>30</v>
      </c>
      <c r="C35" s="19">
        <v>-1.633</v>
      </c>
      <c r="D35" s="19">
        <f t="shared" si="8"/>
        <v>-1.5905</v>
      </c>
      <c r="E35" s="16">
        <f t="shared" si="9"/>
        <v>4</v>
      </c>
      <c r="F35" s="19">
        <f t="shared" si="10"/>
        <v>-6.3620000000000001</v>
      </c>
      <c r="G35" s="1"/>
      <c r="H35" s="16">
        <f>H34+9</f>
        <v>47</v>
      </c>
      <c r="I35" s="16">
        <f>I34</f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 t="s">
        <v>19</v>
      </c>
      <c r="N35" s="24"/>
      <c r="O35" s="24"/>
      <c r="P35" s="24"/>
      <c r="Q35" s="22"/>
      <c r="R35" s="21"/>
      <c r="T35" s="49"/>
    </row>
    <row r="36" spans="2:20" x14ac:dyDescent="0.2">
      <c r="B36" s="16">
        <v>34</v>
      </c>
      <c r="C36" s="19">
        <v>-1.544</v>
      </c>
      <c r="D36" s="19">
        <f t="shared" si="8"/>
        <v>-1.5885</v>
      </c>
      <c r="E36" s="16">
        <f t="shared" si="9"/>
        <v>4</v>
      </c>
      <c r="F36" s="19">
        <f t="shared" si="10"/>
        <v>-6.3540000000000001</v>
      </c>
      <c r="G36" s="1"/>
      <c r="H36" s="16">
        <f>H35+(I36-I35)*2</f>
        <v>51.38</v>
      </c>
      <c r="I36" s="16">
        <v>-0.8</v>
      </c>
      <c r="J36" s="19">
        <f t="shared" si="14"/>
        <v>-1.895</v>
      </c>
      <c r="K36" s="16">
        <f t="shared" si="15"/>
        <v>4.3800000000000026</v>
      </c>
      <c r="L36" s="19">
        <f t="shared" si="13"/>
        <v>-8.3001000000000058</v>
      </c>
      <c r="N36" s="20"/>
      <c r="O36" s="20"/>
      <c r="P36" s="20"/>
      <c r="R36" s="21"/>
      <c r="T36" s="49"/>
    </row>
    <row r="37" spans="2:20" x14ac:dyDescent="0.2">
      <c r="B37" s="16">
        <v>36</v>
      </c>
      <c r="C37" s="19">
        <v>-1.3440000000000001</v>
      </c>
      <c r="D37" s="19">
        <f t="shared" si="8"/>
        <v>-1.444</v>
      </c>
      <c r="E37" s="16">
        <f t="shared" si="9"/>
        <v>2</v>
      </c>
      <c r="F37" s="19">
        <f t="shared" si="10"/>
        <v>-2.8879999999999999</v>
      </c>
      <c r="G37" s="1"/>
      <c r="H37" s="16">
        <v>55</v>
      </c>
      <c r="I37" s="28">
        <v>-0.29099999999999998</v>
      </c>
      <c r="J37" s="19">
        <f t="shared" si="14"/>
        <v>-0.54549999999999998</v>
      </c>
      <c r="K37" s="16">
        <f t="shared" si="15"/>
        <v>3.6199999999999974</v>
      </c>
      <c r="L37" s="19">
        <f t="shared" si="13"/>
        <v>-1.9747099999999986</v>
      </c>
      <c r="N37" s="20"/>
      <c r="O37" s="20"/>
      <c r="P37" s="20"/>
      <c r="R37" s="21"/>
      <c r="T37" s="49"/>
    </row>
    <row r="38" spans="2:20" x14ac:dyDescent="0.2">
      <c r="B38" s="16">
        <v>38</v>
      </c>
      <c r="C38" s="19">
        <v>-1.044</v>
      </c>
      <c r="D38" s="19">
        <f t="shared" si="8"/>
        <v>-1.194</v>
      </c>
      <c r="E38" s="16">
        <f t="shared" si="9"/>
        <v>2</v>
      </c>
      <c r="F38" s="19">
        <f t="shared" si="10"/>
        <v>-2.3879999999999999</v>
      </c>
      <c r="G38" s="1"/>
      <c r="H38" s="17">
        <v>58</v>
      </c>
      <c r="I38" s="17">
        <v>-9.1999999999999998E-2</v>
      </c>
      <c r="J38" s="19">
        <f t="shared" si="14"/>
        <v>-0.1915</v>
      </c>
      <c r="K38" s="16">
        <f t="shared" si="15"/>
        <v>3</v>
      </c>
      <c r="L38" s="19">
        <f t="shared" si="13"/>
        <v>-0.57450000000000001</v>
      </c>
      <c r="M38" s="19"/>
      <c r="N38" s="20"/>
      <c r="O38" s="20"/>
      <c r="P38" s="20"/>
      <c r="R38" s="21"/>
      <c r="T38" s="49"/>
    </row>
    <row r="39" spans="2:20" x14ac:dyDescent="0.2">
      <c r="B39" s="17">
        <v>40</v>
      </c>
      <c r="C39" s="43">
        <v>-0.71799999999999997</v>
      </c>
      <c r="D39" s="19">
        <f t="shared" si="8"/>
        <v>-0.88100000000000001</v>
      </c>
      <c r="E39" s="16">
        <f t="shared" si="9"/>
        <v>2</v>
      </c>
      <c r="F39" s="19">
        <f t="shared" si="10"/>
        <v>-1.762</v>
      </c>
      <c r="H39" s="17">
        <v>60</v>
      </c>
      <c r="I39" s="17">
        <v>0.70099999999999996</v>
      </c>
      <c r="J39" s="19">
        <f t="shared" si="14"/>
        <v>0.30449999999999999</v>
      </c>
      <c r="K39" s="16">
        <f t="shared" si="15"/>
        <v>2</v>
      </c>
      <c r="L39" s="19">
        <f t="shared" si="13"/>
        <v>0.60899999999999999</v>
      </c>
      <c r="M39" s="19"/>
      <c r="N39" s="20"/>
      <c r="O39" s="20"/>
      <c r="P39" s="20"/>
      <c r="R39" s="21"/>
      <c r="T39" s="49"/>
    </row>
    <row r="40" spans="2:20" x14ac:dyDescent="0.2">
      <c r="B40" s="17">
        <v>42</v>
      </c>
      <c r="C40" s="43">
        <v>-0.34399999999999997</v>
      </c>
      <c r="D40" s="19">
        <f t="shared" si="8"/>
        <v>-0.53099999999999992</v>
      </c>
      <c r="E40" s="16">
        <f t="shared" si="9"/>
        <v>2</v>
      </c>
      <c r="F40" s="19">
        <f t="shared" si="10"/>
        <v>-1.0619999999999998</v>
      </c>
      <c r="H40" s="17">
        <v>62</v>
      </c>
      <c r="I40" s="17">
        <v>1.4590000000000001</v>
      </c>
      <c r="J40" s="19">
        <f t="shared" si="14"/>
        <v>1.08</v>
      </c>
      <c r="K40" s="16">
        <f t="shared" si="15"/>
        <v>2</v>
      </c>
      <c r="L40" s="19">
        <f t="shared" si="13"/>
        <v>2.16</v>
      </c>
      <c r="M40" s="19"/>
      <c r="O40" s="24"/>
      <c r="P40" s="24"/>
      <c r="T40" s="49"/>
    </row>
    <row r="41" spans="2:20" x14ac:dyDescent="0.2">
      <c r="B41" s="17">
        <v>44</v>
      </c>
      <c r="C41" s="43">
        <v>-0.24399999999999999</v>
      </c>
      <c r="D41" s="19"/>
      <c r="E41" s="16"/>
      <c r="F41" s="19"/>
      <c r="H41" s="17"/>
      <c r="I41" s="17"/>
      <c r="J41" s="19"/>
      <c r="K41" s="16"/>
      <c r="L41" s="19"/>
      <c r="M41" s="19"/>
      <c r="O41" s="24"/>
      <c r="P41" s="24"/>
      <c r="T41" s="49"/>
    </row>
    <row r="42" spans="2:20" x14ac:dyDescent="0.2">
      <c r="B42" s="17">
        <v>46</v>
      </c>
      <c r="C42" s="43">
        <v>0.41699999999999998</v>
      </c>
      <c r="D42" s="19"/>
      <c r="E42" s="16"/>
      <c r="F42" s="19"/>
      <c r="H42" s="17"/>
      <c r="I42" s="17"/>
      <c r="J42" s="19"/>
      <c r="K42" s="16"/>
      <c r="L42" s="19"/>
      <c r="M42" s="19"/>
      <c r="O42" s="24"/>
      <c r="P42" s="24"/>
      <c r="T42" s="49"/>
    </row>
    <row r="43" spans="2:20" x14ac:dyDescent="0.2">
      <c r="B43" s="17">
        <v>48</v>
      </c>
      <c r="C43" s="43">
        <v>1.8069999999999999</v>
      </c>
      <c r="D43" s="19"/>
      <c r="E43" s="16"/>
      <c r="F43" s="19"/>
      <c r="H43" s="17"/>
      <c r="I43" s="17"/>
      <c r="J43" s="19"/>
      <c r="K43" s="16"/>
      <c r="L43" s="19"/>
      <c r="M43" s="19"/>
      <c r="O43" s="24"/>
      <c r="P43" s="24"/>
      <c r="T43" s="49"/>
    </row>
    <row r="44" spans="2:20" x14ac:dyDescent="0.2">
      <c r="B44" s="17">
        <v>50</v>
      </c>
      <c r="C44" s="43">
        <v>4.1070000000000002</v>
      </c>
      <c r="D44" s="19"/>
      <c r="E44" s="16"/>
      <c r="F44" s="19"/>
      <c r="H44" s="17"/>
      <c r="I44" s="17"/>
      <c r="J44" s="19"/>
      <c r="K44" s="16"/>
      <c r="L44" s="19"/>
      <c r="M44" s="19" t="s">
        <v>18</v>
      </c>
      <c r="O44" s="24"/>
      <c r="P44" s="24"/>
      <c r="T44" s="49"/>
    </row>
    <row r="45" spans="2:20" x14ac:dyDescent="0.2">
      <c r="B45" s="17">
        <v>55</v>
      </c>
      <c r="C45" s="43">
        <v>4.0919999999999996</v>
      </c>
      <c r="D45" s="19"/>
      <c r="E45" s="16"/>
      <c r="F45" s="19"/>
      <c r="H45" s="17"/>
      <c r="I45" s="17"/>
      <c r="J45" s="19"/>
      <c r="K45" s="16"/>
      <c r="L45" s="19"/>
      <c r="M45" s="19" t="s">
        <v>22</v>
      </c>
      <c r="O45" s="24"/>
      <c r="P45" s="24"/>
      <c r="T45" s="49"/>
    </row>
    <row r="46" spans="2:20" x14ac:dyDescent="0.2">
      <c r="B46" s="17"/>
      <c r="C46" s="43"/>
      <c r="D46" s="66"/>
      <c r="E46" s="67"/>
      <c r="F46" s="66"/>
      <c r="H46" s="17"/>
      <c r="I46" s="17"/>
      <c r="J46" s="66"/>
      <c r="K46" s="67"/>
      <c r="L46" s="66"/>
      <c r="M46" s="66"/>
      <c r="O46" s="24"/>
      <c r="P46" s="24"/>
      <c r="T46" s="49"/>
    </row>
    <row r="47" spans="2:20" x14ac:dyDescent="0.2">
      <c r="B47" s="17"/>
      <c r="C47" s="43"/>
      <c r="D47" s="66"/>
      <c r="E47" s="67"/>
      <c r="F47" s="66"/>
      <c r="H47" s="17"/>
      <c r="I47" s="17"/>
      <c r="J47" s="66"/>
      <c r="K47" s="67"/>
      <c r="L47" s="66"/>
      <c r="M47" s="66"/>
      <c r="O47" s="24"/>
      <c r="P47" s="24"/>
      <c r="T47" s="49"/>
    </row>
    <row r="48" spans="2:20" x14ac:dyDescent="0.2">
      <c r="B48" s="17"/>
      <c r="C48" s="43"/>
      <c r="D48" s="66"/>
      <c r="E48" s="67"/>
      <c r="F48" s="66"/>
      <c r="H48" s="17"/>
      <c r="I48" s="17"/>
      <c r="J48" s="66"/>
      <c r="K48" s="67"/>
      <c r="L48" s="66"/>
      <c r="M48" s="66"/>
      <c r="O48" s="24"/>
      <c r="P48" s="24"/>
      <c r="T48" s="49"/>
    </row>
    <row r="49" spans="1:20" x14ac:dyDescent="0.2">
      <c r="B49" s="17"/>
      <c r="C49" s="43"/>
      <c r="D49" s="66"/>
      <c r="E49" s="67"/>
      <c r="F49" s="66"/>
      <c r="H49" s="17"/>
      <c r="I49" s="17"/>
      <c r="J49" s="66"/>
      <c r="K49" s="67"/>
      <c r="L49" s="66"/>
      <c r="M49" s="66"/>
      <c r="O49" s="24"/>
      <c r="P49" s="24"/>
      <c r="T49" s="49"/>
    </row>
    <row r="50" spans="1:20" x14ac:dyDescent="0.2">
      <c r="B50" s="17"/>
      <c r="C50" s="43"/>
      <c r="D50" s="66"/>
      <c r="E50" s="67"/>
      <c r="F50" s="66"/>
      <c r="H50" s="17"/>
      <c r="I50" s="17"/>
      <c r="J50" s="66"/>
      <c r="K50" s="67"/>
      <c r="L50" s="66"/>
      <c r="M50" s="66"/>
      <c r="O50" s="24"/>
      <c r="P50" s="24"/>
      <c r="T50" s="49"/>
    </row>
    <row r="51" spans="1:20" x14ac:dyDescent="0.2">
      <c r="B51" s="17"/>
      <c r="C51" s="43"/>
      <c r="D51" s="66"/>
      <c r="E51" s="67"/>
      <c r="F51" s="66"/>
      <c r="H51" s="17"/>
      <c r="I51" s="17"/>
      <c r="J51" s="66"/>
      <c r="K51" s="67"/>
      <c r="L51" s="66"/>
      <c r="M51" s="66"/>
      <c r="O51" s="24"/>
      <c r="P51" s="24"/>
      <c r="T51" s="49"/>
    </row>
    <row r="52" spans="1:20" x14ac:dyDescent="0.2">
      <c r="B52" s="17"/>
      <c r="C52" s="43"/>
      <c r="D52" s="66"/>
      <c r="E52" s="67"/>
      <c r="F52" s="66"/>
      <c r="H52" s="17"/>
      <c r="I52" s="17"/>
      <c r="J52" s="66"/>
      <c r="K52" s="67"/>
      <c r="L52" s="66"/>
      <c r="M52" s="66"/>
      <c r="O52" s="24"/>
      <c r="P52" s="24"/>
      <c r="T52" s="49"/>
    </row>
    <row r="53" spans="1:20" x14ac:dyDescent="0.2">
      <c r="B53" s="17"/>
      <c r="C53" s="43"/>
      <c r="D53" s="66"/>
      <c r="E53" s="67"/>
      <c r="F53" s="66"/>
      <c r="H53" s="17"/>
      <c r="I53" s="17"/>
      <c r="J53" s="66"/>
      <c r="K53" s="67"/>
      <c r="L53" s="66"/>
      <c r="M53" s="66"/>
      <c r="O53" s="24"/>
      <c r="P53" s="24"/>
      <c r="T53" s="49"/>
    </row>
    <row r="54" spans="1:20" x14ac:dyDescent="0.2">
      <c r="B54" s="17"/>
      <c r="C54" s="43"/>
      <c r="D54" s="66"/>
      <c r="E54" s="67"/>
      <c r="F54" s="66"/>
      <c r="H54" s="17"/>
      <c r="I54" s="17"/>
      <c r="J54" s="66"/>
      <c r="K54" s="67"/>
      <c r="L54" s="66"/>
      <c r="M54" s="66"/>
      <c r="O54" s="24"/>
      <c r="P54" s="24"/>
      <c r="T54" s="49"/>
    </row>
    <row r="55" spans="1:20" x14ac:dyDescent="0.2">
      <c r="B55" s="17"/>
      <c r="C55" s="43"/>
      <c r="D55" s="66"/>
      <c r="E55" s="67"/>
      <c r="F55" s="66"/>
      <c r="H55" s="17"/>
      <c r="I55" s="17"/>
      <c r="J55" s="66"/>
      <c r="K55" s="67"/>
      <c r="L55" s="66"/>
      <c r="M55" s="66"/>
      <c r="O55" s="24"/>
      <c r="P55" s="24"/>
      <c r="T55" s="49"/>
    </row>
    <row r="56" spans="1:20" x14ac:dyDescent="0.2">
      <c r="B56" s="17"/>
      <c r="C56" s="43"/>
      <c r="D56" s="66"/>
      <c r="E56" s="67"/>
      <c r="F56" s="66"/>
      <c r="H56" s="17"/>
      <c r="I56" s="17"/>
      <c r="J56" s="66"/>
      <c r="K56" s="67"/>
      <c r="L56" s="66"/>
      <c r="M56" s="66"/>
      <c r="O56" s="24"/>
      <c r="P56" s="24"/>
      <c r="T56" s="49"/>
    </row>
    <row r="57" spans="1:20" x14ac:dyDescent="0.2">
      <c r="B57" s="17"/>
      <c r="C57" s="43"/>
      <c r="D57" s="66"/>
      <c r="E57" s="67"/>
      <c r="F57" s="66"/>
      <c r="H57" s="17"/>
      <c r="I57" s="17"/>
      <c r="J57" s="66"/>
      <c r="K57" s="67"/>
      <c r="L57" s="66"/>
      <c r="M57" s="66"/>
      <c r="O57" s="24"/>
      <c r="P57" s="24"/>
      <c r="T57" s="49"/>
    </row>
    <row r="58" spans="1:20" x14ac:dyDescent="0.2">
      <c r="B58" s="17"/>
      <c r="C58" s="43"/>
      <c r="D58" s="66"/>
      <c r="E58" s="67"/>
      <c r="F58" s="66"/>
      <c r="H58" s="17"/>
      <c r="I58" s="17"/>
      <c r="J58" s="66"/>
      <c r="K58" s="67"/>
      <c r="L58" s="66"/>
      <c r="M58" s="66"/>
      <c r="O58" s="24"/>
      <c r="P58" s="24"/>
      <c r="T58" s="49"/>
    </row>
    <row r="59" spans="1:20" x14ac:dyDescent="0.2">
      <c r="B59" s="17"/>
      <c r="C59" s="43"/>
      <c r="D59" s="66"/>
      <c r="E59" s="67"/>
      <c r="F59" s="66"/>
      <c r="H59" s="17"/>
      <c r="I59" s="17"/>
      <c r="J59" s="66"/>
      <c r="K59" s="67"/>
      <c r="L59" s="66"/>
      <c r="M59" s="66"/>
      <c r="O59" s="24"/>
      <c r="P59" s="24"/>
      <c r="T59" s="49"/>
    </row>
    <row r="60" spans="1:20" x14ac:dyDescent="0.2">
      <c r="B60" s="17"/>
      <c r="C60" s="43"/>
      <c r="D60" s="66"/>
      <c r="E60" s="67"/>
      <c r="F60" s="66"/>
      <c r="H60" s="17"/>
      <c r="I60" s="17"/>
      <c r="J60" s="66"/>
      <c r="K60" s="67"/>
      <c r="L60" s="66"/>
      <c r="M60" s="66"/>
      <c r="O60" s="24"/>
      <c r="P60" s="24"/>
      <c r="T60" s="49"/>
    </row>
    <row r="61" spans="1:20" x14ac:dyDescent="0.2">
      <c r="B61" s="17"/>
      <c r="C61" s="43"/>
      <c r="D61" s="66"/>
      <c r="E61" s="67"/>
      <c r="F61" s="66"/>
      <c r="H61" s="17"/>
      <c r="I61" s="17"/>
      <c r="J61" s="66"/>
      <c r="K61" s="67"/>
      <c r="L61" s="66"/>
      <c r="M61" s="66"/>
      <c r="O61" s="24"/>
      <c r="P61" s="24"/>
      <c r="T61" s="49"/>
    </row>
    <row r="62" spans="1:20" ht="15" x14ac:dyDescent="0.25">
      <c r="A62" s="133" t="s">
        <v>36</v>
      </c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49"/>
    </row>
    <row r="63" spans="1:20" ht="15" x14ac:dyDescent="0.2">
      <c r="B63" s="13"/>
      <c r="C63" s="30"/>
      <c r="D63" s="13"/>
      <c r="E63" s="1" t="s">
        <v>7</v>
      </c>
      <c r="F63" s="1"/>
      <c r="G63" s="132">
        <v>0.2</v>
      </c>
      <c r="H63" s="132"/>
      <c r="I63" s="13"/>
      <c r="J63" s="13"/>
      <c r="K63" s="13"/>
      <c r="L63" s="13"/>
      <c r="M63" s="13"/>
      <c r="N63" s="14"/>
      <c r="O63" s="14"/>
      <c r="P63" s="31"/>
      <c r="T63" s="49"/>
    </row>
    <row r="64" spans="1:20" x14ac:dyDescent="0.2">
      <c r="B64" s="133" t="s">
        <v>8</v>
      </c>
      <c r="C64" s="133"/>
      <c r="D64" s="133"/>
      <c r="E64" s="133"/>
      <c r="F64" s="133"/>
      <c r="G64" s="5" t="s">
        <v>5</v>
      </c>
      <c r="H64" s="133" t="s">
        <v>9</v>
      </c>
      <c r="I64" s="133"/>
      <c r="J64" s="133"/>
      <c r="K64" s="133"/>
      <c r="L64" s="133"/>
      <c r="M64" s="25"/>
      <c r="N64" s="15"/>
      <c r="O64" s="15"/>
      <c r="P64" s="15"/>
      <c r="T64" s="49"/>
    </row>
    <row r="65" spans="2:20" x14ac:dyDescent="0.2">
      <c r="B65" s="16">
        <v>0</v>
      </c>
      <c r="C65" s="19">
        <v>2.8170000000000002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29</v>
      </c>
      <c r="N65" s="20"/>
      <c r="O65" s="20"/>
      <c r="P65" s="20"/>
      <c r="R65" s="21"/>
      <c r="T65" s="49"/>
    </row>
    <row r="66" spans="2:20" x14ac:dyDescent="0.2">
      <c r="B66" s="16">
        <v>5</v>
      </c>
      <c r="C66" s="19">
        <v>2.8119999999999998</v>
      </c>
      <c r="D66" s="19">
        <f>(C65+C66)/2</f>
        <v>2.8144999999999998</v>
      </c>
      <c r="E66" s="16">
        <f>B66-B65</f>
        <v>5</v>
      </c>
      <c r="F66" s="19">
        <f>D66*E66</f>
        <v>14.072499999999998</v>
      </c>
      <c r="G66" s="16"/>
      <c r="H66" s="16"/>
      <c r="I66" s="16"/>
      <c r="J66" s="19"/>
      <c r="K66" s="16"/>
      <c r="L66" s="19"/>
      <c r="M66" s="19"/>
      <c r="N66" s="20"/>
      <c r="O66" s="20"/>
      <c r="P66" s="20"/>
      <c r="Q66" s="22"/>
      <c r="R66" s="21"/>
      <c r="T66" s="49"/>
    </row>
    <row r="67" spans="2:20" x14ac:dyDescent="0.2">
      <c r="B67" s="16">
        <v>10</v>
      </c>
      <c r="C67" s="19">
        <v>2.8069999999999999</v>
      </c>
      <c r="D67" s="19">
        <f t="shared" ref="D67:D77" si="16">(C66+C67)/2</f>
        <v>2.8094999999999999</v>
      </c>
      <c r="E67" s="16">
        <f t="shared" ref="E67:E77" si="17">B67-B66</f>
        <v>5</v>
      </c>
      <c r="F67" s="19">
        <f t="shared" ref="F67:F77" si="18">D67*E67</f>
        <v>14.047499999999999</v>
      </c>
      <c r="G67" s="16"/>
      <c r="H67" s="16"/>
      <c r="I67" s="16"/>
      <c r="J67" s="19"/>
      <c r="K67" s="16"/>
      <c r="L67" s="19"/>
      <c r="M67" s="19" t="s">
        <v>17</v>
      </c>
      <c r="N67" s="20"/>
      <c r="O67" s="20"/>
      <c r="P67" s="20"/>
      <c r="Q67" s="22"/>
      <c r="R67" s="21"/>
      <c r="T67" s="49"/>
    </row>
    <row r="68" spans="2:20" x14ac:dyDescent="0.2">
      <c r="B68" s="16">
        <v>12</v>
      </c>
      <c r="C68" s="19">
        <v>-0.34499999999999997</v>
      </c>
      <c r="D68" s="19">
        <f t="shared" si="16"/>
        <v>1.2309999999999999</v>
      </c>
      <c r="E68" s="16">
        <f t="shared" si="17"/>
        <v>2</v>
      </c>
      <c r="F68" s="19">
        <f t="shared" si="18"/>
        <v>2.4619999999999997</v>
      </c>
      <c r="G68" s="16"/>
      <c r="H68" s="16"/>
      <c r="I68" s="16"/>
      <c r="J68" s="19"/>
      <c r="K68" s="16"/>
      <c r="L68" s="19"/>
      <c r="M68" s="19"/>
      <c r="N68" s="20"/>
      <c r="O68" s="20"/>
      <c r="P68" s="20"/>
      <c r="Q68" s="22"/>
      <c r="R68" s="21"/>
      <c r="T68" s="49"/>
    </row>
    <row r="69" spans="2:20" x14ac:dyDescent="0.2">
      <c r="B69" s="16">
        <v>14</v>
      </c>
      <c r="C69" s="19">
        <v>-0.94399999999999995</v>
      </c>
      <c r="D69" s="19">
        <f t="shared" si="16"/>
        <v>-0.64449999999999996</v>
      </c>
      <c r="E69" s="16">
        <f t="shared" si="17"/>
        <v>2</v>
      </c>
      <c r="F69" s="19">
        <f t="shared" si="18"/>
        <v>-1.2889999999999999</v>
      </c>
      <c r="G69" s="16"/>
      <c r="H69" s="16"/>
      <c r="I69" s="16"/>
      <c r="J69" s="19"/>
      <c r="K69" s="16"/>
      <c r="L69" s="19"/>
      <c r="M69" s="19"/>
      <c r="N69" s="20"/>
      <c r="O69" s="20"/>
      <c r="P69" s="20"/>
      <c r="Q69" s="22"/>
      <c r="R69" s="21"/>
      <c r="T69" s="49"/>
    </row>
    <row r="70" spans="2:20" x14ac:dyDescent="0.2">
      <c r="B70" s="16">
        <v>18</v>
      </c>
      <c r="C70" s="19">
        <v>-1.2330000000000001</v>
      </c>
      <c r="D70" s="19">
        <f t="shared" si="16"/>
        <v>-1.0885</v>
      </c>
      <c r="E70" s="16">
        <f t="shared" si="17"/>
        <v>4</v>
      </c>
      <c r="F70" s="19">
        <f t="shared" si="18"/>
        <v>-4.3540000000000001</v>
      </c>
      <c r="G70" s="16"/>
      <c r="H70" s="16"/>
      <c r="I70" s="16"/>
      <c r="J70" s="19"/>
      <c r="K70" s="16"/>
      <c r="L70" s="19"/>
      <c r="M70" s="19"/>
      <c r="N70" s="20"/>
      <c r="O70" s="20"/>
      <c r="P70" s="20"/>
      <c r="Q70" s="22"/>
      <c r="R70" s="21"/>
      <c r="T70" s="49"/>
    </row>
    <row r="71" spans="2:20" x14ac:dyDescent="0.2">
      <c r="B71" s="16">
        <v>22</v>
      </c>
      <c r="C71" s="19">
        <v>-1.544</v>
      </c>
      <c r="D71" s="19">
        <f t="shared" si="16"/>
        <v>-1.3885000000000001</v>
      </c>
      <c r="E71" s="16">
        <f t="shared" si="17"/>
        <v>4</v>
      </c>
      <c r="F71" s="19">
        <f t="shared" si="18"/>
        <v>-5.5540000000000003</v>
      </c>
      <c r="G71" s="16"/>
      <c r="H71" s="16">
        <v>0</v>
      </c>
      <c r="I71" s="16">
        <v>1.925</v>
      </c>
      <c r="J71" s="19"/>
      <c r="K71" s="16"/>
      <c r="L71" s="19"/>
      <c r="M71" s="19"/>
      <c r="N71" s="20"/>
      <c r="O71" s="20"/>
      <c r="P71" s="20"/>
      <c r="Q71" s="22"/>
      <c r="R71" s="21"/>
      <c r="T71" s="49"/>
    </row>
    <row r="72" spans="2:20" x14ac:dyDescent="0.2">
      <c r="B72" s="16">
        <v>26</v>
      </c>
      <c r="C72" s="19">
        <v>-1.8240000000000001</v>
      </c>
      <c r="D72" s="19">
        <f t="shared" si="16"/>
        <v>-1.6840000000000002</v>
      </c>
      <c r="E72" s="16">
        <f t="shared" si="17"/>
        <v>4</v>
      </c>
      <c r="F72" s="19">
        <f t="shared" si="18"/>
        <v>-6.7360000000000007</v>
      </c>
      <c r="G72" s="16"/>
      <c r="H72" s="16">
        <v>5</v>
      </c>
      <c r="I72" s="16">
        <v>1.9119999999999999</v>
      </c>
      <c r="J72" s="19">
        <f t="shared" ref="J72" si="19">AVERAGE(I71,I72)</f>
        <v>1.9184999999999999</v>
      </c>
      <c r="K72" s="16">
        <f t="shared" ref="K72" si="20">H72-H71</f>
        <v>5</v>
      </c>
      <c r="L72" s="19">
        <f t="shared" ref="L72:L79" si="21">K72*J72</f>
        <v>9.5924999999999994</v>
      </c>
      <c r="N72" s="20"/>
      <c r="O72" s="20"/>
      <c r="P72" s="20"/>
      <c r="Q72" s="22"/>
      <c r="R72" s="21"/>
      <c r="T72" s="49"/>
    </row>
    <row r="73" spans="2:20" x14ac:dyDescent="0.2">
      <c r="B73" s="16">
        <v>30</v>
      </c>
      <c r="C73" s="19">
        <v>-1.883</v>
      </c>
      <c r="D73" s="19">
        <f t="shared" si="16"/>
        <v>-1.8534999999999999</v>
      </c>
      <c r="E73" s="16">
        <f t="shared" si="17"/>
        <v>4</v>
      </c>
      <c r="F73" s="19">
        <f t="shared" si="18"/>
        <v>-7.4139999999999997</v>
      </c>
      <c r="G73" s="16"/>
      <c r="H73" s="16">
        <f>H74-(I73-I74)*2</f>
        <v>6.2200000000000006</v>
      </c>
      <c r="I73" s="16">
        <v>1.91</v>
      </c>
      <c r="J73" s="19">
        <f>AVERAGE(I72,I73)</f>
        <v>1.911</v>
      </c>
      <c r="K73" s="16">
        <f>H73-H72</f>
        <v>1.2200000000000006</v>
      </c>
      <c r="L73" s="19">
        <f t="shared" si="21"/>
        <v>2.3314200000000014</v>
      </c>
      <c r="M73" s="19" t="s">
        <v>19</v>
      </c>
      <c r="N73" s="24"/>
      <c r="O73" s="24"/>
      <c r="P73" s="24"/>
      <c r="Q73" s="22"/>
      <c r="R73" s="21"/>
      <c r="T73" s="49"/>
    </row>
    <row r="74" spans="2:20" x14ac:dyDescent="0.2">
      <c r="B74" s="16">
        <v>34</v>
      </c>
      <c r="C74" s="19">
        <v>-1.823</v>
      </c>
      <c r="D74" s="19">
        <f t="shared" si="16"/>
        <v>-1.853</v>
      </c>
      <c r="E74" s="16">
        <f t="shared" si="17"/>
        <v>4</v>
      </c>
      <c r="F74" s="19">
        <f t="shared" si="18"/>
        <v>-7.4119999999999999</v>
      </c>
      <c r="G74" s="16"/>
      <c r="H74" s="21">
        <f>H75-9</f>
        <v>16</v>
      </c>
      <c r="I74" s="21">
        <f>I75</f>
        <v>-2.98</v>
      </c>
      <c r="J74" s="19">
        <f t="shared" ref="J74:J79" si="22">AVERAGE(I73,I74)</f>
        <v>-0.53500000000000003</v>
      </c>
      <c r="K74" s="16">
        <f t="shared" ref="K74:K79" si="23">H74-H73</f>
        <v>9.7799999999999994</v>
      </c>
      <c r="L74" s="19">
        <f t="shared" si="21"/>
        <v>-5.2323000000000004</v>
      </c>
      <c r="M74" s="19"/>
      <c r="N74" s="20"/>
      <c r="O74" s="20"/>
      <c r="P74" s="20"/>
      <c r="Q74" s="22"/>
      <c r="R74" s="21"/>
      <c r="T74" s="49"/>
    </row>
    <row r="75" spans="2:20" x14ac:dyDescent="0.2">
      <c r="B75" s="16">
        <v>38</v>
      </c>
      <c r="C75" s="19">
        <v>-1.5580000000000001</v>
      </c>
      <c r="D75" s="19">
        <f t="shared" si="16"/>
        <v>-1.6905000000000001</v>
      </c>
      <c r="E75" s="16">
        <f t="shared" si="17"/>
        <v>4</v>
      </c>
      <c r="F75" s="19">
        <f t="shared" si="18"/>
        <v>-6.7620000000000005</v>
      </c>
      <c r="G75" s="1"/>
      <c r="H75" s="21">
        <v>25</v>
      </c>
      <c r="I75" s="21">
        <v>-2.98</v>
      </c>
      <c r="J75" s="19">
        <f t="shared" si="22"/>
        <v>-2.98</v>
      </c>
      <c r="K75" s="16">
        <f t="shared" si="23"/>
        <v>9</v>
      </c>
      <c r="L75" s="19">
        <f t="shared" si="21"/>
        <v>-26.82</v>
      </c>
      <c r="M75" s="19"/>
      <c r="N75" s="24"/>
      <c r="O75" s="24"/>
      <c r="P75" s="24"/>
      <c r="Q75" s="22"/>
      <c r="R75" s="21"/>
      <c r="T75" s="49"/>
    </row>
    <row r="76" spans="2:20" x14ac:dyDescent="0.2">
      <c r="B76" s="16">
        <v>42</v>
      </c>
      <c r="C76" s="19">
        <v>-1.288</v>
      </c>
      <c r="D76" s="19">
        <f t="shared" si="16"/>
        <v>-1.423</v>
      </c>
      <c r="E76" s="16">
        <f t="shared" si="17"/>
        <v>4</v>
      </c>
      <c r="F76" s="19">
        <f t="shared" si="18"/>
        <v>-5.6920000000000002</v>
      </c>
      <c r="G76" s="1"/>
      <c r="H76" s="16">
        <f>H75+9</f>
        <v>34</v>
      </c>
      <c r="I76" s="16">
        <f>I75</f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M76" s="19"/>
      <c r="N76" s="24"/>
      <c r="O76" s="24"/>
      <c r="P76" s="24"/>
      <c r="Q76" s="22"/>
      <c r="R76" s="21"/>
      <c r="T76" s="49"/>
    </row>
    <row r="77" spans="2:20" x14ac:dyDescent="0.2">
      <c r="B77" s="16">
        <v>46</v>
      </c>
      <c r="C77" s="19">
        <v>-0.98299999999999998</v>
      </c>
      <c r="D77" s="19">
        <f t="shared" si="16"/>
        <v>-1.1355</v>
      </c>
      <c r="E77" s="16">
        <f t="shared" si="17"/>
        <v>4</v>
      </c>
      <c r="F77" s="19">
        <f t="shared" si="18"/>
        <v>-4.5419999999999998</v>
      </c>
      <c r="G77" s="1"/>
      <c r="H77" s="16">
        <f>H76+(I77-I76)*2</f>
        <v>44.06</v>
      </c>
      <c r="I77" s="16">
        <v>2.0499999999999998</v>
      </c>
      <c r="J77" s="19">
        <f t="shared" si="22"/>
        <v>-0.46500000000000008</v>
      </c>
      <c r="K77" s="16">
        <f t="shared" si="23"/>
        <v>10.060000000000002</v>
      </c>
      <c r="L77" s="19">
        <f t="shared" si="21"/>
        <v>-4.6779000000000019</v>
      </c>
      <c r="N77" s="20"/>
      <c r="O77" s="20"/>
      <c r="P77" s="20"/>
      <c r="R77" s="21"/>
      <c r="T77" s="49"/>
    </row>
    <row r="78" spans="2:20" x14ac:dyDescent="0.2">
      <c r="B78" s="16">
        <v>48</v>
      </c>
      <c r="C78" s="19">
        <v>-0.44800000000000001</v>
      </c>
      <c r="D78" s="19"/>
      <c r="E78" s="16"/>
      <c r="F78" s="19"/>
      <c r="G78" s="1"/>
      <c r="H78" s="16">
        <v>45</v>
      </c>
      <c r="I78" s="28">
        <v>2.0379999999999998</v>
      </c>
      <c r="J78" s="19">
        <f t="shared" si="22"/>
        <v>2.0439999999999996</v>
      </c>
      <c r="K78" s="16">
        <f t="shared" si="23"/>
        <v>0.93999999999999773</v>
      </c>
      <c r="L78" s="19">
        <f t="shared" si="21"/>
        <v>1.9213599999999951</v>
      </c>
      <c r="M78" s="19"/>
      <c r="N78" s="20"/>
      <c r="O78" s="20"/>
      <c r="P78" s="20"/>
      <c r="R78" s="21"/>
      <c r="T78" s="49"/>
    </row>
    <row r="79" spans="2:20" x14ac:dyDescent="0.2">
      <c r="B79" s="16">
        <v>50</v>
      </c>
      <c r="C79" s="19">
        <v>2.2669999999999999</v>
      </c>
      <c r="D79" s="19"/>
      <c r="E79" s="16"/>
      <c r="F79" s="19"/>
      <c r="G79" s="1"/>
      <c r="H79" s="17">
        <v>50</v>
      </c>
      <c r="I79" s="17">
        <v>2.0249999999999999</v>
      </c>
      <c r="J79" s="19">
        <f t="shared" si="22"/>
        <v>2.0314999999999999</v>
      </c>
      <c r="K79" s="16">
        <f t="shared" si="23"/>
        <v>5</v>
      </c>
      <c r="L79" s="19">
        <f t="shared" si="21"/>
        <v>10.157499999999999</v>
      </c>
      <c r="M79" s="19" t="s">
        <v>18</v>
      </c>
      <c r="N79" s="20"/>
      <c r="O79" s="20"/>
      <c r="P79" s="20"/>
      <c r="R79" s="21"/>
      <c r="T79" s="49"/>
    </row>
    <row r="80" spans="2:20" x14ac:dyDescent="0.2">
      <c r="B80" s="17">
        <v>55</v>
      </c>
      <c r="C80" s="43">
        <v>2.2570000000000001</v>
      </c>
      <c r="D80" s="19"/>
      <c r="E80" s="16"/>
      <c r="F80" s="19"/>
      <c r="H80" s="17"/>
      <c r="I80" s="17"/>
      <c r="J80" s="19"/>
      <c r="K80" s="16"/>
      <c r="L80" s="19"/>
      <c r="M80" s="19"/>
      <c r="N80" s="20"/>
      <c r="O80" s="20"/>
      <c r="P80" s="20"/>
      <c r="R80" s="21"/>
      <c r="T80" s="49"/>
    </row>
    <row r="81" spans="2:20" x14ac:dyDescent="0.2">
      <c r="B81" s="17">
        <v>60</v>
      </c>
      <c r="C81" s="43">
        <v>2.2519999999999998</v>
      </c>
      <c r="D81" s="19"/>
      <c r="E81" s="16"/>
      <c r="F81" s="19"/>
      <c r="H81" s="17"/>
      <c r="I81" s="17"/>
      <c r="J81" s="19"/>
      <c r="K81" s="16"/>
      <c r="L81" s="19"/>
      <c r="M81" s="19" t="s">
        <v>21</v>
      </c>
      <c r="O81" s="24"/>
      <c r="P81" s="24"/>
      <c r="T81" s="49"/>
    </row>
    <row r="82" spans="2:20" x14ac:dyDescent="0.2">
      <c r="B82" s="17"/>
      <c r="C82" s="43"/>
      <c r="D82" s="19"/>
      <c r="E82" s="16"/>
      <c r="F82" s="19"/>
      <c r="H82" s="17"/>
      <c r="I82" s="17"/>
      <c r="J82" s="19"/>
      <c r="K82" s="16"/>
      <c r="L82" s="19"/>
      <c r="M82" s="19"/>
      <c r="O82" s="14"/>
      <c r="P82" s="14"/>
    </row>
  </sheetData>
  <mergeCells count="9">
    <mergeCell ref="G63:H63"/>
    <mergeCell ref="B64:F64"/>
    <mergeCell ref="H64:L64"/>
    <mergeCell ref="A1:T1"/>
    <mergeCell ref="A3:Q3"/>
    <mergeCell ref="B4:F4"/>
    <mergeCell ref="H4:L4"/>
    <mergeCell ref="A62:S62"/>
    <mergeCell ref="A23:S23"/>
  </mergeCells>
  <printOptions horizontalCentered="1"/>
  <pageMargins left="0" right="0" top="0.25" bottom="0.3" header="0" footer="0"/>
  <pageSetup paperSize="9" orientation="portrait" horizontalDpi="4294967293" verticalDpi="1200" r:id="rId1"/>
  <headerFooter alignWithMargins="0">
    <oddFooter>Page &amp;P&amp;R&amp;A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V219"/>
  <sheetViews>
    <sheetView view="pageLayout" topLeftCell="A199" zoomScaleNormal="100" workbookViewId="0">
      <selection activeCell="S229" sqref="S229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" style="5" customWidth="1"/>
    <col min="14" max="16" width="10.140625" style="5" customWidth="1"/>
    <col min="17" max="17" width="8.7109375" style="5" customWidth="1"/>
    <col min="18" max="18" width="8.85546875" style="5"/>
    <col min="19" max="19" width="18" style="5" customWidth="1"/>
    <col min="20" max="20" width="11.8554687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34" t="s">
        <v>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5"/>
      <c r="O1" s="135"/>
      <c r="P1" s="135"/>
      <c r="Q1" s="135"/>
      <c r="R1" s="135"/>
      <c r="S1" s="135"/>
      <c r="T1" s="13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3" t="s">
        <v>37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22" x14ac:dyDescent="0.2">
      <c r="B4" s="2">
        <v>0</v>
      </c>
      <c r="C4" s="3">
        <v>-0.93</v>
      </c>
      <c r="D4" s="16"/>
      <c r="E4" s="16"/>
      <c r="F4" s="16"/>
      <c r="G4" s="16"/>
      <c r="H4" s="17"/>
      <c r="I4" s="18"/>
      <c r="J4" s="19"/>
      <c r="K4" s="16"/>
      <c r="L4" s="19"/>
      <c r="M4" s="19" t="s">
        <v>27</v>
      </c>
      <c r="N4" s="20"/>
      <c r="O4" s="20"/>
      <c r="P4" s="20"/>
      <c r="R4" s="21"/>
    </row>
    <row r="5" spans="1:22" x14ac:dyDescent="0.2">
      <c r="B5" s="2">
        <v>3</v>
      </c>
      <c r="C5" s="3">
        <v>-0.94899999999999995</v>
      </c>
      <c r="D5" s="19">
        <f>(C4+C5)/2</f>
        <v>-0.9395</v>
      </c>
      <c r="E5" s="16">
        <f>B5-B4</f>
        <v>3</v>
      </c>
      <c r="F5" s="19">
        <f>D5*E5</f>
        <v>-2.8185000000000002</v>
      </c>
      <c r="G5" s="16"/>
      <c r="H5" s="2">
        <v>0</v>
      </c>
      <c r="I5" s="2">
        <v>2.1709999999999998</v>
      </c>
      <c r="J5" s="19"/>
      <c r="K5" s="16"/>
      <c r="L5" s="19"/>
      <c r="M5" s="19" t="s">
        <v>17</v>
      </c>
      <c r="N5" s="20"/>
      <c r="O5" s="20"/>
      <c r="P5" s="20"/>
      <c r="Q5" s="22"/>
      <c r="R5" s="21"/>
    </row>
    <row r="6" spans="1:22" x14ac:dyDescent="0.2">
      <c r="B6" s="2">
        <v>5</v>
      </c>
      <c r="C6" s="3">
        <v>-0.97</v>
      </c>
      <c r="D6" s="19">
        <f t="shared" ref="D6:D17" si="0">(C5+C6)/2</f>
        <v>-0.95950000000000002</v>
      </c>
      <c r="E6" s="16">
        <f t="shared" ref="E6:E17" si="1">B6-B5</f>
        <v>2</v>
      </c>
      <c r="F6" s="19">
        <f t="shared" ref="F6:F17" si="2">D6*E6</f>
        <v>-1.919</v>
      </c>
      <c r="G6" s="16"/>
      <c r="H6" s="2">
        <v>5</v>
      </c>
      <c r="I6" s="2">
        <v>2.1840000000000002</v>
      </c>
      <c r="J6" s="19">
        <f t="shared" ref="J6:J11" si="3">AVERAGE(I5,I6)</f>
        <v>2.1775000000000002</v>
      </c>
      <c r="K6" s="16">
        <f t="shared" ref="K6:K11" si="4">H6-H5</f>
        <v>5</v>
      </c>
      <c r="L6" s="19">
        <f t="shared" ref="L6:L17" si="5">K6*J6</f>
        <v>10.887500000000001</v>
      </c>
      <c r="N6" s="20"/>
      <c r="O6" s="20"/>
      <c r="P6" s="20"/>
      <c r="Q6" s="22"/>
      <c r="R6" s="21"/>
    </row>
    <row r="7" spans="1:22" x14ac:dyDescent="0.2">
      <c r="B7" s="2">
        <v>7</v>
      </c>
      <c r="C7" s="3">
        <v>-1.0589999999999999</v>
      </c>
      <c r="D7" s="19">
        <f t="shared" si="0"/>
        <v>-1.0145</v>
      </c>
      <c r="E7" s="16">
        <f t="shared" si="1"/>
        <v>2</v>
      </c>
      <c r="F7" s="19">
        <f t="shared" si="2"/>
        <v>-2.0289999999999999</v>
      </c>
      <c r="G7" s="16"/>
      <c r="H7" s="2">
        <v>10</v>
      </c>
      <c r="I7" s="2">
        <v>2.1960000000000002</v>
      </c>
      <c r="J7" s="19">
        <f t="shared" si="3"/>
        <v>2.1900000000000004</v>
      </c>
      <c r="K7" s="16">
        <f t="shared" si="4"/>
        <v>5</v>
      </c>
      <c r="L7" s="19">
        <f t="shared" si="5"/>
        <v>10.950000000000003</v>
      </c>
      <c r="M7" s="19"/>
      <c r="N7" s="20"/>
      <c r="O7" s="20"/>
      <c r="P7" s="20"/>
      <c r="Q7" s="22"/>
      <c r="R7" s="21"/>
    </row>
    <row r="8" spans="1:22" x14ac:dyDescent="0.2">
      <c r="B8" s="2">
        <v>12</v>
      </c>
      <c r="C8" s="3">
        <v>-1.43</v>
      </c>
      <c r="D8" s="19">
        <f t="shared" si="0"/>
        <v>-1.2444999999999999</v>
      </c>
      <c r="E8" s="16">
        <f t="shared" si="1"/>
        <v>5</v>
      </c>
      <c r="F8" s="19">
        <f t="shared" si="2"/>
        <v>-6.2225000000000001</v>
      </c>
      <c r="G8" s="16"/>
      <c r="H8" s="2">
        <v>12</v>
      </c>
      <c r="I8" s="2">
        <v>1.306</v>
      </c>
      <c r="J8" s="19">
        <f t="shared" si="3"/>
        <v>1.7510000000000001</v>
      </c>
      <c r="K8" s="16">
        <f t="shared" si="4"/>
        <v>2</v>
      </c>
      <c r="L8" s="19">
        <f t="shared" si="5"/>
        <v>3.5020000000000002</v>
      </c>
      <c r="M8" s="19"/>
      <c r="N8" s="20"/>
      <c r="O8" s="20"/>
      <c r="P8" s="20"/>
      <c r="Q8" s="22"/>
      <c r="R8" s="21"/>
    </row>
    <row r="9" spans="1:22" x14ac:dyDescent="0.2">
      <c r="B9" s="2">
        <v>15</v>
      </c>
      <c r="C9" s="3">
        <v>-1.83</v>
      </c>
      <c r="D9" s="19">
        <f t="shared" si="0"/>
        <v>-1.63</v>
      </c>
      <c r="E9" s="16">
        <f t="shared" si="1"/>
        <v>3</v>
      </c>
      <c r="F9" s="19">
        <f t="shared" si="2"/>
        <v>-4.8899999999999997</v>
      </c>
      <c r="G9" s="16"/>
      <c r="H9" s="2">
        <v>15</v>
      </c>
      <c r="I9" s="2">
        <v>0.70899999999999996</v>
      </c>
      <c r="J9" s="19">
        <f t="shared" si="3"/>
        <v>1.0075000000000001</v>
      </c>
      <c r="K9" s="16">
        <f t="shared" si="4"/>
        <v>3</v>
      </c>
      <c r="L9" s="19">
        <f t="shared" si="5"/>
        <v>3.0225</v>
      </c>
      <c r="M9" s="19"/>
      <c r="N9" s="20"/>
      <c r="O9" s="20"/>
      <c r="P9" s="20"/>
      <c r="Q9" s="22"/>
      <c r="R9" s="21"/>
    </row>
    <row r="10" spans="1:22" x14ac:dyDescent="0.2">
      <c r="B10" s="2">
        <v>22</v>
      </c>
      <c r="C10" s="3">
        <v>-2.2040000000000002</v>
      </c>
      <c r="D10" s="19">
        <f t="shared" si="0"/>
        <v>-2.0170000000000003</v>
      </c>
      <c r="E10" s="16">
        <f t="shared" si="1"/>
        <v>7</v>
      </c>
      <c r="F10" s="19">
        <f t="shared" si="2"/>
        <v>-14.119000000000003</v>
      </c>
      <c r="G10" s="16"/>
      <c r="H10" s="2">
        <v>18</v>
      </c>
      <c r="I10" s="2">
        <v>-0.20799999999999999</v>
      </c>
      <c r="J10" s="19">
        <f t="shared" si="3"/>
        <v>0.2505</v>
      </c>
      <c r="K10" s="16">
        <f t="shared" si="4"/>
        <v>3</v>
      </c>
      <c r="L10" s="19">
        <f t="shared" si="5"/>
        <v>0.75150000000000006</v>
      </c>
      <c r="N10" s="20"/>
      <c r="O10" s="20"/>
      <c r="P10" s="20"/>
      <c r="Q10" s="22"/>
      <c r="R10" s="21"/>
    </row>
    <row r="11" spans="1:22" x14ac:dyDescent="0.2">
      <c r="B11" s="2">
        <v>27</v>
      </c>
      <c r="C11" s="3">
        <v>-2.4790000000000001</v>
      </c>
      <c r="D11" s="19">
        <f t="shared" si="0"/>
        <v>-2.3414999999999999</v>
      </c>
      <c r="E11" s="16">
        <f t="shared" si="1"/>
        <v>5</v>
      </c>
      <c r="F11" s="19">
        <f t="shared" si="2"/>
        <v>-11.7075</v>
      </c>
      <c r="G11" s="16"/>
      <c r="H11" s="2">
        <v>21</v>
      </c>
      <c r="I11" s="2">
        <v>-0.69599999999999995</v>
      </c>
      <c r="J11" s="19">
        <f t="shared" si="3"/>
        <v>-0.45199999999999996</v>
      </c>
      <c r="K11" s="16">
        <f t="shared" si="4"/>
        <v>3</v>
      </c>
      <c r="L11" s="19">
        <f t="shared" si="5"/>
        <v>-1.3559999999999999</v>
      </c>
      <c r="M11" s="19"/>
      <c r="N11" s="20"/>
      <c r="O11" s="20"/>
      <c r="P11" s="20"/>
      <c r="Q11" s="22"/>
      <c r="R11" s="21"/>
    </row>
    <row r="12" spans="1:22" x14ac:dyDescent="0.2">
      <c r="B12" s="2">
        <v>32</v>
      </c>
      <c r="C12" s="3">
        <v>-2.73</v>
      </c>
      <c r="D12" s="19">
        <f t="shared" si="0"/>
        <v>-2.6044999999999998</v>
      </c>
      <c r="E12" s="16">
        <f t="shared" si="1"/>
        <v>5</v>
      </c>
      <c r="F12" s="19">
        <f t="shared" si="2"/>
        <v>-13.022499999999999</v>
      </c>
      <c r="G12" s="16"/>
      <c r="H12" s="16">
        <f>H13-(I12-I13)*2</f>
        <v>23.2</v>
      </c>
      <c r="I12" s="16">
        <v>-1.1000000000000001</v>
      </c>
      <c r="J12" s="19">
        <f>AVERAGE(I11,I12)</f>
        <v>-0.89800000000000002</v>
      </c>
      <c r="K12" s="16">
        <f>H12-H11</f>
        <v>2.1999999999999993</v>
      </c>
      <c r="L12" s="19">
        <f t="shared" si="5"/>
        <v>-1.9755999999999994</v>
      </c>
      <c r="M12" s="19"/>
      <c r="N12" s="24"/>
      <c r="O12" s="24"/>
      <c r="P12" s="24"/>
      <c r="Q12" s="22"/>
      <c r="R12" s="21"/>
    </row>
    <row r="13" spans="1:22" x14ac:dyDescent="0.2">
      <c r="B13" s="2">
        <v>37</v>
      </c>
      <c r="C13" s="3">
        <v>-3.0259999999999998</v>
      </c>
      <c r="D13" s="19">
        <f t="shared" si="0"/>
        <v>-2.8780000000000001</v>
      </c>
      <c r="E13" s="16">
        <f t="shared" si="1"/>
        <v>5</v>
      </c>
      <c r="F13" s="19">
        <f t="shared" si="2"/>
        <v>-14.39</v>
      </c>
      <c r="G13" s="16"/>
      <c r="H13" s="21">
        <f>H14-9</f>
        <v>27</v>
      </c>
      <c r="I13" s="21">
        <f>I14</f>
        <v>-3</v>
      </c>
      <c r="J13" s="19">
        <f t="shared" ref="J13:J17" si="6">AVERAGE(I12,I13)</f>
        <v>-2.0499999999999998</v>
      </c>
      <c r="K13" s="16">
        <f t="shared" ref="K13:K17" si="7">H13-H12</f>
        <v>3.8000000000000007</v>
      </c>
      <c r="L13" s="19">
        <f t="shared" si="5"/>
        <v>-7.7900000000000009</v>
      </c>
      <c r="M13" s="19"/>
      <c r="N13" s="20"/>
      <c r="O13" s="20"/>
      <c r="P13" s="20"/>
      <c r="Q13" s="22"/>
      <c r="R13" s="21"/>
    </row>
    <row r="14" spans="1:22" x14ac:dyDescent="0.2">
      <c r="B14" s="2">
        <v>42</v>
      </c>
      <c r="C14" s="3">
        <v>-3.23</v>
      </c>
      <c r="D14" s="19">
        <f t="shared" si="0"/>
        <v>-3.1280000000000001</v>
      </c>
      <c r="E14" s="16">
        <f t="shared" si="1"/>
        <v>5</v>
      </c>
      <c r="F14" s="19">
        <f t="shared" si="2"/>
        <v>-15.64</v>
      </c>
      <c r="G14" s="1"/>
      <c r="H14" s="21">
        <v>36</v>
      </c>
      <c r="I14" s="21">
        <v>-3</v>
      </c>
      <c r="J14" s="19">
        <f t="shared" si="6"/>
        <v>-3</v>
      </c>
      <c r="K14" s="16">
        <f t="shared" si="7"/>
        <v>9</v>
      </c>
      <c r="L14" s="19">
        <f t="shared" si="5"/>
        <v>-27</v>
      </c>
      <c r="N14" s="24"/>
      <c r="O14" s="24"/>
      <c r="P14" s="24"/>
      <c r="Q14" s="22"/>
      <c r="R14" s="21"/>
    </row>
    <row r="15" spans="1:22" x14ac:dyDescent="0.2">
      <c r="B15" s="2">
        <v>47</v>
      </c>
      <c r="C15" s="3">
        <v>-3.504</v>
      </c>
      <c r="D15" s="19">
        <f t="shared" si="0"/>
        <v>-3.367</v>
      </c>
      <c r="E15" s="16">
        <f t="shared" si="1"/>
        <v>5</v>
      </c>
      <c r="F15" s="19">
        <f t="shared" si="2"/>
        <v>-16.835000000000001</v>
      </c>
      <c r="G15" s="1"/>
      <c r="H15" s="16">
        <f>H14+9</f>
        <v>45</v>
      </c>
      <c r="I15" s="16">
        <f>I14</f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52</v>
      </c>
      <c r="C16" s="3">
        <v>-3.669</v>
      </c>
      <c r="D16" s="19">
        <f t="shared" si="0"/>
        <v>-3.5865</v>
      </c>
      <c r="E16" s="16">
        <f t="shared" si="1"/>
        <v>5</v>
      </c>
      <c r="F16" s="19">
        <f t="shared" si="2"/>
        <v>-17.932500000000001</v>
      </c>
      <c r="G16" s="1"/>
      <c r="H16" s="16">
        <f>H15+(I16-I15)*2</f>
        <v>49</v>
      </c>
      <c r="I16" s="16">
        <v>-1</v>
      </c>
      <c r="J16" s="19">
        <f t="shared" si="6"/>
        <v>-2</v>
      </c>
      <c r="K16" s="16">
        <f t="shared" si="7"/>
        <v>4</v>
      </c>
      <c r="L16" s="19">
        <f t="shared" si="5"/>
        <v>-8</v>
      </c>
      <c r="M16" s="19"/>
      <c r="N16" s="20"/>
      <c r="O16" s="20"/>
      <c r="P16" s="20"/>
      <c r="R16" s="21"/>
    </row>
    <row r="17" spans="2:18" x14ac:dyDescent="0.2">
      <c r="B17" s="2">
        <v>57</v>
      </c>
      <c r="C17" s="3">
        <v>-3.83</v>
      </c>
      <c r="D17" s="19">
        <f t="shared" si="0"/>
        <v>-3.7495000000000003</v>
      </c>
      <c r="E17" s="16">
        <f t="shared" si="1"/>
        <v>5</v>
      </c>
      <c r="F17" s="19">
        <f t="shared" si="2"/>
        <v>-18.747500000000002</v>
      </c>
      <c r="G17" s="1"/>
      <c r="H17" s="2">
        <v>50</v>
      </c>
      <c r="I17" s="28">
        <v>-0.69399999999999995</v>
      </c>
      <c r="J17" s="19">
        <f t="shared" si="6"/>
        <v>-0.84699999999999998</v>
      </c>
      <c r="K17" s="16">
        <f t="shared" si="7"/>
        <v>1</v>
      </c>
      <c r="L17" s="19">
        <f t="shared" si="5"/>
        <v>-0.84699999999999998</v>
      </c>
      <c r="M17" s="19"/>
      <c r="N17" s="20"/>
      <c r="O17" s="20"/>
      <c r="P17" s="20"/>
      <c r="R17" s="21"/>
    </row>
    <row r="18" spans="2:18" x14ac:dyDescent="0.2">
      <c r="B18" s="2">
        <v>62</v>
      </c>
      <c r="C18" s="3">
        <v>-4.03</v>
      </c>
      <c r="D18" s="19"/>
      <c r="E18" s="16"/>
      <c r="F18" s="19"/>
      <c r="G18" s="1"/>
      <c r="H18" s="17"/>
      <c r="I18" s="17"/>
      <c r="J18" s="19"/>
      <c r="K18" s="16"/>
      <c r="L18" s="19"/>
      <c r="M18" s="19"/>
      <c r="N18" s="20"/>
      <c r="O18" s="20"/>
      <c r="P18" s="20"/>
      <c r="R18" s="21"/>
    </row>
    <row r="19" spans="2:18" x14ac:dyDescent="0.2">
      <c r="B19" s="2">
        <v>67</v>
      </c>
      <c r="C19" s="3">
        <v>-4.2789999999999999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2:18" x14ac:dyDescent="0.2">
      <c r="B20" s="2">
        <v>72</v>
      </c>
      <c r="C20" s="3">
        <v>-4.43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2:18" x14ac:dyDescent="0.2">
      <c r="B21" s="2">
        <v>77</v>
      </c>
      <c r="C21" s="3">
        <v>-4.6689999999999996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2:18" x14ac:dyDescent="0.2">
      <c r="B22" s="2">
        <v>82</v>
      </c>
      <c r="C22" s="3">
        <v>-4.8739999999999997</v>
      </c>
      <c r="D22" s="19"/>
      <c r="E22" s="16"/>
      <c r="F22" s="19"/>
      <c r="G22" s="1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2:18" x14ac:dyDescent="0.2">
      <c r="B23" s="2">
        <v>87</v>
      </c>
      <c r="C23" s="3">
        <v>-5.0410000000000004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2:18" x14ac:dyDescent="0.2">
      <c r="B24" s="17">
        <v>92</v>
      </c>
      <c r="C24" s="3">
        <v>-5.2590000000000003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2:18" x14ac:dyDescent="0.2">
      <c r="B25" s="17">
        <v>97</v>
      </c>
      <c r="C25" s="3">
        <v>-5.4790000000000001</v>
      </c>
      <c r="D25" s="19"/>
      <c r="E25" s="16"/>
      <c r="F25" s="19"/>
      <c r="H25" s="17"/>
      <c r="I25" s="17"/>
      <c r="J25" s="19"/>
      <c r="K25" s="16"/>
      <c r="L25" s="19"/>
      <c r="M25" s="19"/>
      <c r="N25" s="20"/>
      <c r="O25" s="20"/>
      <c r="P25" s="20"/>
      <c r="R25" s="21"/>
    </row>
    <row r="26" spans="2:18" x14ac:dyDescent="0.2">
      <c r="B26" s="17">
        <v>102</v>
      </c>
      <c r="C26" s="3">
        <v>-5.6310000000000002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2:18" x14ac:dyDescent="0.2">
      <c r="B27" s="17">
        <v>107</v>
      </c>
      <c r="C27" s="3">
        <v>-5.83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2:18" x14ac:dyDescent="0.2">
      <c r="B28" s="17">
        <v>112</v>
      </c>
      <c r="C28" s="3">
        <v>-6.0289999999999999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2:18" x14ac:dyDescent="0.2">
      <c r="B29" s="17">
        <v>117</v>
      </c>
      <c r="C29" s="3">
        <v>-6.2789999999999999</v>
      </c>
      <c r="D29" s="19"/>
      <c r="E29" s="16"/>
      <c r="F29" s="19"/>
      <c r="H29" s="17"/>
      <c r="I29" s="17"/>
      <c r="J29" s="19"/>
      <c r="K29" s="16"/>
      <c r="L29" s="19"/>
      <c r="M29" s="19"/>
      <c r="N29" s="20"/>
      <c r="O29" s="20"/>
      <c r="P29" s="20"/>
      <c r="R29" s="21"/>
    </row>
    <row r="30" spans="2:18" x14ac:dyDescent="0.2">
      <c r="B30" s="17">
        <v>122</v>
      </c>
      <c r="C30" s="3">
        <v>-6.43</v>
      </c>
      <c r="D30" s="19"/>
      <c r="E30" s="16"/>
      <c r="F30" s="19"/>
      <c r="H30" s="17"/>
      <c r="I30" s="17"/>
      <c r="J30" s="19"/>
      <c r="K30" s="16"/>
      <c r="L30" s="19"/>
      <c r="M30" s="19"/>
      <c r="N30" s="20"/>
      <c r="O30" s="20"/>
      <c r="P30" s="20"/>
      <c r="R30" s="21"/>
    </row>
    <row r="31" spans="2:18" x14ac:dyDescent="0.2">
      <c r="B31" s="17">
        <v>127</v>
      </c>
      <c r="C31" s="3">
        <v>-6.6689999999999996</v>
      </c>
      <c r="D31" s="19"/>
      <c r="E31" s="16"/>
      <c r="F31" s="19"/>
      <c r="H31" s="17"/>
      <c r="I31" s="17"/>
      <c r="J31" s="19"/>
      <c r="K31" s="16"/>
      <c r="L31" s="19"/>
      <c r="M31" s="19"/>
      <c r="N31" s="20"/>
      <c r="O31" s="20"/>
      <c r="P31" s="20"/>
      <c r="R31" s="21"/>
    </row>
    <row r="32" spans="2:18" x14ac:dyDescent="0.2">
      <c r="B32" s="17">
        <v>132</v>
      </c>
      <c r="C32" s="3">
        <v>-6.83</v>
      </c>
      <c r="D32" s="19"/>
      <c r="E32" s="16"/>
      <c r="F32" s="19"/>
      <c r="H32" s="17"/>
      <c r="I32" s="17"/>
      <c r="J32" s="19"/>
      <c r="K32" s="16"/>
      <c r="L32" s="19"/>
      <c r="N32" s="20"/>
      <c r="O32" s="20"/>
      <c r="P32" s="20"/>
      <c r="R32" s="21"/>
    </row>
    <row r="33" spans="2:18" x14ac:dyDescent="0.2">
      <c r="B33" s="17">
        <v>137</v>
      </c>
      <c r="C33" s="3">
        <v>-6.8949999999999996</v>
      </c>
      <c r="D33" s="19"/>
      <c r="E33" s="16"/>
      <c r="F33" s="19"/>
      <c r="H33" s="17"/>
      <c r="I33" s="17"/>
      <c r="J33" s="19"/>
      <c r="K33" s="16"/>
      <c r="L33" s="19"/>
      <c r="M33" s="19"/>
      <c r="N33" s="20"/>
      <c r="O33" s="20"/>
      <c r="P33" s="20"/>
      <c r="R33" s="21"/>
    </row>
    <row r="34" spans="2:18" x14ac:dyDescent="0.2">
      <c r="B34" s="17">
        <v>143</v>
      </c>
      <c r="C34" s="3">
        <v>-6.92</v>
      </c>
      <c r="D34" s="19"/>
      <c r="E34" s="16"/>
      <c r="F34" s="19"/>
      <c r="H34" s="17"/>
      <c r="I34" s="17"/>
      <c r="J34" s="19"/>
      <c r="K34" s="16"/>
      <c r="L34" s="19"/>
      <c r="M34" s="19" t="s">
        <v>19</v>
      </c>
      <c r="N34" s="20"/>
      <c r="O34" s="20"/>
      <c r="P34" s="20"/>
      <c r="R34" s="21"/>
    </row>
    <row r="35" spans="2:18" x14ac:dyDescent="0.2">
      <c r="B35" s="17">
        <v>149</v>
      </c>
      <c r="C35" s="3">
        <v>-6.851</v>
      </c>
      <c r="D35" s="19"/>
      <c r="E35" s="16"/>
      <c r="F35" s="19"/>
      <c r="H35" s="17"/>
      <c r="I35" s="17"/>
      <c r="J35" s="19"/>
      <c r="K35" s="16"/>
      <c r="L35" s="19"/>
      <c r="M35" s="19"/>
      <c r="N35" s="20"/>
      <c r="O35" s="20"/>
      <c r="P35" s="20"/>
      <c r="R35" s="21"/>
    </row>
    <row r="36" spans="2:18" x14ac:dyDescent="0.2">
      <c r="B36" s="17">
        <v>154</v>
      </c>
      <c r="C36" s="3">
        <v>-6.83</v>
      </c>
      <c r="D36" s="19"/>
      <c r="E36" s="16"/>
      <c r="F36" s="19"/>
      <c r="H36" s="17"/>
      <c r="I36" s="17"/>
      <c r="J36" s="19"/>
      <c r="K36" s="16"/>
      <c r="L36" s="19"/>
      <c r="M36" s="19"/>
      <c r="N36" s="20"/>
      <c r="O36" s="20"/>
      <c r="P36" s="20"/>
      <c r="R36" s="21"/>
    </row>
    <row r="37" spans="2:18" x14ac:dyDescent="0.2">
      <c r="B37" s="17">
        <v>159</v>
      </c>
      <c r="C37" s="3">
        <v>-6.6689999999999996</v>
      </c>
      <c r="D37" s="19"/>
      <c r="E37" s="16"/>
      <c r="F37" s="19"/>
      <c r="H37" s="17"/>
      <c r="I37" s="17"/>
      <c r="J37" s="19"/>
      <c r="K37" s="16"/>
      <c r="L37" s="19"/>
      <c r="M37" s="19"/>
      <c r="N37" s="20"/>
      <c r="O37" s="20"/>
      <c r="P37" s="20"/>
      <c r="R37" s="21"/>
    </row>
    <row r="38" spans="2:18" x14ac:dyDescent="0.2">
      <c r="B38" s="17">
        <v>164</v>
      </c>
      <c r="C38" s="3">
        <v>-6.4340000000000002</v>
      </c>
      <c r="D38" s="19"/>
      <c r="E38" s="16"/>
      <c r="F38" s="19"/>
      <c r="H38" s="17"/>
      <c r="I38" s="17"/>
      <c r="J38" s="19"/>
      <c r="K38" s="16"/>
      <c r="L38" s="19"/>
      <c r="M38" s="19"/>
      <c r="N38" s="20"/>
      <c r="O38" s="20"/>
      <c r="P38" s="20"/>
      <c r="R38" s="21"/>
    </row>
    <row r="39" spans="2:18" x14ac:dyDescent="0.2">
      <c r="B39" s="17">
        <v>169</v>
      </c>
      <c r="C39" s="3">
        <v>-6.0789999999999997</v>
      </c>
      <c r="D39" s="19"/>
      <c r="E39" s="16"/>
      <c r="F39" s="19"/>
      <c r="H39" s="17"/>
      <c r="I39" s="17"/>
      <c r="J39" s="19"/>
      <c r="K39" s="16"/>
      <c r="L39" s="19"/>
      <c r="M39" s="19"/>
      <c r="N39" s="20"/>
      <c r="O39" s="20"/>
      <c r="P39" s="20"/>
      <c r="R39" s="21"/>
    </row>
    <row r="40" spans="2:18" x14ac:dyDescent="0.2">
      <c r="B40" s="17">
        <v>174</v>
      </c>
      <c r="C40" s="3">
        <v>-5.8890000000000002</v>
      </c>
      <c r="D40" s="19"/>
      <c r="E40" s="16"/>
      <c r="F40" s="19"/>
      <c r="H40" s="17"/>
      <c r="I40" s="17"/>
      <c r="J40" s="19"/>
      <c r="K40" s="16"/>
      <c r="L40" s="19"/>
      <c r="M40" s="19"/>
      <c r="N40" s="20"/>
      <c r="O40" s="20"/>
      <c r="P40" s="20"/>
      <c r="R40" s="21"/>
    </row>
    <row r="41" spans="2:18" x14ac:dyDescent="0.2">
      <c r="B41" s="17">
        <v>179</v>
      </c>
      <c r="C41" s="3">
        <v>-5.6840000000000002</v>
      </c>
      <c r="D41" s="19"/>
      <c r="E41" s="16"/>
      <c r="F41" s="19"/>
      <c r="H41" s="17"/>
      <c r="I41" s="17"/>
      <c r="J41" s="19"/>
      <c r="K41" s="16"/>
      <c r="L41" s="19"/>
      <c r="M41" s="19"/>
      <c r="N41" s="20"/>
      <c r="O41" s="20"/>
      <c r="P41" s="20"/>
      <c r="R41" s="21"/>
    </row>
    <row r="42" spans="2:18" x14ac:dyDescent="0.2">
      <c r="B42" s="17">
        <v>184</v>
      </c>
      <c r="C42" s="3">
        <v>-5.4240000000000004</v>
      </c>
      <c r="D42" s="19"/>
      <c r="E42" s="16"/>
      <c r="F42" s="19"/>
      <c r="H42" s="17"/>
      <c r="I42" s="17"/>
      <c r="J42" s="19"/>
      <c r="K42" s="16"/>
      <c r="L42" s="19"/>
      <c r="M42" s="19"/>
      <c r="N42" s="20"/>
      <c r="O42" s="20"/>
      <c r="P42" s="20"/>
      <c r="R42" s="21"/>
    </row>
    <row r="43" spans="2:18" x14ac:dyDescent="0.2">
      <c r="B43" s="17">
        <v>189</v>
      </c>
      <c r="C43" s="3">
        <v>-5.2690000000000001</v>
      </c>
      <c r="D43" s="19"/>
      <c r="E43" s="16"/>
      <c r="F43" s="19"/>
      <c r="H43" s="17"/>
      <c r="I43" s="17"/>
      <c r="J43" s="19"/>
      <c r="K43" s="16"/>
      <c r="L43" s="19"/>
      <c r="M43" s="19"/>
      <c r="N43" s="20"/>
      <c r="O43" s="20"/>
      <c r="P43" s="20"/>
      <c r="R43" s="21"/>
    </row>
    <row r="44" spans="2:18" x14ac:dyDescent="0.2">
      <c r="B44" s="17">
        <v>194</v>
      </c>
      <c r="C44" s="3">
        <v>-4.944</v>
      </c>
      <c r="D44" s="19"/>
      <c r="E44" s="16"/>
      <c r="F44" s="19"/>
      <c r="H44" s="17"/>
      <c r="I44" s="17"/>
      <c r="J44" s="19"/>
      <c r="K44" s="16"/>
      <c r="L44" s="19"/>
      <c r="M44" s="19"/>
      <c r="N44" s="20"/>
      <c r="O44" s="20"/>
      <c r="P44" s="20"/>
      <c r="R44" s="21"/>
    </row>
    <row r="45" spans="2:18" x14ac:dyDescent="0.2">
      <c r="B45" s="17">
        <v>199</v>
      </c>
      <c r="C45" s="3">
        <v>-4.78</v>
      </c>
      <c r="D45" s="19"/>
      <c r="E45" s="16"/>
      <c r="F45" s="19"/>
      <c r="H45" s="17"/>
      <c r="I45" s="17"/>
      <c r="J45" s="19"/>
      <c r="K45" s="16"/>
      <c r="L45" s="19"/>
      <c r="M45" s="19"/>
      <c r="N45" s="20"/>
      <c r="O45" s="20"/>
      <c r="P45" s="20"/>
      <c r="R45" s="21"/>
    </row>
    <row r="46" spans="2:18" x14ac:dyDescent="0.2">
      <c r="B46" s="17">
        <v>204</v>
      </c>
      <c r="C46" s="3">
        <v>-4.4989999999999997</v>
      </c>
      <c r="D46" s="19"/>
      <c r="E46" s="16"/>
      <c r="F46" s="19"/>
      <c r="H46" s="17"/>
      <c r="I46" s="17"/>
      <c r="J46" s="19"/>
      <c r="K46" s="16"/>
      <c r="L46" s="19"/>
      <c r="M46" s="19"/>
      <c r="N46" s="20"/>
      <c r="O46" s="20"/>
      <c r="P46" s="20"/>
      <c r="R46" s="21"/>
    </row>
    <row r="47" spans="2:18" x14ac:dyDescent="0.2">
      <c r="B47" s="17">
        <v>209</v>
      </c>
      <c r="C47" s="3">
        <v>-4.1239999999999997</v>
      </c>
      <c r="D47" s="19"/>
      <c r="E47" s="16"/>
      <c r="F47" s="19"/>
      <c r="H47" s="17"/>
      <c r="I47" s="17"/>
      <c r="J47" s="19"/>
      <c r="K47" s="16"/>
      <c r="L47" s="19"/>
      <c r="M47" s="19"/>
      <c r="N47" s="20"/>
      <c r="O47" s="20"/>
      <c r="P47" s="20"/>
      <c r="R47" s="21"/>
    </row>
    <row r="48" spans="2:18" x14ac:dyDescent="0.2">
      <c r="B48" s="17">
        <v>214</v>
      </c>
      <c r="C48" s="3">
        <v>-3.93</v>
      </c>
      <c r="D48" s="19"/>
      <c r="E48" s="16"/>
      <c r="F48" s="19"/>
      <c r="H48" s="17"/>
      <c r="I48" s="17"/>
      <c r="J48" s="19"/>
      <c r="K48" s="16"/>
      <c r="L48" s="19"/>
      <c r="M48" s="19"/>
      <c r="N48" s="20"/>
      <c r="O48" s="20"/>
      <c r="P48" s="20"/>
      <c r="R48" s="21"/>
    </row>
    <row r="49" spans="2:18" x14ac:dyDescent="0.2">
      <c r="B49" s="17">
        <v>219</v>
      </c>
      <c r="C49" s="3">
        <v>-3.7240000000000002</v>
      </c>
      <c r="D49" s="19"/>
      <c r="E49" s="16"/>
      <c r="F49" s="19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2:18" x14ac:dyDescent="0.2">
      <c r="B50" s="17">
        <v>224</v>
      </c>
      <c r="C50" s="3">
        <v>-3.5840000000000001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2:18" x14ac:dyDescent="0.2">
      <c r="B51" s="17">
        <v>229</v>
      </c>
      <c r="C51" s="3">
        <v>-3.3490000000000002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</row>
    <row r="52" spans="2:18" x14ac:dyDescent="0.2">
      <c r="B52" s="17">
        <v>234</v>
      </c>
      <c r="C52" s="3">
        <v>-3.0840000000000001</v>
      </c>
      <c r="D52" s="19"/>
      <c r="E52" s="16"/>
      <c r="F52" s="19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2:18" x14ac:dyDescent="0.2">
      <c r="B53" s="17">
        <v>239</v>
      </c>
      <c r="C53" s="3">
        <v>-2.83</v>
      </c>
      <c r="D53" s="19"/>
      <c r="E53" s="16"/>
      <c r="F53" s="19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2:18" x14ac:dyDescent="0.2">
      <c r="B54" s="17">
        <v>244</v>
      </c>
      <c r="C54" s="3">
        <v>-2.7040000000000002</v>
      </c>
      <c r="D54" s="19"/>
      <c r="E54" s="16"/>
      <c r="F54" s="19"/>
      <c r="H54" s="17"/>
      <c r="I54" s="17"/>
      <c r="J54" s="19"/>
      <c r="K54" s="16"/>
      <c r="L54" s="19"/>
      <c r="M54" s="19"/>
      <c r="N54" s="20"/>
      <c r="O54" s="20"/>
      <c r="P54" s="20"/>
      <c r="R54" s="21"/>
    </row>
    <row r="55" spans="2:18" x14ac:dyDescent="0.2">
      <c r="B55" s="17">
        <v>249</v>
      </c>
      <c r="C55" s="3">
        <v>-2.4239999999999999</v>
      </c>
      <c r="D55" s="19"/>
      <c r="E55" s="16"/>
      <c r="F55" s="19"/>
      <c r="H55" s="17"/>
      <c r="I55" s="17"/>
      <c r="J55" s="19"/>
      <c r="K55" s="16"/>
      <c r="L55" s="19"/>
      <c r="M55" s="19"/>
      <c r="N55" s="20"/>
      <c r="O55" s="20"/>
      <c r="P55" s="20"/>
      <c r="R55" s="21"/>
    </row>
    <row r="56" spans="2:18" x14ac:dyDescent="0.2">
      <c r="B56" s="17">
        <v>254</v>
      </c>
      <c r="C56" s="3">
        <v>-2.1539999999999999</v>
      </c>
      <c r="D56" s="19"/>
      <c r="E56" s="16"/>
      <c r="F56" s="19"/>
      <c r="H56" s="17"/>
      <c r="I56" s="17"/>
      <c r="J56" s="19"/>
      <c r="K56" s="16"/>
      <c r="L56" s="19"/>
      <c r="M56" s="19"/>
      <c r="N56" s="20"/>
      <c r="O56" s="20"/>
      <c r="P56" s="20"/>
      <c r="R56" s="21"/>
    </row>
    <row r="57" spans="2:18" x14ac:dyDescent="0.2">
      <c r="B57" s="17">
        <v>259</v>
      </c>
      <c r="C57" s="3">
        <v>-1.7989999999999999</v>
      </c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2:18" x14ac:dyDescent="0.2">
      <c r="B58" s="17">
        <v>264</v>
      </c>
      <c r="C58" s="3">
        <v>-1.53</v>
      </c>
      <c r="D58" s="19"/>
      <c r="E58" s="16"/>
      <c r="F58" s="19"/>
      <c r="H58" s="17"/>
      <c r="I58" s="17"/>
      <c r="J58" s="19"/>
      <c r="K58" s="16"/>
      <c r="L58" s="19"/>
      <c r="M58" s="19"/>
      <c r="N58" s="20"/>
      <c r="O58" s="20"/>
      <c r="P58" s="20"/>
      <c r="R58" s="21"/>
    </row>
    <row r="59" spans="2:18" x14ac:dyDescent="0.2">
      <c r="B59" s="17">
        <v>269</v>
      </c>
      <c r="C59" s="3">
        <v>-1.2689999999999999</v>
      </c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</row>
    <row r="60" spans="2:18" x14ac:dyDescent="0.2">
      <c r="B60" s="17">
        <v>274</v>
      </c>
      <c r="C60" s="3">
        <v>-0.93</v>
      </c>
      <c r="D60" s="19"/>
      <c r="E60" s="16"/>
      <c r="F60" s="19"/>
      <c r="H60" s="17"/>
      <c r="I60" s="17"/>
      <c r="J60" s="19"/>
      <c r="K60" s="16"/>
      <c r="L60" s="19"/>
      <c r="M60" s="19"/>
      <c r="N60" s="20"/>
      <c r="O60" s="20"/>
      <c r="P60" s="20"/>
      <c r="R60" s="21"/>
    </row>
    <row r="61" spans="2:18" x14ac:dyDescent="0.2">
      <c r="B61" s="17">
        <v>279</v>
      </c>
      <c r="C61" s="3">
        <v>-0.33500000000000002</v>
      </c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2:18" x14ac:dyDescent="0.2">
      <c r="B62" s="17">
        <v>281</v>
      </c>
      <c r="C62" s="3">
        <v>0.56899999999999995</v>
      </c>
      <c r="D62" s="19"/>
      <c r="E62" s="16"/>
      <c r="F62" s="19"/>
      <c r="H62" s="17"/>
      <c r="I62" s="17"/>
      <c r="J62" s="19"/>
      <c r="K62" s="16"/>
      <c r="L62" s="19"/>
      <c r="M62" s="19"/>
      <c r="N62" s="20"/>
      <c r="O62" s="20"/>
      <c r="P62" s="20"/>
      <c r="R62" s="21"/>
    </row>
    <row r="63" spans="2:18" x14ac:dyDescent="0.2">
      <c r="B63" s="17">
        <v>283</v>
      </c>
      <c r="C63" s="3">
        <v>1.621</v>
      </c>
      <c r="D63" s="19"/>
      <c r="E63" s="16"/>
      <c r="F63" s="19"/>
      <c r="H63" s="17"/>
      <c r="I63" s="17"/>
      <c r="J63" s="19"/>
      <c r="K63" s="16"/>
      <c r="L63" s="19"/>
      <c r="M63" s="19" t="s">
        <v>18</v>
      </c>
      <c r="N63" s="20"/>
      <c r="O63" s="20"/>
      <c r="P63" s="20"/>
      <c r="R63" s="21"/>
    </row>
    <row r="64" spans="2:18" x14ac:dyDescent="0.2">
      <c r="B64" s="17">
        <v>290</v>
      </c>
      <c r="C64" s="3">
        <v>1.6259999999999999</v>
      </c>
      <c r="D64" s="19"/>
      <c r="E64" s="16"/>
      <c r="F64" s="19"/>
      <c r="H64" s="17"/>
      <c r="I64" s="17"/>
      <c r="J64" s="19"/>
      <c r="K64" s="16"/>
      <c r="L64" s="19"/>
      <c r="M64" s="19"/>
      <c r="N64" s="20"/>
      <c r="O64" s="20"/>
      <c r="P64" s="20"/>
      <c r="R64" s="21"/>
    </row>
    <row r="65" spans="1:19" x14ac:dyDescent="0.2">
      <c r="B65" s="17">
        <v>295</v>
      </c>
      <c r="C65" s="3">
        <v>1.631</v>
      </c>
      <c r="D65" s="19"/>
      <c r="E65" s="16"/>
      <c r="F65" s="19"/>
      <c r="H65" s="17"/>
      <c r="I65" s="17"/>
      <c r="J65" s="19"/>
      <c r="K65" s="16"/>
      <c r="L65" s="19"/>
      <c r="M65" s="19" t="s">
        <v>23</v>
      </c>
      <c r="N65" s="20"/>
      <c r="O65" s="20"/>
      <c r="P65" s="20"/>
      <c r="R65" s="21"/>
    </row>
    <row r="66" spans="1:19" x14ac:dyDescent="0.2">
      <c r="B66" s="17"/>
      <c r="C66" s="43"/>
      <c r="D66" s="19"/>
      <c r="E66" s="16"/>
      <c r="F66" s="19"/>
      <c r="H66" s="17"/>
      <c r="I66" s="17"/>
      <c r="J66" s="19"/>
      <c r="K66" s="16"/>
      <c r="L66" s="19"/>
      <c r="M66" s="19"/>
      <c r="N66" s="20"/>
      <c r="O66" s="20"/>
      <c r="P66" s="20"/>
      <c r="R66" s="21"/>
    </row>
    <row r="67" spans="1:19" x14ac:dyDescent="0.2">
      <c r="B67" s="17"/>
      <c r="C67" s="43"/>
      <c r="D67" s="66"/>
      <c r="E67" s="67"/>
      <c r="F67" s="66"/>
      <c r="H67" s="17"/>
      <c r="I67" s="17"/>
      <c r="J67" s="66"/>
      <c r="K67" s="67"/>
      <c r="L67" s="66"/>
      <c r="M67" s="66"/>
      <c r="N67" s="20"/>
      <c r="O67" s="20"/>
      <c r="P67" s="20"/>
      <c r="R67" s="21"/>
    </row>
    <row r="68" spans="1:19" x14ac:dyDescent="0.2">
      <c r="B68" s="17"/>
      <c r="C68" s="43"/>
      <c r="D68" s="66"/>
      <c r="E68" s="67"/>
      <c r="F68" s="66"/>
      <c r="H68" s="17"/>
      <c r="I68" s="17"/>
      <c r="J68" s="66"/>
      <c r="K68" s="67"/>
      <c r="L68" s="66"/>
      <c r="M68" s="66"/>
      <c r="N68" s="20"/>
      <c r="O68" s="20"/>
      <c r="P68" s="20"/>
      <c r="R68" s="21"/>
    </row>
    <row r="69" spans="1:19" x14ac:dyDescent="0.2">
      <c r="B69" s="17"/>
      <c r="C69" s="43"/>
      <c r="D69" s="66"/>
      <c r="E69" s="67"/>
      <c r="F69" s="66"/>
      <c r="H69" s="17"/>
      <c r="I69" s="17"/>
      <c r="J69" s="66"/>
      <c r="K69" s="67"/>
      <c r="L69" s="66"/>
      <c r="M69" s="66"/>
      <c r="N69" s="20"/>
      <c r="O69" s="20"/>
      <c r="P69" s="20"/>
      <c r="R69" s="21"/>
    </row>
    <row r="70" spans="1:19" x14ac:dyDescent="0.2">
      <c r="B70" s="17"/>
      <c r="C70" s="43"/>
      <c r="D70" s="66"/>
      <c r="E70" s="67"/>
      <c r="F70" s="66"/>
      <c r="H70" s="17"/>
      <c r="I70" s="17"/>
      <c r="J70" s="66"/>
      <c r="K70" s="67"/>
      <c r="L70" s="66"/>
      <c r="M70" s="66"/>
      <c r="N70" s="20"/>
      <c r="O70" s="20"/>
      <c r="P70" s="20"/>
      <c r="R70" s="21"/>
    </row>
    <row r="71" spans="1:19" x14ac:dyDescent="0.2">
      <c r="B71" s="17"/>
      <c r="C71" s="43"/>
      <c r="D71" s="19"/>
      <c r="E71" s="16"/>
      <c r="F71" s="19"/>
      <c r="H71" s="17"/>
      <c r="I71" s="17"/>
      <c r="J71" s="19"/>
      <c r="K71" s="16"/>
      <c r="L71" s="19"/>
      <c r="M71" s="19"/>
      <c r="N71" s="20"/>
      <c r="O71" s="20"/>
      <c r="P71" s="20"/>
      <c r="R71" s="21"/>
    </row>
    <row r="72" spans="1:19" x14ac:dyDescent="0.2">
      <c r="B72" s="17"/>
      <c r="C72" s="43"/>
      <c r="D72" s="19"/>
      <c r="E72" s="16"/>
      <c r="F72" s="19"/>
      <c r="H72" s="17"/>
      <c r="I72" s="17"/>
      <c r="J72" s="19"/>
      <c r="K72" s="16"/>
      <c r="L72" s="19"/>
      <c r="M72" s="19"/>
      <c r="N72" s="20"/>
      <c r="O72" s="20"/>
      <c r="P72" s="20"/>
      <c r="R72" s="21"/>
    </row>
    <row r="73" spans="1:19" x14ac:dyDescent="0.2">
      <c r="B73" s="17"/>
      <c r="C73" s="43"/>
      <c r="D73" s="66"/>
      <c r="E73" s="67"/>
      <c r="F73" s="66"/>
      <c r="H73" s="17"/>
      <c r="I73" s="17"/>
      <c r="J73" s="66"/>
      <c r="K73" s="67"/>
      <c r="L73" s="66"/>
      <c r="M73" s="66"/>
      <c r="N73" s="20"/>
      <c r="O73" s="20"/>
      <c r="P73" s="20"/>
      <c r="R73" s="21"/>
    </row>
    <row r="74" spans="1:19" x14ac:dyDescent="0.2">
      <c r="A74" s="133" t="s">
        <v>38</v>
      </c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</row>
    <row r="75" spans="1:19" x14ac:dyDescent="0.2">
      <c r="B75" s="2">
        <v>0</v>
      </c>
      <c r="C75" s="3">
        <v>3.05</v>
      </c>
      <c r="D75" s="16"/>
      <c r="E75" s="16"/>
      <c r="F75" s="16"/>
      <c r="G75" s="16"/>
      <c r="H75" s="17"/>
      <c r="I75" s="18"/>
      <c r="J75" s="19"/>
      <c r="K75" s="16"/>
      <c r="L75" s="19"/>
      <c r="M75" s="19" t="s">
        <v>40</v>
      </c>
      <c r="N75" s="20"/>
      <c r="O75" s="20"/>
      <c r="P75" s="20"/>
      <c r="R75" s="21"/>
    </row>
    <row r="76" spans="1:19" x14ac:dyDescent="0.2">
      <c r="B76" s="2">
        <v>3</v>
      </c>
      <c r="C76" s="3">
        <v>3.06</v>
      </c>
      <c r="D76" s="19">
        <f>(C75+C76)/2</f>
        <v>3.0549999999999997</v>
      </c>
      <c r="E76" s="16">
        <f>B76-B75</f>
        <v>3</v>
      </c>
      <c r="F76" s="19">
        <f>D76*E76</f>
        <v>9.1649999999999991</v>
      </c>
      <c r="G76" s="16"/>
      <c r="H76" s="2">
        <v>0</v>
      </c>
      <c r="I76" s="2">
        <v>1.8839999999999999</v>
      </c>
      <c r="J76" s="19"/>
      <c r="K76" s="16"/>
      <c r="L76" s="19"/>
      <c r="M76" s="19" t="s">
        <v>17</v>
      </c>
      <c r="N76" s="20"/>
      <c r="O76" s="20"/>
      <c r="P76" s="20"/>
      <c r="Q76" s="22"/>
      <c r="R76" s="21"/>
    </row>
    <row r="77" spans="1:19" x14ac:dyDescent="0.2">
      <c r="B77" s="2">
        <v>5</v>
      </c>
      <c r="C77" s="3">
        <v>0.95899999999999996</v>
      </c>
      <c r="D77" s="19">
        <f t="shared" ref="D77:D90" si="8">(C76+C77)/2</f>
        <v>2.0095000000000001</v>
      </c>
      <c r="E77" s="16">
        <f t="shared" ref="E77:E90" si="9">B77-B76</f>
        <v>2</v>
      </c>
      <c r="F77" s="19">
        <f t="shared" ref="F77:F90" si="10">D77*E77</f>
        <v>4.0190000000000001</v>
      </c>
      <c r="G77" s="16"/>
      <c r="H77" s="2">
        <v>5</v>
      </c>
      <c r="I77" s="2">
        <v>1.861</v>
      </c>
      <c r="J77" s="19">
        <f t="shared" ref="J77:J82" si="11">AVERAGE(I76,I77)</f>
        <v>1.8725000000000001</v>
      </c>
      <c r="K77" s="16">
        <f t="shared" ref="K77:K82" si="12">H77-H76</f>
        <v>5</v>
      </c>
      <c r="L77" s="19">
        <f t="shared" ref="L77:L90" si="13">K77*J77</f>
        <v>9.3625000000000007</v>
      </c>
      <c r="N77" s="20"/>
      <c r="O77" s="20"/>
      <c r="P77" s="20"/>
      <c r="Q77" s="22"/>
      <c r="R77" s="21"/>
    </row>
    <row r="78" spans="1:19" x14ac:dyDescent="0.2">
      <c r="B78" s="2">
        <v>7</v>
      </c>
      <c r="C78" s="3">
        <v>0.63</v>
      </c>
      <c r="D78" s="19">
        <f t="shared" si="8"/>
        <v>0.79449999999999998</v>
      </c>
      <c r="E78" s="16">
        <f t="shared" si="9"/>
        <v>2</v>
      </c>
      <c r="F78" s="19">
        <f t="shared" si="10"/>
        <v>1.589</v>
      </c>
      <c r="G78" s="16"/>
      <c r="H78" s="2">
        <v>10</v>
      </c>
      <c r="I78" s="2">
        <v>1.8089999999999999</v>
      </c>
      <c r="J78" s="19">
        <f t="shared" si="11"/>
        <v>1.835</v>
      </c>
      <c r="K78" s="16">
        <f t="shared" si="12"/>
        <v>5</v>
      </c>
      <c r="L78" s="19">
        <f t="shared" si="13"/>
        <v>9.1750000000000007</v>
      </c>
      <c r="M78" s="19"/>
      <c r="N78" s="20"/>
      <c r="O78" s="20"/>
      <c r="P78" s="20"/>
      <c r="Q78" s="22"/>
      <c r="R78" s="21"/>
    </row>
    <row r="79" spans="1:19" x14ac:dyDescent="0.2">
      <c r="B79" s="2">
        <v>11</v>
      </c>
      <c r="C79" s="3">
        <v>-0.16</v>
      </c>
      <c r="D79" s="19">
        <f t="shared" si="8"/>
        <v>0.23499999999999999</v>
      </c>
      <c r="E79" s="16">
        <f t="shared" si="9"/>
        <v>4</v>
      </c>
      <c r="F79" s="19">
        <f t="shared" si="10"/>
        <v>0.94</v>
      </c>
      <c r="G79" s="16"/>
      <c r="H79" s="2">
        <v>12</v>
      </c>
      <c r="I79" s="2">
        <v>1.129</v>
      </c>
      <c r="J79" s="19">
        <f t="shared" si="11"/>
        <v>1.4689999999999999</v>
      </c>
      <c r="K79" s="16">
        <f t="shared" si="12"/>
        <v>2</v>
      </c>
      <c r="L79" s="19">
        <f t="shared" si="13"/>
        <v>2.9379999999999997</v>
      </c>
      <c r="M79" s="19"/>
      <c r="N79" s="20"/>
      <c r="O79" s="20"/>
      <c r="P79" s="20"/>
      <c r="Q79" s="22"/>
      <c r="R79" s="21"/>
    </row>
    <row r="80" spans="1:19" x14ac:dyDescent="0.2">
      <c r="B80" s="2">
        <v>15</v>
      </c>
      <c r="C80" s="3">
        <v>-0.66900000000000004</v>
      </c>
      <c r="D80" s="19">
        <f t="shared" si="8"/>
        <v>-0.41450000000000004</v>
      </c>
      <c r="E80" s="16">
        <f t="shared" si="9"/>
        <v>4</v>
      </c>
      <c r="F80" s="19">
        <f t="shared" si="10"/>
        <v>-1.6580000000000001</v>
      </c>
      <c r="G80" s="16"/>
      <c r="H80" s="2">
        <v>15</v>
      </c>
      <c r="I80" s="2">
        <v>0.308</v>
      </c>
      <c r="J80" s="19">
        <f t="shared" si="11"/>
        <v>0.71850000000000003</v>
      </c>
      <c r="K80" s="16">
        <f t="shared" si="12"/>
        <v>3</v>
      </c>
      <c r="L80" s="19">
        <f t="shared" si="13"/>
        <v>2.1555</v>
      </c>
      <c r="M80" s="19"/>
      <c r="N80" s="20"/>
      <c r="O80" s="20"/>
      <c r="P80" s="20"/>
      <c r="Q80" s="22"/>
      <c r="R80" s="21"/>
    </row>
    <row r="81" spans="2:18" x14ac:dyDescent="0.2">
      <c r="B81" s="2">
        <v>19</v>
      </c>
      <c r="C81" s="3">
        <v>-0.83</v>
      </c>
      <c r="D81" s="19">
        <f t="shared" si="8"/>
        <v>-0.74950000000000006</v>
      </c>
      <c r="E81" s="16">
        <f t="shared" si="9"/>
        <v>4</v>
      </c>
      <c r="F81" s="19">
        <f t="shared" si="10"/>
        <v>-2.9980000000000002</v>
      </c>
      <c r="G81" s="16"/>
      <c r="H81" s="2">
        <v>20</v>
      </c>
      <c r="I81" s="2">
        <v>-0.28100000000000003</v>
      </c>
      <c r="J81" s="19">
        <f t="shared" si="11"/>
        <v>1.3499999999999984E-2</v>
      </c>
      <c r="K81" s="16">
        <f t="shared" si="12"/>
        <v>5</v>
      </c>
      <c r="L81" s="19">
        <f t="shared" si="13"/>
        <v>6.7499999999999921E-2</v>
      </c>
      <c r="M81" s="19"/>
      <c r="N81" s="20"/>
      <c r="O81" s="20"/>
      <c r="P81" s="20"/>
      <c r="Q81" s="22"/>
      <c r="R81" s="21"/>
    </row>
    <row r="82" spans="2:18" x14ac:dyDescent="0.2">
      <c r="B82" s="2">
        <v>23</v>
      </c>
      <c r="C82" s="3">
        <v>-1.105</v>
      </c>
      <c r="D82" s="19">
        <f t="shared" si="8"/>
        <v>-0.96750000000000003</v>
      </c>
      <c r="E82" s="16">
        <f t="shared" si="9"/>
        <v>4</v>
      </c>
      <c r="F82" s="19">
        <f t="shared" si="10"/>
        <v>-3.87</v>
      </c>
      <c r="G82" s="16"/>
      <c r="H82" s="2">
        <v>25</v>
      </c>
      <c r="I82" s="2">
        <v>-0.95099999999999996</v>
      </c>
      <c r="J82" s="19">
        <f t="shared" si="11"/>
        <v>-0.61599999999999999</v>
      </c>
      <c r="K82" s="16">
        <f t="shared" si="12"/>
        <v>5</v>
      </c>
      <c r="L82" s="19">
        <f t="shared" si="13"/>
        <v>-3.08</v>
      </c>
      <c r="N82" s="20"/>
      <c r="O82" s="20"/>
      <c r="P82" s="20"/>
      <c r="Q82" s="22"/>
      <c r="R82" s="21"/>
    </row>
    <row r="83" spans="2:18" x14ac:dyDescent="0.2">
      <c r="B83" s="2">
        <v>27</v>
      </c>
      <c r="C83" s="3">
        <v>-1.2789999999999999</v>
      </c>
      <c r="D83" s="19">
        <f t="shared" si="8"/>
        <v>-1.1919999999999999</v>
      </c>
      <c r="E83" s="16">
        <f t="shared" si="9"/>
        <v>4</v>
      </c>
      <c r="F83" s="19">
        <f t="shared" si="10"/>
        <v>-4.7679999999999998</v>
      </c>
      <c r="G83" s="16"/>
      <c r="H83" s="16">
        <f>H84-(I83-I84)*2</f>
        <v>25.22</v>
      </c>
      <c r="I83" s="16">
        <v>-1.1000000000000001</v>
      </c>
      <c r="J83" s="19">
        <f>AVERAGE(I82,I83)</f>
        <v>-1.0255000000000001</v>
      </c>
      <c r="K83" s="16">
        <f>H83-H82</f>
        <v>0.21999999999999886</v>
      </c>
      <c r="L83" s="19">
        <f t="shared" si="13"/>
        <v>-0.22560999999999884</v>
      </c>
      <c r="M83" s="19"/>
      <c r="N83" s="24"/>
      <c r="O83" s="24"/>
      <c r="P83" s="24"/>
      <c r="Q83" s="22"/>
      <c r="R83" s="21"/>
    </row>
    <row r="84" spans="2:18" x14ac:dyDescent="0.2">
      <c r="B84" s="2">
        <v>31</v>
      </c>
      <c r="C84" s="3">
        <v>-1.464</v>
      </c>
      <c r="D84" s="19">
        <f t="shared" si="8"/>
        <v>-1.3714999999999999</v>
      </c>
      <c r="E84" s="16">
        <f t="shared" si="9"/>
        <v>4</v>
      </c>
      <c r="F84" s="19">
        <f t="shared" si="10"/>
        <v>-5.4859999999999998</v>
      </c>
      <c r="G84" s="16"/>
      <c r="H84" s="21">
        <f>H85-9</f>
        <v>29</v>
      </c>
      <c r="I84" s="21">
        <f>I85</f>
        <v>-2.99</v>
      </c>
      <c r="J84" s="19">
        <f t="shared" ref="J84:J90" si="14">AVERAGE(I83,I84)</f>
        <v>-2.0449999999999999</v>
      </c>
      <c r="K84" s="16">
        <f t="shared" ref="K84:K90" si="15">H84-H83</f>
        <v>3.7800000000000011</v>
      </c>
      <c r="L84" s="19">
        <f t="shared" si="13"/>
        <v>-7.730100000000002</v>
      </c>
      <c r="M84" s="19"/>
      <c r="N84" s="20"/>
      <c r="O84" s="20"/>
      <c r="P84" s="20"/>
      <c r="Q84" s="22"/>
      <c r="R84" s="21"/>
    </row>
    <row r="85" spans="2:18" x14ac:dyDescent="0.2">
      <c r="B85" s="2">
        <v>35</v>
      </c>
      <c r="C85" s="3">
        <v>-1.679</v>
      </c>
      <c r="D85" s="19">
        <f t="shared" si="8"/>
        <v>-1.5714999999999999</v>
      </c>
      <c r="E85" s="16">
        <f t="shared" si="9"/>
        <v>4</v>
      </c>
      <c r="F85" s="19">
        <f t="shared" si="10"/>
        <v>-6.2859999999999996</v>
      </c>
      <c r="G85" s="1"/>
      <c r="H85" s="21">
        <v>38</v>
      </c>
      <c r="I85" s="21">
        <v>-2.99</v>
      </c>
      <c r="J85" s="19">
        <f t="shared" si="14"/>
        <v>-2.99</v>
      </c>
      <c r="K85" s="16">
        <f t="shared" si="15"/>
        <v>9</v>
      </c>
      <c r="L85" s="19">
        <f t="shared" si="13"/>
        <v>-26.910000000000004</v>
      </c>
      <c r="M85" s="19"/>
      <c r="N85" s="24"/>
      <c r="O85" s="24"/>
      <c r="P85" s="24"/>
      <c r="Q85" s="22"/>
      <c r="R85" s="21"/>
    </row>
    <row r="86" spans="2:18" x14ac:dyDescent="0.2">
      <c r="B86" s="2">
        <v>39</v>
      </c>
      <c r="C86" s="3">
        <v>-1.83</v>
      </c>
      <c r="D86" s="19">
        <f t="shared" si="8"/>
        <v>-1.7545000000000002</v>
      </c>
      <c r="E86" s="16">
        <f t="shared" si="9"/>
        <v>4</v>
      </c>
      <c r="F86" s="19">
        <f t="shared" si="10"/>
        <v>-7.0180000000000007</v>
      </c>
      <c r="G86" s="1"/>
      <c r="H86" s="16">
        <f>H85+9</f>
        <v>47</v>
      </c>
      <c r="I86" s="16">
        <f>I85</f>
        <v>-2.99</v>
      </c>
      <c r="J86" s="19">
        <f t="shared" si="14"/>
        <v>-2.99</v>
      </c>
      <c r="K86" s="16">
        <f t="shared" si="15"/>
        <v>9</v>
      </c>
      <c r="L86" s="19">
        <f t="shared" si="13"/>
        <v>-26.910000000000004</v>
      </c>
      <c r="M86" s="19"/>
      <c r="N86" s="24"/>
      <c r="O86" s="24"/>
      <c r="P86" s="24"/>
      <c r="Q86" s="22"/>
      <c r="R86" s="21"/>
    </row>
    <row r="87" spans="2:18" x14ac:dyDescent="0.2">
      <c r="B87" s="2">
        <v>43</v>
      </c>
      <c r="C87" s="3">
        <v>-2.0489999999999999</v>
      </c>
      <c r="D87" s="19">
        <f t="shared" si="8"/>
        <v>-1.9395</v>
      </c>
      <c r="E87" s="16">
        <f t="shared" si="9"/>
        <v>4</v>
      </c>
      <c r="F87" s="19">
        <f t="shared" si="10"/>
        <v>-7.758</v>
      </c>
      <c r="G87" s="1"/>
      <c r="H87" s="16">
        <f>H86+(I87-I86)*2</f>
        <v>51.38</v>
      </c>
      <c r="I87" s="16">
        <v>-0.8</v>
      </c>
      <c r="J87" s="19">
        <f t="shared" si="14"/>
        <v>-1.895</v>
      </c>
      <c r="K87" s="16">
        <f t="shared" si="15"/>
        <v>4.3800000000000026</v>
      </c>
      <c r="L87" s="19">
        <f t="shared" si="13"/>
        <v>-8.3001000000000058</v>
      </c>
      <c r="N87" s="20"/>
      <c r="O87" s="20"/>
      <c r="P87" s="20"/>
      <c r="R87" s="21"/>
    </row>
    <row r="88" spans="2:18" x14ac:dyDescent="0.2">
      <c r="B88" s="2">
        <v>47</v>
      </c>
      <c r="C88" s="3">
        <v>-2.2440000000000002</v>
      </c>
      <c r="D88" s="19">
        <f t="shared" si="8"/>
        <v>-2.1465000000000001</v>
      </c>
      <c r="E88" s="16">
        <f t="shared" si="9"/>
        <v>4</v>
      </c>
      <c r="F88" s="19">
        <f t="shared" si="10"/>
        <v>-8.5860000000000003</v>
      </c>
      <c r="G88" s="1"/>
      <c r="H88" s="2">
        <v>55</v>
      </c>
      <c r="I88" s="28">
        <v>-0.29099999999999998</v>
      </c>
      <c r="J88" s="19">
        <f t="shared" si="14"/>
        <v>-0.54549999999999998</v>
      </c>
      <c r="K88" s="16">
        <f t="shared" si="15"/>
        <v>3.6199999999999974</v>
      </c>
      <c r="L88" s="19">
        <f t="shared" si="13"/>
        <v>-1.9747099999999986</v>
      </c>
      <c r="M88" s="19"/>
      <c r="N88" s="20"/>
      <c r="O88" s="20"/>
      <c r="P88" s="20"/>
      <c r="R88" s="21"/>
    </row>
    <row r="89" spans="2:18" x14ac:dyDescent="0.2">
      <c r="B89" s="2">
        <v>51</v>
      </c>
      <c r="C89" s="3">
        <v>-2.4300000000000002</v>
      </c>
      <c r="D89" s="19">
        <f t="shared" si="8"/>
        <v>-2.3370000000000002</v>
      </c>
      <c r="E89" s="16">
        <f t="shared" si="9"/>
        <v>4</v>
      </c>
      <c r="F89" s="19">
        <f t="shared" si="10"/>
        <v>-9.3480000000000008</v>
      </c>
      <c r="G89" s="1"/>
      <c r="H89" s="17">
        <v>58</v>
      </c>
      <c r="I89" s="17">
        <v>-9.1999999999999998E-2</v>
      </c>
      <c r="J89" s="19">
        <f t="shared" si="14"/>
        <v>-0.1915</v>
      </c>
      <c r="K89" s="16">
        <f t="shared" si="15"/>
        <v>3</v>
      </c>
      <c r="L89" s="19">
        <f t="shared" si="13"/>
        <v>-0.57450000000000001</v>
      </c>
      <c r="M89" s="19"/>
      <c r="N89" s="20"/>
      <c r="O89" s="20"/>
      <c r="P89" s="20"/>
      <c r="R89" s="21"/>
    </row>
    <row r="90" spans="2:18" x14ac:dyDescent="0.2">
      <c r="B90" s="17">
        <v>55</v>
      </c>
      <c r="C90" s="43">
        <v>-2.669</v>
      </c>
      <c r="D90" s="19">
        <f t="shared" si="8"/>
        <v>-2.5495000000000001</v>
      </c>
      <c r="E90" s="16">
        <f t="shared" si="9"/>
        <v>4</v>
      </c>
      <c r="F90" s="19">
        <f t="shared" si="10"/>
        <v>-10.198</v>
      </c>
      <c r="H90" s="17">
        <v>60</v>
      </c>
      <c r="I90" s="17">
        <v>0.70099999999999996</v>
      </c>
      <c r="J90" s="19">
        <f t="shared" si="14"/>
        <v>0.30449999999999999</v>
      </c>
      <c r="K90" s="16">
        <f t="shared" si="15"/>
        <v>2</v>
      </c>
      <c r="L90" s="19">
        <f t="shared" si="13"/>
        <v>0.60899999999999999</v>
      </c>
      <c r="M90" s="19"/>
      <c r="N90" s="20"/>
      <c r="O90" s="20"/>
      <c r="P90" s="20"/>
      <c r="R90" s="21"/>
    </row>
    <row r="91" spans="2:18" x14ac:dyDescent="0.2">
      <c r="B91" s="17">
        <v>59</v>
      </c>
      <c r="C91" s="43">
        <v>-2.899</v>
      </c>
      <c r="D91" s="19"/>
      <c r="E91" s="16"/>
      <c r="F91" s="19"/>
      <c r="H91" s="17"/>
      <c r="I91" s="17"/>
      <c r="J91" s="19"/>
      <c r="K91" s="16"/>
      <c r="L91" s="19"/>
      <c r="M91" s="19"/>
      <c r="N91" s="20"/>
      <c r="O91" s="20"/>
      <c r="P91" s="20"/>
      <c r="R91" s="21"/>
    </row>
    <row r="92" spans="2:18" x14ac:dyDescent="0.2">
      <c r="B92" s="17">
        <v>63</v>
      </c>
      <c r="C92" s="43">
        <v>-3.024</v>
      </c>
      <c r="D92" s="19"/>
      <c r="E92" s="16"/>
      <c r="F92" s="19"/>
      <c r="H92" s="17"/>
      <c r="I92" s="17"/>
      <c r="J92" s="19"/>
      <c r="K92" s="16"/>
      <c r="L92" s="19"/>
      <c r="M92" s="19"/>
      <c r="N92" s="20"/>
      <c r="O92" s="20"/>
      <c r="P92" s="20"/>
      <c r="R92" s="21"/>
    </row>
    <row r="93" spans="2:18" x14ac:dyDescent="0.2">
      <c r="B93" s="17">
        <v>67</v>
      </c>
      <c r="C93" s="43">
        <v>-3.2440000000000002</v>
      </c>
      <c r="D93" s="19"/>
      <c r="E93" s="16"/>
      <c r="F93" s="19"/>
      <c r="H93" s="17"/>
      <c r="I93" s="17"/>
      <c r="J93" s="19"/>
      <c r="K93" s="16"/>
      <c r="L93" s="19"/>
      <c r="M93" s="19"/>
      <c r="N93" s="20"/>
      <c r="O93" s="20"/>
      <c r="P93" s="20"/>
      <c r="R93" s="21"/>
    </row>
    <row r="94" spans="2:18" x14ac:dyDescent="0.2">
      <c r="B94" s="17">
        <v>71</v>
      </c>
      <c r="C94" s="43">
        <v>-3.431</v>
      </c>
      <c r="D94" s="19"/>
      <c r="E94" s="16"/>
      <c r="F94" s="19"/>
      <c r="H94" s="17"/>
      <c r="I94" s="17"/>
      <c r="J94" s="19"/>
      <c r="K94" s="16"/>
      <c r="L94" s="19"/>
      <c r="M94" s="19"/>
      <c r="N94" s="20"/>
      <c r="O94" s="20"/>
      <c r="P94" s="20"/>
      <c r="R94" s="21"/>
    </row>
    <row r="95" spans="2:18" x14ac:dyDescent="0.2">
      <c r="B95" s="17">
        <v>75</v>
      </c>
      <c r="C95" s="43">
        <v>-3.6309999999999998</v>
      </c>
      <c r="D95" s="19"/>
      <c r="E95" s="16"/>
      <c r="F95" s="19"/>
      <c r="H95" s="17"/>
      <c r="I95" s="17"/>
      <c r="J95" s="19"/>
      <c r="K95" s="16"/>
      <c r="L95" s="19"/>
      <c r="M95" s="19"/>
      <c r="N95" s="20"/>
      <c r="O95" s="20"/>
      <c r="P95" s="20"/>
      <c r="R95" s="21"/>
    </row>
    <row r="96" spans="2:18" x14ac:dyDescent="0.2">
      <c r="B96" s="17">
        <v>79</v>
      </c>
      <c r="C96" s="43">
        <v>-3.9049999999999998</v>
      </c>
      <c r="D96" s="19"/>
      <c r="E96" s="16"/>
      <c r="F96" s="19"/>
      <c r="H96" s="17"/>
      <c r="I96" s="17"/>
      <c r="J96" s="19"/>
      <c r="K96" s="16"/>
      <c r="L96" s="19"/>
      <c r="M96" s="19"/>
      <c r="N96" s="20"/>
      <c r="O96" s="20"/>
      <c r="P96" s="20"/>
      <c r="R96" s="21"/>
    </row>
    <row r="97" spans="2:18" x14ac:dyDescent="0.2">
      <c r="B97" s="17">
        <v>83</v>
      </c>
      <c r="C97" s="43">
        <v>-4.0739999999999998</v>
      </c>
      <c r="D97" s="19"/>
      <c r="E97" s="16"/>
      <c r="F97" s="19"/>
      <c r="H97" s="17"/>
      <c r="I97" s="17"/>
      <c r="J97" s="19"/>
      <c r="K97" s="16"/>
      <c r="L97" s="19"/>
      <c r="M97" s="19"/>
      <c r="N97" s="20"/>
      <c r="O97" s="20"/>
      <c r="P97" s="20"/>
      <c r="R97" s="21"/>
    </row>
    <row r="98" spans="2:18" x14ac:dyDescent="0.2">
      <c r="B98" s="17">
        <v>87</v>
      </c>
      <c r="C98" s="43">
        <v>-4.2839999999999998</v>
      </c>
      <c r="D98" s="19"/>
      <c r="E98" s="16"/>
      <c r="F98" s="19"/>
      <c r="H98" s="17"/>
      <c r="I98" s="17"/>
      <c r="J98" s="19"/>
      <c r="K98" s="16"/>
      <c r="L98" s="19"/>
      <c r="M98" s="19"/>
      <c r="N98" s="20"/>
      <c r="O98" s="20"/>
      <c r="P98" s="20"/>
      <c r="R98" s="21"/>
    </row>
    <row r="99" spans="2:18" x14ac:dyDescent="0.2">
      <c r="B99" s="17">
        <v>91</v>
      </c>
      <c r="C99" s="43">
        <v>-4.43</v>
      </c>
      <c r="D99" s="19"/>
      <c r="E99" s="16"/>
      <c r="F99" s="19"/>
      <c r="H99" s="17"/>
      <c r="I99" s="17"/>
      <c r="J99" s="19"/>
      <c r="K99" s="16"/>
      <c r="L99" s="19"/>
      <c r="M99" s="19"/>
      <c r="N99" s="20"/>
      <c r="O99" s="20"/>
      <c r="P99" s="20"/>
      <c r="R99" s="21"/>
    </row>
    <row r="100" spans="2:18" x14ac:dyDescent="0.2">
      <c r="B100" s="17">
        <v>95</v>
      </c>
      <c r="C100" s="43">
        <v>-4.6689999999999996</v>
      </c>
      <c r="D100" s="19"/>
      <c r="E100" s="16"/>
      <c r="F100" s="19"/>
      <c r="H100" s="17"/>
      <c r="I100" s="17"/>
      <c r="J100" s="19"/>
      <c r="K100" s="16"/>
      <c r="L100" s="19"/>
      <c r="M100" s="19"/>
      <c r="N100" s="20"/>
      <c r="O100" s="20"/>
      <c r="P100" s="20"/>
      <c r="R100" s="21"/>
    </row>
    <row r="101" spans="2:18" x14ac:dyDescent="0.2">
      <c r="B101" s="17">
        <v>99</v>
      </c>
      <c r="C101" s="43">
        <v>-4.83</v>
      </c>
      <c r="D101" s="19"/>
      <c r="E101" s="16"/>
      <c r="F101" s="19"/>
      <c r="H101" s="17"/>
      <c r="I101" s="17"/>
      <c r="J101" s="19"/>
      <c r="K101" s="16"/>
      <c r="L101" s="19"/>
      <c r="M101" s="19"/>
      <c r="N101" s="20"/>
      <c r="O101" s="20"/>
      <c r="P101" s="20"/>
      <c r="R101" s="21"/>
    </row>
    <row r="102" spans="2:18" x14ac:dyDescent="0.2">
      <c r="B102" s="17">
        <v>103</v>
      </c>
      <c r="C102" s="43">
        <v>-5.0990000000000002</v>
      </c>
      <c r="D102" s="19"/>
      <c r="E102" s="16"/>
      <c r="F102" s="19"/>
      <c r="H102" s="17"/>
      <c r="I102" s="17"/>
      <c r="J102" s="19"/>
      <c r="K102" s="16"/>
      <c r="L102" s="19"/>
      <c r="M102" s="19"/>
      <c r="N102" s="20"/>
      <c r="O102" s="20"/>
      <c r="P102" s="20"/>
      <c r="R102" s="21"/>
    </row>
    <row r="103" spans="2:18" x14ac:dyDescent="0.2">
      <c r="B103" s="17">
        <v>107</v>
      </c>
      <c r="C103" s="43">
        <v>-5.3689999999999998</v>
      </c>
      <c r="D103" s="19"/>
      <c r="E103" s="16"/>
      <c r="F103" s="19"/>
      <c r="H103" s="17"/>
      <c r="I103" s="17"/>
      <c r="J103" s="19"/>
      <c r="K103" s="16"/>
      <c r="L103" s="19"/>
      <c r="M103" s="19"/>
      <c r="N103" s="20"/>
      <c r="O103" s="20"/>
      <c r="P103" s="20"/>
      <c r="R103" s="21"/>
    </row>
    <row r="104" spans="2:18" x14ac:dyDescent="0.2">
      <c r="B104" s="17">
        <v>111</v>
      </c>
      <c r="C104" s="43">
        <v>-5.53</v>
      </c>
      <c r="D104" s="19"/>
      <c r="E104" s="16"/>
      <c r="F104" s="19"/>
      <c r="H104" s="17"/>
      <c r="I104" s="17"/>
      <c r="J104" s="19"/>
      <c r="K104" s="16"/>
      <c r="L104" s="19"/>
      <c r="M104" s="19"/>
      <c r="N104" s="20"/>
      <c r="O104" s="20"/>
      <c r="P104" s="20"/>
      <c r="R104" s="21"/>
    </row>
    <row r="105" spans="2:18" x14ac:dyDescent="0.2">
      <c r="B105" s="17">
        <v>115</v>
      </c>
      <c r="C105" s="43">
        <v>-5.7789999999999999</v>
      </c>
      <c r="D105" s="19"/>
      <c r="E105" s="16"/>
      <c r="F105" s="19"/>
      <c r="H105" s="17"/>
      <c r="I105" s="17"/>
      <c r="J105" s="19"/>
      <c r="K105" s="16"/>
      <c r="L105" s="19"/>
      <c r="M105" s="19"/>
      <c r="N105" s="20"/>
      <c r="O105" s="20"/>
      <c r="P105" s="20"/>
      <c r="R105" s="21"/>
    </row>
    <row r="106" spans="2:18" x14ac:dyDescent="0.2">
      <c r="B106" s="17">
        <v>119</v>
      </c>
      <c r="C106" s="43">
        <v>-5.9690000000000003</v>
      </c>
      <c r="D106" s="19"/>
      <c r="E106" s="16"/>
      <c r="F106" s="19"/>
      <c r="H106" s="17"/>
      <c r="I106" s="17"/>
      <c r="J106" s="19"/>
      <c r="K106" s="16"/>
      <c r="L106" s="19"/>
      <c r="M106" s="19"/>
      <c r="N106" s="20"/>
      <c r="O106" s="20"/>
      <c r="P106" s="20"/>
      <c r="R106" s="21"/>
    </row>
    <row r="107" spans="2:18" x14ac:dyDescent="0.2">
      <c r="B107" s="17">
        <v>123</v>
      </c>
      <c r="C107" s="43">
        <v>-6.181</v>
      </c>
      <c r="D107" s="19"/>
      <c r="E107" s="16"/>
      <c r="F107" s="19"/>
      <c r="H107" s="17"/>
      <c r="I107" s="17"/>
      <c r="J107" s="19"/>
      <c r="K107" s="16"/>
      <c r="L107" s="19"/>
      <c r="M107" s="19"/>
      <c r="N107" s="20"/>
      <c r="O107" s="20"/>
      <c r="P107" s="20"/>
      <c r="R107" s="21"/>
    </row>
    <row r="108" spans="2:18" x14ac:dyDescent="0.2">
      <c r="B108" s="17">
        <v>127</v>
      </c>
      <c r="C108" s="43">
        <v>-6.33</v>
      </c>
      <c r="D108" s="19"/>
      <c r="E108" s="16"/>
      <c r="F108" s="19"/>
      <c r="H108" s="17"/>
      <c r="I108" s="17"/>
      <c r="J108" s="19"/>
      <c r="K108" s="16"/>
      <c r="L108" s="19"/>
      <c r="M108" s="19"/>
      <c r="N108" s="20"/>
      <c r="O108" s="20"/>
      <c r="P108" s="20"/>
      <c r="R108" s="21"/>
    </row>
    <row r="109" spans="2:18" x14ac:dyDescent="0.2">
      <c r="B109" s="17">
        <v>131</v>
      </c>
      <c r="C109" s="43">
        <v>-6.5789999999999997</v>
      </c>
      <c r="D109" s="19"/>
      <c r="E109" s="16"/>
      <c r="F109" s="19"/>
      <c r="H109" s="17"/>
      <c r="I109" s="17"/>
      <c r="J109" s="19"/>
      <c r="K109" s="16"/>
      <c r="L109" s="19"/>
      <c r="M109" s="19"/>
      <c r="N109" s="20"/>
      <c r="O109" s="20"/>
      <c r="P109" s="20"/>
      <c r="R109" s="21"/>
    </row>
    <row r="110" spans="2:18" x14ac:dyDescent="0.2">
      <c r="B110" s="17">
        <v>135</v>
      </c>
      <c r="C110" s="43">
        <v>-6.8010000000000002</v>
      </c>
      <c r="D110" s="19"/>
      <c r="E110" s="16"/>
      <c r="F110" s="19"/>
      <c r="H110" s="17"/>
      <c r="I110" s="17"/>
      <c r="J110" s="19"/>
      <c r="K110" s="16"/>
      <c r="L110" s="19"/>
      <c r="M110" s="19"/>
      <c r="N110" s="20"/>
      <c r="O110" s="20"/>
      <c r="P110" s="20"/>
      <c r="R110" s="21"/>
    </row>
    <row r="111" spans="2:18" x14ac:dyDescent="0.2">
      <c r="B111" s="17">
        <v>139</v>
      </c>
      <c r="C111" s="43">
        <v>-6.899</v>
      </c>
      <c r="D111" s="19"/>
      <c r="E111" s="16"/>
      <c r="F111" s="19"/>
      <c r="H111" s="17"/>
      <c r="I111" s="17"/>
      <c r="J111" s="19"/>
      <c r="K111" s="16"/>
      <c r="L111" s="19"/>
      <c r="M111" s="19" t="s">
        <v>19</v>
      </c>
      <c r="N111" s="20"/>
      <c r="O111" s="20"/>
      <c r="P111" s="20"/>
      <c r="R111" s="21"/>
    </row>
    <row r="112" spans="2:18" x14ac:dyDescent="0.2">
      <c r="B112" s="17">
        <v>143</v>
      </c>
      <c r="C112" s="43">
        <v>-6.8090000000000002</v>
      </c>
      <c r="D112" s="19"/>
      <c r="E112" s="16"/>
      <c r="F112" s="19"/>
      <c r="H112" s="17"/>
      <c r="I112" s="17"/>
      <c r="J112" s="19"/>
      <c r="K112" s="16"/>
      <c r="L112" s="19"/>
      <c r="M112" s="19"/>
      <c r="N112" s="20"/>
      <c r="O112" s="20"/>
      <c r="P112" s="20"/>
      <c r="R112" s="21"/>
    </row>
    <row r="113" spans="2:18" x14ac:dyDescent="0.2">
      <c r="B113" s="17">
        <v>147</v>
      </c>
      <c r="C113" s="43">
        <v>-6.73</v>
      </c>
      <c r="D113" s="19"/>
      <c r="E113" s="16"/>
      <c r="F113" s="19"/>
      <c r="H113" s="17"/>
      <c r="I113" s="17"/>
      <c r="J113" s="19"/>
      <c r="K113" s="16"/>
      <c r="L113" s="19"/>
      <c r="M113" s="19"/>
      <c r="N113" s="20"/>
      <c r="O113" s="20"/>
      <c r="P113" s="20"/>
      <c r="R113" s="21"/>
    </row>
    <row r="114" spans="2:18" x14ac:dyDescent="0.2">
      <c r="B114" s="17">
        <v>151</v>
      </c>
      <c r="C114" s="43">
        <v>-6.63</v>
      </c>
      <c r="D114" s="19"/>
      <c r="E114" s="16"/>
      <c r="F114" s="19"/>
      <c r="H114" s="17"/>
      <c r="I114" s="17"/>
      <c r="J114" s="19"/>
      <c r="K114" s="16"/>
      <c r="L114" s="19"/>
      <c r="M114" s="19"/>
      <c r="N114" s="20"/>
      <c r="O114" s="20"/>
      <c r="P114" s="20"/>
      <c r="R114" s="21"/>
    </row>
    <row r="115" spans="2:18" x14ac:dyDescent="0.2">
      <c r="B115" s="17">
        <v>155</v>
      </c>
      <c r="C115" s="43">
        <v>-6.4690000000000003</v>
      </c>
      <c r="D115" s="19"/>
      <c r="E115" s="16"/>
      <c r="F115" s="19"/>
      <c r="H115" s="17"/>
      <c r="I115" s="17"/>
      <c r="J115" s="19"/>
      <c r="K115" s="16"/>
      <c r="L115" s="19"/>
      <c r="M115" s="19"/>
      <c r="N115" s="20"/>
      <c r="O115" s="20"/>
      <c r="P115" s="20"/>
      <c r="R115" s="21"/>
    </row>
    <row r="116" spans="2:18" x14ac:dyDescent="0.2">
      <c r="B116" s="17">
        <v>159</v>
      </c>
      <c r="C116" s="43">
        <v>-6.18</v>
      </c>
      <c r="D116" s="19"/>
      <c r="E116" s="16"/>
      <c r="F116" s="19"/>
      <c r="H116" s="17"/>
      <c r="I116" s="17"/>
      <c r="J116" s="19"/>
      <c r="K116" s="16"/>
      <c r="L116" s="19"/>
      <c r="M116" s="19"/>
      <c r="N116" s="20"/>
      <c r="O116" s="20"/>
      <c r="P116" s="20"/>
      <c r="R116" s="21"/>
    </row>
    <row r="117" spans="2:18" x14ac:dyDescent="0.2">
      <c r="B117" s="17">
        <v>163</v>
      </c>
      <c r="C117" s="43">
        <v>-5.9240000000000004</v>
      </c>
      <c r="D117" s="19"/>
      <c r="E117" s="16"/>
      <c r="F117" s="19"/>
      <c r="H117" s="17"/>
      <c r="I117" s="17"/>
      <c r="J117" s="19"/>
      <c r="K117" s="16"/>
      <c r="L117" s="19"/>
      <c r="M117" s="19"/>
      <c r="N117" s="20"/>
      <c r="O117" s="20"/>
      <c r="P117" s="20"/>
      <c r="R117" s="21"/>
    </row>
    <row r="118" spans="2:18" x14ac:dyDescent="0.2">
      <c r="B118" s="17">
        <v>167</v>
      </c>
      <c r="C118" s="43">
        <v>-5.7690000000000001</v>
      </c>
      <c r="D118" s="19"/>
      <c r="E118" s="16"/>
      <c r="F118" s="19"/>
      <c r="H118" s="17"/>
      <c r="I118" s="17"/>
      <c r="J118" s="19"/>
      <c r="K118" s="16"/>
      <c r="L118" s="19"/>
      <c r="M118" s="19"/>
      <c r="N118" s="20"/>
      <c r="O118" s="20"/>
      <c r="P118" s="20"/>
      <c r="R118" s="21"/>
    </row>
    <row r="119" spans="2:18" x14ac:dyDescent="0.2">
      <c r="B119" s="17">
        <v>171</v>
      </c>
      <c r="C119" s="43">
        <v>-5.2839999999999998</v>
      </c>
      <c r="D119" s="19"/>
      <c r="E119" s="16"/>
      <c r="F119" s="19"/>
      <c r="H119" s="17"/>
      <c r="I119" s="17"/>
      <c r="J119" s="19"/>
      <c r="K119" s="16"/>
      <c r="L119" s="19"/>
      <c r="M119" s="19"/>
      <c r="N119" s="20"/>
      <c r="O119" s="20"/>
      <c r="P119" s="20"/>
      <c r="R119" s="21"/>
    </row>
    <row r="120" spans="2:18" x14ac:dyDescent="0.2">
      <c r="B120" s="17">
        <v>175</v>
      </c>
      <c r="C120" s="43">
        <v>-5.1340000000000003</v>
      </c>
      <c r="D120" s="19"/>
      <c r="E120" s="16"/>
      <c r="F120" s="19"/>
      <c r="H120" s="17"/>
      <c r="I120" s="17"/>
      <c r="J120" s="19"/>
      <c r="K120" s="16"/>
      <c r="L120" s="19"/>
      <c r="M120" s="19"/>
      <c r="N120" s="20"/>
      <c r="O120" s="20"/>
      <c r="P120" s="20"/>
      <c r="R120" s="21"/>
    </row>
    <row r="121" spans="2:18" x14ac:dyDescent="0.2">
      <c r="B121" s="17">
        <v>179</v>
      </c>
      <c r="C121" s="43">
        <v>-4.9690000000000003</v>
      </c>
      <c r="D121" s="19"/>
      <c r="E121" s="16"/>
      <c r="F121" s="19"/>
      <c r="H121" s="17"/>
      <c r="I121" s="17"/>
      <c r="J121" s="19"/>
      <c r="K121" s="16"/>
      <c r="L121" s="19"/>
      <c r="M121" s="19"/>
      <c r="N121" s="20"/>
      <c r="O121" s="20"/>
      <c r="P121" s="20"/>
      <c r="R121" s="21"/>
    </row>
    <row r="122" spans="2:18" x14ac:dyDescent="0.2">
      <c r="B122" s="17">
        <v>183</v>
      </c>
      <c r="C122" s="43">
        <v>-4.7300000000000004</v>
      </c>
      <c r="D122" s="19"/>
      <c r="E122" s="16"/>
      <c r="F122" s="19"/>
      <c r="H122" s="17"/>
      <c r="I122" s="17"/>
      <c r="J122" s="19"/>
      <c r="K122" s="16"/>
      <c r="L122" s="19"/>
      <c r="M122" s="19"/>
      <c r="N122" s="20"/>
      <c r="O122" s="20"/>
      <c r="P122" s="20"/>
      <c r="R122" s="21"/>
    </row>
    <row r="123" spans="2:18" x14ac:dyDescent="0.2">
      <c r="B123" s="17">
        <v>187</v>
      </c>
      <c r="C123" s="43">
        <v>-4.5789999999999997</v>
      </c>
      <c r="D123" s="19"/>
      <c r="E123" s="16"/>
      <c r="F123" s="19"/>
      <c r="H123" s="17"/>
      <c r="I123" s="17"/>
      <c r="J123" s="19"/>
      <c r="K123" s="16"/>
      <c r="L123" s="19"/>
      <c r="M123" s="19"/>
      <c r="N123" s="20"/>
      <c r="O123" s="20"/>
      <c r="P123" s="20"/>
      <c r="R123" s="21"/>
    </row>
    <row r="124" spans="2:18" x14ac:dyDescent="0.2">
      <c r="B124" s="17">
        <v>191</v>
      </c>
      <c r="C124" s="43">
        <v>-4.383</v>
      </c>
      <c r="D124" s="19"/>
      <c r="E124" s="16"/>
      <c r="F124" s="19"/>
      <c r="H124" s="17"/>
      <c r="I124" s="17"/>
      <c r="J124" s="19"/>
      <c r="K124" s="16"/>
      <c r="L124" s="19"/>
      <c r="M124" s="19"/>
      <c r="N124" s="20"/>
      <c r="O124" s="20"/>
      <c r="P124" s="20"/>
      <c r="R124" s="21"/>
    </row>
    <row r="125" spans="2:18" x14ac:dyDescent="0.2">
      <c r="B125" s="17">
        <v>195</v>
      </c>
      <c r="C125" s="43">
        <v>-4.2039999999999997</v>
      </c>
      <c r="D125" s="19"/>
      <c r="E125" s="16"/>
      <c r="F125" s="19"/>
      <c r="H125" s="17"/>
      <c r="I125" s="17"/>
      <c r="J125" s="19"/>
      <c r="K125" s="16"/>
      <c r="L125" s="19"/>
      <c r="M125" s="19"/>
      <c r="N125" s="20"/>
      <c r="O125" s="20"/>
      <c r="P125" s="20"/>
      <c r="R125" s="21"/>
    </row>
    <row r="126" spans="2:18" x14ac:dyDescent="0.2">
      <c r="B126" s="17">
        <v>199</v>
      </c>
      <c r="C126" s="43">
        <v>-4.03</v>
      </c>
      <c r="D126" s="19"/>
      <c r="E126" s="16"/>
      <c r="F126" s="19"/>
      <c r="H126" s="17"/>
      <c r="I126" s="17"/>
      <c r="J126" s="19"/>
      <c r="K126" s="16"/>
      <c r="L126" s="19"/>
      <c r="M126" s="19"/>
      <c r="N126" s="20"/>
      <c r="O126" s="20"/>
      <c r="P126" s="20"/>
      <c r="R126" s="21"/>
    </row>
    <row r="127" spans="2:18" x14ac:dyDescent="0.2">
      <c r="B127" s="17">
        <v>203</v>
      </c>
      <c r="C127" s="43">
        <v>-3.931</v>
      </c>
      <c r="D127" s="19"/>
      <c r="E127" s="16"/>
      <c r="F127" s="19"/>
      <c r="H127" s="17"/>
      <c r="I127" s="17"/>
      <c r="J127" s="19"/>
      <c r="K127" s="16"/>
      <c r="L127" s="19"/>
      <c r="M127" s="19"/>
      <c r="N127" s="20"/>
      <c r="O127" s="20"/>
      <c r="P127" s="20"/>
      <c r="R127" s="21"/>
    </row>
    <row r="128" spans="2:18" x14ac:dyDescent="0.2">
      <c r="B128" s="17">
        <v>207</v>
      </c>
      <c r="C128" s="43">
        <v>-3.73</v>
      </c>
      <c r="D128" s="19"/>
      <c r="E128" s="16"/>
      <c r="F128" s="19"/>
      <c r="H128" s="17"/>
      <c r="I128" s="17"/>
      <c r="J128" s="19"/>
      <c r="K128" s="16"/>
      <c r="L128" s="19"/>
      <c r="M128" s="19"/>
      <c r="N128" s="20"/>
      <c r="O128" s="20"/>
      <c r="P128" s="20"/>
      <c r="R128" s="21"/>
    </row>
    <row r="129" spans="2:18" x14ac:dyDescent="0.2">
      <c r="B129" s="17">
        <v>211</v>
      </c>
      <c r="C129" s="43">
        <v>-3.7839999999999998</v>
      </c>
      <c r="D129" s="19"/>
      <c r="E129" s="16"/>
      <c r="F129" s="19"/>
      <c r="H129" s="17"/>
      <c r="I129" s="17"/>
      <c r="J129" s="19"/>
      <c r="K129" s="16"/>
      <c r="L129" s="19"/>
      <c r="M129" s="19"/>
      <c r="N129" s="20"/>
      <c r="O129" s="20"/>
      <c r="P129" s="20"/>
      <c r="R129" s="21"/>
    </row>
    <row r="130" spans="2:18" x14ac:dyDescent="0.2">
      <c r="B130" s="17">
        <v>215</v>
      </c>
      <c r="C130" s="43">
        <v>-3.3690000000000002</v>
      </c>
      <c r="D130" s="19"/>
      <c r="E130" s="16"/>
      <c r="F130" s="19"/>
      <c r="H130" s="17"/>
      <c r="I130" s="17"/>
      <c r="J130" s="19"/>
      <c r="K130" s="16"/>
      <c r="L130" s="19"/>
      <c r="M130" s="19"/>
      <c r="N130" s="20"/>
      <c r="O130" s="20"/>
      <c r="P130" s="20"/>
      <c r="R130" s="21"/>
    </row>
    <row r="131" spans="2:18" x14ac:dyDescent="0.2">
      <c r="B131" s="17">
        <v>219</v>
      </c>
      <c r="C131" s="43">
        <v>-3.23</v>
      </c>
      <c r="D131" s="19"/>
      <c r="E131" s="16"/>
      <c r="F131" s="19"/>
      <c r="H131" s="17"/>
      <c r="I131" s="17"/>
      <c r="J131" s="19"/>
      <c r="K131" s="16"/>
      <c r="L131" s="19"/>
      <c r="M131" s="19"/>
      <c r="N131" s="20"/>
      <c r="O131" s="20"/>
      <c r="P131" s="20"/>
      <c r="R131" s="21"/>
    </row>
    <row r="132" spans="2:18" x14ac:dyDescent="0.2">
      <c r="B132" s="17">
        <v>223</v>
      </c>
      <c r="C132" s="43">
        <v>-3.1040000000000001</v>
      </c>
      <c r="D132" s="19"/>
      <c r="E132" s="16"/>
      <c r="F132" s="19"/>
      <c r="H132" s="17"/>
      <c r="I132" s="17"/>
      <c r="J132" s="19"/>
      <c r="K132" s="16"/>
      <c r="L132" s="19"/>
      <c r="M132" s="19"/>
      <c r="N132" s="20"/>
      <c r="O132" s="20"/>
      <c r="P132" s="20"/>
      <c r="R132" s="21"/>
    </row>
    <row r="133" spans="2:18" x14ac:dyDescent="0.2">
      <c r="B133" s="17">
        <v>227</v>
      </c>
      <c r="C133" s="43">
        <v>-2.9239999999999999</v>
      </c>
      <c r="D133" s="19"/>
      <c r="E133" s="16"/>
      <c r="F133" s="19"/>
      <c r="H133" s="17"/>
      <c r="I133" s="17"/>
      <c r="J133" s="19"/>
      <c r="K133" s="16"/>
      <c r="L133" s="19"/>
      <c r="M133" s="19"/>
      <c r="N133" s="20"/>
      <c r="O133" s="20"/>
      <c r="P133" s="20"/>
      <c r="R133" s="21"/>
    </row>
    <row r="134" spans="2:18" x14ac:dyDescent="0.2">
      <c r="B134" s="17">
        <v>231</v>
      </c>
      <c r="C134" s="43">
        <v>-2.73</v>
      </c>
      <c r="D134" s="19"/>
      <c r="E134" s="16"/>
      <c r="F134" s="19"/>
      <c r="H134" s="17"/>
      <c r="I134" s="17"/>
      <c r="J134" s="19"/>
      <c r="K134" s="16"/>
      <c r="L134" s="19"/>
      <c r="M134" s="19"/>
      <c r="N134" s="20"/>
      <c r="O134" s="20"/>
      <c r="P134" s="20"/>
      <c r="R134" s="21"/>
    </row>
    <row r="135" spans="2:18" x14ac:dyDescent="0.2">
      <c r="B135" s="17">
        <v>235</v>
      </c>
      <c r="C135" s="43">
        <v>-2.5990000000000002</v>
      </c>
      <c r="D135" s="19"/>
      <c r="E135" s="16"/>
      <c r="F135" s="19"/>
      <c r="H135" s="17"/>
      <c r="I135" s="17"/>
      <c r="J135" s="19"/>
      <c r="K135" s="16"/>
      <c r="L135" s="19"/>
      <c r="M135" s="19"/>
      <c r="N135" s="20"/>
      <c r="O135" s="20"/>
      <c r="P135" s="20"/>
      <c r="R135" s="21"/>
    </row>
    <row r="136" spans="2:18" x14ac:dyDescent="0.2">
      <c r="B136" s="17">
        <v>239</v>
      </c>
      <c r="C136" s="43">
        <v>-2.3540000000000001</v>
      </c>
      <c r="D136" s="19"/>
      <c r="E136" s="16"/>
      <c r="F136" s="19"/>
      <c r="H136" s="17"/>
      <c r="I136" s="17"/>
      <c r="J136" s="19"/>
      <c r="K136" s="16"/>
      <c r="L136" s="19"/>
      <c r="M136" s="19"/>
      <c r="N136" s="20"/>
      <c r="O136" s="20"/>
      <c r="P136" s="20"/>
      <c r="R136" s="21"/>
    </row>
    <row r="137" spans="2:18" x14ac:dyDescent="0.2">
      <c r="B137" s="17">
        <v>243</v>
      </c>
      <c r="C137" s="43">
        <v>-2.2410000000000001</v>
      </c>
      <c r="D137" s="19"/>
      <c r="E137" s="16"/>
      <c r="F137" s="19"/>
      <c r="H137" s="17"/>
      <c r="I137" s="17"/>
      <c r="J137" s="19"/>
      <c r="K137" s="16"/>
      <c r="L137" s="19"/>
      <c r="M137" s="19"/>
      <c r="N137" s="20"/>
      <c r="O137" s="20"/>
      <c r="P137" s="20"/>
      <c r="R137" s="21"/>
    </row>
    <row r="138" spans="2:18" x14ac:dyDescent="0.2">
      <c r="B138" s="17">
        <v>247</v>
      </c>
      <c r="C138" s="43">
        <v>-2.1040000000000001</v>
      </c>
      <c r="D138" s="19"/>
      <c r="E138" s="16"/>
      <c r="F138" s="19"/>
      <c r="H138" s="17"/>
      <c r="I138" s="17"/>
      <c r="J138" s="19"/>
      <c r="K138" s="16"/>
      <c r="L138" s="19"/>
      <c r="M138" s="19"/>
      <c r="N138" s="20"/>
      <c r="O138" s="20"/>
      <c r="P138" s="20"/>
      <c r="R138" s="21"/>
    </row>
    <row r="139" spans="2:18" x14ac:dyDescent="0.2">
      <c r="B139" s="17">
        <v>251</v>
      </c>
      <c r="C139" s="43">
        <v>-1.83</v>
      </c>
      <c r="D139" s="19"/>
      <c r="E139" s="16"/>
      <c r="F139" s="19"/>
      <c r="H139" s="17"/>
      <c r="I139" s="17"/>
      <c r="J139" s="19"/>
      <c r="K139" s="16"/>
      <c r="L139" s="19"/>
      <c r="M139" s="19"/>
      <c r="N139" s="20"/>
      <c r="O139" s="20"/>
      <c r="P139" s="20"/>
      <c r="R139" s="21"/>
    </row>
    <row r="140" spans="2:18" x14ac:dyDescent="0.2">
      <c r="B140" s="17">
        <v>255</v>
      </c>
      <c r="C140" s="43">
        <v>-1.63</v>
      </c>
      <c r="D140" s="19"/>
      <c r="E140" s="16"/>
      <c r="F140" s="19"/>
      <c r="H140" s="17"/>
      <c r="I140" s="17"/>
      <c r="J140" s="19"/>
      <c r="K140" s="16"/>
      <c r="L140" s="19"/>
      <c r="M140" s="19"/>
      <c r="N140" s="20"/>
      <c r="O140" s="20"/>
      <c r="P140" s="20"/>
      <c r="R140" s="21"/>
    </row>
    <row r="141" spans="2:18" x14ac:dyDescent="0.2">
      <c r="B141" s="17">
        <v>259</v>
      </c>
      <c r="C141" s="43">
        <v>-1.33</v>
      </c>
      <c r="D141" s="19"/>
      <c r="E141" s="16"/>
      <c r="F141" s="19"/>
      <c r="H141" s="17"/>
      <c r="I141" s="17"/>
      <c r="J141" s="19"/>
      <c r="K141" s="16"/>
      <c r="L141" s="19"/>
      <c r="M141" s="19"/>
      <c r="N141" s="20"/>
      <c r="O141" s="20"/>
      <c r="P141" s="20"/>
      <c r="R141" s="21"/>
    </row>
    <row r="142" spans="2:18" x14ac:dyDescent="0.2">
      <c r="B142" s="17">
        <v>263</v>
      </c>
      <c r="C142" s="43">
        <v>-1.2689999999999999</v>
      </c>
      <c r="D142" s="19"/>
      <c r="E142" s="16"/>
      <c r="F142" s="19"/>
      <c r="H142" s="17"/>
      <c r="I142" s="17"/>
      <c r="J142" s="19"/>
      <c r="K142" s="16"/>
      <c r="L142" s="19"/>
      <c r="M142" s="19"/>
      <c r="N142" s="20"/>
      <c r="O142" s="20"/>
      <c r="P142" s="20"/>
      <c r="R142" s="21"/>
    </row>
    <row r="143" spans="2:18" x14ac:dyDescent="0.2">
      <c r="B143" s="17">
        <v>267</v>
      </c>
      <c r="C143" s="43">
        <v>-1.03</v>
      </c>
      <c r="D143" s="19"/>
      <c r="E143" s="16"/>
      <c r="F143" s="19"/>
      <c r="H143" s="17"/>
      <c r="I143" s="17"/>
      <c r="J143" s="19"/>
      <c r="K143" s="16"/>
      <c r="L143" s="19"/>
      <c r="M143" s="19"/>
      <c r="N143" s="20"/>
      <c r="O143" s="20"/>
      <c r="P143" s="20"/>
      <c r="R143" s="21"/>
    </row>
    <row r="144" spans="2:18" x14ac:dyDescent="0.2">
      <c r="B144" s="17">
        <v>271</v>
      </c>
      <c r="C144" s="43">
        <v>-0.83</v>
      </c>
      <c r="D144" s="19"/>
      <c r="E144" s="16"/>
      <c r="F144" s="19"/>
      <c r="H144" s="17"/>
      <c r="I144" s="17"/>
      <c r="J144" s="19"/>
      <c r="K144" s="16"/>
      <c r="L144" s="19"/>
      <c r="M144" s="19"/>
      <c r="N144" s="20"/>
      <c r="O144" s="20"/>
      <c r="P144" s="20"/>
      <c r="R144" s="21"/>
    </row>
    <row r="145" spans="1:19" x14ac:dyDescent="0.2">
      <c r="B145" s="17">
        <v>275</v>
      </c>
      <c r="C145" s="43">
        <v>-0.79900000000000004</v>
      </c>
      <c r="D145" s="19"/>
      <c r="E145" s="16"/>
      <c r="F145" s="19"/>
      <c r="H145" s="17"/>
      <c r="I145" s="17"/>
      <c r="J145" s="19"/>
      <c r="K145" s="16"/>
      <c r="L145" s="19"/>
      <c r="M145" s="19"/>
      <c r="N145" s="20"/>
      <c r="O145" s="20"/>
      <c r="P145" s="20"/>
      <c r="R145" s="21"/>
    </row>
    <row r="146" spans="1:19" x14ac:dyDescent="0.2">
      <c r="B146" s="17">
        <v>277</v>
      </c>
      <c r="C146" s="43">
        <v>-0.58399999999999996</v>
      </c>
      <c r="D146" s="19"/>
      <c r="E146" s="16"/>
      <c r="F146" s="19"/>
      <c r="H146" s="17"/>
      <c r="I146" s="17"/>
      <c r="J146" s="19"/>
      <c r="K146" s="16"/>
      <c r="L146" s="19"/>
      <c r="M146" s="19"/>
      <c r="N146" s="20"/>
      <c r="O146" s="20"/>
      <c r="P146" s="20"/>
      <c r="R146" s="21"/>
    </row>
    <row r="147" spans="1:19" x14ac:dyDescent="0.2">
      <c r="B147" s="17">
        <v>279</v>
      </c>
      <c r="C147" s="43">
        <v>-0.13700000000000001</v>
      </c>
      <c r="D147" s="19"/>
      <c r="E147" s="16"/>
      <c r="F147" s="19"/>
      <c r="H147" s="17"/>
      <c r="I147" s="17"/>
      <c r="J147" s="19"/>
      <c r="K147" s="16"/>
      <c r="L147" s="19"/>
      <c r="M147" s="19"/>
      <c r="N147" s="20"/>
      <c r="O147" s="20"/>
      <c r="P147" s="20"/>
      <c r="R147" s="21"/>
    </row>
    <row r="148" spans="1:19" x14ac:dyDescent="0.2">
      <c r="B148" s="17">
        <v>281</v>
      </c>
      <c r="C148" s="43">
        <v>1.2909999999999999</v>
      </c>
      <c r="D148" s="19"/>
      <c r="E148" s="16"/>
      <c r="F148" s="19"/>
      <c r="H148" s="17"/>
      <c r="I148" s="17"/>
      <c r="J148" s="19"/>
      <c r="K148" s="16"/>
      <c r="L148" s="19"/>
      <c r="M148" s="19" t="s">
        <v>18</v>
      </c>
      <c r="N148" s="20"/>
      <c r="O148" s="20"/>
      <c r="P148" s="20"/>
      <c r="R148" s="21"/>
    </row>
    <row r="149" spans="1:19" x14ac:dyDescent="0.2">
      <c r="B149" s="17">
        <v>285</v>
      </c>
      <c r="C149" s="43">
        <v>1.2929999999999999</v>
      </c>
      <c r="D149" s="19"/>
      <c r="E149" s="16"/>
      <c r="F149" s="19"/>
      <c r="H149" s="17"/>
      <c r="I149" s="17"/>
      <c r="J149" s="19"/>
      <c r="K149" s="16"/>
      <c r="L149" s="19"/>
      <c r="M149" s="19"/>
      <c r="N149" s="20"/>
      <c r="O149" s="20"/>
      <c r="P149" s="20"/>
      <c r="R149" s="21"/>
    </row>
    <row r="150" spans="1:19" x14ac:dyDescent="0.2">
      <c r="B150" s="17">
        <v>290</v>
      </c>
      <c r="C150" s="43">
        <v>1.3009999999999999</v>
      </c>
      <c r="D150" s="19"/>
      <c r="E150" s="16"/>
      <c r="F150" s="19"/>
      <c r="H150" s="17"/>
      <c r="I150" s="17"/>
      <c r="J150" s="19"/>
      <c r="K150" s="16"/>
      <c r="L150" s="19"/>
      <c r="M150" s="19" t="s">
        <v>21</v>
      </c>
      <c r="N150" s="20"/>
      <c r="O150" s="20"/>
      <c r="P150" s="20"/>
      <c r="R150" s="21"/>
    </row>
    <row r="151" spans="1:19" x14ac:dyDescent="0.2">
      <c r="B151" s="17"/>
      <c r="C151" s="43"/>
      <c r="D151" s="19"/>
      <c r="E151" s="16"/>
      <c r="F151" s="19"/>
      <c r="H151" s="17"/>
      <c r="I151" s="17"/>
      <c r="J151" s="19"/>
      <c r="K151" s="16"/>
      <c r="L151" s="19"/>
      <c r="M151" s="19"/>
      <c r="N151" s="20"/>
      <c r="O151" s="20"/>
      <c r="P151" s="20"/>
      <c r="R151" s="21"/>
    </row>
    <row r="152" spans="1:19" x14ac:dyDescent="0.2">
      <c r="B152" s="17"/>
      <c r="C152" s="43"/>
      <c r="D152" s="19"/>
      <c r="E152" s="16"/>
      <c r="F152" s="19"/>
      <c r="H152" s="17"/>
      <c r="I152" s="17"/>
      <c r="J152" s="19"/>
      <c r="K152" s="16"/>
      <c r="L152" s="19"/>
      <c r="M152" s="19"/>
      <c r="N152" s="20"/>
      <c r="O152" s="20"/>
      <c r="P152" s="20"/>
      <c r="R152" s="21"/>
    </row>
    <row r="153" spans="1:19" x14ac:dyDescent="0.2">
      <c r="B153" s="17"/>
      <c r="C153" s="43"/>
      <c r="D153" s="19"/>
      <c r="E153" s="16"/>
      <c r="F153" s="19"/>
      <c r="H153" s="17"/>
      <c r="I153" s="17"/>
      <c r="J153" s="19"/>
      <c r="K153" s="16"/>
      <c r="L153" s="19"/>
      <c r="M153" s="19"/>
      <c r="N153" s="20"/>
      <c r="O153" s="20"/>
      <c r="P153" s="20"/>
      <c r="R153" s="21"/>
    </row>
    <row r="154" spans="1:19" x14ac:dyDescent="0.2">
      <c r="A154" s="133" t="s">
        <v>39</v>
      </c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</row>
    <row r="155" spans="1:19" ht="15" x14ac:dyDescent="0.2">
      <c r="B155" s="13"/>
      <c r="C155" s="30"/>
      <c r="D155" s="13"/>
      <c r="E155" s="1" t="s">
        <v>7</v>
      </c>
      <c r="F155" s="1"/>
      <c r="G155" s="132">
        <v>0.2</v>
      </c>
      <c r="H155" s="132"/>
      <c r="I155" s="13"/>
      <c r="J155" s="13"/>
      <c r="K155" s="13"/>
      <c r="L155" s="13"/>
      <c r="M155" s="13"/>
      <c r="N155" s="14"/>
      <c r="O155" s="14"/>
      <c r="P155" s="31"/>
    </row>
    <row r="156" spans="1:19" x14ac:dyDescent="0.2">
      <c r="B156" s="2">
        <v>0</v>
      </c>
      <c r="C156" s="3">
        <v>3.056</v>
      </c>
      <c r="D156" s="16"/>
      <c r="E156" s="16"/>
      <c r="F156" s="16"/>
      <c r="G156" s="16"/>
      <c r="H156" s="17"/>
      <c r="I156" s="18"/>
      <c r="J156" s="19"/>
      <c r="K156" s="16"/>
      <c r="L156" s="19"/>
      <c r="M156" s="19" t="s">
        <v>40</v>
      </c>
      <c r="N156" s="20"/>
      <c r="O156" s="20"/>
      <c r="P156" s="20"/>
      <c r="R156" s="21"/>
    </row>
    <row r="157" spans="1:19" x14ac:dyDescent="0.2">
      <c r="B157" s="2">
        <v>3</v>
      </c>
      <c r="C157" s="3">
        <v>3.0510000000000002</v>
      </c>
      <c r="D157" s="19">
        <f>(C156+C157)/2</f>
        <v>3.0535000000000001</v>
      </c>
      <c r="E157" s="16">
        <f>B157-B156</f>
        <v>3</v>
      </c>
      <c r="F157" s="19">
        <f>D157*E157</f>
        <v>9.1605000000000008</v>
      </c>
      <c r="G157" s="16"/>
      <c r="H157" s="2"/>
      <c r="I157" s="2"/>
      <c r="J157" s="19"/>
      <c r="K157" s="16"/>
      <c r="L157" s="19"/>
      <c r="M157" s="19" t="s">
        <v>17</v>
      </c>
      <c r="N157" s="20"/>
      <c r="O157" s="20"/>
      <c r="P157" s="20"/>
      <c r="Q157" s="22"/>
      <c r="R157" s="21"/>
    </row>
    <row r="158" spans="1:19" x14ac:dyDescent="0.2">
      <c r="B158" s="2">
        <v>5</v>
      </c>
      <c r="C158" s="3">
        <v>1.7210000000000001</v>
      </c>
      <c r="D158" s="19">
        <f t="shared" ref="D158:D168" si="16">(C157+C158)/2</f>
        <v>2.3860000000000001</v>
      </c>
      <c r="E158" s="16">
        <f t="shared" ref="E158:E168" si="17">B158-B157</f>
        <v>2</v>
      </c>
      <c r="F158" s="19">
        <f t="shared" ref="F158:F168" si="18">D158*E158</f>
        <v>4.7720000000000002</v>
      </c>
      <c r="G158" s="16"/>
      <c r="H158" s="2"/>
      <c r="I158" s="2"/>
      <c r="J158" s="19"/>
      <c r="K158" s="16"/>
      <c r="L158" s="19"/>
      <c r="M158" s="19"/>
      <c r="N158" s="20"/>
      <c r="O158" s="20"/>
      <c r="P158" s="20"/>
      <c r="Q158" s="22"/>
      <c r="R158" s="21"/>
    </row>
    <row r="159" spans="1:19" x14ac:dyDescent="0.2">
      <c r="B159" s="2">
        <v>7</v>
      </c>
      <c r="C159" s="3">
        <v>0.96599999999999997</v>
      </c>
      <c r="D159" s="19">
        <f t="shared" si="16"/>
        <v>1.3435000000000001</v>
      </c>
      <c r="E159" s="16">
        <f t="shared" si="17"/>
        <v>2</v>
      </c>
      <c r="F159" s="19">
        <f t="shared" si="18"/>
        <v>2.6870000000000003</v>
      </c>
      <c r="G159" s="16"/>
      <c r="H159" s="2"/>
      <c r="I159" s="2"/>
      <c r="J159" s="19"/>
      <c r="K159" s="16"/>
      <c r="L159" s="19"/>
      <c r="M159" s="19"/>
      <c r="N159" s="20"/>
      <c r="O159" s="20"/>
      <c r="P159" s="20"/>
      <c r="Q159" s="22"/>
      <c r="R159" s="21"/>
    </row>
    <row r="160" spans="1:19" x14ac:dyDescent="0.2">
      <c r="B160" s="2">
        <v>12</v>
      </c>
      <c r="C160" s="3">
        <v>0.33100000000000002</v>
      </c>
      <c r="D160" s="19">
        <f t="shared" si="16"/>
        <v>0.64849999999999997</v>
      </c>
      <c r="E160" s="16">
        <f t="shared" si="17"/>
        <v>5</v>
      </c>
      <c r="F160" s="19">
        <f t="shared" si="18"/>
        <v>3.2424999999999997</v>
      </c>
      <c r="G160" s="16"/>
      <c r="H160" s="2"/>
      <c r="I160" s="2"/>
      <c r="J160" s="19"/>
      <c r="K160" s="16"/>
      <c r="L160" s="19"/>
      <c r="M160" s="19"/>
      <c r="N160" s="20"/>
      <c r="O160" s="20"/>
      <c r="P160" s="20"/>
      <c r="Q160" s="22"/>
      <c r="R160" s="21"/>
    </row>
    <row r="161" spans="2:18" x14ac:dyDescent="0.2">
      <c r="B161" s="2">
        <v>17</v>
      </c>
      <c r="C161" s="3">
        <v>-6.9000000000000006E-2</v>
      </c>
      <c r="D161" s="19">
        <f t="shared" si="16"/>
        <v>0.13100000000000001</v>
      </c>
      <c r="E161" s="16">
        <f t="shared" si="17"/>
        <v>5</v>
      </c>
      <c r="F161" s="19">
        <f t="shared" si="18"/>
        <v>0.65500000000000003</v>
      </c>
      <c r="G161" s="16"/>
      <c r="H161" s="2"/>
      <c r="I161" s="2"/>
      <c r="J161" s="19"/>
      <c r="K161" s="16"/>
      <c r="L161" s="19"/>
      <c r="M161" s="19"/>
      <c r="N161" s="20"/>
      <c r="O161" s="20"/>
      <c r="P161" s="20"/>
      <c r="Q161" s="22"/>
      <c r="R161" s="21"/>
    </row>
    <row r="162" spans="2:18" x14ac:dyDescent="0.2">
      <c r="B162" s="2">
        <v>22</v>
      </c>
      <c r="C162" s="3">
        <v>-0.66900000000000004</v>
      </c>
      <c r="D162" s="19">
        <f t="shared" si="16"/>
        <v>-0.36899999999999999</v>
      </c>
      <c r="E162" s="16">
        <f t="shared" si="17"/>
        <v>5</v>
      </c>
      <c r="F162" s="19">
        <f t="shared" si="18"/>
        <v>-1.845</v>
      </c>
      <c r="G162" s="16"/>
      <c r="H162" s="2">
        <v>0</v>
      </c>
      <c r="I162" s="2">
        <v>1.925</v>
      </c>
      <c r="J162" s="19"/>
      <c r="K162" s="16"/>
      <c r="L162" s="19"/>
      <c r="N162" s="20"/>
      <c r="O162" s="20"/>
      <c r="P162" s="20"/>
      <c r="Q162" s="22"/>
      <c r="R162" s="21"/>
    </row>
    <row r="163" spans="2:18" x14ac:dyDescent="0.2">
      <c r="B163" s="2">
        <v>27</v>
      </c>
      <c r="C163" s="3">
        <v>-1.2689999999999999</v>
      </c>
      <c r="D163" s="19">
        <f t="shared" si="16"/>
        <v>-0.96899999999999997</v>
      </c>
      <c r="E163" s="16">
        <f t="shared" si="17"/>
        <v>5</v>
      </c>
      <c r="F163" s="19">
        <f t="shared" si="18"/>
        <v>-4.8449999999999998</v>
      </c>
      <c r="G163" s="16"/>
      <c r="H163" s="2">
        <v>5</v>
      </c>
      <c r="I163" s="2">
        <v>1.9119999999999999</v>
      </c>
      <c r="J163" s="19">
        <f t="shared" ref="J163" si="19">AVERAGE(I162,I163)</f>
        <v>1.9184999999999999</v>
      </c>
      <c r="K163" s="16">
        <f t="shared" ref="K163" si="20">H163-H162</f>
        <v>5</v>
      </c>
      <c r="L163" s="19">
        <f t="shared" ref="L163:L170" si="21">K163*J163</f>
        <v>9.5924999999999994</v>
      </c>
      <c r="M163" s="19"/>
      <c r="N163" s="20"/>
      <c r="O163" s="20"/>
      <c r="P163" s="20"/>
      <c r="Q163" s="22"/>
      <c r="R163" s="21"/>
    </row>
    <row r="164" spans="2:18" x14ac:dyDescent="0.2">
      <c r="B164" s="2">
        <v>32</v>
      </c>
      <c r="C164" s="3">
        <v>-1.43</v>
      </c>
      <c r="D164" s="19">
        <f t="shared" si="16"/>
        <v>-1.3494999999999999</v>
      </c>
      <c r="E164" s="16">
        <f t="shared" si="17"/>
        <v>5</v>
      </c>
      <c r="F164" s="19">
        <f t="shared" si="18"/>
        <v>-6.7474999999999996</v>
      </c>
      <c r="G164" s="16"/>
      <c r="H164" s="16">
        <f>H165-(I164-I165)*2</f>
        <v>6.2200000000000006</v>
      </c>
      <c r="I164" s="16">
        <v>1.91</v>
      </c>
      <c r="J164" s="19">
        <f>AVERAGE(I163,I164)</f>
        <v>1.911</v>
      </c>
      <c r="K164" s="16">
        <f>H164-H163</f>
        <v>1.2200000000000006</v>
      </c>
      <c r="L164" s="19">
        <f t="shared" si="21"/>
        <v>2.3314200000000014</v>
      </c>
      <c r="M164" s="19"/>
      <c r="N164" s="24"/>
      <c r="O164" s="24"/>
      <c r="P164" s="24"/>
      <c r="Q164" s="22"/>
      <c r="R164" s="21"/>
    </row>
    <row r="165" spans="2:18" x14ac:dyDescent="0.2">
      <c r="B165" s="2">
        <v>37</v>
      </c>
      <c r="C165" s="3">
        <v>-2.069</v>
      </c>
      <c r="D165" s="19">
        <f t="shared" si="16"/>
        <v>-1.7494999999999998</v>
      </c>
      <c r="E165" s="16">
        <f t="shared" si="17"/>
        <v>5</v>
      </c>
      <c r="F165" s="19">
        <f t="shared" si="18"/>
        <v>-8.7474999999999987</v>
      </c>
      <c r="G165" s="16"/>
      <c r="H165" s="21">
        <f>H166-9</f>
        <v>16</v>
      </c>
      <c r="I165" s="21">
        <f>I166</f>
        <v>-2.98</v>
      </c>
      <c r="J165" s="19">
        <f t="shared" ref="J165:J170" si="22">AVERAGE(I164,I165)</f>
        <v>-0.53500000000000003</v>
      </c>
      <c r="K165" s="16">
        <f t="shared" ref="K165:K170" si="23">H165-H164</f>
        <v>9.7799999999999994</v>
      </c>
      <c r="L165" s="19">
        <f t="shared" si="21"/>
        <v>-5.2323000000000004</v>
      </c>
      <c r="M165" s="19"/>
      <c r="N165" s="20"/>
      <c r="O165" s="20"/>
      <c r="P165" s="20"/>
      <c r="Q165" s="22"/>
      <c r="R165" s="21"/>
    </row>
    <row r="166" spans="2:18" x14ac:dyDescent="0.2">
      <c r="B166" s="2">
        <v>42</v>
      </c>
      <c r="C166" s="3">
        <v>-2.8690000000000002</v>
      </c>
      <c r="D166" s="19">
        <f t="shared" si="16"/>
        <v>-2.4690000000000003</v>
      </c>
      <c r="E166" s="16">
        <f t="shared" si="17"/>
        <v>5</v>
      </c>
      <c r="F166" s="19">
        <f t="shared" si="18"/>
        <v>-12.345000000000002</v>
      </c>
      <c r="G166" s="1"/>
      <c r="H166" s="21">
        <v>25</v>
      </c>
      <c r="I166" s="21">
        <v>-2.98</v>
      </c>
      <c r="J166" s="19">
        <f t="shared" si="22"/>
        <v>-2.98</v>
      </c>
      <c r="K166" s="16">
        <f t="shared" si="23"/>
        <v>9</v>
      </c>
      <c r="L166" s="19">
        <f t="shared" si="21"/>
        <v>-26.82</v>
      </c>
      <c r="M166" s="19"/>
      <c r="N166" s="24"/>
      <c r="O166" s="24"/>
      <c r="P166" s="24"/>
      <c r="Q166" s="22"/>
      <c r="R166" s="21"/>
    </row>
    <row r="167" spans="2:18" x14ac:dyDescent="0.2">
      <c r="B167" s="2">
        <v>47</v>
      </c>
      <c r="C167" s="3">
        <v>-3.4790000000000001</v>
      </c>
      <c r="D167" s="19">
        <f t="shared" si="16"/>
        <v>-3.1740000000000004</v>
      </c>
      <c r="E167" s="16">
        <f t="shared" si="17"/>
        <v>5</v>
      </c>
      <c r="F167" s="19">
        <f t="shared" si="18"/>
        <v>-15.870000000000001</v>
      </c>
      <c r="G167" s="1"/>
      <c r="H167" s="16">
        <f>H166+9</f>
        <v>34</v>
      </c>
      <c r="I167" s="16">
        <f>I166</f>
        <v>-2.98</v>
      </c>
      <c r="J167" s="19">
        <f t="shared" si="22"/>
        <v>-2.98</v>
      </c>
      <c r="K167" s="16">
        <f t="shared" si="23"/>
        <v>9</v>
      </c>
      <c r="L167" s="19">
        <f t="shared" si="21"/>
        <v>-26.82</v>
      </c>
      <c r="N167" s="24"/>
      <c r="O167" s="24"/>
      <c r="P167" s="24"/>
      <c r="Q167" s="22"/>
      <c r="R167" s="21"/>
    </row>
    <row r="168" spans="2:18" x14ac:dyDescent="0.2">
      <c r="B168" s="2">
        <v>52</v>
      </c>
      <c r="C168" s="3">
        <v>-3.88</v>
      </c>
      <c r="D168" s="19">
        <f t="shared" si="16"/>
        <v>-3.6795</v>
      </c>
      <c r="E168" s="16">
        <f t="shared" si="17"/>
        <v>5</v>
      </c>
      <c r="F168" s="19">
        <f t="shared" si="18"/>
        <v>-18.397500000000001</v>
      </c>
      <c r="G168" s="1"/>
      <c r="H168" s="16">
        <f>H167+(I168-I167)*2</f>
        <v>44.06</v>
      </c>
      <c r="I168" s="16">
        <v>2.0499999999999998</v>
      </c>
      <c r="J168" s="19">
        <f t="shared" si="22"/>
        <v>-0.46500000000000008</v>
      </c>
      <c r="K168" s="16">
        <f t="shared" si="23"/>
        <v>10.060000000000002</v>
      </c>
      <c r="L168" s="19">
        <f t="shared" si="21"/>
        <v>-4.6779000000000019</v>
      </c>
      <c r="M168" s="19"/>
      <c r="N168" s="20"/>
      <c r="O168" s="20"/>
      <c r="P168" s="20"/>
      <c r="R168" s="21"/>
    </row>
    <row r="169" spans="2:18" x14ac:dyDescent="0.2">
      <c r="B169" s="2">
        <v>57</v>
      </c>
      <c r="C169" s="3">
        <v>-4.069</v>
      </c>
      <c r="D169" s="19"/>
      <c r="E169" s="16"/>
      <c r="F169" s="19"/>
      <c r="G169" s="1"/>
      <c r="H169" s="2">
        <v>45</v>
      </c>
      <c r="I169" s="28">
        <v>2.0379999999999998</v>
      </c>
      <c r="J169" s="19">
        <f t="shared" si="22"/>
        <v>2.0439999999999996</v>
      </c>
      <c r="K169" s="16">
        <f t="shared" si="23"/>
        <v>0.93999999999999773</v>
      </c>
      <c r="L169" s="19">
        <f t="shared" si="21"/>
        <v>1.9213599999999951</v>
      </c>
      <c r="M169" s="19"/>
      <c r="N169" s="20"/>
      <c r="O169" s="20"/>
      <c r="P169" s="20"/>
      <c r="R169" s="21"/>
    </row>
    <row r="170" spans="2:18" x14ac:dyDescent="0.2">
      <c r="B170" s="2">
        <v>62</v>
      </c>
      <c r="C170" s="3">
        <v>-4.2839999999999998</v>
      </c>
      <c r="D170" s="19"/>
      <c r="E170" s="16"/>
      <c r="F170" s="19"/>
      <c r="G170" s="1"/>
      <c r="H170" s="17">
        <v>50</v>
      </c>
      <c r="I170" s="17">
        <v>2.0249999999999999</v>
      </c>
      <c r="J170" s="19">
        <f t="shared" si="22"/>
        <v>2.0314999999999999</v>
      </c>
      <c r="K170" s="16">
        <f t="shared" si="23"/>
        <v>5</v>
      </c>
      <c r="L170" s="19">
        <f t="shared" si="21"/>
        <v>10.157499999999999</v>
      </c>
      <c r="M170" s="19"/>
      <c r="N170" s="20"/>
      <c r="O170" s="20"/>
      <c r="P170" s="20"/>
      <c r="R170" s="21"/>
    </row>
    <row r="171" spans="2:18" x14ac:dyDescent="0.2">
      <c r="B171" s="17">
        <v>67</v>
      </c>
      <c r="C171" s="3">
        <v>-4.43</v>
      </c>
      <c r="D171" s="19"/>
      <c r="E171" s="16"/>
      <c r="F171" s="19"/>
      <c r="H171" s="17"/>
      <c r="I171" s="17"/>
      <c r="J171" s="19"/>
      <c r="K171" s="16"/>
      <c r="L171" s="19"/>
      <c r="M171" s="19"/>
      <c r="N171" s="20"/>
      <c r="O171" s="20"/>
      <c r="P171" s="20"/>
      <c r="R171" s="21"/>
    </row>
    <row r="172" spans="2:18" x14ac:dyDescent="0.2">
      <c r="B172" s="17">
        <v>72</v>
      </c>
      <c r="C172" s="3">
        <v>-4.6689999999999996</v>
      </c>
      <c r="D172" s="19"/>
      <c r="E172" s="16"/>
      <c r="F172" s="19"/>
      <c r="H172" s="17"/>
      <c r="I172" s="17"/>
      <c r="J172" s="19"/>
      <c r="K172" s="16"/>
      <c r="L172" s="19"/>
      <c r="M172" s="19"/>
      <c r="O172" s="14"/>
      <c r="P172" s="14"/>
    </row>
    <row r="173" spans="2:18" x14ac:dyDescent="0.2">
      <c r="B173" s="17">
        <v>77</v>
      </c>
      <c r="C173" s="3">
        <v>-4.83</v>
      </c>
    </row>
    <row r="174" spans="2:18" x14ac:dyDescent="0.2">
      <c r="B174" s="17">
        <v>82</v>
      </c>
      <c r="C174" s="3">
        <v>-5.0039999999999996</v>
      </c>
    </row>
    <row r="175" spans="2:18" x14ac:dyDescent="0.2">
      <c r="B175" s="21">
        <v>87</v>
      </c>
      <c r="C175" s="3">
        <v>-5.2690000000000001</v>
      </c>
    </row>
    <row r="176" spans="2:18" x14ac:dyDescent="0.2">
      <c r="B176" s="21">
        <v>92</v>
      </c>
      <c r="C176" s="3">
        <v>-5.43</v>
      </c>
    </row>
    <row r="177" spans="2:13" x14ac:dyDescent="0.2">
      <c r="B177" s="21">
        <v>97</v>
      </c>
      <c r="C177" s="3">
        <v>-5.6689999999999996</v>
      </c>
    </row>
    <row r="178" spans="2:13" x14ac:dyDescent="0.2">
      <c r="B178" s="21">
        <v>102</v>
      </c>
      <c r="C178" s="3">
        <v>-5.83</v>
      </c>
    </row>
    <row r="179" spans="2:13" x14ac:dyDescent="0.2">
      <c r="B179" s="21">
        <v>107</v>
      </c>
      <c r="C179" s="3">
        <v>-6.0990000000000002</v>
      </c>
    </row>
    <row r="180" spans="2:13" x14ac:dyDescent="0.2">
      <c r="B180" s="21">
        <v>112</v>
      </c>
      <c r="C180" s="3">
        <v>-6.63</v>
      </c>
    </row>
    <row r="181" spans="2:13" x14ac:dyDescent="0.2">
      <c r="B181" s="21">
        <v>117</v>
      </c>
      <c r="C181" s="3">
        <v>-6.9029999999999996</v>
      </c>
    </row>
    <row r="182" spans="2:13" x14ac:dyDescent="0.2">
      <c r="B182" s="21">
        <v>122</v>
      </c>
      <c r="C182" s="3">
        <v>-6.9740000000000002</v>
      </c>
    </row>
    <row r="183" spans="2:13" x14ac:dyDescent="0.2">
      <c r="B183" s="21">
        <v>127</v>
      </c>
      <c r="C183" s="3">
        <v>-6.984</v>
      </c>
    </row>
    <row r="184" spans="2:13" x14ac:dyDescent="0.2">
      <c r="B184" s="21">
        <v>132</v>
      </c>
      <c r="C184" s="3">
        <v>-7.0090000000000003</v>
      </c>
    </row>
    <row r="185" spans="2:13" x14ac:dyDescent="0.2">
      <c r="B185" s="21">
        <v>137</v>
      </c>
      <c r="C185" s="3">
        <v>-7.0439999999999996</v>
      </c>
    </row>
    <row r="186" spans="2:13" x14ac:dyDescent="0.2">
      <c r="B186" s="21">
        <v>142</v>
      </c>
      <c r="C186" s="3">
        <v>-7.2789999999999999</v>
      </c>
    </row>
    <row r="187" spans="2:13" x14ac:dyDescent="0.2">
      <c r="B187" s="21">
        <v>144</v>
      </c>
      <c r="C187" s="3">
        <v>-7.351</v>
      </c>
      <c r="M187" s="19" t="s">
        <v>19</v>
      </c>
    </row>
    <row r="188" spans="2:13" x14ac:dyDescent="0.2">
      <c r="B188" s="21">
        <v>146</v>
      </c>
      <c r="C188" s="3">
        <v>-7.2809999999999997</v>
      </c>
    </row>
    <row r="189" spans="2:13" x14ac:dyDescent="0.2">
      <c r="B189" s="21">
        <v>151</v>
      </c>
      <c r="C189" s="3">
        <v>-7.1989999999999998</v>
      </c>
    </row>
    <row r="190" spans="2:13" x14ac:dyDescent="0.2">
      <c r="B190" s="21">
        <v>156</v>
      </c>
      <c r="C190" s="3">
        <v>-7.024</v>
      </c>
    </row>
    <row r="191" spans="2:13" x14ac:dyDescent="0.2">
      <c r="B191" s="21">
        <v>161</v>
      </c>
      <c r="C191" s="3">
        <v>-6.8840000000000003</v>
      </c>
    </row>
    <row r="192" spans="2:13" x14ac:dyDescent="0.2">
      <c r="B192" s="21">
        <v>166</v>
      </c>
      <c r="C192" s="3">
        <v>-6.63</v>
      </c>
    </row>
    <row r="193" spans="2:3" x14ac:dyDescent="0.2">
      <c r="B193" s="21">
        <v>171</v>
      </c>
      <c r="C193" s="3">
        <v>-6.431</v>
      </c>
    </row>
    <row r="194" spans="2:3" x14ac:dyDescent="0.2">
      <c r="B194" s="21">
        <v>176</v>
      </c>
      <c r="C194" s="3">
        <v>-6.2439999999999998</v>
      </c>
    </row>
    <row r="195" spans="2:3" x14ac:dyDescent="0.2">
      <c r="B195" s="21">
        <v>181</v>
      </c>
      <c r="C195" s="3">
        <v>-6.03</v>
      </c>
    </row>
    <row r="196" spans="2:3" x14ac:dyDescent="0.2">
      <c r="B196" s="21">
        <v>186</v>
      </c>
      <c r="C196" s="3">
        <v>-5.8310000000000004</v>
      </c>
    </row>
    <row r="197" spans="2:3" x14ac:dyDescent="0.2">
      <c r="B197" s="21">
        <v>191</v>
      </c>
      <c r="C197" s="3">
        <v>-5.6310000000000002</v>
      </c>
    </row>
    <row r="198" spans="2:3" x14ac:dyDescent="0.2">
      <c r="B198" s="21">
        <v>196</v>
      </c>
      <c r="C198" s="3">
        <v>-5.43</v>
      </c>
    </row>
    <row r="199" spans="2:3" x14ac:dyDescent="0.2">
      <c r="B199" s="21">
        <v>201</v>
      </c>
      <c r="C199" s="3">
        <v>-5.2789999999999999</v>
      </c>
    </row>
    <row r="200" spans="2:3" x14ac:dyDescent="0.2">
      <c r="B200" s="21">
        <v>206</v>
      </c>
      <c r="C200" s="3">
        <v>-5.0990000000000002</v>
      </c>
    </row>
    <row r="201" spans="2:3" x14ac:dyDescent="0.2">
      <c r="B201" s="21">
        <v>211</v>
      </c>
      <c r="C201" s="3">
        <v>-4.93</v>
      </c>
    </row>
    <row r="202" spans="2:3" x14ac:dyDescent="0.2">
      <c r="B202" s="21">
        <v>216</v>
      </c>
      <c r="C202" s="3">
        <v>-4.8789999999999996</v>
      </c>
    </row>
    <row r="203" spans="2:3" x14ac:dyDescent="0.2">
      <c r="B203" s="21">
        <v>221</v>
      </c>
      <c r="C203" s="3">
        <v>-4.6989999999999998</v>
      </c>
    </row>
    <row r="204" spans="2:3" x14ac:dyDescent="0.2">
      <c r="B204" s="21">
        <v>226</v>
      </c>
      <c r="C204" s="3">
        <v>-4.4690000000000003</v>
      </c>
    </row>
    <row r="205" spans="2:3" x14ac:dyDescent="0.2">
      <c r="B205" s="21">
        <v>231</v>
      </c>
      <c r="C205" s="3">
        <v>-4.2839999999999998</v>
      </c>
    </row>
    <row r="206" spans="2:3" x14ac:dyDescent="0.2">
      <c r="B206" s="21">
        <v>236</v>
      </c>
      <c r="C206" s="3">
        <v>-4.03</v>
      </c>
    </row>
    <row r="207" spans="2:3" x14ac:dyDescent="0.2">
      <c r="B207" s="21">
        <v>241</v>
      </c>
      <c r="C207" s="3">
        <v>-3.831</v>
      </c>
    </row>
    <row r="208" spans="2:3" x14ac:dyDescent="0.2">
      <c r="B208" s="21">
        <v>246</v>
      </c>
      <c r="C208" s="3">
        <v>-3.6440000000000001</v>
      </c>
    </row>
    <row r="209" spans="2:13" x14ac:dyDescent="0.2">
      <c r="B209" s="21">
        <v>251</v>
      </c>
      <c r="C209" s="3">
        <v>-3.43</v>
      </c>
    </row>
    <row r="210" spans="2:13" x14ac:dyDescent="0.2">
      <c r="B210" s="21">
        <v>256</v>
      </c>
      <c r="C210" s="3">
        <v>-3.1739999999999999</v>
      </c>
    </row>
    <row r="211" spans="2:13" x14ac:dyDescent="0.2">
      <c r="B211" s="21">
        <v>261</v>
      </c>
      <c r="C211" s="3">
        <v>-2.83</v>
      </c>
    </row>
    <row r="212" spans="2:13" x14ac:dyDescent="0.2">
      <c r="B212" s="21">
        <v>266</v>
      </c>
      <c r="C212" s="3">
        <v>-2.431</v>
      </c>
    </row>
    <row r="213" spans="2:13" x14ac:dyDescent="0.2">
      <c r="B213" s="21">
        <v>271</v>
      </c>
      <c r="C213" s="3">
        <v>-2.2440000000000002</v>
      </c>
    </row>
    <row r="214" spans="2:13" x14ac:dyDescent="0.2">
      <c r="B214" s="21">
        <v>276</v>
      </c>
      <c r="C214" s="3">
        <v>-1.325</v>
      </c>
    </row>
    <row r="215" spans="2:13" x14ac:dyDescent="0.2">
      <c r="B215" s="21">
        <v>281</v>
      </c>
      <c r="C215" s="3">
        <v>-0.43</v>
      </c>
    </row>
    <row r="216" spans="2:13" x14ac:dyDescent="0.2">
      <c r="B216" s="21">
        <v>283</v>
      </c>
      <c r="C216" s="3">
        <v>0.48399999999999999</v>
      </c>
    </row>
    <row r="217" spans="2:13" x14ac:dyDescent="0.2">
      <c r="B217" s="21">
        <v>285</v>
      </c>
      <c r="C217" s="3">
        <v>1.5209999999999999</v>
      </c>
      <c r="M217" s="19" t="s">
        <v>18</v>
      </c>
    </row>
    <row r="218" spans="2:13" x14ac:dyDescent="0.2">
      <c r="B218" s="21">
        <v>290</v>
      </c>
      <c r="C218" s="3">
        <v>1.526</v>
      </c>
    </row>
    <row r="219" spans="2:13" x14ac:dyDescent="0.2">
      <c r="B219" s="21">
        <v>295</v>
      </c>
      <c r="C219" s="3">
        <v>1.5309999999999999</v>
      </c>
      <c r="M219" s="5" t="s">
        <v>25</v>
      </c>
    </row>
  </sheetData>
  <mergeCells count="5">
    <mergeCell ref="A1:T1"/>
    <mergeCell ref="A3:Q3"/>
    <mergeCell ref="A74:S74"/>
    <mergeCell ref="G155:H155"/>
    <mergeCell ref="A154:S154"/>
  </mergeCells>
  <printOptions horizontalCentered="1"/>
  <pageMargins left="0" right="0" top="0.25" bottom="0.25" header="0" footer="0"/>
  <pageSetup paperSize="9" scale="85" orientation="portrait" horizontalDpi="4294967293" verticalDpi="1200" r:id="rId1"/>
  <headerFooter alignWithMargins="0">
    <oddFooter>&amp;A&amp;RPage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V581"/>
  <sheetViews>
    <sheetView view="pageLayout" topLeftCell="A405" zoomScaleNormal="86" workbookViewId="0">
      <selection activeCell="V436" sqref="V43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5" customWidth="1"/>
    <col min="4" max="4" width="11.5703125" style="45" customWidth="1"/>
    <col min="5" max="5" width="8.140625" style="5" hidden="1" customWidth="1"/>
    <col min="6" max="6" width="10.7109375" style="5" hidden="1" customWidth="1"/>
    <col min="7" max="7" width="11.28515625" style="5" hidden="1" customWidth="1"/>
    <col min="8" max="8" width="11.140625" style="5" hidden="1" customWidth="1"/>
    <col min="9" max="9" width="10.85546875" style="5" hidden="1" customWidth="1"/>
    <col min="10" max="10" width="13.5703125" style="25" hidden="1" customWidth="1"/>
    <col min="11" max="11" width="7.42578125" style="5" hidden="1" customWidth="1"/>
    <col min="12" max="12" width="9.42578125" style="5" hidden="1" customWidth="1"/>
    <col min="13" max="13" width="10.85546875" style="5" hidden="1" customWidth="1"/>
    <col min="14" max="14" width="11" style="5" customWidth="1"/>
    <col min="15" max="16" width="10.140625" style="5" customWidth="1"/>
    <col min="17" max="17" width="8.7109375" style="5" customWidth="1"/>
    <col min="18" max="18" width="9.140625" style="5"/>
    <col min="19" max="19" width="26.5703125" style="5" customWidth="1"/>
    <col min="20" max="20" width="6.140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38" t="s">
        <v>41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3"/>
      <c r="C3" s="30"/>
      <c r="D3" s="3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2"/>
      <c r="U3" s="12"/>
      <c r="V3" s="12"/>
    </row>
    <row r="4" spans="1:22" ht="15" x14ac:dyDescent="0.2">
      <c r="B4" s="13"/>
      <c r="C4" s="30"/>
      <c r="D4" s="3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2"/>
      <c r="U4" s="12"/>
      <c r="V4" s="12"/>
    </row>
    <row r="5" spans="1:22" ht="15" x14ac:dyDescent="0.2">
      <c r="B5" s="1" t="s">
        <v>7</v>
      </c>
      <c r="C5" s="1"/>
      <c r="D5" s="132">
        <v>0</v>
      </c>
      <c r="E5" s="132"/>
      <c r="J5" s="13"/>
      <c r="K5" s="13"/>
      <c r="L5" s="13"/>
      <c r="M5" s="13"/>
      <c r="N5" s="14"/>
      <c r="O5" s="14"/>
      <c r="P5" s="14"/>
    </row>
    <row r="6" spans="1:22" x14ac:dyDescent="0.2">
      <c r="B6" s="133" t="s">
        <v>8</v>
      </c>
      <c r="C6" s="133"/>
      <c r="D6" s="133"/>
      <c r="E6" s="133"/>
      <c r="F6" s="133"/>
      <c r="G6" s="133"/>
      <c r="I6" s="133" t="s">
        <v>9</v>
      </c>
      <c r="J6" s="133"/>
      <c r="K6" s="133"/>
      <c r="L6" s="133"/>
      <c r="M6" s="133"/>
      <c r="N6" s="15"/>
      <c r="O6" s="15"/>
      <c r="P6" s="15"/>
    </row>
    <row r="7" spans="1:22" x14ac:dyDescent="0.2">
      <c r="B7" s="2">
        <v>0</v>
      </c>
      <c r="C7" s="3">
        <v>3.0680000000000001</v>
      </c>
      <c r="D7" s="3" t="s">
        <v>28</v>
      </c>
      <c r="E7" s="16"/>
      <c r="F7" s="16"/>
      <c r="G7" s="16"/>
      <c r="H7" s="16"/>
      <c r="I7" s="17"/>
      <c r="J7" s="18"/>
      <c r="K7" s="19"/>
      <c r="L7" s="16"/>
      <c r="M7" s="19"/>
      <c r="N7" s="20"/>
      <c r="O7" s="20"/>
      <c r="P7" s="20"/>
      <c r="R7" s="21"/>
    </row>
    <row r="8" spans="1:22" x14ac:dyDescent="0.2">
      <c r="B8" s="2">
        <v>5</v>
      </c>
      <c r="C8" s="3">
        <v>3.0649999999999999</v>
      </c>
      <c r="D8" s="3"/>
      <c r="E8" s="19">
        <f>(C7+C8)/2</f>
        <v>3.0665</v>
      </c>
      <c r="F8" s="16">
        <f>B8-B7</f>
        <v>5</v>
      </c>
      <c r="G8" s="19">
        <f>E8*F8</f>
        <v>15.3325</v>
      </c>
      <c r="H8" s="16"/>
      <c r="I8" s="2">
        <v>0</v>
      </c>
      <c r="J8" s="3">
        <v>3.0680000000000001</v>
      </c>
      <c r="K8" s="19"/>
      <c r="L8" s="16"/>
      <c r="M8" s="19"/>
      <c r="N8" s="20"/>
      <c r="O8" s="20"/>
      <c r="P8" s="20"/>
      <c r="Q8" s="22"/>
      <c r="R8" s="21"/>
    </row>
    <row r="9" spans="1:22" x14ac:dyDescent="0.2">
      <c r="B9" s="2">
        <v>10</v>
      </c>
      <c r="C9" s="3">
        <v>3.06</v>
      </c>
      <c r="D9" s="3" t="s">
        <v>17</v>
      </c>
      <c r="E9" s="19">
        <f t="shared" ref="E9:E18" si="0">(C8+C9)/2</f>
        <v>3.0625</v>
      </c>
      <c r="F9" s="16">
        <f t="shared" ref="F9:F18" si="1">B9-B8</f>
        <v>5</v>
      </c>
      <c r="G9" s="19">
        <f t="shared" ref="G9:G18" si="2">E9*F9</f>
        <v>15.3125</v>
      </c>
      <c r="H9" s="16"/>
      <c r="I9" s="2">
        <v>5</v>
      </c>
      <c r="J9" s="3">
        <v>3.0649999999999999</v>
      </c>
      <c r="K9" s="19">
        <f t="shared" ref="K9:K11" si="3">AVERAGE(J8,J9)</f>
        <v>3.0665</v>
      </c>
      <c r="L9" s="16">
        <f t="shared" ref="L9:L11" si="4">I9-I8</f>
        <v>5</v>
      </c>
      <c r="M9" s="19">
        <f t="shared" ref="M9:M11" si="5">L9*K9</f>
        <v>15.3325</v>
      </c>
      <c r="N9" s="20"/>
      <c r="O9" s="20"/>
      <c r="P9" s="20"/>
      <c r="Q9" s="22"/>
      <c r="R9" s="21"/>
    </row>
    <row r="10" spans="1:22" x14ac:dyDescent="0.2">
      <c r="B10" s="2">
        <v>12</v>
      </c>
      <c r="C10" s="3">
        <v>1.2310000000000001</v>
      </c>
      <c r="D10" s="3"/>
      <c r="E10" s="19">
        <f t="shared" si="0"/>
        <v>2.1455000000000002</v>
      </c>
      <c r="F10" s="16">
        <f t="shared" si="1"/>
        <v>2</v>
      </c>
      <c r="G10" s="19">
        <f t="shared" si="2"/>
        <v>4.2910000000000004</v>
      </c>
      <c r="H10" s="16"/>
      <c r="I10" s="2">
        <v>10</v>
      </c>
      <c r="J10" s="3">
        <v>3.06</v>
      </c>
      <c r="K10" s="19">
        <f t="shared" si="3"/>
        <v>3.0625</v>
      </c>
      <c r="L10" s="16">
        <f t="shared" si="4"/>
        <v>5</v>
      </c>
      <c r="M10" s="19">
        <f t="shared" si="5"/>
        <v>15.3125</v>
      </c>
      <c r="N10" s="20"/>
      <c r="O10" s="20"/>
      <c r="P10" s="20"/>
      <c r="Q10" s="22"/>
      <c r="R10" s="21"/>
    </row>
    <row r="11" spans="1:22" x14ac:dyDescent="0.2">
      <c r="B11" s="2">
        <v>14</v>
      </c>
      <c r="C11" s="3">
        <v>0.25900000000000001</v>
      </c>
      <c r="D11" s="3"/>
      <c r="E11" s="19">
        <f t="shared" si="0"/>
        <v>0.74500000000000011</v>
      </c>
      <c r="F11" s="16">
        <f t="shared" si="1"/>
        <v>2</v>
      </c>
      <c r="G11" s="19">
        <f t="shared" si="2"/>
        <v>1.4900000000000002</v>
      </c>
      <c r="H11" s="16"/>
      <c r="I11" s="2">
        <v>12</v>
      </c>
      <c r="J11" s="3">
        <v>1.2310000000000001</v>
      </c>
      <c r="K11" s="19">
        <f t="shared" si="3"/>
        <v>2.1455000000000002</v>
      </c>
      <c r="L11" s="16">
        <f t="shared" si="4"/>
        <v>2</v>
      </c>
      <c r="M11" s="19">
        <f t="shared" si="5"/>
        <v>4.2910000000000004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-0.13400000000000001</v>
      </c>
      <c r="D12" s="3"/>
      <c r="E12" s="19">
        <f t="shared" si="0"/>
        <v>6.25E-2</v>
      </c>
      <c r="F12" s="16">
        <f t="shared" si="1"/>
        <v>2</v>
      </c>
      <c r="G12" s="19">
        <f t="shared" si="2"/>
        <v>0.125</v>
      </c>
      <c r="H12" s="16"/>
      <c r="I12" s="2">
        <v>14</v>
      </c>
      <c r="J12" s="3">
        <v>0.25900000000000001</v>
      </c>
      <c r="K12" s="19">
        <f t="shared" ref="K12:K14" si="6">AVERAGE(J11,J12)</f>
        <v>0.74500000000000011</v>
      </c>
      <c r="L12" s="16">
        <f t="shared" ref="L12:L14" si="7">I12-I11</f>
        <v>2</v>
      </c>
      <c r="M12" s="19">
        <f t="shared" ref="M12:M24" si="8">L12*K12</f>
        <v>1.4900000000000002</v>
      </c>
      <c r="N12" s="20"/>
      <c r="O12" s="20"/>
      <c r="P12" s="20"/>
      <c r="Q12" s="22"/>
      <c r="R12" s="21"/>
    </row>
    <row r="13" spans="1:22" x14ac:dyDescent="0.2">
      <c r="B13" s="2">
        <v>18</v>
      </c>
      <c r="C13" s="3">
        <v>-0.224</v>
      </c>
      <c r="E13" s="19">
        <f t="shared" si="0"/>
        <v>-0.17899999999999999</v>
      </c>
      <c r="F13" s="16">
        <f t="shared" si="1"/>
        <v>2</v>
      </c>
      <c r="G13" s="19">
        <f t="shared" si="2"/>
        <v>-0.35799999999999998</v>
      </c>
      <c r="H13" s="16"/>
      <c r="I13" s="2">
        <v>16</v>
      </c>
      <c r="J13" s="3">
        <v>-0.13400000000000001</v>
      </c>
      <c r="K13" s="19">
        <f t="shared" si="6"/>
        <v>6.25E-2</v>
      </c>
      <c r="L13" s="16">
        <f t="shared" si="7"/>
        <v>2</v>
      </c>
      <c r="M13" s="19">
        <f t="shared" si="8"/>
        <v>0.125</v>
      </c>
      <c r="N13" s="20"/>
      <c r="O13" s="20"/>
      <c r="P13" s="20"/>
      <c r="Q13" s="22"/>
      <c r="R13" s="21"/>
    </row>
    <row r="14" spans="1:22" x14ac:dyDescent="0.2">
      <c r="B14" s="2">
        <v>20</v>
      </c>
      <c r="C14" s="3">
        <v>-0.30399999999999999</v>
      </c>
      <c r="D14" s="3"/>
      <c r="E14" s="19">
        <f t="shared" si="0"/>
        <v>-0.26400000000000001</v>
      </c>
      <c r="F14" s="16">
        <f t="shared" si="1"/>
        <v>2</v>
      </c>
      <c r="G14" s="19">
        <f t="shared" si="2"/>
        <v>-0.52800000000000002</v>
      </c>
      <c r="H14" s="16"/>
      <c r="I14" s="2">
        <v>18</v>
      </c>
      <c r="J14" s="3">
        <v>-0.224</v>
      </c>
      <c r="K14" s="19">
        <f t="shared" si="6"/>
        <v>-0.17899999999999999</v>
      </c>
      <c r="L14" s="16">
        <f t="shared" si="7"/>
        <v>2</v>
      </c>
      <c r="M14" s="19">
        <f t="shared" si="8"/>
        <v>-0.35799999999999998</v>
      </c>
      <c r="N14" s="20"/>
      <c r="O14" s="20"/>
      <c r="P14" s="20"/>
      <c r="Q14" s="22"/>
      <c r="R14" s="21"/>
    </row>
    <row r="15" spans="1:22" x14ac:dyDescent="0.2">
      <c r="B15" s="2">
        <v>22</v>
      </c>
      <c r="C15" s="3">
        <v>-0.41399999999999998</v>
      </c>
      <c r="D15" s="3"/>
      <c r="E15" s="19">
        <f t="shared" si="0"/>
        <v>-0.35899999999999999</v>
      </c>
      <c r="F15" s="16">
        <f t="shared" si="1"/>
        <v>2</v>
      </c>
      <c r="G15" s="19">
        <f t="shared" si="2"/>
        <v>-0.71799999999999997</v>
      </c>
      <c r="H15" s="16"/>
      <c r="I15" s="2">
        <v>20</v>
      </c>
      <c r="J15" s="3">
        <v>-0.30399999999999999</v>
      </c>
      <c r="K15" s="19">
        <f>AVERAGE(J14,J15)</f>
        <v>-0.26400000000000001</v>
      </c>
      <c r="L15" s="16">
        <f>I15-I14</f>
        <v>2</v>
      </c>
      <c r="M15" s="19">
        <f t="shared" si="8"/>
        <v>-0.52800000000000002</v>
      </c>
      <c r="N15" s="24"/>
      <c r="O15" s="24"/>
      <c r="P15" s="24"/>
      <c r="Q15" s="22"/>
      <c r="R15" s="21"/>
    </row>
    <row r="16" spans="1:22" x14ac:dyDescent="0.2">
      <c r="B16" s="2">
        <v>24</v>
      </c>
      <c r="C16" s="3">
        <v>-0.499</v>
      </c>
      <c r="D16" s="3"/>
      <c r="E16" s="19">
        <f t="shared" si="0"/>
        <v>-0.45650000000000002</v>
      </c>
      <c r="F16" s="16">
        <f t="shared" si="1"/>
        <v>2</v>
      </c>
      <c r="G16" s="19">
        <f t="shared" si="2"/>
        <v>-0.91300000000000003</v>
      </c>
      <c r="H16" s="16"/>
      <c r="I16" s="2">
        <v>22</v>
      </c>
      <c r="J16" s="3">
        <v>-0.41399999999999998</v>
      </c>
      <c r="K16" s="19">
        <f t="shared" ref="K16:K24" si="9">AVERAGE(J15,J16)</f>
        <v>-0.35899999999999999</v>
      </c>
      <c r="L16" s="16">
        <f t="shared" ref="L16:L24" si="10">I16-I15</f>
        <v>2</v>
      </c>
      <c r="M16" s="19">
        <f t="shared" si="8"/>
        <v>-0.71799999999999997</v>
      </c>
      <c r="N16" s="20"/>
      <c r="O16" s="20"/>
      <c r="P16" s="20"/>
      <c r="Q16" s="22"/>
      <c r="R16" s="21"/>
    </row>
    <row r="17" spans="2:19" x14ac:dyDescent="0.2">
      <c r="B17" s="2">
        <v>26</v>
      </c>
      <c r="C17" s="3">
        <v>-0.58399999999999996</v>
      </c>
      <c r="E17" s="19">
        <f t="shared" si="0"/>
        <v>-0.54149999999999998</v>
      </c>
      <c r="F17" s="16">
        <f t="shared" si="1"/>
        <v>2</v>
      </c>
      <c r="G17" s="19">
        <f t="shared" si="2"/>
        <v>-1.083</v>
      </c>
      <c r="H17" s="1"/>
      <c r="I17" s="2">
        <v>24</v>
      </c>
      <c r="J17" s="3">
        <v>-0.499</v>
      </c>
      <c r="K17" s="19">
        <f t="shared" si="9"/>
        <v>-0.45650000000000002</v>
      </c>
      <c r="L17" s="16">
        <f t="shared" si="10"/>
        <v>2</v>
      </c>
      <c r="M17" s="19">
        <f t="shared" si="8"/>
        <v>-0.91300000000000003</v>
      </c>
      <c r="N17" s="24"/>
      <c r="O17" s="24"/>
      <c r="P17" s="24"/>
      <c r="Q17" s="22"/>
      <c r="R17" s="21"/>
    </row>
    <row r="18" spans="2:19" x14ac:dyDescent="0.2">
      <c r="B18" s="2">
        <v>28</v>
      </c>
      <c r="C18" s="3">
        <v>-0.67900000000000005</v>
      </c>
      <c r="D18" s="3"/>
      <c r="E18" s="19">
        <f t="shared" si="0"/>
        <v>-0.63149999999999995</v>
      </c>
      <c r="F18" s="16">
        <f t="shared" si="1"/>
        <v>2</v>
      </c>
      <c r="G18" s="19">
        <f t="shared" si="2"/>
        <v>-1.2629999999999999</v>
      </c>
      <c r="H18" s="1"/>
      <c r="I18" s="2">
        <v>26</v>
      </c>
      <c r="J18" s="3">
        <v>-0.58399999999999996</v>
      </c>
      <c r="K18" s="19">
        <f t="shared" si="9"/>
        <v>-0.54149999999999998</v>
      </c>
      <c r="L18" s="16">
        <f t="shared" si="10"/>
        <v>2</v>
      </c>
      <c r="M18" s="19">
        <f t="shared" si="8"/>
        <v>-1.083</v>
      </c>
      <c r="N18" s="24"/>
      <c r="O18" s="24"/>
      <c r="P18" s="24"/>
      <c r="Q18" s="22"/>
      <c r="R18" s="21"/>
    </row>
    <row r="19" spans="2:19" x14ac:dyDescent="0.2">
      <c r="B19" s="2">
        <v>30</v>
      </c>
      <c r="C19" s="3">
        <v>-0.73</v>
      </c>
      <c r="D19" s="3"/>
      <c r="E19" s="19">
        <f t="shared" ref="E19:E44" si="11">(C18+C19)/2</f>
        <v>-0.70450000000000002</v>
      </c>
      <c r="F19" s="16">
        <f t="shared" ref="F19:F44" si="12">B19-B18</f>
        <v>2</v>
      </c>
      <c r="G19" s="19">
        <f t="shared" ref="G19:G44" si="13">E19*F19</f>
        <v>-1.409</v>
      </c>
      <c r="H19" s="1"/>
      <c r="I19" s="2">
        <v>28</v>
      </c>
      <c r="J19" s="3">
        <v>-0.67900000000000005</v>
      </c>
      <c r="K19" s="19">
        <f t="shared" si="9"/>
        <v>-0.63149999999999995</v>
      </c>
      <c r="L19" s="16">
        <f t="shared" si="10"/>
        <v>2</v>
      </c>
      <c r="M19" s="19">
        <f t="shared" si="8"/>
        <v>-1.2629999999999999</v>
      </c>
      <c r="N19" s="20"/>
      <c r="O19" s="20"/>
      <c r="P19" s="20"/>
      <c r="R19" s="21"/>
    </row>
    <row r="20" spans="2:19" x14ac:dyDescent="0.2">
      <c r="B20" s="2">
        <v>32</v>
      </c>
      <c r="C20" s="3">
        <v>-0.879</v>
      </c>
      <c r="D20" s="3"/>
      <c r="E20" s="19">
        <f t="shared" si="11"/>
        <v>-0.80449999999999999</v>
      </c>
      <c r="F20" s="16">
        <f t="shared" si="12"/>
        <v>2</v>
      </c>
      <c r="G20" s="19">
        <f t="shared" si="13"/>
        <v>-1.609</v>
      </c>
      <c r="H20" s="1"/>
      <c r="I20" s="2">
        <v>30</v>
      </c>
      <c r="J20" s="3">
        <v>-0.73</v>
      </c>
      <c r="K20" s="19">
        <f t="shared" si="9"/>
        <v>-0.70450000000000002</v>
      </c>
      <c r="L20" s="16">
        <f t="shared" si="10"/>
        <v>2</v>
      </c>
      <c r="M20" s="19">
        <f t="shared" si="8"/>
        <v>-1.409</v>
      </c>
      <c r="N20" s="20"/>
      <c r="O20" s="20"/>
      <c r="P20" s="20"/>
      <c r="R20" s="21"/>
    </row>
    <row r="21" spans="2:19" x14ac:dyDescent="0.2">
      <c r="B21" s="2">
        <v>36</v>
      </c>
      <c r="C21" s="3">
        <v>-0.93</v>
      </c>
      <c r="D21" s="3"/>
      <c r="E21" s="19">
        <f t="shared" si="11"/>
        <v>-0.90450000000000008</v>
      </c>
      <c r="F21" s="16">
        <f t="shared" si="12"/>
        <v>4</v>
      </c>
      <c r="G21" s="19">
        <f t="shared" si="13"/>
        <v>-3.6180000000000003</v>
      </c>
      <c r="H21" s="1"/>
      <c r="I21" s="2">
        <v>32</v>
      </c>
      <c r="J21" s="3">
        <v>-0.879</v>
      </c>
      <c r="K21" s="19">
        <f t="shared" si="9"/>
        <v>-0.80449999999999999</v>
      </c>
      <c r="L21" s="16">
        <f t="shared" si="10"/>
        <v>2</v>
      </c>
      <c r="M21" s="19">
        <f t="shared" si="8"/>
        <v>-1.609</v>
      </c>
      <c r="N21" s="20"/>
      <c r="O21" s="20"/>
      <c r="P21" s="20"/>
      <c r="R21" s="21"/>
    </row>
    <row r="22" spans="2:19" x14ac:dyDescent="0.2">
      <c r="B22" s="17">
        <v>38</v>
      </c>
      <c r="C22" s="43">
        <v>-1.105</v>
      </c>
      <c r="D22" s="43"/>
      <c r="E22" s="19">
        <f t="shared" si="11"/>
        <v>-1.0175000000000001</v>
      </c>
      <c r="F22" s="16">
        <f t="shared" si="12"/>
        <v>2</v>
      </c>
      <c r="G22" s="19">
        <f t="shared" si="13"/>
        <v>-2.0350000000000001</v>
      </c>
      <c r="I22" s="2">
        <v>36</v>
      </c>
      <c r="J22" s="3">
        <v>-0.93</v>
      </c>
      <c r="K22" s="19">
        <f t="shared" si="9"/>
        <v>-0.90450000000000008</v>
      </c>
      <c r="L22" s="16">
        <f t="shared" si="10"/>
        <v>4</v>
      </c>
      <c r="M22" s="19">
        <f t="shared" si="8"/>
        <v>-3.6180000000000003</v>
      </c>
      <c r="N22" s="20"/>
      <c r="O22" s="20"/>
      <c r="P22" s="20"/>
      <c r="R22" s="21"/>
    </row>
    <row r="23" spans="2:19" x14ac:dyDescent="0.2">
      <c r="B23" s="17">
        <v>40</v>
      </c>
      <c r="C23" s="43">
        <v>-1.179</v>
      </c>
      <c r="D23" s="43"/>
      <c r="E23" s="19">
        <f t="shared" si="11"/>
        <v>-1.1419999999999999</v>
      </c>
      <c r="F23" s="16">
        <f t="shared" si="12"/>
        <v>2</v>
      </c>
      <c r="G23" s="19">
        <f t="shared" si="13"/>
        <v>-2.2839999999999998</v>
      </c>
      <c r="I23" s="17">
        <v>38</v>
      </c>
      <c r="J23" s="43">
        <v>-1.105</v>
      </c>
      <c r="K23" s="19">
        <f t="shared" si="9"/>
        <v>-1.0175000000000001</v>
      </c>
      <c r="L23" s="16">
        <f t="shared" si="10"/>
        <v>2</v>
      </c>
      <c r="M23" s="19">
        <f t="shared" si="8"/>
        <v>-2.0350000000000001</v>
      </c>
      <c r="O23" s="101"/>
      <c r="P23" s="101"/>
      <c r="Q23" s="101"/>
      <c r="R23" s="101"/>
      <c r="S23" s="101"/>
    </row>
    <row r="24" spans="2:19" ht="12.75" customHeight="1" x14ac:dyDescent="0.2">
      <c r="B24" s="17">
        <v>42</v>
      </c>
      <c r="C24" s="43">
        <v>-1.32</v>
      </c>
      <c r="D24" s="43"/>
      <c r="E24" s="19">
        <f t="shared" si="11"/>
        <v>-1.2495000000000001</v>
      </c>
      <c r="F24" s="16">
        <f t="shared" si="12"/>
        <v>2</v>
      </c>
      <c r="G24" s="19">
        <f t="shared" si="13"/>
        <v>-2.4990000000000001</v>
      </c>
      <c r="I24" s="60">
        <f>I23+(J23-J24)*1.5</f>
        <v>38.592500000000001</v>
      </c>
      <c r="J24" s="61">
        <v>-1.5</v>
      </c>
      <c r="K24" s="19">
        <f t="shared" si="9"/>
        <v>-1.3025</v>
      </c>
      <c r="L24" s="16">
        <f t="shared" si="10"/>
        <v>0.59250000000000114</v>
      </c>
      <c r="M24" s="19">
        <f t="shared" si="8"/>
        <v>-0.77173125000000142</v>
      </c>
      <c r="O24" s="101"/>
      <c r="P24" s="101"/>
      <c r="Q24" s="101"/>
      <c r="R24" s="101"/>
      <c r="S24" s="101"/>
    </row>
    <row r="25" spans="2:19" ht="12.75" customHeight="1" x14ac:dyDescent="0.2">
      <c r="B25" s="17">
        <v>47</v>
      </c>
      <c r="C25" s="43">
        <v>-1.399</v>
      </c>
      <c r="D25" s="3" t="s">
        <v>19</v>
      </c>
      <c r="E25" s="19">
        <f t="shared" si="11"/>
        <v>-1.3595000000000002</v>
      </c>
      <c r="F25" s="16">
        <f t="shared" si="12"/>
        <v>5</v>
      </c>
      <c r="G25" s="19">
        <f t="shared" si="13"/>
        <v>-6.7975000000000012</v>
      </c>
      <c r="I25" s="62">
        <f>I24+5</f>
        <v>43.592500000000001</v>
      </c>
      <c r="J25" s="63">
        <f>J24</f>
        <v>-1.5</v>
      </c>
      <c r="K25" s="19">
        <f t="shared" ref="K25:K27" si="14">AVERAGE(J24,J25)</f>
        <v>-1.5</v>
      </c>
      <c r="L25" s="16">
        <f t="shared" ref="L25:L27" si="15">I25-I24</f>
        <v>5</v>
      </c>
      <c r="M25" s="19">
        <f t="shared" ref="M25:M27" si="16">L25*K25</f>
        <v>-7.5</v>
      </c>
      <c r="O25" s="101"/>
      <c r="P25" s="101"/>
      <c r="Q25" s="101"/>
      <c r="R25" s="101"/>
      <c r="S25" s="101"/>
    </row>
    <row r="26" spans="2:19" x14ac:dyDescent="0.2">
      <c r="B26" s="17">
        <v>52</v>
      </c>
      <c r="C26" s="43">
        <v>-1.33</v>
      </c>
      <c r="D26" s="43"/>
      <c r="E26" s="19">
        <f t="shared" si="11"/>
        <v>-1.3645</v>
      </c>
      <c r="F26" s="16">
        <f t="shared" si="12"/>
        <v>5</v>
      </c>
      <c r="G26" s="19">
        <f t="shared" si="13"/>
        <v>-6.8224999999999998</v>
      </c>
      <c r="H26" s="19"/>
      <c r="I26" s="60">
        <f>I25+5</f>
        <v>48.592500000000001</v>
      </c>
      <c r="J26" s="61">
        <f>J24</f>
        <v>-1.5</v>
      </c>
      <c r="K26" s="19">
        <f t="shared" si="14"/>
        <v>-1.5</v>
      </c>
      <c r="L26" s="16">
        <f t="shared" si="15"/>
        <v>5</v>
      </c>
      <c r="M26" s="19">
        <f t="shared" si="16"/>
        <v>-7.5</v>
      </c>
      <c r="N26" s="14"/>
      <c r="O26" s="101"/>
      <c r="P26" s="101"/>
      <c r="Q26" s="101"/>
      <c r="R26" s="101"/>
      <c r="S26" s="101"/>
    </row>
    <row r="27" spans="2:19" x14ac:dyDescent="0.2">
      <c r="B27" s="17">
        <v>54</v>
      </c>
      <c r="C27" s="43">
        <v>-1.163</v>
      </c>
      <c r="D27" s="43"/>
      <c r="E27" s="19">
        <f t="shared" si="11"/>
        <v>-1.2465000000000002</v>
      </c>
      <c r="F27" s="16">
        <f t="shared" si="12"/>
        <v>2</v>
      </c>
      <c r="G27" s="19">
        <f t="shared" si="13"/>
        <v>-2.4930000000000003</v>
      </c>
      <c r="H27" s="19"/>
      <c r="I27" s="60">
        <f>I26+(J27-J26)*1.5</f>
        <v>48.892499999999998</v>
      </c>
      <c r="J27" s="64">
        <v>-1.3</v>
      </c>
      <c r="K27" s="19">
        <f t="shared" si="14"/>
        <v>-1.4</v>
      </c>
      <c r="L27" s="16">
        <f t="shared" si="15"/>
        <v>0.29999999999999716</v>
      </c>
      <c r="M27" s="19">
        <f t="shared" si="16"/>
        <v>-0.41999999999999599</v>
      </c>
      <c r="N27" s="14"/>
      <c r="O27" s="101"/>
      <c r="P27" s="101"/>
      <c r="Q27" s="101"/>
      <c r="R27" s="101"/>
      <c r="S27" s="101"/>
    </row>
    <row r="28" spans="2:19" x14ac:dyDescent="0.2">
      <c r="B28" s="17">
        <v>56</v>
      </c>
      <c r="C28" s="43">
        <v>-1.107</v>
      </c>
      <c r="D28" s="43"/>
      <c r="E28" s="19">
        <f t="shared" si="11"/>
        <v>-1.135</v>
      </c>
      <c r="F28" s="16">
        <f t="shared" si="12"/>
        <v>2</v>
      </c>
      <c r="G28" s="19">
        <f t="shared" si="13"/>
        <v>-2.27</v>
      </c>
      <c r="H28" s="19"/>
      <c r="I28" s="17">
        <v>52</v>
      </c>
      <c r="J28" s="43">
        <v>-1.33</v>
      </c>
      <c r="K28" s="19">
        <f t="shared" ref="K28:K44" si="17">AVERAGE(J27,J28)</f>
        <v>-1.3149999999999999</v>
      </c>
      <c r="L28" s="16">
        <f t="shared" ref="L28:L44" si="18">I28-I27</f>
        <v>3.1075000000000017</v>
      </c>
      <c r="M28" s="19">
        <f t="shared" ref="M28:M44" si="19">L28*K28</f>
        <v>-4.0863625000000017</v>
      </c>
      <c r="N28" s="14"/>
      <c r="O28" s="101"/>
      <c r="P28" s="101"/>
      <c r="Q28" s="101"/>
      <c r="R28" s="101"/>
      <c r="S28" s="101"/>
    </row>
    <row r="29" spans="2:19" x14ac:dyDescent="0.2">
      <c r="B29" s="17">
        <v>58</v>
      </c>
      <c r="C29" s="43">
        <v>-0.94</v>
      </c>
      <c r="D29" s="43"/>
      <c r="E29" s="19">
        <f t="shared" si="11"/>
        <v>-1.0234999999999999</v>
      </c>
      <c r="F29" s="16">
        <f t="shared" si="12"/>
        <v>2</v>
      </c>
      <c r="G29" s="19">
        <f t="shared" si="13"/>
        <v>-2.0469999999999997</v>
      </c>
      <c r="H29" s="19"/>
      <c r="I29" s="17">
        <v>54</v>
      </c>
      <c r="J29" s="43">
        <v>-1.163</v>
      </c>
      <c r="K29" s="19">
        <f t="shared" si="17"/>
        <v>-1.2465000000000002</v>
      </c>
      <c r="L29" s="16">
        <f t="shared" si="18"/>
        <v>2</v>
      </c>
      <c r="M29" s="19">
        <f t="shared" si="19"/>
        <v>-2.4930000000000003</v>
      </c>
      <c r="N29" s="14"/>
      <c r="O29" s="101"/>
      <c r="P29" s="101"/>
      <c r="Q29" s="101"/>
      <c r="R29" s="101"/>
      <c r="S29" s="101"/>
    </row>
    <row r="30" spans="2:19" x14ac:dyDescent="0.2">
      <c r="B30" s="17">
        <v>60</v>
      </c>
      <c r="C30" s="43">
        <v>-0.73</v>
      </c>
      <c r="D30" s="43"/>
      <c r="E30" s="19">
        <f t="shared" si="11"/>
        <v>-0.83499999999999996</v>
      </c>
      <c r="F30" s="16">
        <f t="shared" si="12"/>
        <v>2</v>
      </c>
      <c r="G30" s="19">
        <f t="shared" si="13"/>
        <v>-1.67</v>
      </c>
      <c r="H30" s="19"/>
      <c r="I30" s="17">
        <v>56</v>
      </c>
      <c r="J30" s="43">
        <v>-1.107</v>
      </c>
      <c r="K30" s="19">
        <f t="shared" si="17"/>
        <v>-1.135</v>
      </c>
      <c r="L30" s="16">
        <f t="shared" si="18"/>
        <v>2</v>
      </c>
      <c r="M30" s="19">
        <f t="shared" si="19"/>
        <v>-2.27</v>
      </c>
      <c r="N30" s="14"/>
      <c r="O30" s="101"/>
      <c r="P30" s="101"/>
      <c r="Q30" s="101"/>
      <c r="R30" s="101"/>
      <c r="S30" s="101"/>
    </row>
    <row r="31" spans="2:19" x14ac:dyDescent="0.2">
      <c r="B31" s="17">
        <v>62</v>
      </c>
      <c r="C31" s="43">
        <v>-0.53900000000000003</v>
      </c>
      <c r="D31" s="43"/>
      <c r="E31" s="19">
        <f t="shared" si="11"/>
        <v>-0.63450000000000006</v>
      </c>
      <c r="F31" s="16">
        <f t="shared" si="12"/>
        <v>2</v>
      </c>
      <c r="G31" s="19">
        <f t="shared" si="13"/>
        <v>-1.2690000000000001</v>
      </c>
      <c r="H31" s="19"/>
      <c r="I31" s="17">
        <v>58</v>
      </c>
      <c r="J31" s="43">
        <v>-0.94</v>
      </c>
      <c r="K31" s="19">
        <f t="shared" si="17"/>
        <v>-1.0234999999999999</v>
      </c>
      <c r="L31" s="16">
        <f t="shared" si="18"/>
        <v>2</v>
      </c>
      <c r="M31" s="19">
        <f t="shared" si="19"/>
        <v>-2.0469999999999997</v>
      </c>
      <c r="N31" s="14"/>
      <c r="O31" s="101"/>
      <c r="P31" s="101"/>
      <c r="Q31" s="101"/>
      <c r="R31" s="101"/>
      <c r="S31" s="101"/>
    </row>
    <row r="32" spans="2:19" x14ac:dyDescent="0.2">
      <c r="B32" s="17">
        <v>64</v>
      </c>
      <c r="C32" s="43">
        <v>-0.47899999999999998</v>
      </c>
      <c r="D32" s="43"/>
      <c r="E32" s="19">
        <f t="shared" si="11"/>
        <v>-0.50900000000000001</v>
      </c>
      <c r="F32" s="16">
        <f t="shared" si="12"/>
        <v>2</v>
      </c>
      <c r="G32" s="19">
        <f t="shared" si="13"/>
        <v>-1.018</v>
      </c>
      <c r="H32" s="19"/>
      <c r="I32" s="17">
        <v>60</v>
      </c>
      <c r="J32" s="43">
        <v>-0.73</v>
      </c>
      <c r="K32" s="19">
        <f t="shared" si="17"/>
        <v>-0.83499999999999996</v>
      </c>
      <c r="L32" s="16">
        <f t="shared" si="18"/>
        <v>2</v>
      </c>
      <c r="M32" s="19">
        <f t="shared" si="19"/>
        <v>-1.67</v>
      </c>
      <c r="N32" s="14"/>
      <c r="O32" s="101"/>
      <c r="P32" s="101"/>
      <c r="Q32" s="101"/>
      <c r="R32" s="101"/>
      <c r="S32" s="101"/>
    </row>
    <row r="33" spans="2:19" x14ac:dyDescent="0.2">
      <c r="B33" s="17">
        <v>66</v>
      </c>
      <c r="C33" s="43">
        <v>-0.36899999999999999</v>
      </c>
      <c r="D33" s="43"/>
      <c r="E33" s="19">
        <f t="shared" si="11"/>
        <v>-0.42399999999999999</v>
      </c>
      <c r="F33" s="16">
        <f t="shared" si="12"/>
        <v>2</v>
      </c>
      <c r="G33" s="19">
        <f t="shared" si="13"/>
        <v>-0.84799999999999998</v>
      </c>
      <c r="H33" s="19"/>
      <c r="I33" s="17">
        <v>62</v>
      </c>
      <c r="J33" s="43">
        <v>-0.53900000000000003</v>
      </c>
      <c r="K33" s="19">
        <f t="shared" si="17"/>
        <v>-0.63450000000000006</v>
      </c>
      <c r="L33" s="16">
        <f t="shared" si="18"/>
        <v>2</v>
      </c>
      <c r="M33" s="19">
        <f t="shared" si="19"/>
        <v>-1.2690000000000001</v>
      </c>
      <c r="N33" s="14"/>
      <c r="O33" s="101"/>
      <c r="P33" s="101"/>
      <c r="Q33" s="101"/>
      <c r="R33" s="101"/>
      <c r="S33" s="101"/>
    </row>
    <row r="34" spans="2:19" x14ac:dyDescent="0.2">
      <c r="B34" s="17">
        <v>68</v>
      </c>
      <c r="C34" s="43">
        <v>-0.27900000000000003</v>
      </c>
      <c r="D34" s="43"/>
      <c r="E34" s="19">
        <f t="shared" si="11"/>
        <v>-0.32400000000000001</v>
      </c>
      <c r="F34" s="16">
        <f t="shared" si="12"/>
        <v>2</v>
      </c>
      <c r="G34" s="19">
        <f t="shared" si="13"/>
        <v>-0.64800000000000002</v>
      </c>
      <c r="H34" s="19"/>
      <c r="I34" s="17">
        <v>64</v>
      </c>
      <c r="J34" s="43">
        <v>-0.47899999999999998</v>
      </c>
      <c r="K34" s="19">
        <f t="shared" si="17"/>
        <v>-0.50900000000000001</v>
      </c>
      <c r="L34" s="16">
        <f t="shared" si="18"/>
        <v>2</v>
      </c>
      <c r="M34" s="19">
        <f t="shared" si="19"/>
        <v>-1.018</v>
      </c>
      <c r="N34" s="14"/>
      <c r="O34" s="101"/>
      <c r="P34" s="101"/>
      <c r="Q34" s="101"/>
      <c r="R34" s="101"/>
      <c r="S34" s="101"/>
    </row>
    <row r="35" spans="2:19" x14ac:dyDescent="0.2">
      <c r="B35" s="17">
        <v>70</v>
      </c>
      <c r="C35" s="43">
        <v>-0.16900000000000001</v>
      </c>
      <c r="D35" s="43"/>
      <c r="E35" s="19">
        <f t="shared" si="11"/>
        <v>-0.22400000000000003</v>
      </c>
      <c r="F35" s="16">
        <f t="shared" si="12"/>
        <v>2</v>
      </c>
      <c r="G35" s="19">
        <f t="shared" si="13"/>
        <v>-0.44800000000000006</v>
      </c>
      <c r="H35" s="19"/>
      <c r="I35" s="17">
        <v>66</v>
      </c>
      <c r="J35" s="43">
        <v>-0.36899999999999999</v>
      </c>
      <c r="K35" s="19">
        <f t="shared" si="17"/>
        <v>-0.42399999999999999</v>
      </c>
      <c r="L35" s="16">
        <f t="shared" si="18"/>
        <v>2</v>
      </c>
      <c r="M35" s="19">
        <f t="shared" si="19"/>
        <v>-0.84799999999999998</v>
      </c>
      <c r="N35" s="14"/>
      <c r="O35" s="101"/>
      <c r="P35" s="101"/>
      <c r="Q35" s="101"/>
      <c r="R35" s="101"/>
      <c r="S35" s="101"/>
    </row>
    <row r="36" spans="2:19" x14ac:dyDescent="0.2">
      <c r="B36" s="17">
        <v>72</v>
      </c>
      <c r="C36" s="43">
        <v>-0.114</v>
      </c>
      <c r="D36" s="43"/>
      <c r="E36" s="19">
        <f t="shared" si="11"/>
        <v>-0.14150000000000001</v>
      </c>
      <c r="F36" s="16">
        <f t="shared" si="12"/>
        <v>2</v>
      </c>
      <c r="G36" s="19">
        <f t="shared" si="13"/>
        <v>-0.28300000000000003</v>
      </c>
      <c r="H36" s="19"/>
      <c r="I36" s="17">
        <v>68</v>
      </c>
      <c r="J36" s="43">
        <v>-0.27900000000000003</v>
      </c>
      <c r="K36" s="19">
        <f t="shared" si="17"/>
        <v>-0.32400000000000001</v>
      </c>
      <c r="L36" s="16">
        <f t="shared" si="18"/>
        <v>2</v>
      </c>
      <c r="M36" s="19">
        <f t="shared" si="19"/>
        <v>-0.64800000000000002</v>
      </c>
      <c r="N36" s="14"/>
      <c r="O36" s="102"/>
      <c r="P36" s="139"/>
      <c r="Q36" s="139"/>
      <c r="R36" s="139"/>
      <c r="S36" s="101"/>
    </row>
    <row r="37" spans="2:19" x14ac:dyDescent="0.2">
      <c r="B37" s="17">
        <v>74</v>
      </c>
      <c r="C37" s="43">
        <v>-2.4E-2</v>
      </c>
      <c r="D37" s="43"/>
      <c r="E37" s="19">
        <f t="shared" si="11"/>
        <v>-6.9000000000000006E-2</v>
      </c>
      <c r="F37" s="16">
        <f t="shared" si="12"/>
        <v>2</v>
      </c>
      <c r="G37" s="19">
        <f t="shared" si="13"/>
        <v>-0.13800000000000001</v>
      </c>
      <c r="H37" s="19"/>
      <c r="I37" s="17">
        <v>70</v>
      </c>
      <c r="J37" s="43">
        <v>-0.16900000000000001</v>
      </c>
      <c r="K37" s="19">
        <f t="shared" si="17"/>
        <v>-0.22400000000000003</v>
      </c>
      <c r="L37" s="16">
        <f t="shared" si="18"/>
        <v>2</v>
      </c>
      <c r="M37" s="19">
        <f t="shared" si="19"/>
        <v>-0.44800000000000006</v>
      </c>
      <c r="N37" s="14"/>
      <c r="O37" s="102"/>
      <c r="P37" s="103"/>
      <c r="Q37" s="103"/>
      <c r="R37" s="104"/>
      <c r="S37" s="101"/>
    </row>
    <row r="38" spans="2:19" x14ac:dyDescent="0.2">
      <c r="B38" s="17">
        <v>76</v>
      </c>
      <c r="C38" s="43">
        <v>7.0000000000000007E-2</v>
      </c>
      <c r="D38" s="43"/>
      <c r="E38" s="19">
        <f t="shared" si="11"/>
        <v>2.3000000000000003E-2</v>
      </c>
      <c r="F38" s="16">
        <f t="shared" si="12"/>
        <v>2</v>
      </c>
      <c r="G38" s="19">
        <f t="shared" si="13"/>
        <v>4.6000000000000006E-2</v>
      </c>
      <c r="H38" s="19"/>
      <c r="I38" s="17">
        <v>72</v>
      </c>
      <c r="J38" s="43">
        <v>-0.114</v>
      </c>
      <c r="K38" s="19">
        <f t="shared" si="17"/>
        <v>-0.14150000000000001</v>
      </c>
      <c r="L38" s="16">
        <f t="shared" si="18"/>
        <v>2</v>
      </c>
      <c r="M38" s="19">
        <f t="shared" si="19"/>
        <v>-0.28300000000000003</v>
      </c>
      <c r="N38" s="14"/>
      <c r="O38" s="102"/>
      <c r="P38" s="105"/>
      <c r="Q38" s="106"/>
      <c r="R38" s="106"/>
      <c r="S38" s="101"/>
    </row>
    <row r="39" spans="2:19" x14ac:dyDescent="0.2">
      <c r="B39" s="17">
        <v>78</v>
      </c>
      <c r="C39" s="43">
        <v>0.121</v>
      </c>
      <c r="D39" s="43"/>
      <c r="E39" s="19">
        <f t="shared" si="11"/>
        <v>9.5500000000000002E-2</v>
      </c>
      <c r="F39" s="16">
        <f t="shared" si="12"/>
        <v>2</v>
      </c>
      <c r="G39" s="19">
        <f t="shared" si="13"/>
        <v>0.191</v>
      </c>
      <c r="H39" s="19"/>
      <c r="I39" s="17">
        <v>74</v>
      </c>
      <c r="J39" s="43">
        <v>-2.4E-2</v>
      </c>
      <c r="K39" s="19">
        <f t="shared" si="17"/>
        <v>-6.9000000000000006E-2</v>
      </c>
      <c r="L39" s="16">
        <f t="shared" si="18"/>
        <v>2</v>
      </c>
      <c r="M39" s="19">
        <f t="shared" si="19"/>
        <v>-0.13800000000000001</v>
      </c>
      <c r="N39" s="14"/>
      <c r="O39" s="102"/>
      <c r="P39" s="140"/>
      <c r="Q39" s="140"/>
      <c r="R39" s="140"/>
      <c r="S39" s="101"/>
    </row>
    <row r="40" spans="2:19" x14ac:dyDescent="0.2">
      <c r="B40" s="17">
        <v>80</v>
      </c>
      <c r="C40" s="43">
        <v>0.33100000000000002</v>
      </c>
      <c r="D40" s="43"/>
      <c r="E40" s="19">
        <f t="shared" si="11"/>
        <v>0.22600000000000001</v>
      </c>
      <c r="F40" s="16">
        <f t="shared" si="12"/>
        <v>2</v>
      </c>
      <c r="G40" s="19">
        <f t="shared" si="13"/>
        <v>0.45200000000000001</v>
      </c>
      <c r="H40" s="19"/>
      <c r="I40" s="17">
        <v>76</v>
      </c>
      <c r="J40" s="43">
        <v>7.0000000000000007E-2</v>
      </c>
      <c r="K40" s="19">
        <f t="shared" si="17"/>
        <v>2.3000000000000003E-2</v>
      </c>
      <c r="L40" s="16">
        <f t="shared" si="18"/>
        <v>2</v>
      </c>
      <c r="M40" s="19">
        <f t="shared" si="19"/>
        <v>4.6000000000000006E-2</v>
      </c>
      <c r="N40" s="14"/>
      <c r="O40" s="102"/>
      <c r="P40" s="102"/>
      <c r="Q40" s="101"/>
      <c r="R40" s="101"/>
      <c r="S40" s="101"/>
    </row>
    <row r="41" spans="2:19" x14ac:dyDescent="0.2">
      <c r="B41" s="17">
        <v>82</v>
      </c>
      <c r="C41" s="43">
        <v>0.8</v>
      </c>
      <c r="D41" s="43"/>
      <c r="E41" s="19">
        <f t="shared" si="11"/>
        <v>0.5655</v>
      </c>
      <c r="F41" s="16">
        <f t="shared" si="12"/>
        <v>2</v>
      </c>
      <c r="G41" s="19">
        <f t="shared" si="13"/>
        <v>1.131</v>
      </c>
      <c r="H41" s="19"/>
      <c r="I41" s="17">
        <v>78</v>
      </c>
      <c r="J41" s="43">
        <v>0.121</v>
      </c>
      <c r="K41" s="19">
        <f t="shared" si="17"/>
        <v>9.5500000000000002E-2</v>
      </c>
      <c r="L41" s="16">
        <f t="shared" si="18"/>
        <v>2</v>
      </c>
      <c r="M41" s="19">
        <f t="shared" si="19"/>
        <v>0.191</v>
      </c>
      <c r="N41" s="14"/>
      <c r="O41" s="14"/>
      <c r="P41" s="14"/>
    </row>
    <row r="42" spans="2:19" x14ac:dyDescent="0.2">
      <c r="B42" s="17">
        <v>84</v>
      </c>
      <c r="C42" s="43">
        <v>2.95</v>
      </c>
      <c r="D42" s="3" t="s">
        <v>18</v>
      </c>
      <c r="E42" s="19">
        <f t="shared" si="11"/>
        <v>1.875</v>
      </c>
      <c r="F42" s="16">
        <f t="shared" si="12"/>
        <v>2</v>
      </c>
      <c r="G42" s="19">
        <f t="shared" si="13"/>
        <v>3.75</v>
      </c>
      <c r="H42" s="19"/>
      <c r="I42" s="17">
        <v>80</v>
      </c>
      <c r="J42" s="43">
        <v>0.33100000000000002</v>
      </c>
      <c r="K42" s="19">
        <f t="shared" si="17"/>
        <v>0.22600000000000001</v>
      </c>
      <c r="L42" s="16">
        <f t="shared" si="18"/>
        <v>2</v>
      </c>
      <c r="M42" s="19">
        <f t="shared" si="19"/>
        <v>0.45200000000000001</v>
      </c>
      <c r="N42" s="14"/>
      <c r="O42" s="14"/>
      <c r="P42" s="14"/>
    </row>
    <row r="43" spans="2:19" x14ac:dyDescent="0.2">
      <c r="B43" s="17">
        <v>90</v>
      </c>
      <c r="C43" s="43">
        <v>2.9849999999999999</v>
      </c>
      <c r="D43" s="43"/>
      <c r="E43" s="19">
        <f t="shared" si="11"/>
        <v>2.9675000000000002</v>
      </c>
      <c r="F43" s="16">
        <f t="shared" si="12"/>
        <v>6</v>
      </c>
      <c r="G43" s="19">
        <f t="shared" si="13"/>
        <v>17.805</v>
      </c>
      <c r="H43" s="19"/>
      <c r="I43" s="17">
        <v>82</v>
      </c>
      <c r="J43" s="43">
        <v>0.8</v>
      </c>
      <c r="K43" s="19">
        <f t="shared" si="17"/>
        <v>0.5655</v>
      </c>
      <c r="L43" s="16">
        <f t="shared" si="18"/>
        <v>2</v>
      </c>
      <c r="M43" s="19">
        <f t="shared" si="19"/>
        <v>1.131</v>
      </c>
      <c r="N43" s="14"/>
      <c r="O43" s="14"/>
      <c r="P43" s="14"/>
    </row>
    <row r="44" spans="2:19" x14ac:dyDescent="0.2">
      <c r="B44" s="17">
        <v>95</v>
      </c>
      <c r="C44" s="43">
        <v>3.06</v>
      </c>
      <c r="D44" s="43" t="s">
        <v>28</v>
      </c>
      <c r="E44" s="19">
        <f t="shared" si="11"/>
        <v>3.0225</v>
      </c>
      <c r="F44" s="16">
        <f t="shared" si="12"/>
        <v>5</v>
      </c>
      <c r="G44" s="19">
        <f t="shared" si="13"/>
        <v>15.112500000000001</v>
      </c>
      <c r="H44" s="19"/>
      <c r="I44" s="17">
        <v>84</v>
      </c>
      <c r="J44" s="43">
        <v>2.95</v>
      </c>
      <c r="K44" s="19">
        <f t="shared" si="17"/>
        <v>1.875</v>
      </c>
      <c r="L44" s="16">
        <f t="shared" si="18"/>
        <v>2</v>
      </c>
      <c r="M44" s="19">
        <f t="shared" si="19"/>
        <v>3.75</v>
      </c>
      <c r="N44" s="14"/>
      <c r="O44" s="14"/>
      <c r="P44" s="14"/>
    </row>
    <row r="45" spans="2:19" x14ac:dyDescent="0.2">
      <c r="B45" s="17"/>
      <c r="C45" s="43"/>
      <c r="D45" s="43"/>
      <c r="E45" s="19"/>
      <c r="F45" s="16"/>
      <c r="G45" s="19"/>
      <c r="H45" s="19"/>
      <c r="I45" s="17">
        <v>90</v>
      </c>
      <c r="J45" s="43">
        <v>2.9849999999999999</v>
      </c>
      <c r="K45" s="19">
        <f t="shared" ref="K45:K46" si="20">AVERAGE(J44,J45)</f>
        <v>2.9675000000000002</v>
      </c>
      <c r="L45" s="16">
        <f t="shared" ref="L45:L46" si="21">I45-I44</f>
        <v>6</v>
      </c>
      <c r="M45" s="19">
        <f t="shared" ref="M45:M46" si="22">L45*K45</f>
        <v>17.805</v>
      </c>
      <c r="N45" s="14"/>
      <c r="O45" s="14"/>
      <c r="P45" s="14"/>
    </row>
    <row r="46" spans="2:19" x14ac:dyDescent="0.2">
      <c r="B46" s="17"/>
      <c r="C46" s="43"/>
      <c r="D46" s="43"/>
      <c r="E46" s="19"/>
      <c r="F46" s="16"/>
      <c r="G46" s="19"/>
      <c r="H46" s="19"/>
      <c r="I46" s="17">
        <v>95</v>
      </c>
      <c r="J46" s="43">
        <v>3.06</v>
      </c>
      <c r="K46" s="19">
        <f t="shared" si="20"/>
        <v>3.0225</v>
      </c>
      <c r="L46" s="16">
        <f t="shared" si="21"/>
        <v>5</v>
      </c>
      <c r="M46" s="19">
        <f t="shared" si="22"/>
        <v>15.112500000000001</v>
      </c>
      <c r="N46" s="14"/>
      <c r="O46" s="14"/>
      <c r="P46" s="14"/>
    </row>
    <row r="47" spans="2:19" x14ac:dyDescent="0.2">
      <c r="B47" s="17"/>
      <c r="C47" s="43"/>
      <c r="D47" s="43"/>
      <c r="E47" s="19"/>
      <c r="F47" s="16"/>
      <c r="G47" s="19"/>
      <c r="H47" s="19"/>
      <c r="I47" s="17"/>
      <c r="J47" s="17"/>
      <c r="K47" s="19"/>
      <c r="L47" s="16"/>
      <c r="M47" s="19"/>
      <c r="N47" s="14"/>
      <c r="O47" s="14"/>
      <c r="P47" s="14"/>
    </row>
    <row r="48" spans="2:19" x14ac:dyDescent="0.2">
      <c r="B48" s="17"/>
      <c r="C48" s="43"/>
      <c r="D48" s="43"/>
      <c r="E48" s="19"/>
      <c r="F48" s="16"/>
      <c r="G48" s="19"/>
      <c r="H48" s="19"/>
      <c r="I48" s="17"/>
      <c r="J48" s="17"/>
      <c r="K48" s="19"/>
      <c r="L48" s="16"/>
      <c r="M48" s="19"/>
      <c r="N48" s="14"/>
      <c r="O48" s="14"/>
      <c r="P48" s="14"/>
    </row>
    <row r="49" spans="2:18" ht="15" x14ac:dyDescent="0.2">
      <c r="B49" s="13"/>
      <c r="C49" s="30"/>
      <c r="D49" s="30"/>
      <c r="E49" s="13"/>
      <c r="F49" s="26">
        <f>SUM(F8:F47)</f>
        <v>95</v>
      </c>
      <c r="G49" s="27">
        <f>SUM(G8:G47)</f>
        <v>29.969500000000011</v>
      </c>
      <c r="H49" s="19"/>
      <c r="I49" s="19"/>
      <c r="J49" s="13"/>
      <c r="K49" s="13"/>
      <c r="L49" s="29">
        <f>SUM(L9:L47)</f>
        <v>95</v>
      </c>
      <c r="M49" s="30">
        <f>SUM(M9:M47)</f>
        <v>28.094406250000006</v>
      </c>
      <c r="N49" s="14"/>
      <c r="O49" s="14"/>
      <c r="P49" s="14"/>
    </row>
    <row r="50" spans="2:18" ht="15" x14ac:dyDescent="0.2">
      <c r="B50" s="13"/>
      <c r="C50" s="30"/>
      <c r="D50" s="30"/>
      <c r="E50" s="13"/>
      <c r="F50" s="1"/>
      <c r="G50" s="1"/>
      <c r="H50" s="19"/>
      <c r="I50" s="19"/>
      <c r="J50" s="13"/>
      <c r="K50" s="13"/>
      <c r="L50" s="13"/>
      <c r="M50" s="13"/>
      <c r="N50" s="14"/>
      <c r="O50" s="14"/>
      <c r="P50" s="14"/>
    </row>
    <row r="51" spans="2:18" ht="15" x14ac:dyDescent="0.2">
      <c r="B51" s="13"/>
      <c r="C51" s="30"/>
      <c r="D51" s="30"/>
      <c r="E51" s="13"/>
      <c r="F51" s="16"/>
      <c r="G51" s="19"/>
      <c r="H51" s="141" t="s">
        <v>10</v>
      </c>
      <c r="I51" s="141"/>
      <c r="J51" s="19">
        <f>G49</f>
        <v>29.969500000000011</v>
      </c>
      <c r="K51" s="19" t="s">
        <v>11</v>
      </c>
      <c r="L51" s="16">
        <f>M49</f>
        <v>28.094406250000006</v>
      </c>
      <c r="M51" s="19">
        <f>J51-L51</f>
        <v>1.8750937500000049</v>
      </c>
      <c r="N51" s="24"/>
      <c r="O51" s="14"/>
      <c r="P51" s="14"/>
    </row>
    <row r="52" spans="2:18" ht="15" x14ac:dyDescent="0.2">
      <c r="B52" s="1" t="s">
        <v>7</v>
      </c>
      <c r="C52" s="1"/>
      <c r="D52" s="132">
        <v>0.1</v>
      </c>
      <c r="E52" s="132"/>
      <c r="J52" s="13"/>
      <c r="K52" s="13"/>
      <c r="L52" s="13"/>
      <c r="M52" s="13"/>
      <c r="N52" s="14"/>
      <c r="O52" s="14"/>
      <c r="P52" s="14"/>
    </row>
    <row r="53" spans="2:18" x14ac:dyDescent="0.2">
      <c r="B53" s="133" t="s">
        <v>8</v>
      </c>
      <c r="C53" s="133"/>
      <c r="D53" s="133"/>
      <c r="E53" s="133"/>
      <c r="F53" s="133"/>
      <c r="G53" s="133"/>
      <c r="H53" s="5" t="s">
        <v>5</v>
      </c>
      <c r="I53" s="133" t="s">
        <v>9</v>
      </c>
      <c r="J53" s="133"/>
      <c r="K53" s="133"/>
      <c r="L53" s="133"/>
      <c r="M53" s="133"/>
      <c r="N53" s="15"/>
      <c r="O53" s="15"/>
      <c r="P53" s="15"/>
    </row>
    <row r="54" spans="2:18" x14ac:dyDescent="0.2">
      <c r="B54" s="2">
        <v>0</v>
      </c>
      <c r="C54" s="3">
        <v>0.92</v>
      </c>
      <c r="D54" s="3" t="s">
        <v>23</v>
      </c>
      <c r="E54" s="16"/>
      <c r="F54" s="16"/>
      <c r="G54" s="16"/>
      <c r="H54" s="16"/>
      <c r="I54" s="17"/>
      <c r="J54" s="18"/>
      <c r="K54" s="19"/>
      <c r="L54" s="16"/>
      <c r="M54" s="19"/>
      <c r="N54" s="20"/>
      <c r="O54" s="20"/>
      <c r="P54" s="20"/>
      <c r="R54" s="21"/>
    </row>
    <row r="55" spans="2:18" x14ac:dyDescent="0.2">
      <c r="B55" s="2">
        <v>6</v>
      </c>
      <c r="C55" s="3">
        <v>0.91500000000000004</v>
      </c>
      <c r="E55" s="19">
        <f>(C54+C55)/2</f>
        <v>0.91749999999999998</v>
      </c>
      <c r="F55" s="16">
        <f>B55-B54</f>
        <v>6</v>
      </c>
      <c r="G55" s="19">
        <f>E55*F55</f>
        <v>5.5049999999999999</v>
      </c>
      <c r="H55" s="16"/>
      <c r="I55" s="2">
        <v>0</v>
      </c>
      <c r="J55" s="3">
        <v>0.92</v>
      </c>
      <c r="K55" s="19"/>
      <c r="L55" s="16"/>
      <c r="M55" s="19"/>
      <c r="N55" s="20"/>
      <c r="O55" s="20"/>
      <c r="P55" s="20"/>
      <c r="Q55" s="22"/>
      <c r="R55" s="21"/>
    </row>
    <row r="56" spans="2:18" x14ac:dyDescent="0.2">
      <c r="B56" s="2">
        <v>7</v>
      </c>
      <c r="C56" s="3">
        <v>1.89</v>
      </c>
      <c r="D56" s="3"/>
      <c r="E56" s="19">
        <f t="shared" ref="E56:E71" si="23">(C55+C56)/2</f>
        <v>1.4024999999999999</v>
      </c>
      <c r="F56" s="16">
        <f t="shared" ref="F56:F71" si="24">B56-B55</f>
        <v>1</v>
      </c>
      <c r="G56" s="19">
        <f t="shared" ref="G56:G71" si="25">E56*F56</f>
        <v>1.4024999999999999</v>
      </c>
      <c r="H56" s="16"/>
      <c r="I56" s="2">
        <v>6</v>
      </c>
      <c r="J56" s="3">
        <v>0.91500000000000004</v>
      </c>
      <c r="K56" s="19">
        <f t="shared" ref="K56:K61" si="26">AVERAGE(J55,J56)</f>
        <v>0.91749999999999998</v>
      </c>
      <c r="L56" s="16">
        <f t="shared" ref="L56:L61" si="27">I56-I55</f>
        <v>6</v>
      </c>
      <c r="M56" s="19">
        <f t="shared" ref="M56:M65" si="28">L56*K56</f>
        <v>5.5049999999999999</v>
      </c>
      <c r="N56" s="20"/>
      <c r="O56" s="20"/>
      <c r="P56" s="20"/>
      <c r="Q56" s="22"/>
      <c r="R56" s="21"/>
    </row>
    <row r="57" spans="2:18" x14ac:dyDescent="0.2">
      <c r="B57" s="2">
        <v>10</v>
      </c>
      <c r="C57" s="3">
        <v>1.895</v>
      </c>
      <c r="D57" s="3" t="s">
        <v>17</v>
      </c>
      <c r="E57" s="19">
        <f t="shared" si="23"/>
        <v>1.8925000000000001</v>
      </c>
      <c r="F57" s="16">
        <f t="shared" si="24"/>
        <v>3</v>
      </c>
      <c r="G57" s="19">
        <f t="shared" si="25"/>
        <v>5.6775000000000002</v>
      </c>
      <c r="H57" s="16"/>
      <c r="I57" s="2">
        <v>7</v>
      </c>
      <c r="J57" s="3">
        <v>1.89</v>
      </c>
      <c r="K57" s="19">
        <f t="shared" si="26"/>
        <v>1.4024999999999999</v>
      </c>
      <c r="L57" s="16">
        <f t="shared" si="27"/>
        <v>1</v>
      </c>
      <c r="M57" s="19">
        <f t="shared" si="28"/>
        <v>1.4024999999999999</v>
      </c>
      <c r="N57" s="20"/>
      <c r="O57" s="20"/>
      <c r="P57" s="20"/>
      <c r="Q57" s="22"/>
      <c r="R57" s="21"/>
    </row>
    <row r="58" spans="2:18" x14ac:dyDescent="0.2">
      <c r="B58" s="2">
        <v>12</v>
      </c>
      <c r="C58" s="3">
        <v>-0.105</v>
      </c>
      <c r="D58" s="3"/>
      <c r="E58" s="19">
        <f t="shared" si="23"/>
        <v>0.89500000000000002</v>
      </c>
      <c r="F58" s="16">
        <f t="shared" si="24"/>
        <v>2</v>
      </c>
      <c r="G58" s="19">
        <f t="shared" si="25"/>
        <v>1.79</v>
      </c>
      <c r="H58" s="16"/>
      <c r="I58" s="2">
        <v>10</v>
      </c>
      <c r="J58" s="3">
        <v>1.895</v>
      </c>
      <c r="K58" s="19">
        <f t="shared" si="26"/>
        <v>1.8925000000000001</v>
      </c>
      <c r="L58" s="16">
        <f t="shared" si="27"/>
        <v>3</v>
      </c>
      <c r="M58" s="19">
        <f t="shared" si="28"/>
        <v>5.6775000000000002</v>
      </c>
      <c r="N58" s="20"/>
      <c r="O58" s="20"/>
      <c r="P58" s="20"/>
      <c r="Q58" s="22"/>
      <c r="R58" s="21"/>
    </row>
    <row r="59" spans="2:18" x14ac:dyDescent="0.2">
      <c r="B59" s="2">
        <v>14</v>
      </c>
      <c r="C59" s="3">
        <v>-0.79600000000000004</v>
      </c>
      <c r="E59" s="19">
        <f t="shared" si="23"/>
        <v>-0.45050000000000001</v>
      </c>
      <c r="F59" s="16">
        <f t="shared" si="24"/>
        <v>2</v>
      </c>
      <c r="G59" s="19">
        <f t="shared" si="25"/>
        <v>-0.90100000000000002</v>
      </c>
      <c r="H59" s="16"/>
      <c r="I59" s="2">
        <v>12</v>
      </c>
      <c r="J59" s="3">
        <v>-0.105</v>
      </c>
      <c r="K59" s="19">
        <f t="shared" si="26"/>
        <v>0.89500000000000002</v>
      </c>
      <c r="L59" s="16">
        <f t="shared" si="27"/>
        <v>2</v>
      </c>
      <c r="M59" s="19">
        <f t="shared" si="28"/>
        <v>1.79</v>
      </c>
      <c r="N59" s="20"/>
      <c r="O59" s="20"/>
      <c r="P59" s="20"/>
      <c r="Q59" s="22"/>
      <c r="R59" s="21"/>
    </row>
    <row r="60" spans="2:18" x14ac:dyDescent="0.2">
      <c r="B60" s="2">
        <v>16</v>
      </c>
      <c r="C60" s="3">
        <v>-0.995</v>
      </c>
      <c r="D60" s="3"/>
      <c r="E60" s="19">
        <f t="shared" si="23"/>
        <v>-0.89549999999999996</v>
      </c>
      <c r="F60" s="16">
        <f t="shared" si="24"/>
        <v>2</v>
      </c>
      <c r="G60" s="19">
        <f t="shared" si="25"/>
        <v>-1.7909999999999999</v>
      </c>
      <c r="H60" s="16"/>
      <c r="I60" s="2">
        <v>14</v>
      </c>
      <c r="J60" s="3">
        <v>-0.79600000000000004</v>
      </c>
      <c r="K60" s="19">
        <f t="shared" si="26"/>
        <v>-0.45050000000000001</v>
      </c>
      <c r="L60" s="16">
        <f t="shared" si="27"/>
        <v>2</v>
      </c>
      <c r="M60" s="19">
        <f t="shared" si="28"/>
        <v>-0.90100000000000002</v>
      </c>
      <c r="N60" s="20"/>
      <c r="O60" s="20"/>
      <c r="P60" s="20"/>
      <c r="Q60" s="22"/>
      <c r="R60" s="21"/>
    </row>
    <row r="61" spans="2:18" x14ac:dyDescent="0.2">
      <c r="B61" s="2">
        <v>18</v>
      </c>
      <c r="C61" s="3">
        <v>-1.1559999999999999</v>
      </c>
      <c r="D61" s="3"/>
      <c r="E61" s="19">
        <f t="shared" si="23"/>
        <v>-1.0754999999999999</v>
      </c>
      <c r="F61" s="16">
        <f t="shared" si="24"/>
        <v>2</v>
      </c>
      <c r="G61" s="19">
        <f t="shared" si="25"/>
        <v>-2.1509999999999998</v>
      </c>
      <c r="H61" s="16"/>
      <c r="I61" s="60">
        <f>I60+(J60-J61)*1.5</f>
        <v>15.056000000000001</v>
      </c>
      <c r="J61" s="61">
        <v>-1.5</v>
      </c>
      <c r="K61" s="19">
        <f t="shared" si="26"/>
        <v>-1.1480000000000001</v>
      </c>
      <c r="L61" s="16">
        <f t="shared" si="27"/>
        <v>1.0560000000000009</v>
      </c>
      <c r="M61" s="19">
        <f t="shared" si="28"/>
        <v>-1.2122880000000011</v>
      </c>
      <c r="N61" s="20"/>
      <c r="O61" s="20"/>
      <c r="P61" s="20"/>
      <c r="Q61" s="22"/>
      <c r="R61" s="21"/>
    </row>
    <row r="62" spans="2:18" x14ac:dyDescent="0.2">
      <c r="B62" s="2">
        <v>20</v>
      </c>
      <c r="C62" s="3">
        <v>-1.3959999999999999</v>
      </c>
      <c r="D62" s="3"/>
      <c r="E62" s="19">
        <f t="shared" si="23"/>
        <v>-1.2759999999999998</v>
      </c>
      <c r="F62" s="16">
        <f t="shared" si="24"/>
        <v>2</v>
      </c>
      <c r="G62" s="19">
        <f t="shared" si="25"/>
        <v>-2.5519999999999996</v>
      </c>
      <c r="H62" s="16"/>
      <c r="I62" s="62">
        <f>I61+5</f>
        <v>20.056000000000001</v>
      </c>
      <c r="J62" s="63">
        <f>J61</f>
        <v>-1.5</v>
      </c>
      <c r="K62" s="19">
        <f>AVERAGE(J61,J62)</f>
        <v>-1.5</v>
      </c>
      <c r="L62" s="16">
        <f>I62-I61</f>
        <v>5</v>
      </c>
      <c r="M62" s="19">
        <f t="shared" si="28"/>
        <v>-7.5</v>
      </c>
      <c r="N62" s="24"/>
      <c r="O62" s="24"/>
      <c r="P62" s="24"/>
      <c r="Q62" s="22"/>
      <c r="R62" s="21"/>
    </row>
    <row r="63" spans="2:18" x14ac:dyDescent="0.2">
      <c r="B63" s="2">
        <v>21.5</v>
      </c>
      <c r="C63" s="3">
        <v>-1.4450000000000001</v>
      </c>
      <c r="D63" s="3" t="s">
        <v>19</v>
      </c>
      <c r="E63" s="19">
        <f t="shared" si="23"/>
        <v>-1.4205000000000001</v>
      </c>
      <c r="F63" s="16">
        <f t="shared" si="24"/>
        <v>1.5</v>
      </c>
      <c r="G63" s="19">
        <f t="shared" si="25"/>
        <v>-2.1307499999999999</v>
      </c>
      <c r="H63" s="16"/>
      <c r="I63" s="60">
        <f>I62+5</f>
        <v>25.056000000000001</v>
      </c>
      <c r="J63" s="61">
        <f>J61</f>
        <v>-1.5</v>
      </c>
      <c r="K63" s="19">
        <f t="shared" ref="K63:K65" si="29">AVERAGE(J62,J63)</f>
        <v>-1.5</v>
      </c>
      <c r="L63" s="16">
        <f t="shared" ref="L63:L65" si="30">I63-I62</f>
        <v>5</v>
      </c>
      <c r="M63" s="19">
        <f t="shared" si="28"/>
        <v>-7.5</v>
      </c>
      <c r="N63" s="20"/>
      <c r="O63" s="20"/>
      <c r="P63" s="20"/>
      <c r="Q63" s="22"/>
      <c r="R63" s="21"/>
    </row>
    <row r="64" spans="2:18" x14ac:dyDescent="0.2">
      <c r="B64" s="2">
        <v>23</v>
      </c>
      <c r="C64" s="3">
        <v>-1.391</v>
      </c>
      <c r="D64" s="3"/>
      <c r="E64" s="19">
        <f t="shared" si="23"/>
        <v>-1.4180000000000001</v>
      </c>
      <c r="F64" s="16">
        <f t="shared" si="24"/>
        <v>1.5</v>
      </c>
      <c r="G64" s="19">
        <f t="shared" si="25"/>
        <v>-2.1270000000000002</v>
      </c>
      <c r="H64" s="1"/>
      <c r="I64" s="60">
        <f>I63+(J64-J63)*1.5</f>
        <v>25.656000000000002</v>
      </c>
      <c r="J64" s="64">
        <v>-1.1000000000000001</v>
      </c>
      <c r="K64" s="19">
        <f t="shared" si="29"/>
        <v>-1.3</v>
      </c>
      <c r="L64" s="16">
        <f t="shared" si="30"/>
        <v>0.60000000000000142</v>
      </c>
      <c r="M64" s="19">
        <f t="shared" si="28"/>
        <v>-0.78000000000000191</v>
      </c>
      <c r="N64" s="24"/>
      <c r="O64" s="24"/>
      <c r="P64" s="24"/>
      <c r="Q64" s="22"/>
      <c r="R64" s="21"/>
    </row>
    <row r="65" spans="2:18" x14ac:dyDescent="0.2">
      <c r="B65" s="2">
        <v>25</v>
      </c>
      <c r="C65" s="3">
        <v>-1.165</v>
      </c>
      <c r="D65" s="3"/>
      <c r="E65" s="19">
        <f t="shared" si="23"/>
        <v>-1.278</v>
      </c>
      <c r="F65" s="16">
        <f t="shared" si="24"/>
        <v>2</v>
      </c>
      <c r="G65" s="19">
        <f t="shared" si="25"/>
        <v>-2.556</v>
      </c>
      <c r="H65" s="1"/>
      <c r="I65" s="2">
        <v>27</v>
      </c>
      <c r="J65" s="3">
        <v>-1.01</v>
      </c>
      <c r="K65" s="19">
        <f t="shared" si="29"/>
        <v>-1.0550000000000002</v>
      </c>
      <c r="L65" s="16">
        <f t="shared" si="30"/>
        <v>1.3439999999999976</v>
      </c>
      <c r="M65" s="19">
        <f t="shared" si="28"/>
        <v>-1.4179199999999976</v>
      </c>
      <c r="N65" s="24"/>
      <c r="O65" s="24"/>
      <c r="P65" s="24"/>
      <c r="Q65" s="22"/>
      <c r="R65" s="21"/>
    </row>
    <row r="66" spans="2:18" x14ac:dyDescent="0.2">
      <c r="B66" s="2">
        <v>27</v>
      </c>
      <c r="C66" s="3">
        <v>-1.01</v>
      </c>
      <c r="D66" s="3"/>
      <c r="E66" s="19">
        <f t="shared" si="23"/>
        <v>-1.0874999999999999</v>
      </c>
      <c r="F66" s="16">
        <f t="shared" si="24"/>
        <v>2</v>
      </c>
      <c r="G66" s="19">
        <f t="shared" si="25"/>
        <v>-2.1749999999999998</v>
      </c>
      <c r="H66" s="1"/>
      <c r="I66" s="2">
        <v>29</v>
      </c>
      <c r="J66" s="3">
        <v>-0.75600000000000001</v>
      </c>
      <c r="K66" s="19">
        <f t="shared" ref="K66:K68" si="31">AVERAGE(J65,J66)</f>
        <v>-0.88300000000000001</v>
      </c>
      <c r="L66" s="16">
        <f t="shared" ref="L66:L68" si="32">I66-I65</f>
        <v>2</v>
      </c>
      <c r="M66" s="19">
        <f t="shared" ref="M66:M68" si="33">L66*K66</f>
        <v>-1.766</v>
      </c>
      <c r="N66" s="20"/>
      <c r="O66" s="20"/>
      <c r="P66" s="20"/>
      <c r="R66" s="21"/>
    </row>
    <row r="67" spans="2:18" x14ac:dyDescent="0.2">
      <c r="B67" s="2">
        <v>29</v>
      </c>
      <c r="C67" s="3">
        <v>-0.75600000000000001</v>
      </c>
      <c r="D67" s="3"/>
      <c r="E67" s="19">
        <f t="shared" si="23"/>
        <v>-0.88300000000000001</v>
      </c>
      <c r="F67" s="16">
        <f t="shared" si="24"/>
        <v>2</v>
      </c>
      <c r="G67" s="19">
        <f t="shared" si="25"/>
        <v>-1.766</v>
      </c>
      <c r="H67" s="1"/>
      <c r="I67" s="2">
        <v>31</v>
      </c>
      <c r="J67" s="3">
        <v>-0.5</v>
      </c>
      <c r="K67" s="19">
        <f t="shared" si="31"/>
        <v>-0.628</v>
      </c>
      <c r="L67" s="16">
        <f t="shared" si="32"/>
        <v>2</v>
      </c>
      <c r="M67" s="19">
        <f t="shared" si="33"/>
        <v>-1.256</v>
      </c>
      <c r="N67" s="20"/>
      <c r="O67" s="20"/>
      <c r="P67" s="20"/>
      <c r="R67" s="21"/>
    </row>
    <row r="68" spans="2:18" x14ac:dyDescent="0.2">
      <c r="B68" s="2">
        <v>31</v>
      </c>
      <c r="C68" s="3">
        <v>-0.5</v>
      </c>
      <c r="D68" s="3"/>
      <c r="E68" s="19">
        <f t="shared" si="23"/>
        <v>-0.628</v>
      </c>
      <c r="F68" s="16">
        <f t="shared" si="24"/>
        <v>2</v>
      </c>
      <c r="G68" s="19">
        <f t="shared" si="25"/>
        <v>-1.256</v>
      </c>
      <c r="H68" s="1"/>
      <c r="I68" s="17">
        <v>33</v>
      </c>
      <c r="J68" s="43">
        <v>0.995</v>
      </c>
      <c r="K68" s="19">
        <f t="shared" si="31"/>
        <v>0.2475</v>
      </c>
      <c r="L68" s="16">
        <f t="shared" si="32"/>
        <v>2</v>
      </c>
      <c r="M68" s="19">
        <f t="shared" si="33"/>
        <v>0.495</v>
      </c>
      <c r="N68" s="20"/>
      <c r="O68" s="20"/>
      <c r="P68" s="20"/>
      <c r="R68" s="21"/>
    </row>
    <row r="69" spans="2:18" x14ac:dyDescent="0.2">
      <c r="B69" s="17">
        <v>33</v>
      </c>
      <c r="C69" s="43">
        <v>0.995</v>
      </c>
      <c r="D69" s="3" t="s">
        <v>18</v>
      </c>
      <c r="E69" s="19">
        <f t="shared" si="23"/>
        <v>0.2475</v>
      </c>
      <c r="F69" s="16">
        <f t="shared" si="24"/>
        <v>2</v>
      </c>
      <c r="G69" s="19">
        <f t="shared" si="25"/>
        <v>0.495</v>
      </c>
      <c r="I69" s="17">
        <v>35</v>
      </c>
      <c r="J69" s="43">
        <v>0.99</v>
      </c>
      <c r="K69" s="19">
        <f t="shared" ref="K69" si="34">AVERAGE(J68,J69)</f>
        <v>0.99249999999999994</v>
      </c>
      <c r="L69" s="16">
        <f t="shared" ref="L69" si="35">I69-I68</f>
        <v>2</v>
      </c>
      <c r="M69" s="19">
        <f t="shared" ref="M69" si="36">L69*K69</f>
        <v>1.9849999999999999</v>
      </c>
      <c r="N69" s="20"/>
      <c r="O69" s="20"/>
      <c r="P69" s="20"/>
      <c r="R69" s="21"/>
    </row>
    <row r="70" spans="2:18" x14ac:dyDescent="0.2">
      <c r="B70" s="17">
        <v>35</v>
      </c>
      <c r="C70" s="43">
        <v>0.99</v>
      </c>
      <c r="D70" s="43"/>
      <c r="E70" s="19">
        <f t="shared" si="23"/>
        <v>0.99249999999999994</v>
      </c>
      <c r="F70" s="16">
        <f t="shared" si="24"/>
        <v>2</v>
      </c>
      <c r="G70" s="19">
        <f t="shared" si="25"/>
        <v>1.9849999999999999</v>
      </c>
      <c r="I70" s="17">
        <v>40</v>
      </c>
      <c r="J70" s="43">
        <v>0.98499999999999999</v>
      </c>
      <c r="K70" s="19">
        <f t="shared" ref="K70" si="37">AVERAGE(J69,J70)</f>
        <v>0.98750000000000004</v>
      </c>
      <c r="L70" s="16">
        <f t="shared" ref="L70" si="38">I70-I69</f>
        <v>5</v>
      </c>
      <c r="M70" s="19">
        <f t="shared" ref="M70" si="39">L70*K70</f>
        <v>4.9375</v>
      </c>
      <c r="O70" s="24"/>
      <c r="P70" s="24"/>
    </row>
    <row r="71" spans="2:18" x14ac:dyDescent="0.2">
      <c r="B71" s="17">
        <v>40</v>
      </c>
      <c r="C71" s="43">
        <v>0.98499999999999999</v>
      </c>
      <c r="D71" s="43" t="s">
        <v>23</v>
      </c>
      <c r="E71" s="19">
        <f t="shared" si="23"/>
        <v>0.98750000000000004</v>
      </c>
      <c r="F71" s="16">
        <f t="shared" si="24"/>
        <v>5</v>
      </c>
      <c r="G71" s="19">
        <f t="shared" si="25"/>
        <v>4.9375</v>
      </c>
      <c r="I71" s="17"/>
      <c r="J71" s="17"/>
      <c r="K71" s="19"/>
      <c r="L71" s="16"/>
      <c r="M71" s="19"/>
      <c r="O71" s="14"/>
      <c r="P71" s="14"/>
    </row>
    <row r="72" spans="2:18" x14ac:dyDescent="0.2">
      <c r="B72" s="17"/>
      <c r="C72" s="43"/>
      <c r="D72" s="43"/>
      <c r="E72" s="19"/>
      <c r="F72" s="16"/>
      <c r="G72" s="19"/>
      <c r="I72" s="17"/>
      <c r="J72" s="17"/>
      <c r="K72" s="19"/>
      <c r="L72" s="16"/>
      <c r="M72" s="19"/>
      <c r="O72" s="14"/>
      <c r="P72" s="14"/>
    </row>
    <row r="73" spans="2:18" ht="15" x14ac:dyDescent="0.2">
      <c r="B73" s="1" t="s">
        <v>7</v>
      </c>
      <c r="C73" s="1"/>
      <c r="D73" s="132">
        <v>0.2</v>
      </c>
      <c r="E73" s="132"/>
      <c r="J73" s="13"/>
      <c r="K73" s="13"/>
      <c r="L73" s="13"/>
      <c r="M73" s="13"/>
      <c r="N73" s="14"/>
      <c r="O73" s="14"/>
      <c r="P73" s="31">
        <f>I86-I84</f>
        <v>3.5660000000000007</v>
      </c>
    </row>
    <row r="74" spans="2:18" x14ac:dyDescent="0.2">
      <c r="B74" s="133" t="s">
        <v>8</v>
      </c>
      <c r="C74" s="133"/>
      <c r="D74" s="133"/>
      <c r="E74" s="133"/>
      <c r="F74" s="133"/>
      <c r="G74" s="133"/>
      <c r="H74" s="5" t="s">
        <v>5</v>
      </c>
      <c r="I74" s="133" t="s">
        <v>9</v>
      </c>
      <c r="J74" s="133"/>
      <c r="K74" s="133"/>
      <c r="L74" s="133"/>
      <c r="M74" s="133"/>
      <c r="N74" s="15"/>
      <c r="O74" s="15"/>
      <c r="P74" s="15"/>
    </row>
    <row r="75" spans="2:18" x14ac:dyDescent="0.2">
      <c r="B75" s="2">
        <v>0</v>
      </c>
      <c r="C75" s="3">
        <v>0.875</v>
      </c>
      <c r="D75" s="3" t="s">
        <v>23</v>
      </c>
      <c r="E75" s="16"/>
      <c r="F75" s="16"/>
      <c r="G75" s="16"/>
      <c r="H75" s="16"/>
      <c r="I75" s="17"/>
      <c r="J75" s="18"/>
      <c r="K75" s="19"/>
      <c r="L75" s="16"/>
      <c r="M75" s="19"/>
      <c r="N75" s="20"/>
      <c r="O75" s="20"/>
      <c r="P75" s="20"/>
      <c r="R75" s="21"/>
    </row>
    <row r="76" spans="2:18" x14ac:dyDescent="0.2">
      <c r="B76" s="2">
        <v>6</v>
      </c>
      <c r="C76" s="3">
        <v>0.87</v>
      </c>
      <c r="D76" s="3"/>
      <c r="E76" s="19">
        <f>(C75+C76)/2</f>
        <v>0.87250000000000005</v>
      </c>
      <c r="F76" s="16">
        <f>B76-B75</f>
        <v>6</v>
      </c>
      <c r="G76" s="19">
        <f>E76*F76</f>
        <v>5.2350000000000003</v>
      </c>
      <c r="H76" s="16"/>
      <c r="I76" s="2"/>
      <c r="J76" s="2"/>
      <c r="K76" s="19"/>
      <c r="L76" s="16"/>
      <c r="M76" s="19"/>
      <c r="N76" s="20"/>
      <c r="O76" s="20"/>
      <c r="P76" s="20"/>
      <c r="Q76" s="22"/>
      <c r="R76" s="21"/>
    </row>
    <row r="77" spans="2:18" x14ac:dyDescent="0.2">
      <c r="B77" s="2">
        <v>7</v>
      </c>
      <c r="C77" s="3">
        <v>1.907</v>
      </c>
      <c r="E77" s="19">
        <f t="shared" ref="E77:E87" si="40">(C76+C77)/2</f>
        <v>1.3885000000000001</v>
      </c>
      <c r="F77" s="16">
        <f t="shared" ref="F77:F87" si="41">B77-B76</f>
        <v>1</v>
      </c>
      <c r="G77" s="19">
        <f t="shared" ref="G77:G87" si="42">E77*F77</f>
        <v>1.3885000000000001</v>
      </c>
      <c r="H77" s="16"/>
      <c r="I77" s="2"/>
      <c r="J77" s="2"/>
      <c r="K77" s="19"/>
      <c r="L77" s="16"/>
      <c r="M77" s="19"/>
      <c r="N77" s="20"/>
      <c r="O77" s="20"/>
      <c r="P77" s="20"/>
      <c r="Q77" s="22"/>
      <c r="R77" s="21"/>
    </row>
    <row r="78" spans="2:18" x14ac:dyDescent="0.2">
      <c r="B78" s="2">
        <v>10</v>
      </c>
      <c r="C78" s="3">
        <v>1.915</v>
      </c>
      <c r="D78" s="3" t="s">
        <v>17</v>
      </c>
      <c r="E78" s="19">
        <f t="shared" si="40"/>
        <v>1.911</v>
      </c>
      <c r="F78" s="16">
        <f t="shared" si="41"/>
        <v>3</v>
      </c>
      <c r="G78" s="19">
        <f t="shared" si="42"/>
        <v>5.7330000000000005</v>
      </c>
      <c r="H78" s="16"/>
      <c r="I78" s="2"/>
      <c r="J78" s="2"/>
      <c r="K78" s="19"/>
      <c r="L78" s="16"/>
      <c r="M78" s="19"/>
      <c r="N78" s="20"/>
      <c r="O78" s="20"/>
      <c r="P78" s="20"/>
      <c r="Q78" s="22"/>
      <c r="R78" s="21"/>
    </row>
    <row r="79" spans="2:18" x14ac:dyDescent="0.2">
      <c r="B79" s="2">
        <v>12</v>
      </c>
      <c r="C79" s="3">
        <v>-0.45600000000000002</v>
      </c>
      <c r="D79" s="3"/>
      <c r="E79" s="19">
        <f t="shared" si="40"/>
        <v>0.72950000000000004</v>
      </c>
      <c r="F79" s="16">
        <f t="shared" si="41"/>
        <v>2</v>
      </c>
      <c r="G79" s="19">
        <f t="shared" si="42"/>
        <v>1.4590000000000001</v>
      </c>
      <c r="H79" s="16"/>
      <c r="I79" s="2"/>
      <c r="J79" s="2"/>
      <c r="K79" s="19"/>
      <c r="L79" s="16"/>
      <c r="M79" s="19"/>
      <c r="N79" s="20"/>
      <c r="O79" s="20"/>
      <c r="P79" s="20"/>
      <c r="Q79" s="22"/>
      <c r="R79" s="21"/>
    </row>
    <row r="80" spans="2:18" x14ac:dyDescent="0.2">
      <c r="B80" s="2">
        <v>14</v>
      </c>
      <c r="C80" s="3">
        <v>-0.83</v>
      </c>
      <c r="D80" s="3"/>
      <c r="E80" s="19">
        <f t="shared" si="40"/>
        <v>-0.64300000000000002</v>
      </c>
      <c r="F80" s="16">
        <f t="shared" si="41"/>
        <v>2</v>
      </c>
      <c r="G80" s="19">
        <f t="shared" si="42"/>
        <v>-1.286</v>
      </c>
      <c r="H80" s="16"/>
      <c r="I80" s="2"/>
      <c r="J80" s="2"/>
      <c r="K80" s="19"/>
      <c r="L80" s="16"/>
      <c r="M80" s="19"/>
      <c r="N80" s="20"/>
      <c r="O80" s="20"/>
      <c r="P80" s="20"/>
      <c r="Q80" s="22"/>
      <c r="R80" s="21"/>
    </row>
    <row r="81" spans="2:18" x14ac:dyDescent="0.2">
      <c r="B81" s="2">
        <v>16</v>
      </c>
      <c r="C81" s="3">
        <v>-0.95599999999999996</v>
      </c>
      <c r="E81" s="19">
        <f t="shared" si="40"/>
        <v>-0.89300000000000002</v>
      </c>
      <c r="F81" s="16">
        <f t="shared" si="41"/>
        <v>2</v>
      </c>
      <c r="G81" s="19">
        <f t="shared" si="42"/>
        <v>-1.786</v>
      </c>
      <c r="H81" s="16"/>
      <c r="I81" s="2">
        <v>0</v>
      </c>
      <c r="J81" s="3">
        <v>0.875</v>
      </c>
      <c r="K81" s="19"/>
      <c r="L81" s="16"/>
      <c r="M81" s="19"/>
      <c r="N81" s="20"/>
      <c r="O81" s="20"/>
      <c r="P81" s="20"/>
      <c r="Q81" s="22"/>
      <c r="R81" s="21"/>
    </row>
    <row r="82" spans="2:18" x14ac:dyDescent="0.2">
      <c r="B82" s="2">
        <v>18</v>
      </c>
      <c r="C82" s="3">
        <v>-1.3460000000000001</v>
      </c>
      <c r="D82" s="3"/>
      <c r="E82" s="19">
        <f t="shared" si="40"/>
        <v>-1.151</v>
      </c>
      <c r="F82" s="16">
        <f t="shared" si="41"/>
        <v>2</v>
      </c>
      <c r="G82" s="19">
        <f t="shared" si="42"/>
        <v>-2.302</v>
      </c>
      <c r="H82" s="16"/>
      <c r="I82" s="2">
        <v>6</v>
      </c>
      <c r="J82" s="3">
        <v>0.87</v>
      </c>
      <c r="K82" s="19">
        <f t="shared" ref="K82" si="43">AVERAGE(J81,J82)</f>
        <v>0.87250000000000005</v>
      </c>
      <c r="L82" s="16">
        <f t="shared" ref="L82" si="44">I82-I81</f>
        <v>6</v>
      </c>
      <c r="M82" s="19">
        <f t="shared" ref="M82:M89" si="45">L82*K82</f>
        <v>5.2350000000000003</v>
      </c>
      <c r="N82" s="20"/>
      <c r="O82" s="20"/>
      <c r="P82" s="20"/>
      <c r="Q82" s="22"/>
      <c r="R82" s="21"/>
    </row>
    <row r="83" spans="2:18" x14ac:dyDescent="0.2">
      <c r="B83" s="2">
        <v>20</v>
      </c>
      <c r="C83" s="3">
        <v>-1.395</v>
      </c>
      <c r="D83" s="3" t="s">
        <v>19</v>
      </c>
      <c r="E83" s="19">
        <f t="shared" si="40"/>
        <v>-1.3705000000000001</v>
      </c>
      <c r="F83" s="16">
        <f t="shared" si="41"/>
        <v>2</v>
      </c>
      <c r="G83" s="19">
        <f t="shared" si="42"/>
        <v>-2.7410000000000001</v>
      </c>
      <c r="H83" s="16"/>
      <c r="I83" s="2">
        <v>7</v>
      </c>
      <c r="J83" s="3">
        <v>1.907</v>
      </c>
      <c r="K83" s="19">
        <f>AVERAGE(J82,J83)</f>
        <v>1.3885000000000001</v>
      </c>
      <c r="L83" s="16">
        <f>I83-I82</f>
        <v>1</v>
      </c>
      <c r="M83" s="19">
        <f t="shared" si="45"/>
        <v>1.3885000000000001</v>
      </c>
      <c r="N83" s="24"/>
      <c r="O83" s="24"/>
      <c r="P83" s="24"/>
      <c r="Q83" s="22"/>
      <c r="R83" s="21"/>
    </row>
    <row r="84" spans="2:18" x14ac:dyDescent="0.2">
      <c r="B84" s="2">
        <v>22</v>
      </c>
      <c r="C84" s="3">
        <v>-1.347</v>
      </c>
      <c r="D84" s="3"/>
      <c r="E84" s="19">
        <f t="shared" si="40"/>
        <v>-1.371</v>
      </c>
      <c r="F84" s="16">
        <f t="shared" si="41"/>
        <v>2</v>
      </c>
      <c r="G84" s="19">
        <f t="shared" si="42"/>
        <v>-2.742</v>
      </c>
      <c r="H84" s="16"/>
      <c r="I84" s="2">
        <v>10</v>
      </c>
      <c r="J84" s="3">
        <v>1.915</v>
      </c>
      <c r="K84" s="19">
        <f t="shared" ref="K84:K89" si="46">AVERAGE(J83,J84)</f>
        <v>1.911</v>
      </c>
      <c r="L84" s="16">
        <f t="shared" ref="L84:L89" si="47">I84-I83</f>
        <v>3</v>
      </c>
      <c r="M84" s="19">
        <f t="shared" si="45"/>
        <v>5.7330000000000005</v>
      </c>
      <c r="N84" s="20"/>
      <c r="O84" s="20"/>
      <c r="P84" s="20"/>
      <c r="Q84" s="22"/>
      <c r="R84" s="21"/>
    </row>
    <row r="85" spans="2:18" x14ac:dyDescent="0.2">
      <c r="B85" s="2">
        <v>24</v>
      </c>
      <c r="C85" s="3">
        <v>-0.96099999999999997</v>
      </c>
      <c r="E85" s="19">
        <f t="shared" si="40"/>
        <v>-1.1539999999999999</v>
      </c>
      <c r="F85" s="16">
        <f t="shared" si="41"/>
        <v>2</v>
      </c>
      <c r="G85" s="19">
        <f t="shared" si="42"/>
        <v>-2.3079999999999998</v>
      </c>
      <c r="H85" s="1"/>
      <c r="I85" s="2">
        <v>12</v>
      </c>
      <c r="J85" s="3">
        <v>-0.45600000000000002</v>
      </c>
      <c r="K85" s="19">
        <f t="shared" si="46"/>
        <v>0.72950000000000004</v>
      </c>
      <c r="L85" s="16">
        <f t="shared" si="47"/>
        <v>2</v>
      </c>
      <c r="M85" s="19">
        <f t="shared" si="45"/>
        <v>1.4590000000000001</v>
      </c>
      <c r="N85" s="24"/>
      <c r="O85" s="24"/>
      <c r="P85" s="24"/>
      <c r="Q85" s="22"/>
      <c r="R85" s="21"/>
    </row>
    <row r="86" spans="2:18" x14ac:dyDescent="0.2">
      <c r="B86" s="2">
        <v>26</v>
      </c>
      <c r="C86" s="3">
        <v>-0.75700000000000001</v>
      </c>
      <c r="D86" s="3"/>
      <c r="E86" s="19">
        <f t="shared" si="40"/>
        <v>-0.85899999999999999</v>
      </c>
      <c r="F86" s="16">
        <f t="shared" si="41"/>
        <v>2</v>
      </c>
      <c r="G86" s="19">
        <f t="shared" si="42"/>
        <v>-1.718</v>
      </c>
      <c r="H86" s="1"/>
      <c r="I86" s="60">
        <f>I85+(J85-J86)*1.5</f>
        <v>13.566000000000001</v>
      </c>
      <c r="J86" s="61">
        <v>-1.5</v>
      </c>
      <c r="K86" s="19">
        <f t="shared" si="46"/>
        <v>-0.97799999999999998</v>
      </c>
      <c r="L86" s="16">
        <f t="shared" si="47"/>
        <v>1.5660000000000007</v>
      </c>
      <c r="M86" s="19">
        <f t="shared" si="45"/>
        <v>-1.5315480000000006</v>
      </c>
      <c r="N86" s="24"/>
      <c r="O86" s="24"/>
      <c r="P86" s="24"/>
      <c r="Q86" s="22"/>
      <c r="R86" s="21"/>
    </row>
    <row r="87" spans="2:18" x14ac:dyDescent="0.2">
      <c r="B87" s="2">
        <v>28</v>
      </c>
      <c r="C87" s="3">
        <v>-0.39500000000000002</v>
      </c>
      <c r="D87" s="3"/>
      <c r="E87" s="19">
        <f t="shared" si="40"/>
        <v>-0.57600000000000007</v>
      </c>
      <c r="F87" s="16">
        <f t="shared" si="41"/>
        <v>2</v>
      </c>
      <c r="G87" s="19">
        <f t="shared" si="42"/>
        <v>-1.1520000000000001</v>
      </c>
      <c r="H87" s="1"/>
      <c r="I87" s="62">
        <f>I86+5</f>
        <v>18.566000000000003</v>
      </c>
      <c r="J87" s="63">
        <f>J86</f>
        <v>-1.5</v>
      </c>
      <c r="K87" s="19">
        <f t="shared" si="46"/>
        <v>-1.5</v>
      </c>
      <c r="L87" s="16">
        <f t="shared" si="47"/>
        <v>5.0000000000000018</v>
      </c>
      <c r="M87" s="19">
        <f t="shared" si="45"/>
        <v>-7.5000000000000027</v>
      </c>
      <c r="N87" s="20"/>
      <c r="O87" s="20"/>
      <c r="P87" s="20"/>
      <c r="R87" s="21"/>
    </row>
    <row r="88" spans="2:18" x14ac:dyDescent="0.2">
      <c r="B88" s="2">
        <v>30</v>
      </c>
      <c r="C88" s="3">
        <v>0.98499999999999999</v>
      </c>
      <c r="D88" s="3" t="s">
        <v>18</v>
      </c>
      <c r="E88" s="19">
        <f t="shared" ref="E88:E90" si="48">(C87+C88)/2</f>
        <v>0.29499999999999998</v>
      </c>
      <c r="F88" s="16">
        <f t="shared" ref="F88:F90" si="49">B88-B87</f>
        <v>2</v>
      </c>
      <c r="G88" s="19">
        <f t="shared" ref="G88:G90" si="50">E88*F88</f>
        <v>0.59</v>
      </c>
      <c r="H88" s="1"/>
      <c r="I88" s="60">
        <f>I87+5</f>
        <v>23.566000000000003</v>
      </c>
      <c r="J88" s="61">
        <f>J86</f>
        <v>-1.5</v>
      </c>
      <c r="K88" s="19">
        <f t="shared" si="46"/>
        <v>-1.5</v>
      </c>
      <c r="L88" s="16">
        <f t="shared" si="47"/>
        <v>5</v>
      </c>
      <c r="M88" s="19">
        <f t="shared" si="45"/>
        <v>-7.5</v>
      </c>
      <c r="N88" s="20"/>
      <c r="O88" s="20"/>
      <c r="P88" s="20"/>
      <c r="R88" s="21"/>
    </row>
    <row r="89" spans="2:18" x14ac:dyDescent="0.2">
      <c r="B89" s="2">
        <v>40</v>
      </c>
      <c r="C89" s="3">
        <v>0.98</v>
      </c>
      <c r="D89" s="3"/>
      <c r="E89" s="19">
        <f t="shared" si="48"/>
        <v>0.98249999999999993</v>
      </c>
      <c r="F89" s="16">
        <f t="shared" si="49"/>
        <v>10</v>
      </c>
      <c r="G89" s="19">
        <f t="shared" si="50"/>
        <v>9.8249999999999993</v>
      </c>
      <c r="H89" s="1"/>
      <c r="I89" s="60">
        <f>I88+(J89-J88)*1.5</f>
        <v>24.316000000000003</v>
      </c>
      <c r="J89" s="3">
        <v>-1</v>
      </c>
      <c r="K89" s="19">
        <f t="shared" si="46"/>
        <v>-1.25</v>
      </c>
      <c r="L89" s="16">
        <f t="shared" si="47"/>
        <v>0.75</v>
      </c>
      <c r="M89" s="19">
        <f t="shared" si="45"/>
        <v>-0.9375</v>
      </c>
      <c r="N89" s="20"/>
      <c r="O89" s="20"/>
      <c r="P89" s="20"/>
      <c r="R89" s="21"/>
    </row>
    <row r="90" spans="2:18" x14ac:dyDescent="0.2">
      <c r="B90" s="17">
        <v>45</v>
      </c>
      <c r="C90" s="43">
        <v>0.97499999999999998</v>
      </c>
      <c r="D90" s="43" t="s">
        <v>23</v>
      </c>
      <c r="E90" s="19">
        <f t="shared" si="48"/>
        <v>0.97750000000000004</v>
      </c>
      <c r="F90" s="16">
        <f t="shared" si="49"/>
        <v>5</v>
      </c>
      <c r="G90" s="19">
        <f t="shared" si="50"/>
        <v>4.8875000000000002</v>
      </c>
      <c r="I90" s="2">
        <v>26</v>
      </c>
      <c r="J90" s="3">
        <v>-0.75700000000000001</v>
      </c>
      <c r="K90" s="19">
        <f t="shared" ref="K90" si="51">AVERAGE(J89,J90)</f>
        <v>-0.87850000000000006</v>
      </c>
      <c r="L90" s="16">
        <f t="shared" ref="L90" si="52">I90-I89</f>
        <v>1.6839999999999975</v>
      </c>
      <c r="M90" s="19">
        <f t="shared" ref="M90" si="53">L90*K90</f>
        <v>-1.4793939999999979</v>
      </c>
      <c r="N90" s="20"/>
      <c r="O90" s="20"/>
      <c r="P90" s="20"/>
      <c r="R90" s="21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32">
        <v>0.3</v>
      </c>
      <c r="E92" s="132"/>
      <c r="J92" s="13"/>
      <c r="K92" s="13"/>
      <c r="L92" s="13"/>
      <c r="M92" s="13"/>
      <c r="N92" s="14"/>
      <c r="O92" s="14"/>
      <c r="P92" s="31">
        <f>I105-I103</f>
        <v>4</v>
      </c>
    </row>
    <row r="93" spans="2:18" x14ac:dyDescent="0.2">
      <c r="B93" s="133" t="s">
        <v>8</v>
      </c>
      <c r="C93" s="133"/>
      <c r="D93" s="133"/>
      <c r="E93" s="133"/>
      <c r="F93" s="133"/>
      <c r="G93" s="133"/>
      <c r="H93" s="5" t="s">
        <v>5</v>
      </c>
      <c r="I93" s="133" t="s">
        <v>9</v>
      </c>
      <c r="J93" s="133"/>
      <c r="K93" s="133"/>
      <c r="L93" s="133"/>
      <c r="M93" s="133"/>
      <c r="N93" s="15"/>
      <c r="O93" s="15"/>
      <c r="P93" s="15"/>
    </row>
    <row r="94" spans="2:18" x14ac:dyDescent="0.2">
      <c r="B94" s="2">
        <v>0</v>
      </c>
      <c r="C94" s="3">
        <v>1.0680000000000001</v>
      </c>
      <c r="D94" s="3" t="s">
        <v>23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1.0629999999999999</v>
      </c>
      <c r="D95" s="3"/>
      <c r="E95" s="19">
        <f>(C94+C95)/2</f>
        <v>1.0655000000000001</v>
      </c>
      <c r="F95" s="16">
        <f>B95-B94</f>
        <v>5</v>
      </c>
      <c r="G95" s="19">
        <f>E95*F95</f>
        <v>5.3275000000000006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7</v>
      </c>
      <c r="C96" s="3">
        <v>1.0580000000000001</v>
      </c>
      <c r="D96" s="3"/>
      <c r="E96" s="19">
        <f t="shared" ref="E96:E110" si="54">(C95+C96)/2</f>
        <v>1.0605</v>
      </c>
      <c r="F96" s="16">
        <f t="shared" ref="F96:F110" si="55">B96-B95</f>
        <v>2</v>
      </c>
      <c r="G96" s="19">
        <f t="shared" ref="G96:G110" si="56">E96*F96</f>
        <v>2.121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8</v>
      </c>
      <c r="C97" s="3">
        <v>1.9870000000000001</v>
      </c>
      <c r="D97" s="3"/>
      <c r="E97" s="19">
        <f t="shared" si="54"/>
        <v>1.5225</v>
      </c>
      <c r="F97" s="16">
        <f t="shared" si="55"/>
        <v>1</v>
      </c>
      <c r="G97" s="19">
        <f t="shared" si="56"/>
        <v>1.5225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1.994</v>
      </c>
      <c r="D98" s="3" t="s">
        <v>17</v>
      </c>
      <c r="E98" s="19">
        <f t="shared" si="54"/>
        <v>1.9904999999999999</v>
      </c>
      <c r="F98" s="16">
        <f t="shared" si="55"/>
        <v>2</v>
      </c>
      <c r="G98" s="19">
        <f t="shared" si="56"/>
        <v>3.9809999999999999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-0.127</v>
      </c>
      <c r="D99" s="3"/>
      <c r="E99" s="19">
        <f t="shared" si="54"/>
        <v>0.9335</v>
      </c>
      <c r="F99" s="16">
        <f t="shared" si="55"/>
        <v>2</v>
      </c>
      <c r="G99" s="19">
        <f t="shared" si="56"/>
        <v>1.867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14</v>
      </c>
      <c r="C100" s="3">
        <v>-0.76700000000000002</v>
      </c>
      <c r="D100" s="3"/>
      <c r="E100" s="19">
        <f t="shared" si="54"/>
        <v>-0.44700000000000001</v>
      </c>
      <c r="F100" s="16">
        <f t="shared" si="55"/>
        <v>2</v>
      </c>
      <c r="G100" s="19">
        <f t="shared" si="56"/>
        <v>-0.89400000000000002</v>
      </c>
      <c r="H100" s="16"/>
      <c r="I100" s="2">
        <v>0</v>
      </c>
      <c r="J100" s="3">
        <v>1.0680000000000001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16</v>
      </c>
      <c r="C101" s="3">
        <v>-1.012</v>
      </c>
      <c r="D101" s="3"/>
      <c r="E101" s="19">
        <f t="shared" si="54"/>
        <v>-0.88949999999999996</v>
      </c>
      <c r="F101" s="16">
        <f t="shared" si="55"/>
        <v>2</v>
      </c>
      <c r="G101" s="19">
        <f t="shared" si="56"/>
        <v>-1.7789999999999999</v>
      </c>
      <c r="H101" s="16"/>
      <c r="I101" s="2">
        <v>5</v>
      </c>
      <c r="J101" s="3">
        <v>1.0629999999999999</v>
      </c>
      <c r="K101" s="19">
        <f t="shared" ref="K101" si="57">AVERAGE(J100,J101)</f>
        <v>1.0655000000000001</v>
      </c>
      <c r="L101" s="16">
        <f t="shared" ref="L101" si="58">I101-I100</f>
        <v>5</v>
      </c>
      <c r="M101" s="19">
        <f t="shared" ref="M101:M109" si="59">L101*K101</f>
        <v>5.3275000000000006</v>
      </c>
      <c r="N101" s="20"/>
      <c r="O101" s="20"/>
      <c r="P101" s="20"/>
      <c r="Q101" s="22"/>
      <c r="R101" s="21"/>
    </row>
    <row r="102" spans="2:18" x14ac:dyDescent="0.2">
      <c r="B102" s="2">
        <v>18</v>
      </c>
      <c r="C102" s="3">
        <v>-1.177</v>
      </c>
      <c r="E102" s="19">
        <f t="shared" si="54"/>
        <v>-1.0945</v>
      </c>
      <c r="F102" s="16">
        <f t="shared" si="55"/>
        <v>2</v>
      </c>
      <c r="G102" s="19">
        <f t="shared" si="56"/>
        <v>-2.1890000000000001</v>
      </c>
      <c r="H102" s="16"/>
      <c r="I102" s="2">
        <v>7</v>
      </c>
      <c r="J102" s="3">
        <v>1.0580000000000001</v>
      </c>
      <c r="K102" s="19">
        <f>AVERAGE(J101,J102)</f>
        <v>1.0605</v>
      </c>
      <c r="L102" s="16">
        <f>I102-I101</f>
        <v>2</v>
      </c>
      <c r="M102" s="19">
        <f t="shared" si="59"/>
        <v>2.121</v>
      </c>
      <c r="N102" s="24"/>
      <c r="O102" s="24"/>
      <c r="P102" s="24"/>
      <c r="Q102" s="22"/>
      <c r="R102" s="21"/>
    </row>
    <row r="103" spans="2:18" x14ac:dyDescent="0.2">
      <c r="B103" s="2">
        <v>20</v>
      </c>
      <c r="C103" s="3">
        <v>-1.397</v>
      </c>
      <c r="D103" s="3"/>
      <c r="E103" s="19">
        <f t="shared" si="54"/>
        <v>-1.2869999999999999</v>
      </c>
      <c r="F103" s="16">
        <f t="shared" si="55"/>
        <v>2</v>
      </c>
      <c r="G103" s="19">
        <f t="shared" si="56"/>
        <v>-2.5739999999999998</v>
      </c>
      <c r="H103" s="16"/>
      <c r="I103" s="2">
        <v>8</v>
      </c>
      <c r="J103" s="3">
        <v>1.9870000000000001</v>
      </c>
      <c r="K103" s="19">
        <f t="shared" ref="K103:K109" si="60">AVERAGE(J102,J103)</f>
        <v>1.5225</v>
      </c>
      <c r="L103" s="16">
        <f t="shared" ref="L103:L109" si="61">I103-I102</f>
        <v>1</v>
      </c>
      <c r="M103" s="19">
        <f t="shared" si="59"/>
        <v>1.5225</v>
      </c>
      <c r="N103" s="20"/>
      <c r="O103" s="20"/>
      <c r="P103" s="20"/>
      <c r="Q103" s="22"/>
      <c r="R103" s="21"/>
    </row>
    <row r="104" spans="2:18" x14ac:dyDescent="0.2">
      <c r="B104" s="2">
        <v>21</v>
      </c>
      <c r="C104" s="3">
        <v>-1.452</v>
      </c>
      <c r="D104" s="3" t="s">
        <v>19</v>
      </c>
      <c r="E104" s="19">
        <f t="shared" si="54"/>
        <v>-1.4245000000000001</v>
      </c>
      <c r="F104" s="16">
        <f t="shared" si="55"/>
        <v>1</v>
      </c>
      <c r="G104" s="19">
        <f t="shared" si="56"/>
        <v>-1.4245000000000001</v>
      </c>
      <c r="H104" s="1"/>
      <c r="I104" s="2">
        <v>10</v>
      </c>
      <c r="J104" s="3">
        <v>1.994</v>
      </c>
      <c r="K104" s="19">
        <f t="shared" si="60"/>
        <v>1.9904999999999999</v>
      </c>
      <c r="L104" s="16">
        <f t="shared" si="61"/>
        <v>2</v>
      </c>
      <c r="M104" s="19">
        <f t="shared" si="59"/>
        <v>3.9809999999999999</v>
      </c>
      <c r="N104" s="24"/>
      <c r="O104" s="24"/>
      <c r="P104" s="24"/>
      <c r="Q104" s="22"/>
      <c r="R104" s="21"/>
    </row>
    <row r="105" spans="2:18" x14ac:dyDescent="0.2">
      <c r="B105" s="2">
        <v>22</v>
      </c>
      <c r="C105" s="3">
        <v>-1.393</v>
      </c>
      <c r="D105" s="3"/>
      <c r="E105" s="19">
        <f t="shared" si="54"/>
        <v>-1.4224999999999999</v>
      </c>
      <c r="F105" s="16">
        <f t="shared" si="55"/>
        <v>1</v>
      </c>
      <c r="G105" s="19">
        <f t="shared" si="56"/>
        <v>-1.4224999999999999</v>
      </c>
      <c r="H105" s="1"/>
      <c r="I105" s="2">
        <v>12</v>
      </c>
      <c r="J105" s="3">
        <v>-0.127</v>
      </c>
      <c r="K105" s="19">
        <f t="shared" si="60"/>
        <v>0.9335</v>
      </c>
      <c r="L105" s="16">
        <f t="shared" si="61"/>
        <v>2</v>
      </c>
      <c r="M105" s="19">
        <f t="shared" si="59"/>
        <v>1.867</v>
      </c>
      <c r="N105" s="24"/>
      <c r="O105" s="24"/>
      <c r="P105" s="24"/>
      <c r="Q105" s="22"/>
      <c r="R105" s="21"/>
    </row>
    <row r="106" spans="2:18" x14ac:dyDescent="0.2">
      <c r="B106" s="2">
        <v>24</v>
      </c>
      <c r="C106" s="3">
        <v>-1.163</v>
      </c>
      <c r="E106" s="19">
        <f t="shared" si="54"/>
        <v>-1.278</v>
      </c>
      <c r="F106" s="16">
        <f t="shared" si="55"/>
        <v>2</v>
      </c>
      <c r="G106" s="19">
        <f t="shared" si="56"/>
        <v>-2.556</v>
      </c>
      <c r="H106" s="1"/>
      <c r="I106" s="60">
        <f>I105+(J105-J106)*1.5</f>
        <v>14.0595</v>
      </c>
      <c r="J106" s="61">
        <v>-1.5</v>
      </c>
      <c r="K106" s="19">
        <f t="shared" si="60"/>
        <v>-0.8135</v>
      </c>
      <c r="L106" s="16">
        <f t="shared" si="61"/>
        <v>2.0594999999999999</v>
      </c>
      <c r="M106" s="19">
        <f t="shared" si="59"/>
        <v>-1.67540325</v>
      </c>
      <c r="N106" s="20"/>
      <c r="O106" s="20"/>
      <c r="P106" s="20"/>
      <c r="R106" s="21"/>
    </row>
    <row r="107" spans="2:18" x14ac:dyDescent="0.2">
      <c r="B107" s="2">
        <v>26</v>
      </c>
      <c r="C107" s="3">
        <v>-1.002</v>
      </c>
      <c r="D107" s="3"/>
      <c r="E107" s="19">
        <f t="shared" si="54"/>
        <v>-1.0825</v>
      </c>
      <c r="F107" s="16">
        <f t="shared" si="55"/>
        <v>2</v>
      </c>
      <c r="G107" s="19">
        <f t="shared" si="56"/>
        <v>-2.165</v>
      </c>
      <c r="H107" s="1"/>
      <c r="I107" s="62">
        <f>I106+5</f>
        <v>19.0595</v>
      </c>
      <c r="J107" s="63">
        <f>J106</f>
        <v>-1.5</v>
      </c>
      <c r="K107" s="19">
        <f t="shared" si="60"/>
        <v>-1.5</v>
      </c>
      <c r="L107" s="16">
        <f t="shared" si="61"/>
        <v>5</v>
      </c>
      <c r="M107" s="19">
        <f t="shared" si="59"/>
        <v>-7.5</v>
      </c>
      <c r="N107" s="20"/>
      <c r="O107" s="20"/>
      <c r="P107" s="20"/>
      <c r="R107" s="21"/>
    </row>
    <row r="108" spans="2:18" x14ac:dyDescent="0.2">
      <c r="B108" s="2">
        <v>28</v>
      </c>
      <c r="C108" s="3">
        <v>-0.76300000000000001</v>
      </c>
      <c r="D108" s="3"/>
      <c r="E108" s="19">
        <f t="shared" si="54"/>
        <v>-0.88250000000000006</v>
      </c>
      <c r="F108" s="16">
        <f t="shared" si="55"/>
        <v>2</v>
      </c>
      <c r="G108" s="19">
        <f t="shared" si="56"/>
        <v>-1.7650000000000001</v>
      </c>
      <c r="H108" s="1"/>
      <c r="I108" s="60">
        <f>I107+5</f>
        <v>24.0595</v>
      </c>
      <c r="J108" s="61">
        <f>J106</f>
        <v>-1.5</v>
      </c>
      <c r="K108" s="19">
        <f t="shared" si="60"/>
        <v>-1.5</v>
      </c>
      <c r="L108" s="16">
        <f t="shared" si="61"/>
        <v>5</v>
      </c>
      <c r="M108" s="19">
        <f t="shared" si="59"/>
        <v>-7.5</v>
      </c>
      <c r="N108" s="20"/>
      <c r="O108" s="20"/>
      <c r="P108" s="20"/>
      <c r="R108" s="21"/>
    </row>
    <row r="109" spans="2:18" x14ac:dyDescent="0.2">
      <c r="B109" s="17">
        <v>30</v>
      </c>
      <c r="C109" s="43">
        <v>-0.51200000000000001</v>
      </c>
      <c r="D109" s="43"/>
      <c r="E109" s="19">
        <f t="shared" si="54"/>
        <v>-0.63749999999999996</v>
      </c>
      <c r="F109" s="16">
        <f t="shared" si="55"/>
        <v>2</v>
      </c>
      <c r="G109" s="19">
        <f t="shared" si="56"/>
        <v>-1.2749999999999999</v>
      </c>
      <c r="I109" s="60">
        <f>I108+(J109-J108)*1.5</f>
        <v>24.659500000000001</v>
      </c>
      <c r="J109" s="3">
        <v>-1.1000000000000001</v>
      </c>
      <c r="K109" s="19">
        <f t="shared" si="60"/>
        <v>-1.3</v>
      </c>
      <c r="L109" s="16">
        <f t="shared" si="61"/>
        <v>0.60000000000000142</v>
      </c>
      <c r="M109" s="19">
        <f t="shared" si="59"/>
        <v>-0.78000000000000191</v>
      </c>
      <c r="N109" s="20"/>
      <c r="O109" s="20"/>
      <c r="P109" s="20"/>
      <c r="R109" s="21"/>
    </row>
    <row r="110" spans="2:18" x14ac:dyDescent="0.2">
      <c r="B110" s="17">
        <v>32</v>
      </c>
      <c r="C110" s="43">
        <v>0.998</v>
      </c>
      <c r="D110" s="3" t="s">
        <v>18</v>
      </c>
      <c r="E110" s="19">
        <f t="shared" si="54"/>
        <v>0.24299999999999999</v>
      </c>
      <c r="F110" s="16">
        <f t="shared" si="55"/>
        <v>2</v>
      </c>
      <c r="G110" s="19">
        <f t="shared" si="56"/>
        <v>0.48599999999999999</v>
      </c>
      <c r="I110" s="2">
        <v>26</v>
      </c>
      <c r="J110" s="3">
        <v>-1.002</v>
      </c>
      <c r="K110" s="19">
        <f t="shared" ref="K110:K111" si="62">AVERAGE(J109,J110)</f>
        <v>-1.0510000000000002</v>
      </c>
      <c r="L110" s="16">
        <f t="shared" ref="L110:L111" si="63">I110-I109</f>
        <v>1.3404999999999987</v>
      </c>
      <c r="M110" s="19">
        <f t="shared" ref="M110:M111" si="64">L110*K110</f>
        <v>-1.4088654999999988</v>
      </c>
      <c r="O110" s="24"/>
      <c r="P110" s="24"/>
    </row>
    <row r="111" spans="2:18" x14ac:dyDescent="0.2">
      <c r="B111" s="17">
        <v>35</v>
      </c>
      <c r="C111" s="43">
        <v>1.0029999999999999</v>
      </c>
      <c r="D111" s="43"/>
      <c r="E111" s="19">
        <f t="shared" ref="E111" si="65">(C110+C111)/2</f>
        <v>1.0004999999999999</v>
      </c>
      <c r="F111" s="16">
        <f t="shared" ref="F111" si="66">B111-B110</f>
        <v>3</v>
      </c>
      <c r="G111" s="19">
        <f t="shared" ref="G111" si="67">E111*F111</f>
        <v>3.0015000000000001</v>
      </c>
      <c r="I111" s="2">
        <v>28</v>
      </c>
      <c r="J111" s="3">
        <v>-0.76300000000000001</v>
      </c>
      <c r="K111" s="19">
        <f t="shared" si="62"/>
        <v>-0.88250000000000006</v>
      </c>
      <c r="L111" s="16">
        <f t="shared" si="63"/>
        <v>2</v>
      </c>
      <c r="M111" s="19">
        <f t="shared" si="64"/>
        <v>-1.7650000000000001</v>
      </c>
      <c r="O111" s="14"/>
      <c r="P111" s="14"/>
    </row>
    <row r="112" spans="2:18" x14ac:dyDescent="0.2">
      <c r="B112" s="17">
        <v>40</v>
      </c>
      <c r="C112" s="43">
        <v>1.008</v>
      </c>
      <c r="D112" s="43" t="s">
        <v>23</v>
      </c>
      <c r="E112" s="19">
        <f t="shared" ref="E112" si="68">(C111+C112)/2</f>
        <v>1.0055000000000001</v>
      </c>
      <c r="F112" s="16">
        <f t="shared" ref="F112" si="69">B112-B111</f>
        <v>5</v>
      </c>
      <c r="G112" s="19">
        <f t="shared" ref="G112" si="70">E112*F112</f>
        <v>5.0274999999999999</v>
      </c>
      <c r="I112" s="17">
        <v>30</v>
      </c>
      <c r="J112" s="43">
        <v>-0.51200000000000001</v>
      </c>
      <c r="K112" s="19">
        <f t="shared" ref="K112" si="71">AVERAGE(J111,J112)</f>
        <v>-0.63749999999999996</v>
      </c>
      <c r="L112" s="16">
        <f t="shared" ref="L112" si="72">I112-I111</f>
        <v>2</v>
      </c>
      <c r="M112" s="19">
        <f t="shared" ref="M112" si="73">L112*K112</f>
        <v>-1.2749999999999999</v>
      </c>
      <c r="O112" s="14"/>
      <c r="P112" s="14"/>
    </row>
    <row r="113" spans="2:18" x14ac:dyDescent="0.2">
      <c r="B113" s="2"/>
      <c r="C113" s="3"/>
      <c r="D113" s="3"/>
      <c r="E113" s="19"/>
      <c r="F113" s="16"/>
      <c r="G113" s="19"/>
      <c r="H113" s="16"/>
      <c r="I113" s="2"/>
      <c r="J113" s="2"/>
      <c r="K113" s="19"/>
      <c r="L113" s="16"/>
      <c r="M113" s="19"/>
      <c r="N113" s="24"/>
      <c r="O113" s="24"/>
      <c r="P113" s="24"/>
      <c r="Q113" s="22"/>
      <c r="R113" s="21"/>
    </row>
    <row r="114" spans="2:18" ht="15" x14ac:dyDescent="0.2">
      <c r="B114" s="1" t="s">
        <v>7</v>
      </c>
      <c r="C114" s="1"/>
      <c r="D114" s="132">
        <v>0.4</v>
      </c>
      <c r="E114" s="132"/>
      <c r="J114" s="13"/>
      <c r="K114" s="13"/>
      <c r="L114" s="13"/>
      <c r="M114" s="13"/>
      <c r="N114" s="14"/>
      <c r="O114" s="14"/>
      <c r="P114" s="14"/>
    </row>
    <row r="115" spans="2:18" x14ac:dyDescent="0.2">
      <c r="B115" s="133" t="s">
        <v>8</v>
      </c>
      <c r="C115" s="133"/>
      <c r="D115" s="133"/>
      <c r="E115" s="133"/>
      <c r="F115" s="133"/>
      <c r="G115" s="133"/>
      <c r="H115" s="5" t="s">
        <v>5</v>
      </c>
      <c r="I115" s="133" t="s">
        <v>9</v>
      </c>
      <c r="J115" s="133"/>
      <c r="K115" s="133"/>
      <c r="L115" s="133"/>
      <c r="M115" s="133"/>
      <c r="N115" s="15"/>
      <c r="O115" s="15"/>
      <c r="P115" s="20">
        <f>I127-I125</f>
        <v>3.8204999999999991</v>
      </c>
    </row>
    <row r="116" spans="2:18" x14ac:dyDescent="0.2">
      <c r="B116" s="2">
        <v>0</v>
      </c>
      <c r="C116" s="3">
        <v>1.153</v>
      </c>
      <c r="D116" s="3" t="s">
        <v>23</v>
      </c>
      <c r="E116" s="16"/>
      <c r="F116" s="16"/>
      <c r="G116" s="16"/>
      <c r="H116" s="16"/>
      <c r="I116" s="2">
        <v>0</v>
      </c>
      <c r="J116" s="3">
        <v>1.153</v>
      </c>
      <c r="K116" s="19"/>
      <c r="L116" s="16"/>
      <c r="M116" s="19"/>
      <c r="N116" s="20"/>
      <c r="O116" s="20"/>
      <c r="P116" s="20"/>
      <c r="R116" s="21"/>
    </row>
    <row r="117" spans="2:18" x14ac:dyDescent="0.2">
      <c r="B117" s="2">
        <v>6</v>
      </c>
      <c r="C117" s="3">
        <v>1.1479999999999999</v>
      </c>
      <c r="D117" s="3"/>
      <c r="E117" s="19">
        <f>(C116+C117)/2</f>
        <v>1.1505000000000001</v>
      </c>
      <c r="F117" s="16">
        <f>B117-B116</f>
        <v>6</v>
      </c>
      <c r="G117" s="19">
        <f>E117*F117</f>
        <v>6.9030000000000005</v>
      </c>
      <c r="H117" s="16"/>
      <c r="I117" s="2">
        <v>6</v>
      </c>
      <c r="J117" s="3">
        <v>1.1479999999999999</v>
      </c>
      <c r="K117" s="19">
        <f t="shared" ref="K117:K119" si="74">AVERAGE(J116,J117)</f>
        <v>1.1505000000000001</v>
      </c>
      <c r="L117" s="16">
        <f t="shared" ref="L117:L119" si="75">I117-I116</f>
        <v>6</v>
      </c>
      <c r="M117" s="19">
        <f t="shared" ref="M117:M119" si="76">L117*K117</f>
        <v>6.9030000000000005</v>
      </c>
      <c r="N117" s="20"/>
      <c r="O117" s="20"/>
      <c r="P117" s="20"/>
      <c r="Q117" s="22"/>
      <c r="R117" s="21"/>
    </row>
    <row r="118" spans="2:18" x14ac:dyDescent="0.2">
      <c r="B118" s="2">
        <v>7</v>
      </c>
      <c r="C118" s="3">
        <v>2.2480000000000002</v>
      </c>
      <c r="E118" s="19">
        <f t="shared" ref="E118:E133" si="77">(C117+C118)/2</f>
        <v>1.698</v>
      </c>
      <c r="F118" s="16">
        <f t="shared" ref="F118:F133" si="78">B118-B117</f>
        <v>1</v>
      </c>
      <c r="G118" s="19">
        <f t="shared" ref="G118:G133" si="79">E118*F118</f>
        <v>1.698</v>
      </c>
      <c r="H118" s="16"/>
      <c r="I118" s="2">
        <v>7</v>
      </c>
      <c r="J118" s="3">
        <v>2.2480000000000002</v>
      </c>
      <c r="K118" s="19">
        <f t="shared" si="74"/>
        <v>1.698</v>
      </c>
      <c r="L118" s="16">
        <f t="shared" si="75"/>
        <v>1</v>
      </c>
      <c r="M118" s="19">
        <f t="shared" si="76"/>
        <v>1.698</v>
      </c>
      <c r="N118" s="20"/>
      <c r="O118" s="20"/>
      <c r="P118" s="20"/>
      <c r="Q118" s="22"/>
      <c r="R118" s="21"/>
    </row>
    <row r="119" spans="2:18" x14ac:dyDescent="0.2">
      <c r="B119" s="2">
        <v>10</v>
      </c>
      <c r="C119" s="3">
        <v>2.2429999999999999</v>
      </c>
      <c r="D119" s="3" t="s">
        <v>17</v>
      </c>
      <c r="E119" s="19">
        <f t="shared" si="77"/>
        <v>2.2454999999999998</v>
      </c>
      <c r="F119" s="16">
        <f t="shared" si="78"/>
        <v>3</v>
      </c>
      <c r="G119" s="19">
        <f t="shared" si="79"/>
        <v>6.7364999999999995</v>
      </c>
      <c r="H119" s="16"/>
      <c r="I119" s="2">
        <v>10</v>
      </c>
      <c r="J119" s="3">
        <v>2.2429999999999999</v>
      </c>
      <c r="K119" s="19">
        <f t="shared" si="74"/>
        <v>2.2454999999999998</v>
      </c>
      <c r="L119" s="16">
        <f t="shared" si="75"/>
        <v>3</v>
      </c>
      <c r="M119" s="19">
        <f t="shared" si="76"/>
        <v>6.7364999999999995</v>
      </c>
      <c r="N119" s="20"/>
      <c r="O119" s="20"/>
      <c r="P119" s="20"/>
      <c r="Q119" s="22"/>
      <c r="R119" s="21"/>
    </row>
    <row r="120" spans="2:18" x14ac:dyDescent="0.2">
      <c r="B120" s="2">
        <v>12</v>
      </c>
      <c r="C120" s="3">
        <v>-9.2999999999999999E-2</v>
      </c>
      <c r="D120" s="3"/>
      <c r="E120" s="19">
        <f t="shared" si="77"/>
        <v>1.075</v>
      </c>
      <c r="F120" s="16">
        <f t="shared" si="78"/>
        <v>2</v>
      </c>
      <c r="G120" s="19">
        <f t="shared" si="79"/>
        <v>2.15</v>
      </c>
      <c r="H120" s="16"/>
      <c r="I120" s="2">
        <v>12</v>
      </c>
      <c r="J120" s="3">
        <v>-9.2999999999999999E-2</v>
      </c>
      <c r="K120" s="19">
        <f t="shared" ref="K120:K123" si="80">AVERAGE(J119,J120)</f>
        <v>1.075</v>
      </c>
      <c r="L120" s="16">
        <f t="shared" ref="L120:L123" si="81">I120-I119</f>
        <v>2</v>
      </c>
      <c r="M120" s="19">
        <f t="shared" ref="M120:M126" si="82">L120*K120</f>
        <v>2.15</v>
      </c>
      <c r="N120" s="20"/>
      <c r="O120" s="20"/>
      <c r="P120" s="20"/>
      <c r="Q120" s="22"/>
      <c r="R120" s="21"/>
    </row>
    <row r="121" spans="2:18" x14ac:dyDescent="0.2">
      <c r="B121" s="2">
        <v>14</v>
      </c>
      <c r="C121" s="3">
        <v>-0.747</v>
      </c>
      <c r="D121" s="3"/>
      <c r="E121" s="19">
        <f t="shared" si="77"/>
        <v>-0.42</v>
      </c>
      <c r="F121" s="16">
        <f t="shared" si="78"/>
        <v>2</v>
      </c>
      <c r="G121" s="19">
        <f t="shared" si="79"/>
        <v>-0.84</v>
      </c>
      <c r="H121" s="16"/>
      <c r="I121" s="2">
        <v>14</v>
      </c>
      <c r="J121" s="3">
        <v>-0.747</v>
      </c>
      <c r="K121" s="19">
        <f t="shared" si="80"/>
        <v>-0.42</v>
      </c>
      <c r="L121" s="16">
        <f t="shared" si="81"/>
        <v>2</v>
      </c>
      <c r="M121" s="19">
        <f t="shared" si="82"/>
        <v>-0.84</v>
      </c>
      <c r="N121" s="20"/>
      <c r="O121" s="20"/>
      <c r="P121" s="20"/>
      <c r="Q121" s="22"/>
      <c r="R121" s="21"/>
    </row>
    <row r="122" spans="2:18" x14ac:dyDescent="0.2">
      <c r="B122" s="2">
        <v>16</v>
      </c>
      <c r="C122" s="3">
        <v>-0.90700000000000003</v>
      </c>
      <c r="E122" s="19">
        <f t="shared" si="77"/>
        <v>-0.82699999999999996</v>
      </c>
      <c r="F122" s="16">
        <f t="shared" si="78"/>
        <v>2</v>
      </c>
      <c r="G122" s="19">
        <f t="shared" si="79"/>
        <v>-1.6539999999999999</v>
      </c>
      <c r="H122" s="16"/>
      <c r="I122" s="60">
        <f>I121+(J121-J122)*1.5</f>
        <v>15.1295</v>
      </c>
      <c r="J122" s="61">
        <v>-1.5</v>
      </c>
      <c r="K122" s="19">
        <f t="shared" si="80"/>
        <v>-1.1234999999999999</v>
      </c>
      <c r="L122" s="16">
        <f t="shared" si="81"/>
        <v>1.1295000000000002</v>
      </c>
      <c r="M122" s="19">
        <f t="shared" si="82"/>
        <v>-1.2689932500000001</v>
      </c>
      <c r="N122" s="20"/>
      <c r="O122" s="20"/>
      <c r="P122" s="20"/>
      <c r="Q122" s="22"/>
      <c r="R122" s="21"/>
    </row>
    <row r="123" spans="2:18" x14ac:dyDescent="0.2">
      <c r="B123" s="2">
        <v>18</v>
      </c>
      <c r="C123" s="3">
        <v>-1.1319999999999999</v>
      </c>
      <c r="D123" s="3"/>
      <c r="E123" s="19">
        <f t="shared" si="77"/>
        <v>-1.0194999999999999</v>
      </c>
      <c r="F123" s="16">
        <f t="shared" si="78"/>
        <v>2</v>
      </c>
      <c r="G123" s="19">
        <f t="shared" si="79"/>
        <v>-2.0389999999999997</v>
      </c>
      <c r="H123" s="16"/>
      <c r="I123" s="62">
        <f>I122+5</f>
        <v>20.1295</v>
      </c>
      <c r="J123" s="63">
        <f>J122</f>
        <v>-1.5</v>
      </c>
      <c r="K123" s="19">
        <f t="shared" si="80"/>
        <v>-1.5</v>
      </c>
      <c r="L123" s="16">
        <f t="shared" si="81"/>
        <v>5</v>
      </c>
      <c r="M123" s="19">
        <f t="shared" si="82"/>
        <v>-7.5</v>
      </c>
      <c r="N123" s="20"/>
      <c r="O123" s="20"/>
      <c r="P123" s="20"/>
      <c r="Q123" s="22"/>
      <c r="R123" s="21"/>
    </row>
    <row r="124" spans="2:18" x14ac:dyDescent="0.2">
      <c r="B124" s="2">
        <v>20</v>
      </c>
      <c r="C124" s="3">
        <v>-1.327</v>
      </c>
      <c r="D124" s="3"/>
      <c r="E124" s="19">
        <f t="shared" si="77"/>
        <v>-1.2294999999999998</v>
      </c>
      <c r="F124" s="16">
        <f t="shared" si="78"/>
        <v>2</v>
      </c>
      <c r="G124" s="19">
        <f t="shared" si="79"/>
        <v>-2.4589999999999996</v>
      </c>
      <c r="H124" s="16"/>
      <c r="I124" s="60">
        <f>I123+5</f>
        <v>25.1295</v>
      </c>
      <c r="J124" s="61">
        <f>J122</f>
        <v>-1.5</v>
      </c>
      <c r="K124" s="19">
        <f>AVERAGE(J123,J124)</f>
        <v>-1.5</v>
      </c>
      <c r="L124" s="16">
        <f>I124-I123</f>
        <v>5</v>
      </c>
      <c r="M124" s="19">
        <f t="shared" si="82"/>
        <v>-7.5</v>
      </c>
      <c r="N124" s="24"/>
      <c r="O124" s="24"/>
      <c r="P124" s="24"/>
      <c r="Q124" s="22"/>
      <c r="R124" s="21"/>
    </row>
    <row r="125" spans="2:18" x14ac:dyDescent="0.2">
      <c r="B125" s="2">
        <v>21</v>
      </c>
      <c r="C125" s="3">
        <v>-1.3720000000000001</v>
      </c>
      <c r="D125" s="3" t="s">
        <v>19</v>
      </c>
      <c r="E125" s="19">
        <f t="shared" si="77"/>
        <v>-1.3494999999999999</v>
      </c>
      <c r="F125" s="16">
        <f t="shared" si="78"/>
        <v>1</v>
      </c>
      <c r="G125" s="19">
        <f t="shared" si="79"/>
        <v>-1.3494999999999999</v>
      </c>
      <c r="H125" s="16"/>
      <c r="I125" s="60">
        <f>I124+(J125-J124)*1.5</f>
        <v>26.179500000000001</v>
      </c>
      <c r="J125" s="64">
        <v>-0.8</v>
      </c>
      <c r="K125" s="19">
        <f t="shared" ref="K125:K126" si="83">AVERAGE(J124,J125)</f>
        <v>-1.1499999999999999</v>
      </c>
      <c r="L125" s="16">
        <f t="shared" ref="L125:L126" si="84">I125-I124</f>
        <v>1.0500000000000007</v>
      </c>
      <c r="M125" s="19">
        <f t="shared" si="82"/>
        <v>-1.2075000000000007</v>
      </c>
      <c r="N125" s="20"/>
      <c r="O125" s="20"/>
      <c r="P125" s="20"/>
      <c r="Q125" s="22"/>
      <c r="R125" s="21"/>
    </row>
    <row r="126" spans="2:18" x14ac:dyDescent="0.2">
      <c r="B126" s="2">
        <v>22</v>
      </c>
      <c r="C126" s="3">
        <v>-1.323</v>
      </c>
      <c r="E126" s="19">
        <f t="shared" si="77"/>
        <v>-1.3475000000000001</v>
      </c>
      <c r="F126" s="16">
        <f t="shared" si="78"/>
        <v>1</v>
      </c>
      <c r="G126" s="19">
        <f t="shared" si="79"/>
        <v>-1.3475000000000001</v>
      </c>
      <c r="H126" s="1"/>
      <c r="I126" s="2">
        <v>28</v>
      </c>
      <c r="J126" s="3">
        <v>-0.75700000000000001</v>
      </c>
      <c r="K126" s="19">
        <f t="shared" si="83"/>
        <v>-0.77849999999999997</v>
      </c>
      <c r="L126" s="16">
        <f t="shared" si="84"/>
        <v>1.8204999999999991</v>
      </c>
      <c r="M126" s="19">
        <f t="shared" si="82"/>
        <v>-1.4172592499999992</v>
      </c>
      <c r="N126" s="24"/>
      <c r="O126" s="24"/>
      <c r="P126" s="24"/>
      <c r="Q126" s="22"/>
      <c r="R126" s="21"/>
    </row>
    <row r="127" spans="2:18" x14ac:dyDescent="0.2">
      <c r="B127" s="2">
        <v>24</v>
      </c>
      <c r="C127" s="3">
        <v>-1.133</v>
      </c>
      <c r="D127" s="3"/>
      <c r="E127" s="19">
        <f t="shared" si="77"/>
        <v>-1.228</v>
      </c>
      <c r="F127" s="16">
        <f t="shared" si="78"/>
        <v>2</v>
      </c>
      <c r="G127" s="19">
        <f t="shared" si="79"/>
        <v>-2.456</v>
      </c>
      <c r="H127" s="1"/>
      <c r="I127" s="2">
        <v>30</v>
      </c>
      <c r="J127" s="3">
        <v>-4.2000000000000003E-2</v>
      </c>
      <c r="K127" s="19">
        <f t="shared" ref="K127:K130" si="85">AVERAGE(J126,J127)</f>
        <v>-0.39950000000000002</v>
      </c>
      <c r="L127" s="16">
        <f t="shared" ref="L127:L130" si="86">I127-I126</f>
        <v>2</v>
      </c>
      <c r="M127" s="19">
        <f t="shared" ref="M127:M130" si="87">L127*K127</f>
        <v>-0.79900000000000004</v>
      </c>
      <c r="N127" s="24"/>
      <c r="O127" s="24"/>
      <c r="P127" s="24"/>
      <c r="Q127" s="22"/>
      <c r="R127" s="21"/>
    </row>
    <row r="128" spans="2:18" x14ac:dyDescent="0.2">
      <c r="B128" s="2">
        <v>26</v>
      </c>
      <c r="C128" s="3">
        <v>-0.89300000000000002</v>
      </c>
      <c r="D128" s="3"/>
      <c r="E128" s="19">
        <f t="shared" si="77"/>
        <v>-1.0129999999999999</v>
      </c>
      <c r="F128" s="16">
        <f t="shared" si="78"/>
        <v>2</v>
      </c>
      <c r="G128" s="19">
        <f t="shared" si="79"/>
        <v>-2.0259999999999998</v>
      </c>
      <c r="H128" s="1"/>
      <c r="I128" s="17">
        <v>32</v>
      </c>
      <c r="J128" s="43">
        <v>1.8680000000000001</v>
      </c>
      <c r="K128" s="19">
        <f t="shared" si="85"/>
        <v>0.91300000000000003</v>
      </c>
      <c r="L128" s="16">
        <f t="shared" si="86"/>
        <v>2</v>
      </c>
      <c r="M128" s="19">
        <f t="shared" si="87"/>
        <v>1.8260000000000001</v>
      </c>
      <c r="N128" s="20"/>
      <c r="O128" s="20"/>
      <c r="P128" s="20"/>
      <c r="R128" s="21"/>
    </row>
    <row r="129" spans="2:18" x14ac:dyDescent="0.2">
      <c r="B129" s="2">
        <v>28</v>
      </c>
      <c r="C129" s="3">
        <v>-0.75700000000000001</v>
      </c>
      <c r="D129" s="3"/>
      <c r="E129" s="19">
        <f t="shared" si="77"/>
        <v>-0.82499999999999996</v>
      </c>
      <c r="F129" s="16">
        <f t="shared" si="78"/>
        <v>2</v>
      </c>
      <c r="G129" s="19">
        <f t="shared" si="79"/>
        <v>-1.65</v>
      </c>
      <c r="H129" s="1"/>
      <c r="I129" s="17">
        <v>33</v>
      </c>
      <c r="J129" s="43">
        <v>1.863</v>
      </c>
      <c r="K129" s="19">
        <f t="shared" si="85"/>
        <v>1.8654999999999999</v>
      </c>
      <c r="L129" s="16">
        <f t="shared" si="86"/>
        <v>1</v>
      </c>
      <c r="M129" s="19">
        <f t="shared" si="87"/>
        <v>1.8654999999999999</v>
      </c>
      <c r="N129" s="20"/>
      <c r="O129" s="20"/>
      <c r="P129" s="20"/>
      <c r="R129" s="21"/>
    </row>
    <row r="130" spans="2:18" x14ac:dyDescent="0.2">
      <c r="B130" s="2">
        <v>30</v>
      </c>
      <c r="C130" s="3">
        <v>-4.2000000000000003E-2</v>
      </c>
      <c r="D130" s="3"/>
      <c r="E130" s="19">
        <f t="shared" si="77"/>
        <v>-0.39950000000000002</v>
      </c>
      <c r="F130" s="16">
        <f t="shared" si="78"/>
        <v>2</v>
      </c>
      <c r="G130" s="19">
        <f t="shared" si="79"/>
        <v>-0.79900000000000004</v>
      </c>
      <c r="H130" s="1"/>
      <c r="I130" s="17">
        <v>34</v>
      </c>
      <c r="J130" s="43">
        <v>1.1679999999999999</v>
      </c>
      <c r="K130" s="19">
        <f t="shared" si="85"/>
        <v>1.5154999999999998</v>
      </c>
      <c r="L130" s="16">
        <f t="shared" si="86"/>
        <v>1</v>
      </c>
      <c r="M130" s="19">
        <f t="shared" si="87"/>
        <v>1.5154999999999998</v>
      </c>
      <c r="N130" s="20"/>
      <c r="O130" s="20"/>
      <c r="P130" s="20"/>
      <c r="R130" s="21"/>
    </row>
    <row r="131" spans="2:18" x14ac:dyDescent="0.2">
      <c r="B131" s="17">
        <v>32</v>
      </c>
      <c r="C131" s="43">
        <v>1.8680000000000001</v>
      </c>
      <c r="D131" s="3" t="s">
        <v>18</v>
      </c>
      <c r="E131" s="19">
        <f t="shared" si="77"/>
        <v>0.91300000000000003</v>
      </c>
      <c r="F131" s="16">
        <f t="shared" si="78"/>
        <v>2</v>
      </c>
      <c r="G131" s="19">
        <f t="shared" si="79"/>
        <v>1.8260000000000001</v>
      </c>
      <c r="I131" s="17">
        <v>40</v>
      </c>
      <c r="J131" s="43">
        <v>1.1739999999999999</v>
      </c>
      <c r="K131" s="19">
        <f t="shared" ref="K131:K132" si="88">AVERAGE(J130,J131)</f>
        <v>1.1709999999999998</v>
      </c>
      <c r="L131" s="16">
        <f t="shared" ref="L131:L132" si="89">I131-I130</f>
        <v>6</v>
      </c>
      <c r="M131" s="19">
        <f t="shared" ref="M131:M132" si="90">L131*K131</f>
        <v>7.0259999999999989</v>
      </c>
      <c r="N131" s="20"/>
      <c r="O131" s="20"/>
      <c r="P131" s="20"/>
      <c r="R131" s="21"/>
    </row>
    <row r="132" spans="2:18" x14ac:dyDescent="0.2">
      <c r="B132" s="17">
        <v>33</v>
      </c>
      <c r="C132" s="43">
        <v>1.863</v>
      </c>
      <c r="D132" s="43"/>
      <c r="E132" s="19">
        <f t="shared" si="77"/>
        <v>1.8654999999999999</v>
      </c>
      <c r="F132" s="16">
        <f t="shared" si="78"/>
        <v>1</v>
      </c>
      <c r="G132" s="19">
        <f t="shared" si="79"/>
        <v>1.8654999999999999</v>
      </c>
      <c r="I132" s="17">
        <v>45</v>
      </c>
      <c r="J132" s="43">
        <v>1.1779999999999999</v>
      </c>
      <c r="K132" s="19">
        <f t="shared" si="88"/>
        <v>1.1759999999999999</v>
      </c>
      <c r="L132" s="16">
        <f t="shared" si="89"/>
        <v>5</v>
      </c>
      <c r="M132" s="19">
        <f t="shared" si="90"/>
        <v>5.88</v>
      </c>
      <c r="O132" s="24"/>
      <c r="P132" s="24"/>
    </row>
    <row r="133" spans="2:18" x14ac:dyDescent="0.2">
      <c r="B133" s="17">
        <v>34</v>
      </c>
      <c r="C133" s="43">
        <v>1.1679999999999999</v>
      </c>
      <c r="D133" s="43"/>
      <c r="E133" s="19">
        <f t="shared" si="77"/>
        <v>1.5154999999999998</v>
      </c>
      <c r="F133" s="16">
        <f t="shared" si="78"/>
        <v>1</v>
      </c>
      <c r="G133" s="19">
        <f t="shared" si="79"/>
        <v>1.5154999999999998</v>
      </c>
      <c r="I133" s="17"/>
      <c r="J133" s="17"/>
      <c r="K133" s="19"/>
      <c r="L133" s="16"/>
      <c r="M133" s="19"/>
      <c r="O133" s="14"/>
      <c r="P133" s="14"/>
    </row>
    <row r="134" spans="2:18" x14ac:dyDescent="0.2">
      <c r="B134" s="17">
        <v>40</v>
      </c>
      <c r="C134" s="43">
        <v>1.1739999999999999</v>
      </c>
      <c r="D134" s="43"/>
      <c r="E134" s="19">
        <f t="shared" ref="E134:E135" si="91">(C133+C134)/2</f>
        <v>1.1709999999999998</v>
      </c>
      <c r="F134" s="16">
        <f t="shared" ref="F134:F135" si="92">B134-B133</f>
        <v>6</v>
      </c>
      <c r="G134" s="19">
        <f t="shared" ref="G134:G135" si="93">E134*F134</f>
        <v>7.0259999999999989</v>
      </c>
      <c r="I134" s="17"/>
      <c r="J134" s="17"/>
      <c r="K134" s="19"/>
      <c r="L134" s="16"/>
      <c r="M134" s="19"/>
      <c r="O134" s="14"/>
      <c r="P134" s="14"/>
    </row>
    <row r="135" spans="2:18" x14ac:dyDescent="0.2">
      <c r="B135" s="17">
        <v>45</v>
      </c>
      <c r="C135" s="43">
        <v>1.1779999999999999</v>
      </c>
      <c r="D135" s="43" t="s">
        <v>23</v>
      </c>
      <c r="E135" s="19">
        <f t="shared" si="91"/>
        <v>1.1759999999999999</v>
      </c>
      <c r="F135" s="16">
        <f t="shared" si="92"/>
        <v>5</v>
      </c>
      <c r="G135" s="19">
        <f t="shared" si="93"/>
        <v>5.88</v>
      </c>
      <c r="H135" s="19"/>
      <c r="I135" s="17"/>
      <c r="J135" s="17"/>
      <c r="K135" s="19"/>
      <c r="L135" s="16"/>
      <c r="M135" s="19"/>
      <c r="N135" s="14"/>
      <c r="O135" s="14"/>
      <c r="P135" s="14"/>
    </row>
    <row r="136" spans="2:18" x14ac:dyDescent="0.2">
      <c r="B136" s="17"/>
      <c r="C136" s="43"/>
      <c r="D136" s="43"/>
      <c r="E136" s="66"/>
      <c r="F136" s="67"/>
      <c r="G136" s="66"/>
      <c r="H136" s="66"/>
      <c r="I136" s="17"/>
      <c r="J136" s="17"/>
      <c r="K136" s="66"/>
      <c r="L136" s="67"/>
      <c r="M136" s="66"/>
      <c r="N136" s="14"/>
      <c r="O136" s="14"/>
      <c r="P136" s="14"/>
    </row>
    <row r="137" spans="2:18" x14ac:dyDescent="0.2">
      <c r="B137" s="17"/>
      <c r="C137" s="43"/>
      <c r="D137" s="43"/>
      <c r="E137" s="66"/>
      <c r="F137" s="67"/>
      <c r="G137" s="66"/>
      <c r="H137" s="66"/>
      <c r="I137" s="17"/>
      <c r="J137" s="17"/>
      <c r="K137" s="66"/>
      <c r="L137" s="67"/>
      <c r="M137" s="66"/>
      <c r="N137" s="14"/>
      <c r="O137" s="14"/>
      <c r="P137" s="14"/>
    </row>
    <row r="138" spans="2:18" x14ac:dyDescent="0.2">
      <c r="B138" s="17"/>
      <c r="C138" s="43"/>
      <c r="D138" s="43"/>
      <c r="E138" s="66"/>
      <c r="F138" s="67"/>
      <c r="G138" s="66"/>
      <c r="H138" s="66"/>
      <c r="I138" s="17"/>
      <c r="J138" s="17"/>
      <c r="K138" s="66"/>
      <c r="L138" s="67"/>
      <c r="M138" s="66"/>
      <c r="N138" s="14"/>
      <c r="O138" s="14"/>
      <c r="P138" s="14"/>
    </row>
    <row r="139" spans="2:18" x14ac:dyDescent="0.2">
      <c r="B139" s="17"/>
      <c r="C139" s="43"/>
      <c r="D139" s="43"/>
      <c r="E139" s="66"/>
      <c r="F139" s="67"/>
      <c r="G139" s="66"/>
      <c r="H139" s="66"/>
      <c r="I139" s="17"/>
      <c r="J139" s="17"/>
      <c r="K139" s="66"/>
      <c r="L139" s="67"/>
      <c r="M139" s="66"/>
      <c r="N139" s="14"/>
      <c r="O139" s="14"/>
      <c r="P139" s="14"/>
    </row>
    <row r="140" spans="2:18" x14ac:dyDescent="0.2">
      <c r="B140" s="17"/>
      <c r="C140" s="43"/>
      <c r="D140" s="43"/>
      <c r="E140" s="66"/>
      <c r="F140" s="67"/>
      <c r="G140" s="66"/>
      <c r="H140" s="66"/>
      <c r="I140" s="17"/>
      <c r="J140" s="17"/>
      <c r="K140" s="66"/>
      <c r="L140" s="67"/>
      <c r="M140" s="66"/>
      <c r="N140" s="14"/>
      <c r="O140" s="14"/>
      <c r="P140" s="14"/>
    </row>
    <row r="141" spans="2:18" x14ac:dyDescent="0.2">
      <c r="B141" s="17"/>
      <c r="C141" s="43"/>
      <c r="D141" s="43"/>
      <c r="E141" s="66"/>
      <c r="F141" s="67"/>
      <c r="G141" s="66"/>
      <c r="H141" s="66"/>
      <c r="I141" s="17"/>
      <c r="J141" s="17"/>
      <c r="K141" s="66"/>
      <c r="L141" s="67"/>
      <c r="M141" s="66"/>
      <c r="N141" s="14"/>
      <c r="O141" s="14"/>
      <c r="P141" s="14"/>
    </row>
    <row r="142" spans="2:18" x14ac:dyDescent="0.2">
      <c r="B142" s="17"/>
      <c r="C142" s="43"/>
      <c r="D142" s="43"/>
      <c r="E142" s="66"/>
      <c r="F142" s="67"/>
      <c r="G142" s="66"/>
      <c r="H142" s="66"/>
      <c r="I142" s="17"/>
      <c r="J142" s="17"/>
      <c r="K142" s="66"/>
      <c r="L142" s="67"/>
      <c r="M142" s="66"/>
      <c r="N142" s="14"/>
      <c r="O142" s="14"/>
      <c r="P142" s="14"/>
    </row>
    <row r="143" spans="2:18" x14ac:dyDescent="0.2">
      <c r="B143" s="17"/>
      <c r="C143" s="43"/>
      <c r="D143" s="43"/>
      <c r="E143" s="66"/>
      <c r="F143" s="67"/>
      <c r="G143" s="66"/>
      <c r="H143" s="66"/>
      <c r="I143" s="17"/>
      <c r="J143" s="17"/>
      <c r="K143" s="66"/>
      <c r="L143" s="67"/>
      <c r="M143" s="66"/>
      <c r="N143" s="14"/>
      <c r="O143" s="14"/>
      <c r="P143" s="14"/>
    </row>
    <row r="144" spans="2:18" x14ac:dyDescent="0.2">
      <c r="B144" s="17"/>
      <c r="C144" s="43"/>
      <c r="D144" s="43"/>
      <c r="E144" s="66"/>
      <c r="F144" s="67"/>
      <c r="G144" s="66"/>
      <c r="H144" s="66"/>
      <c r="I144" s="17"/>
      <c r="J144" s="17"/>
      <c r="K144" s="66"/>
      <c r="L144" s="67"/>
      <c r="M144" s="66"/>
      <c r="N144" s="14"/>
      <c r="O144" s="14"/>
      <c r="P144" s="14"/>
    </row>
    <row r="145" spans="2:18" x14ac:dyDescent="0.2">
      <c r="B145" s="17"/>
      <c r="C145" s="43"/>
      <c r="D145" s="43"/>
      <c r="E145" s="66"/>
      <c r="F145" s="67"/>
      <c r="G145" s="66"/>
      <c r="H145" s="66"/>
      <c r="I145" s="17"/>
      <c r="J145" s="17"/>
      <c r="K145" s="66"/>
      <c r="L145" s="67"/>
      <c r="M145" s="66"/>
      <c r="N145" s="14"/>
      <c r="O145" s="14"/>
      <c r="P145" s="14"/>
    </row>
    <row r="146" spans="2:18" x14ac:dyDescent="0.2">
      <c r="B146" s="17"/>
      <c r="C146" s="43"/>
      <c r="D146" s="43"/>
      <c r="E146" s="66"/>
      <c r="F146" s="67"/>
      <c r="G146" s="66"/>
      <c r="H146" s="66"/>
      <c r="I146" s="17"/>
      <c r="J146" s="17"/>
      <c r="K146" s="66"/>
      <c r="L146" s="67"/>
      <c r="M146" s="66"/>
      <c r="N146" s="14"/>
      <c r="O146" s="14"/>
      <c r="P146" s="14"/>
    </row>
    <row r="147" spans="2:18" x14ac:dyDescent="0.2">
      <c r="B147" s="17"/>
      <c r="C147" s="43"/>
      <c r="D147" s="43"/>
      <c r="E147" s="66"/>
      <c r="F147" s="67"/>
      <c r="G147" s="66"/>
      <c r="H147" s="66"/>
      <c r="I147" s="17"/>
      <c r="J147" s="17"/>
      <c r="K147" s="66"/>
      <c r="L147" s="67"/>
      <c r="M147" s="66"/>
      <c r="N147" s="14"/>
      <c r="O147" s="14"/>
      <c r="P147" s="14"/>
    </row>
    <row r="148" spans="2:18" x14ac:dyDescent="0.2">
      <c r="B148" s="17"/>
      <c r="C148" s="43"/>
      <c r="D148" s="43"/>
      <c r="E148" s="19"/>
      <c r="F148" s="16"/>
      <c r="G148" s="19"/>
      <c r="H148" s="19"/>
      <c r="I148" s="17"/>
      <c r="J148" s="17"/>
      <c r="K148" s="19"/>
      <c r="L148" s="16">
        <f>SUM(L117:L135)</f>
        <v>45</v>
      </c>
      <c r="M148" s="19">
        <f>SUM(M117:M135)</f>
        <v>15.067747499999999</v>
      </c>
      <c r="N148" s="14"/>
      <c r="O148" s="14"/>
      <c r="P148" s="14"/>
    </row>
    <row r="149" spans="2:18" ht="15" x14ac:dyDescent="0.2">
      <c r="B149" s="1" t="s">
        <v>7</v>
      </c>
      <c r="C149" s="1"/>
      <c r="D149" s="132">
        <v>0.5</v>
      </c>
      <c r="E149" s="132"/>
      <c r="J149" s="13"/>
      <c r="K149" s="13"/>
      <c r="L149" s="13"/>
      <c r="M149" s="13"/>
      <c r="N149" s="14"/>
      <c r="O149" s="14"/>
      <c r="P149" s="14"/>
    </row>
    <row r="150" spans="2:18" x14ac:dyDescent="0.2">
      <c r="B150" s="133" t="s">
        <v>8</v>
      </c>
      <c r="C150" s="133"/>
      <c r="D150" s="133"/>
      <c r="E150" s="133"/>
      <c r="F150" s="133"/>
      <c r="G150" s="133"/>
      <c r="H150" s="5" t="s">
        <v>5</v>
      </c>
      <c r="I150" s="133" t="s">
        <v>9</v>
      </c>
      <c r="J150" s="133"/>
      <c r="K150" s="133"/>
      <c r="L150" s="133"/>
      <c r="M150" s="133"/>
      <c r="N150" s="15"/>
      <c r="O150" s="15"/>
      <c r="P150" s="20">
        <f>I162-I160</f>
        <v>9.9999999999999982</v>
      </c>
    </row>
    <row r="151" spans="2:18" x14ac:dyDescent="0.2">
      <c r="B151" s="2">
        <v>0</v>
      </c>
      <c r="C151" s="3">
        <v>1.2529999999999999</v>
      </c>
      <c r="D151" s="3" t="s">
        <v>23</v>
      </c>
      <c r="E151" s="16"/>
      <c r="F151" s="16"/>
      <c r="G151" s="16"/>
      <c r="H151" s="16"/>
      <c r="I151" s="17"/>
      <c r="J151" s="18"/>
      <c r="K151" s="19"/>
      <c r="L151" s="16"/>
      <c r="M151" s="19"/>
      <c r="N151" s="20"/>
      <c r="O151" s="20"/>
      <c r="P151" s="20"/>
      <c r="R151" s="21"/>
    </row>
    <row r="152" spans="2:18" x14ac:dyDescent="0.2">
      <c r="B152" s="2">
        <v>6</v>
      </c>
      <c r="C152" s="3">
        <v>1.258</v>
      </c>
      <c r="E152" s="19">
        <f>(C151+C152)/2</f>
        <v>1.2555000000000001</v>
      </c>
      <c r="F152" s="16">
        <f>B152-B151</f>
        <v>6</v>
      </c>
      <c r="G152" s="19">
        <f>E152*F152</f>
        <v>7.5330000000000004</v>
      </c>
      <c r="H152" s="16"/>
      <c r="I152" s="2"/>
      <c r="J152" s="2"/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7</v>
      </c>
      <c r="C153" s="3">
        <v>2.173</v>
      </c>
      <c r="D153" s="3"/>
      <c r="E153" s="19">
        <f t="shared" ref="E153:E166" si="94">(C152+C153)/2</f>
        <v>1.7155</v>
      </c>
      <c r="F153" s="16">
        <f t="shared" ref="F153:F166" si="95">B153-B152</f>
        <v>1</v>
      </c>
      <c r="G153" s="19">
        <f t="shared" ref="G153:G166" si="96">E153*F153</f>
        <v>1.7155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">
      <c r="B154" s="2">
        <v>10</v>
      </c>
      <c r="C154" s="3">
        <v>2.1779999999999999</v>
      </c>
      <c r="D154" s="3" t="s">
        <v>17</v>
      </c>
      <c r="E154" s="19">
        <f t="shared" si="94"/>
        <v>2.1755</v>
      </c>
      <c r="F154" s="16">
        <f t="shared" si="95"/>
        <v>3</v>
      </c>
      <c r="G154" s="19">
        <f t="shared" si="96"/>
        <v>6.5265000000000004</v>
      </c>
      <c r="H154" s="16"/>
      <c r="I154" s="2"/>
      <c r="J154" s="2"/>
      <c r="K154" s="19"/>
      <c r="L154" s="16"/>
      <c r="M154" s="19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-0.16700000000000001</v>
      </c>
      <c r="D155" s="3"/>
      <c r="E155" s="19">
        <f t="shared" si="94"/>
        <v>1.0055000000000001</v>
      </c>
      <c r="F155" s="16">
        <f t="shared" si="95"/>
        <v>2</v>
      </c>
      <c r="G155" s="19">
        <f t="shared" si="96"/>
        <v>2.0110000000000001</v>
      </c>
      <c r="H155" s="16"/>
      <c r="I155" s="2">
        <v>0</v>
      </c>
      <c r="J155" s="3">
        <v>1.2529999999999999</v>
      </c>
      <c r="K155" s="19"/>
      <c r="L155" s="16"/>
      <c r="M155" s="19"/>
      <c r="N155" s="20"/>
      <c r="O155" s="20"/>
      <c r="P155" s="20"/>
      <c r="Q155" s="22"/>
      <c r="R155" s="21"/>
    </row>
    <row r="156" spans="2:18" x14ac:dyDescent="0.2">
      <c r="B156" s="2">
        <v>14</v>
      </c>
      <c r="C156" s="3">
        <v>-0.84299999999999997</v>
      </c>
      <c r="E156" s="19">
        <f t="shared" si="94"/>
        <v>-0.505</v>
      </c>
      <c r="F156" s="16">
        <f t="shared" si="95"/>
        <v>2</v>
      </c>
      <c r="G156" s="19">
        <f t="shared" si="96"/>
        <v>-1.01</v>
      </c>
      <c r="H156" s="16"/>
      <c r="I156" s="2">
        <v>6</v>
      </c>
      <c r="J156" s="3">
        <v>1.258</v>
      </c>
      <c r="K156" s="19">
        <f t="shared" ref="K156:K158" si="97">AVERAGE(J155,J156)</f>
        <v>1.2555000000000001</v>
      </c>
      <c r="L156" s="16">
        <f t="shared" ref="L156:L158" si="98">I156-I155</f>
        <v>6</v>
      </c>
      <c r="M156" s="19">
        <f t="shared" ref="M156:M165" si="99">L156*K156</f>
        <v>7.5330000000000004</v>
      </c>
      <c r="N156" s="20"/>
      <c r="O156" s="20"/>
      <c r="P156" s="20"/>
      <c r="Q156" s="22"/>
      <c r="R156" s="21"/>
    </row>
    <row r="157" spans="2:18" x14ac:dyDescent="0.2">
      <c r="B157" s="2">
        <v>16</v>
      </c>
      <c r="C157" s="3">
        <v>-0.99299999999999999</v>
      </c>
      <c r="D157" s="3"/>
      <c r="E157" s="19">
        <f t="shared" si="94"/>
        <v>-0.91799999999999993</v>
      </c>
      <c r="F157" s="16">
        <f t="shared" si="95"/>
        <v>2</v>
      </c>
      <c r="G157" s="19">
        <f t="shared" si="96"/>
        <v>-1.8359999999999999</v>
      </c>
      <c r="H157" s="16"/>
      <c r="I157" s="2">
        <v>7</v>
      </c>
      <c r="J157" s="3">
        <v>2.173</v>
      </c>
      <c r="K157" s="19">
        <f t="shared" si="97"/>
        <v>1.7155</v>
      </c>
      <c r="L157" s="16">
        <f t="shared" si="98"/>
        <v>1</v>
      </c>
      <c r="M157" s="19">
        <f t="shared" si="99"/>
        <v>1.7155</v>
      </c>
      <c r="N157" s="20"/>
      <c r="O157" s="20"/>
      <c r="P157" s="20"/>
      <c r="Q157" s="22"/>
      <c r="R157" s="21"/>
    </row>
    <row r="158" spans="2:18" x14ac:dyDescent="0.2">
      <c r="B158" s="2">
        <v>18</v>
      </c>
      <c r="C158" s="3">
        <v>-1.248</v>
      </c>
      <c r="D158" s="3"/>
      <c r="E158" s="19">
        <f t="shared" si="94"/>
        <v>-1.1205000000000001</v>
      </c>
      <c r="F158" s="16">
        <f t="shared" si="95"/>
        <v>2</v>
      </c>
      <c r="G158" s="19">
        <f t="shared" si="96"/>
        <v>-2.2410000000000001</v>
      </c>
      <c r="H158" s="16"/>
      <c r="I158" s="2">
        <v>10</v>
      </c>
      <c r="J158" s="3">
        <v>2.1779999999999999</v>
      </c>
      <c r="K158" s="19">
        <f t="shared" si="97"/>
        <v>2.1755</v>
      </c>
      <c r="L158" s="16">
        <f t="shared" si="98"/>
        <v>3</v>
      </c>
      <c r="M158" s="19">
        <f t="shared" si="99"/>
        <v>6.5265000000000004</v>
      </c>
      <c r="N158" s="20"/>
      <c r="O158" s="20"/>
      <c r="P158" s="20"/>
      <c r="Q158" s="22"/>
      <c r="R158" s="21"/>
    </row>
    <row r="159" spans="2:18" x14ac:dyDescent="0.2">
      <c r="B159" s="2">
        <v>20</v>
      </c>
      <c r="C159" s="3">
        <v>-1.2929999999999999</v>
      </c>
      <c r="D159" s="3" t="s">
        <v>19</v>
      </c>
      <c r="E159" s="19">
        <f t="shared" si="94"/>
        <v>-1.2705</v>
      </c>
      <c r="F159" s="16">
        <f t="shared" si="95"/>
        <v>2</v>
      </c>
      <c r="G159" s="19">
        <f t="shared" si="96"/>
        <v>-2.5409999999999999</v>
      </c>
      <c r="H159" s="16"/>
      <c r="I159" s="2">
        <v>12</v>
      </c>
      <c r="J159" s="3">
        <v>-0.16700000000000001</v>
      </c>
      <c r="K159" s="19">
        <f>AVERAGE(J158,J159)</f>
        <v>1.0055000000000001</v>
      </c>
      <c r="L159" s="16">
        <f>I159-I158</f>
        <v>2</v>
      </c>
      <c r="M159" s="19">
        <f t="shared" si="99"/>
        <v>2.0110000000000001</v>
      </c>
      <c r="N159" s="24"/>
      <c r="O159" s="24"/>
      <c r="P159" s="24"/>
      <c r="Q159" s="22"/>
      <c r="R159" s="21"/>
    </row>
    <row r="160" spans="2:18" x14ac:dyDescent="0.2">
      <c r="B160" s="2">
        <v>22</v>
      </c>
      <c r="C160" s="3">
        <v>-1.242</v>
      </c>
      <c r="E160" s="19">
        <f t="shared" si="94"/>
        <v>-1.2675000000000001</v>
      </c>
      <c r="F160" s="16">
        <f t="shared" si="95"/>
        <v>2</v>
      </c>
      <c r="G160" s="19">
        <f t="shared" si="96"/>
        <v>-2.5350000000000001</v>
      </c>
      <c r="H160" s="16"/>
      <c r="I160" s="60">
        <f>I159+(J159-J160)*1.5</f>
        <v>13.999499999999999</v>
      </c>
      <c r="J160" s="61">
        <v>-1.5</v>
      </c>
      <c r="K160" s="19">
        <f t="shared" ref="K160:K165" si="100">AVERAGE(J159,J160)</f>
        <v>-0.83350000000000002</v>
      </c>
      <c r="L160" s="16">
        <f t="shared" ref="L160:L165" si="101">I160-I159</f>
        <v>1.9994999999999994</v>
      </c>
      <c r="M160" s="19">
        <f t="shared" si="99"/>
        <v>-1.6665832499999995</v>
      </c>
      <c r="N160" s="20"/>
      <c r="O160" s="20"/>
      <c r="P160" s="20"/>
      <c r="Q160" s="22"/>
      <c r="R160" s="21"/>
    </row>
    <row r="161" spans="2:18" x14ac:dyDescent="0.2">
      <c r="B161" s="2">
        <v>24</v>
      </c>
      <c r="C161" s="3">
        <v>-1.0069999999999999</v>
      </c>
      <c r="D161" s="3"/>
      <c r="E161" s="19">
        <f t="shared" si="94"/>
        <v>-1.1244999999999998</v>
      </c>
      <c r="F161" s="16">
        <f t="shared" si="95"/>
        <v>2</v>
      </c>
      <c r="G161" s="19">
        <f t="shared" si="96"/>
        <v>-2.2489999999999997</v>
      </c>
      <c r="H161" s="1"/>
      <c r="I161" s="62">
        <f>I160+5</f>
        <v>18.999499999999998</v>
      </c>
      <c r="J161" s="63">
        <f>J160</f>
        <v>-1.5</v>
      </c>
      <c r="K161" s="19">
        <f t="shared" si="100"/>
        <v>-1.5</v>
      </c>
      <c r="L161" s="16">
        <f t="shared" si="101"/>
        <v>4.9999999999999982</v>
      </c>
      <c r="M161" s="19">
        <f t="shared" si="99"/>
        <v>-7.4999999999999973</v>
      </c>
      <c r="N161" s="24"/>
      <c r="O161" s="24"/>
      <c r="P161" s="24"/>
      <c r="Q161" s="22"/>
      <c r="R161" s="21"/>
    </row>
    <row r="162" spans="2:18" x14ac:dyDescent="0.2">
      <c r="B162" s="2">
        <v>26</v>
      </c>
      <c r="C162" s="3">
        <v>-0.84199999999999997</v>
      </c>
      <c r="D162" s="3"/>
      <c r="E162" s="19">
        <f t="shared" si="94"/>
        <v>-0.92449999999999988</v>
      </c>
      <c r="F162" s="16">
        <f t="shared" si="95"/>
        <v>2</v>
      </c>
      <c r="G162" s="19">
        <f t="shared" si="96"/>
        <v>-1.8489999999999998</v>
      </c>
      <c r="H162" s="1"/>
      <c r="I162" s="60">
        <f>I161+5</f>
        <v>23.999499999999998</v>
      </c>
      <c r="J162" s="61">
        <f>J160</f>
        <v>-1.5</v>
      </c>
      <c r="K162" s="19">
        <f t="shared" si="100"/>
        <v>-1.5</v>
      </c>
      <c r="L162" s="16">
        <f t="shared" si="101"/>
        <v>5</v>
      </c>
      <c r="M162" s="19">
        <f t="shared" si="99"/>
        <v>-7.5</v>
      </c>
      <c r="N162" s="24"/>
      <c r="O162" s="24"/>
      <c r="P162" s="24"/>
      <c r="Q162" s="22"/>
      <c r="R162" s="21"/>
    </row>
    <row r="163" spans="2:18" x14ac:dyDescent="0.2">
      <c r="B163" s="2">
        <v>28</v>
      </c>
      <c r="C163" s="3">
        <v>-0.26800000000000002</v>
      </c>
      <c r="D163" s="3"/>
      <c r="E163" s="19">
        <f t="shared" si="94"/>
        <v>-0.55499999999999994</v>
      </c>
      <c r="F163" s="16">
        <f t="shared" si="95"/>
        <v>2</v>
      </c>
      <c r="G163" s="19">
        <f t="shared" si="96"/>
        <v>-1.1099999999999999</v>
      </c>
      <c r="H163" s="1"/>
      <c r="I163" s="60">
        <f>I162+(J163-J162)*1.5</f>
        <v>24.749499999999998</v>
      </c>
      <c r="J163" s="64">
        <v>-1</v>
      </c>
      <c r="K163" s="19">
        <f t="shared" si="100"/>
        <v>-1.25</v>
      </c>
      <c r="L163" s="16">
        <f t="shared" si="101"/>
        <v>0.75</v>
      </c>
      <c r="M163" s="19">
        <f t="shared" si="99"/>
        <v>-0.9375</v>
      </c>
      <c r="N163" s="20"/>
      <c r="O163" s="20"/>
      <c r="P163" s="20"/>
      <c r="R163" s="21"/>
    </row>
    <row r="164" spans="2:18" x14ac:dyDescent="0.2">
      <c r="B164" s="2">
        <v>30</v>
      </c>
      <c r="C164" s="3">
        <v>1.153</v>
      </c>
      <c r="D164" s="3" t="s">
        <v>18</v>
      </c>
      <c r="E164" s="19">
        <f t="shared" si="94"/>
        <v>0.4425</v>
      </c>
      <c r="F164" s="16">
        <f t="shared" si="95"/>
        <v>2</v>
      </c>
      <c r="G164" s="19">
        <f t="shared" si="96"/>
        <v>0.88500000000000001</v>
      </c>
      <c r="H164" s="1"/>
      <c r="I164" s="2">
        <v>26</v>
      </c>
      <c r="J164" s="3">
        <v>-0.84199999999999997</v>
      </c>
      <c r="K164" s="19">
        <f t="shared" si="100"/>
        <v>-0.92100000000000004</v>
      </c>
      <c r="L164" s="16">
        <f t="shared" si="101"/>
        <v>1.2505000000000024</v>
      </c>
      <c r="M164" s="19">
        <f t="shared" si="99"/>
        <v>-1.1517105000000023</v>
      </c>
      <c r="N164" s="20"/>
      <c r="O164" s="20"/>
      <c r="P164" s="20"/>
      <c r="R164" s="21"/>
    </row>
    <row r="165" spans="2:18" x14ac:dyDescent="0.2">
      <c r="B165" s="2">
        <v>35</v>
      </c>
      <c r="C165" s="3">
        <v>1.1579999999999999</v>
      </c>
      <c r="D165" s="3"/>
      <c r="E165" s="19">
        <f t="shared" si="94"/>
        <v>1.1555</v>
      </c>
      <c r="F165" s="16">
        <f t="shared" si="95"/>
        <v>5</v>
      </c>
      <c r="G165" s="19">
        <f t="shared" si="96"/>
        <v>5.7774999999999999</v>
      </c>
      <c r="H165" s="1"/>
      <c r="I165" s="2">
        <v>28</v>
      </c>
      <c r="J165" s="3">
        <v>-0.26800000000000002</v>
      </c>
      <c r="K165" s="19">
        <f t="shared" si="100"/>
        <v>-0.55499999999999994</v>
      </c>
      <c r="L165" s="16">
        <f t="shared" si="101"/>
        <v>2</v>
      </c>
      <c r="M165" s="19">
        <f t="shared" si="99"/>
        <v>-1.1099999999999999</v>
      </c>
      <c r="N165" s="20"/>
      <c r="O165" s="20"/>
      <c r="P165" s="20"/>
      <c r="R165" s="21"/>
    </row>
    <row r="166" spans="2:18" x14ac:dyDescent="0.2">
      <c r="B166" s="17">
        <v>40</v>
      </c>
      <c r="C166" s="43">
        <v>1.163</v>
      </c>
      <c r="D166" s="43" t="s">
        <v>23</v>
      </c>
      <c r="E166" s="19">
        <f t="shared" si="94"/>
        <v>1.1604999999999999</v>
      </c>
      <c r="F166" s="16">
        <f t="shared" si="95"/>
        <v>5</v>
      </c>
      <c r="G166" s="19">
        <f t="shared" si="96"/>
        <v>5.8024999999999993</v>
      </c>
      <c r="I166" s="2">
        <v>30</v>
      </c>
      <c r="J166" s="3">
        <v>1.153</v>
      </c>
      <c r="K166" s="19">
        <f t="shared" ref="K166" si="102">AVERAGE(J165,J166)</f>
        <v>0.4425</v>
      </c>
      <c r="L166" s="16">
        <f t="shared" ref="L166" si="103">I166-I165</f>
        <v>2</v>
      </c>
      <c r="M166" s="19">
        <f t="shared" ref="M166" si="104">L166*K166</f>
        <v>0.88500000000000001</v>
      </c>
      <c r="N166" s="20"/>
      <c r="O166" s="20"/>
      <c r="P166" s="20"/>
      <c r="R166" s="21"/>
    </row>
    <row r="167" spans="2:18" ht="15" x14ac:dyDescent="0.2">
      <c r="B167" s="13"/>
      <c r="C167" s="30"/>
      <c r="D167" s="30"/>
      <c r="E167" s="13"/>
      <c r="F167" s="16"/>
      <c r="G167" s="19"/>
      <c r="H167" s="141" t="s">
        <v>10</v>
      </c>
      <c r="I167" s="141"/>
      <c r="J167" s="19" t="e">
        <f>#REF!</f>
        <v>#REF!</v>
      </c>
      <c r="K167" s="19" t="s">
        <v>11</v>
      </c>
      <c r="L167" s="16" t="e">
        <f>#REF!</f>
        <v>#REF!</v>
      </c>
      <c r="M167" s="19" t="e">
        <f>J167-L167</f>
        <v>#REF!</v>
      </c>
      <c r="N167" s="24"/>
      <c r="O167" s="14"/>
      <c r="P167" s="14"/>
    </row>
    <row r="168" spans="2:18" ht="15" x14ac:dyDescent="0.2">
      <c r="B168" s="1" t="s">
        <v>7</v>
      </c>
      <c r="C168" s="1"/>
      <c r="D168" s="132">
        <v>0.6</v>
      </c>
      <c r="E168" s="132"/>
      <c r="J168" s="13"/>
      <c r="K168" s="13"/>
      <c r="L168" s="13"/>
      <c r="M168" s="13"/>
      <c r="N168" s="14"/>
      <c r="O168" s="14"/>
      <c r="P168" s="14"/>
    </row>
    <row r="169" spans="2:18" x14ac:dyDescent="0.2">
      <c r="B169" s="133" t="s">
        <v>8</v>
      </c>
      <c r="C169" s="133"/>
      <c r="D169" s="133"/>
      <c r="E169" s="133"/>
      <c r="F169" s="133"/>
      <c r="G169" s="133"/>
      <c r="H169" s="5" t="s">
        <v>5</v>
      </c>
      <c r="I169" s="133" t="s">
        <v>9</v>
      </c>
      <c r="J169" s="133"/>
      <c r="K169" s="133"/>
      <c r="L169" s="133"/>
      <c r="M169" s="133"/>
      <c r="N169" s="15"/>
      <c r="O169" s="15"/>
      <c r="P169" s="20">
        <f>I181-I179</f>
        <v>7</v>
      </c>
    </row>
    <row r="170" spans="2:18" x14ac:dyDescent="0.2">
      <c r="B170" s="2">
        <v>0</v>
      </c>
      <c r="C170" s="3">
        <v>2.0990000000000002</v>
      </c>
      <c r="D170" s="3" t="s">
        <v>29</v>
      </c>
      <c r="E170" s="16"/>
      <c r="F170" s="16"/>
      <c r="G170" s="16"/>
      <c r="H170" s="16"/>
      <c r="I170" s="2">
        <v>0</v>
      </c>
      <c r="J170" s="3">
        <v>2.0990000000000002</v>
      </c>
      <c r="K170" s="19"/>
      <c r="L170" s="16"/>
      <c r="M170" s="19"/>
      <c r="N170" s="20"/>
      <c r="O170" s="20"/>
      <c r="P170" s="20"/>
      <c r="R170" s="21"/>
    </row>
    <row r="171" spans="2:18" x14ac:dyDescent="0.2">
      <c r="B171" s="2">
        <v>5</v>
      </c>
      <c r="C171" s="3">
        <v>2.1139999999999999</v>
      </c>
      <c r="D171" s="3"/>
      <c r="E171" s="19">
        <f>(C170+C171)/2</f>
        <v>2.1065</v>
      </c>
      <c r="F171" s="16">
        <f>B171-B170</f>
        <v>5</v>
      </c>
      <c r="G171" s="19">
        <f>E171*F171</f>
        <v>10.532500000000001</v>
      </c>
      <c r="H171" s="16"/>
      <c r="I171" s="2">
        <v>5</v>
      </c>
      <c r="J171" s="3">
        <v>2.1139999999999999</v>
      </c>
      <c r="K171" s="19">
        <f t="shared" ref="K171" si="105">AVERAGE(J170,J171)</f>
        <v>2.1065</v>
      </c>
      <c r="L171" s="16">
        <f t="shared" ref="L171" si="106">I171-I170</f>
        <v>5</v>
      </c>
      <c r="M171" s="19">
        <f t="shared" ref="M171" si="107">L171*K171</f>
        <v>10.532500000000001</v>
      </c>
      <c r="N171" s="20"/>
      <c r="O171" s="20"/>
      <c r="P171" s="20"/>
      <c r="Q171" s="22"/>
      <c r="R171" s="21"/>
    </row>
    <row r="172" spans="2:18" x14ac:dyDescent="0.2">
      <c r="B172" s="2">
        <v>10</v>
      </c>
      <c r="C172" s="3">
        <v>2.1190000000000002</v>
      </c>
      <c r="D172" s="3" t="s">
        <v>17</v>
      </c>
      <c r="E172" s="19">
        <f t="shared" ref="E172:E184" si="108">(C171+C172)/2</f>
        <v>2.1165000000000003</v>
      </c>
      <c r="F172" s="16">
        <f t="shared" ref="F172:F184" si="109">B172-B171</f>
        <v>5</v>
      </c>
      <c r="G172" s="19">
        <f t="shared" ref="G172:G184" si="110">E172*F172</f>
        <v>10.582500000000001</v>
      </c>
      <c r="H172" s="16"/>
      <c r="I172" s="2">
        <v>10</v>
      </c>
      <c r="J172" s="3">
        <v>2.1190000000000002</v>
      </c>
      <c r="K172" s="19">
        <f t="shared" ref="K172:K177" si="111">AVERAGE(J171,J172)</f>
        <v>2.1165000000000003</v>
      </c>
      <c r="L172" s="16">
        <f t="shared" ref="L172:L177" si="112">I172-I171</f>
        <v>5</v>
      </c>
      <c r="M172" s="19">
        <f t="shared" ref="M172:M179" si="113">L172*K172</f>
        <v>10.582500000000001</v>
      </c>
      <c r="N172" s="20"/>
      <c r="O172" s="20"/>
      <c r="P172" s="20"/>
      <c r="Q172" s="22"/>
      <c r="R172" s="21"/>
    </row>
    <row r="173" spans="2:18" x14ac:dyDescent="0.2">
      <c r="B173" s="2">
        <v>12</v>
      </c>
      <c r="C173" s="3">
        <v>-0.20599999999999999</v>
      </c>
      <c r="E173" s="19">
        <f t="shared" si="108"/>
        <v>0.95650000000000013</v>
      </c>
      <c r="F173" s="16">
        <f t="shared" si="109"/>
        <v>2</v>
      </c>
      <c r="G173" s="19">
        <f t="shared" si="110"/>
        <v>1.9130000000000003</v>
      </c>
      <c r="H173" s="16"/>
      <c r="I173" s="2">
        <v>12</v>
      </c>
      <c r="J173" s="3">
        <v>-0.20599999999999999</v>
      </c>
      <c r="K173" s="19">
        <f t="shared" si="111"/>
        <v>0.95650000000000013</v>
      </c>
      <c r="L173" s="16">
        <f t="shared" si="112"/>
        <v>2</v>
      </c>
      <c r="M173" s="19">
        <f t="shared" si="113"/>
        <v>1.9130000000000003</v>
      </c>
      <c r="N173" s="20"/>
      <c r="O173" s="20"/>
      <c r="P173" s="20"/>
      <c r="Q173" s="22"/>
      <c r="R173" s="21"/>
    </row>
    <row r="174" spans="2:18" x14ac:dyDescent="0.2">
      <c r="B174" s="2">
        <v>14</v>
      </c>
      <c r="C174" s="3">
        <v>-0.80100000000000005</v>
      </c>
      <c r="D174" s="3"/>
      <c r="E174" s="19">
        <f t="shared" si="108"/>
        <v>-0.50350000000000006</v>
      </c>
      <c r="F174" s="16">
        <f t="shared" si="109"/>
        <v>2</v>
      </c>
      <c r="G174" s="19">
        <f t="shared" si="110"/>
        <v>-1.0070000000000001</v>
      </c>
      <c r="H174" s="16"/>
      <c r="I174" s="60">
        <f>I173+(J173-J174)*1.5</f>
        <v>13.941000000000001</v>
      </c>
      <c r="J174" s="61">
        <v>-1.5</v>
      </c>
      <c r="K174" s="19">
        <f t="shared" si="111"/>
        <v>-0.85299999999999998</v>
      </c>
      <c r="L174" s="16">
        <f t="shared" si="112"/>
        <v>1.9410000000000007</v>
      </c>
      <c r="M174" s="19">
        <f t="shared" si="113"/>
        <v>-1.6556730000000006</v>
      </c>
      <c r="N174" s="20"/>
      <c r="O174" s="20"/>
      <c r="P174" s="20"/>
      <c r="Q174" s="22"/>
      <c r="R174" s="21"/>
    </row>
    <row r="175" spans="2:18" x14ac:dyDescent="0.2">
      <c r="B175" s="2">
        <v>16</v>
      </c>
      <c r="C175" s="3">
        <v>-0.95199999999999996</v>
      </c>
      <c r="D175" s="3"/>
      <c r="E175" s="19">
        <f t="shared" si="108"/>
        <v>-0.87650000000000006</v>
      </c>
      <c r="F175" s="16">
        <f t="shared" si="109"/>
        <v>2</v>
      </c>
      <c r="G175" s="19">
        <f t="shared" si="110"/>
        <v>-1.7530000000000001</v>
      </c>
      <c r="H175" s="16"/>
      <c r="I175" s="62">
        <f>I174+5</f>
        <v>18.941000000000003</v>
      </c>
      <c r="J175" s="63">
        <f>J174</f>
        <v>-1.5</v>
      </c>
      <c r="K175" s="19">
        <f t="shared" si="111"/>
        <v>-1.5</v>
      </c>
      <c r="L175" s="16">
        <f t="shared" si="112"/>
        <v>5.0000000000000018</v>
      </c>
      <c r="M175" s="19">
        <f t="shared" si="113"/>
        <v>-7.5000000000000027</v>
      </c>
      <c r="N175" s="20"/>
      <c r="O175" s="20"/>
      <c r="P175" s="20"/>
      <c r="Q175" s="22"/>
      <c r="R175" s="21"/>
    </row>
    <row r="176" spans="2:18" x14ac:dyDescent="0.2">
      <c r="B176" s="2">
        <v>18</v>
      </c>
      <c r="C176" s="3">
        <v>-1.1919999999999999</v>
      </c>
      <c r="D176" s="3"/>
      <c r="E176" s="19">
        <f t="shared" si="108"/>
        <v>-1.0720000000000001</v>
      </c>
      <c r="F176" s="16">
        <f t="shared" si="109"/>
        <v>2</v>
      </c>
      <c r="G176" s="19">
        <f t="shared" si="110"/>
        <v>-2.1440000000000001</v>
      </c>
      <c r="H176" s="16"/>
      <c r="I176" s="60">
        <f>I175+5</f>
        <v>23.941000000000003</v>
      </c>
      <c r="J176" s="61">
        <f>J174</f>
        <v>-1.5</v>
      </c>
      <c r="K176" s="19">
        <f t="shared" si="111"/>
        <v>-1.5</v>
      </c>
      <c r="L176" s="16">
        <f t="shared" si="112"/>
        <v>5</v>
      </c>
      <c r="M176" s="19">
        <f t="shared" si="113"/>
        <v>-7.5</v>
      </c>
      <c r="N176" s="20"/>
      <c r="O176" s="20"/>
      <c r="P176" s="20"/>
      <c r="Q176" s="22"/>
      <c r="R176" s="21"/>
    </row>
    <row r="177" spans="2:18" x14ac:dyDescent="0.2">
      <c r="B177" s="2">
        <v>20</v>
      </c>
      <c r="C177" s="3">
        <v>-1.2410000000000001</v>
      </c>
      <c r="D177" s="3" t="s">
        <v>19</v>
      </c>
      <c r="E177" s="19">
        <f t="shared" si="108"/>
        <v>-1.2164999999999999</v>
      </c>
      <c r="F177" s="16">
        <f t="shared" si="109"/>
        <v>2</v>
      </c>
      <c r="G177" s="19">
        <f t="shared" si="110"/>
        <v>-2.4329999999999998</v>
      </c>
      <c r="H177" s="16"/>
      <c r="I177" s="60">
        <f>I176+(J177-J176)*1.5</f>
        <v>24.691000000000003</v>
      </c>
      <c r="J177" s="64">
        <v>-1</v>
      </c>
      <c r="K177" s="19">
        <f t="shared" si="111"/>
        <v>-1.25</v>
      </c>
      <c r="L177" s="16">
        <f t="shared" si="112"/>
        <v>0.75</v>
      </c>
      <c r="M177" s="19">
        <f t="shared" si="113"/>
        <v>-0.9375</v>
      </c>
      <c r="N177" s="20"/>
      <c r="O177" s="20"/>
      <c r="P177" s="20"/>
      <c r="Q177" s="22"/>
      <c r="R177" s="21"/>
    </row>
    <row r="178" spans="2:18" x14ac:dyDescent="0.2">
      <c r="B178" s="2">
        <v>22</v>
      </c>
      <c r="C178" s="3">
        <v>-1.1930000000000001</v>
      </c>
      <c r="D178" s="3"/>
      <c r="E178" s="19">
        <f t="shared" si="108"/>
        <v>-1.2170000000000001</v>
      </c>
      <c r="F178" s="16">
        <f t="shared" si="109"/>
        <v>2</v>
      </c>
      <c r="G178" s="19">
        <f t="shared" si="110"/>
        <v>-2.4340000000000002</v>
      </c>
      <c r="H178" s="16"/>
      <c r="I178" s="2">
        <v>26</v>
      </c>
      <c r="J178" s="3">
        <v>-0.78500000000000003</v>
      </c>
      <c r="K178" s="19">
        <f>AVERAGE(J177,J178)</f>
        <v>-0.89250000000000007</v>
      </c>
      <c r="L178" s="16">
        <f>I178-I177</f>
        <v>1.3089999999999975</v>
      </c>
      <c r="M178" s="19">
        <f t="shared" si="113"/>
        <v>-1.1682824999999979</v>
      </c>
      <c r="N178" s="24"/>
      <c r="O178" s="24"/>
      <c r="P178" s="24"/>
      <c r="Q178" s="22"/>
      <c r="R178" s="21"/>
    </row>
    <row r="179" spans="2:18" x14ac:dyDescent="0.2">
      <c r="B179" s="2">
        <v>24</v>
      </c>
      <c r="C179" s="3">
        <v>-0.95299999999999996</v>
      </c>
      <c r="D179" s="3"/>
      <c r="E179" s="19">
        <f t="shared" si="108"/>
        <v>-1.073</v>
      </c>
      <c r="F179" s="16">
        <f t="shared" si="109"/>
        <v>2</v>
      </c>
      <c r="G179" s="19">
        <f t="shared" si="110"/>
        <v>-2.1459999999999999</v>
      </c>
      <c r="H179" s="16"/>
      <c r="I179" s="2">
        <v>28</v>
      </c>
      <c r="J179" s="3">
        <v>-0.23100000000000001</v>
      </c>
      <c r="K179" s="19">
        <f t="shared" ref="K179" si="114">AVERAGE(J178,J179)</f>
        <v>-0.50800000000000001</v>
      </c>
      <c r="L179" s="16">
        <f t="shared" ref="L179" si="115">I179-I178</f>
        <v>2</v>
      </c>
      <c r="M179" s="19">
        <f t="shared" si="113"/>
        <v>-1.016</v>
      </c>
      <c r="N179" s="20"/>
      <c r="O179" s="20"/>
      <c r="P179" s="20"/>
      <c r="Q179" s="22"/>
      <c r="R179" s="21"/>
    </row>
    <row r="180" spans="2:18" x14ac:dyDescent="0.2">
      <c r="B180" s="2">
        <v>26</v>
      </c>
      <c r="C180" s="3">
        <v>-0.78500000000000003</v>
      </c>
      <c r="D180" s="3"/>
      <c r="E180" s="19">
        <f t="shared" si="108"/>
        <v>-0.86899999999999999</v>
      </c>
      <c r="F180" s="16">
        <f t="shared" si="109"/>
        <v>2</v>
      </c>
      <c r="G180" s="19">
        <f t="shared" si="110"/>
        <v>-1.738</v>
      </c>
      <c r="H180" s="1"/>
      <c r="I180" s="2">
        <v>30</v>
      </c>
      <c r="J180" s="3">
        <v>1.079</v>
      </c>
      <c r="K180" s="19">
        <f t="shared" ref="K180:K181" si="116">AVERAGE(J179,J180)</f>
        <v>0.42399999999999999</v>
      </c>
      <c r="L180" s="16">
        <f t="shared" ref="L180:L181" si="117">I180-I179</f>
        <v>2</v>
      </c>
      <c r="M180" s="19">
        <f t="shared" ref="M180:M181" si="118">L180*K180</f>
        <v>0.84799999999999998</v>
      </c>
      <c r="N180" s="24"/>
      <c r="O180" s="24"/>
      <c r="P180" s="24"/>
      <c r="Q180" s="22"/>
      <c r="R180" s="21"/>
    </row>
    <row r="181" spans="2:18" x14ac:dyDescent="0.2">
      <c r="B181" s="2">
        <v>28</v>
      </c>
      <c r="C181" s="3">
        <v>-0.23100000000000001</v>
      </c>
      <c r="E181" s="19">
        <f t="shared" si="108"/>
        <v>-0.50800000000000001</v>
      </c>
      <c r="F181" s="16">
        <f t="shared" si="109"/>
        <v>2</v>
      </c>
      <c r="G181" s="19">
        <f t="shared" si="110"/>
        <v>-1.016</v>
      </c>
      <c r="H181" s="1"/>
      <c r="I181" s="2">
        <v>35</v>
      </c>
      <c r="J181" s="3">
        <v>1.0840000000000001</v>
      </c>
      <c r="K181" s="19">
        <f t="shared" si="116"/>
        <v>1.0815000000000001</v>
      </c>
      <c r="L181" s="16">
        <f t="shared" si="117"/>
        <v>5</v>
      </c>
      <c r="M181" s="19">
        <f t="shared" si="118"/>
        <v>5.4075000000000006</v>
      </c>
      <c r="N181" s="24"/>
      <c r="O181" s="24"/>
      <c r="P181" s="24"/>
      <c r="Q181" s="22"/>
      <c r="R181" s="21"/>
    </row>
    <row r="182" spans="2:18" x14ac:dyDescent="0.2">
      <c r="B182" s="2">
        <v>30</v>
      </c>
      <c r="C182" s="3">
        <v>1.079</v>
      </c>
      <c r="D182" s="3" t="s">
        <v>18</v>
      </c>
      <c r="E182" s="19">
        <f t="shared" si="108"/>
        <v>0.42399999999999999</v>
      </c>
      <c r="F182" s="16">
        <f t="shared" si="109"/>
        <v>2</v>
      </c>
      <c r="G182" s="19">
        <f t="shared" si="110"/>
        <v>0.84799999999999998</v>
      </c>
      <c r="H182" s="1"/>
      <c r="I182" s="2">
        <v>40</v>
      </c>
      <c r="J182" s="3">
        <v>1.089</v>
      </c>
      <c r="K182" s="19">
        <f t="shared" ref="K182" si="119">AVERAGE(J181,J182)</f>
        <v>1.0865</v>
      </c>
      <c r="L182" s="16">
        <f t="shared" ref="L182" si="120">I182-I181</f>
        <v>5</v>
      </c>
      <c r="M182" s="19">
        <f t="shared" ref="M182" si="121">L182*K182</f>
        <v>5.4325000000000001</v>
      </c>
      <c r="N182" s="20"/>
      <c r="O182" s="20"/>
      <c r="P182" s="20"/>
      <c r="R182" s="21"/>
    </row>
    <row r="183" spans="2:18" x14ac:dyDescent="0.2">
      <c r="B183" s="2">
        <v>35</v>
      </c>
      <c r="C183" s="3">
        <v>1.0840000000000001</v>
      </c>
      <c r="D183" s="3"/>
      <c r="E183" s="19">
        <f t="shared" si="108"/>
        <v>1.0815000000000001</v>
      </c>
      <c r="F183" s="16">
        <f t="shared" si="109"/>
        <v>5</v>
      </c>
      <c r="G183" s="19">
        <f t="shared" si="110"/>
        <v>5.4075000000000006</v>
      </c>
      <c r="H183" s="1"/>
      <c r="I183" s="2"/>
      <c r="J183" s="28"/>
      <c r="K183" s="19"/>
      <c r="L183" s="16"/>
      <c r="M183" s="19"/>
      <c r="N183" s="20"/>
      <c r="O183" s="20"/>
      <c r="P183" s="20"/>
      <c r="R183" s="21"/>
    </row>
    <row r="184" spans="2:18" x14ac:dyDescent="0.2">
      <c r="B184" s="2">
        <v>40</v>
      </c>
      <c r="C184" s="3">
        <v>1.089</v>
      </c>
      <c r="D184" s="43" t="s">
        <v>23</v>
      </c>
      <c r="E184" s="19">
        <f t="shared" si="108"/>
        <v>1.0865</v>
      </c>
      <c r="F184" s="16">
        <f t="shared" si="109"/>
        <v>5</v>
      </c>
      <c r="G184" s="19">
        <f t="shared" si="110"/>
        <v>5.4325000000000001</v>
      </c>
      <c r="H184" s="1"/>
      <c r="I184" s="17"/>
      <c r="J184" s="17"/>
      <c r="K184" s="19"/>
      <c r="L184" s="16"/>
      <c r="M184" s="19"/>
      <c r="N184" s="20"/>
      <c r="O184" s="20"/>
      <c r="P184" s="20"/>
      <c r="R184" s="21"/>
    </row>
    <row r="185" spans="2:18" ht="15" x14ac:dyDescent="0.2">
      <c r="B185" s="13"/>
      <c r="C185" s="30"/>
      <c r="D185" s="30"/>
      <c r="E185" s="13"/>
      <c r="F185" s="16"/>
      <c r="G185" s="19"/>
      <c r="H185" s="141" t="s">
        <v>10</v>
      </c>
      <c r="I185" s="141"/>
      <c r="J185" s="19" t="e">
        <f>#REF!</f>
        <v>#REF!</v>
      </c>
      <c r="K185" s="19" t="s">
        <v>11</v>
      </c>
      <c r="L185" s="16" t="e">
        <f>#REF!</f>
        <v>#REF!</v>
      </c>
      <c r="M185" s="19" t="e">
        <f>J185-L185</f>
        <v>#REF!</v>
      </c>
      <c r="N185" s="24"/>
      <c r="O185" s="14"/>
      <c r="P185" s="14"/>
    </row>
    <row r="186" spans="2:18" ht="15" x14ac:dyDescent="0.2">
      <c r="B186" s="1" t="s">
        <v>7</v>
      </c>
      <c r="C186" s="1"/>
      <c r="D186" s="132">
        <v>0.7</v>
      </c>
      <c r="E186" s="132"/>
      <c r="J186" s="13"/>
      <c r="K186" s="13"/>
      <c r="L186" s="13"/>
      <c r="M186" s="13"/>
      <c r="N186" s="14"/>
      <c r="O186" s="14"/>
      <c r="P186" s="14"/>
    </row>
    <row r="187" spans="2:18" x14ac:dyDescent="0.2">
      <c r="B187" s="133" t="s">
        <v>8</v>
      </c>
      <c r="C187" s="133"/>
      <c r="D187" s="133"/>
      <c r="E187" s="133"/>
      <c r="F187" s="133"/>
      <c r="G187" s="133"/>
      <c r="H187" s="5" t="s">
        <v>5</v>
      </c>
      <c r="I187" s="133" t="s">
        <v>9</v>
      </c>
      <c r="J187" s="133"/>
      <c r="K187" s="133"/>
      <c r="L187" s="133"/>
      <c r="M187" s="133"/>
      <c r="N187" s="15"/>
      <c r="O187" s="15"/>
      <c r="P187" s="20">
        <f>I199-I197</f>
        <v>4.0775000000000006</v>
      </c>
    </row>
    <row r="188" spans="2:18" x14ac:dyDescent="0.2">
      <c r="B188" s="2">
        <v>0</v>
      </c>
      <c r="C188" s="3">
        <v>1.111</v>
      </c>
      <c r="D188" s="19" t="s">
        <v>23</v>
      </c>
      <c r="E188" s="16"/>
      <c r="F188" s="16"/>
      <c r="G188" s="16"/>
      <c r="H188" s="16"/>
      <c r="I188" s="17"/>
      <c r="J188" s="18"/>
      <c r="K188" s="19"/>
      <c r="L188" s="16"/>
      <c r="M188" s="19"/>
      <c r="N188" s="20"/>
      <c r="O188" s="20"/>
      <c r="P188" s="20"/>
      <c r="R188" s="21"/>
    </row>
    <row r="189" spans="2:18" x14ac:dyDescent="0.2">
      <c r="B189" s="2">
        <v>6</v>
      </c>
      <c r="C189" s="3">
        <v>1.1060000000000001</v>
      </c>
      <c r="D189" s="3"/>
      <c r="E189" s="19">
        <f>(C188+C189)/2</f>
        <v>1.1085</v>
      </c>
      <c r="F189" s="16">
        <f>B189-B188</f>
        <v>6</v>
      </c>
      <c r="G189" s="19">
        <f>E189*F189</f>
        <v>6.6509999999999998</v>
      </c>
      <c r="H189" s="16"/>
      <c r="I189" s="2"/>
      <c r="J189" s="2"/>
      <c r="K189" s="19"/>
      <c r="L189" s="16"/>
      <c r="M189" s="19"/>
      <c r="N189" s="20"/>
      <c r="O189" s="20"/>
      <c r="P189" s="20"/>
      <c r="Q189" s="22"/>
      <c r="R189" s="21"/>
    </row>
    <row r="190" spans="2:18" x14ac:dyDescent="0.2">
      <c r="B190" s="2">
        <v>7</v>
      </c>
      <c r="C190" s="3">
        <v>2.2949999999999999</v>
      </c>
      <c r="E190" s="19">
        <f t="shared" ref="E190:E203" si="122">(C189+C190)/2</f>
        <v>1.7004999999999999</v>
      </c>
      <c r="F190" s="16">
        <f t="shared" ref="F190:F203" si="123">B190-B189</f>
        <v>1</v>
      </c>
      <c r="G190" s="19">
        <f t="shared" ref="G190:G203" si="124">E190*F190</f>
        <v>1.7004999999999999</v>
      </c>
      <c r="H190" s="16"/>
      <c r="I190" s="2"/>
      <c r="J190" s="2"/>
      <c r="K190" s="19"/>
      <c r="L190" s="16"/>
      <c r="M190" s="19"/>
      <c r="N190" s="20"/>
      <c r="O190" s="20"/>
      <c r="P190" s="20"/>
      <c r="Q190" s="22"/>
      <c r="R190" s="21"/>
    </row>
    <row r="191" spans="2:18" x14ac:dyDescent="0.2">
      <c r="B191" s="2">
        <v>10</v>
      </c>
      <c r="C191" s="3">
        <v>2.286</v>
      </c>
      <c r="D191" s="19" t="s">
        <v>17</v>
      </c>
      <c r="E191" s="19">
        <f t="shared" si="122"/>
        <v>2.2904999999999998</v>
      </c>
      <c r="F191" s="16">
        <f t="shared" si="123"/>
        <v>3</v>
      </c>
      <c r="G191" s="19">
        <f t="shared" si="124"/>
        <v>6.8714999999999993</v>
      </c>
      <c r="H191" s="16"/>
      <c r="I191" s="2"/>
      <c r="J191" s="2"/>
      <c r="K191" s="19"/>
      <c r="L191" s="16"/>
      <c r="M191" s="19"/>
      <c r="N191" s="20"/>
      <c r="O191" s="20"/>
      <c r="P191" s="20"/>
      <c r="Q191" s="22"/>
      <c r="R191" s="21"/>
    </row>
    <row r="192" spans="2:18" x14ac:dyDescent="0.2">
      <c r="B192" s="2">
        <v>12</v>
      </c>
      <c r="C192" s="3">
        <v>-0.115</v>
      </c>
      <c r="D192" s="3"/>
      <c r="E192" s="19">
        <f t="shared" si="122"/>
        <v>1.0854999999999999</v>
      </c>
      <c r="F192" s="16">
        <f t="shared" si="123"/>
        <v>2</v>
      </c>
      <c r="G192" s="19">
        <f t="shared" si="124"/>
        <v>2.1709999999999998</v>
      </c>
      <c r="H192" s="16"/>
      <c r="I192" s="2"/>
      <c r="J192" s="2"/>
      <c r="K192" s="19"/>
      <c r="L192" s="16"/>
      <c r="M192" s="19"/>
      <c r="N192" s="20"/>
      <c r="O192" s="20"/>
      <c r="P192" s="20"/>
      <c r="Q192" s="22"/>
      <c r="R192" s="21"/>
    </row>
    <row r="193" spans="2:18" x14ac:dyDescent="0.2">
      <c r="B193" s="2">
        <v>14</v>
      </c>
      <c r="C193" s="3">
        <v>-0.45400000000000001</v>
      </c>
      <c r="D193" s="3"/>
      <c r="E193" s="19">
        <f t="shared" si="122"/>
        <v>-0.28450000000000003</v>
      </c>
      <c r="F193" s="16">
        <f t="shared" si="123"/>
        <v>2</v>
      </c>
      <c r="G193" s="19">
        <f t="shared" si="124"/>
        <v>-0.56900000000000006</v>
      </c>
      <c r="H193" s="16"/>
      <c r="I193" s="2"/>
      <c r="J193" s="2"/>
      <c r="K193" s="19"/>
      <c r="L193" s="16"/>
      <c r="M193" s="19"/>
      <c r="N193" s="20"/>
      <c r="O193" s="20"/>
      <c r="P193" s="20"/>
      <c r="Q193" s="22"/>
      <c r="R193" s="21"/>
    </row>
    <row r="194" spans="2:18" x14ac:dyDescent="0.2">
      <c r="B194" s="2">
        <v>16</v>
      </c>
      <c r="C194" s="3">
        <v>-0.71499999999999997</v>
      </c>
      <c r="E194" s="19">
        <f t="shared" si="122"/>
        <v>-0.58450000000000002</v>
      </c>
      <c r="F194" s="16">
        <f t="shared" si="123"/>
        <v>2</v>
      </c>
      <c r="G194" s="19">
        <f t="shared" si="124"/>
        <v>-1.169</v>
      </c>
      <c r="H194" s="16"/>
      <c r="I194" s="2">
        <v>0</v>
      </c>
      <c r="J194" s="3">
        <v>1.111</v>
      </c>
      <c r="K194" s="19"/>
      <c r="L194" s="16"/>
      <c r="M194" s="19"/>
      <c r="N194" s="20"/>
      <c r="O194" s="20"/>
      <c r="P194" s="20"/>
      <c r="Q194" s="22"/>
      <c r="R194" s="21"/>
    </row>
    <row r="195" spans="2:18" x14ac:dyDescent="0.2">
      <c r="B195" s="2">
        <v>18</v>
      </c>
      <c r="C195" s="3">
        <v>-0.94599999999999995</v>
      </c>
      <c r="D195" s="3"/>
      <c r="E195" s="19">
        <f t="shared" si="122"/>
        <v>-0.83050000000000002</v>
      </c>
      <c r="F195" s="16">
        <f t="shared" si="123"/>
        <v>2</v>
      </c>
      <c r="G195" s="19">
        <f t="shared" si="124"/>
        <v>-1.661</v>
      </c>
      <c r="H195" s="16"/>
      <c r="I195" s="2">
        <v>6</v>
      </c>
      <c r="J195" s="3">
        <v>1.1060000000000001</v>
      </c>
      <c r="K195" s="19">
        <f t="shared" ref="K195" si="125">AVERAGE(J194,J195)</f>
        <v>1.1085</v>
      </c>
      <c r="L195" s="16">
        <f t="shared" ref="L195" si="126">I195-I194</f>
        <v>6</v>
      </c>
      <c r="M195" s="19">
        <f t="shared" ref="M195:M203" si="127">L195*K195</f>
        <v>6.6509999999999998</v>
      </c>
      <c r="N195" s="20"/>
      <c r="O195" s="20"/>
      <c r="P195" s="20"/>
      <c r="Q195" s="22"/>
      <c r="R195" s="21"/>
    </row>
    <row r="196" spans="2:18" x14ac:dyDescent="0.2">
      <c r="B196" s="2">
        <v>19</v>
      </c>
      <c r="C196" s="3">
        <v>-1.004</v>
      </c>
      <c r="D196" s="19" t="s">
        <v>19</v>
      </c>
      <c r="E196" s="19">
        <f t="shared" si="122"/>
        <v>-0.97499999999999998</v>
      </c>
      <c r="F196" s="16">
        <f t="shared" si="123"/>
        <v>1</v>
      </c>
      <c r="G196" s="19">
        <f t="shared" si="124"/>
        <v>-0.97499999999999998</v>
      </c>
      <c r="H196" s="16"/>
      <c r="I196" s="2">
        <v>7</v>
      </c>
      <c r="J196" s="3">
        <v>2.2949999999999999</v>
      </c>
      <c r="K196" s="19">
        <f>AVERAGE(J195,J196)</f>
        <v>1.7004999999999999</v>
      </c>
      <c r="L196" s="16">
        <f>I196-I195</f>
        <v>1</v>
      </c>
      <c r="M196" s="19">
        <f t="shared" si="127"/>
        <v>1.7004999999999999</v>
      </c>
      <c r="N196" s="24"/>
      <c r="O196" s="24"/>
      <c r="P196" s="24"/>
      <c r="Q196" s="22"/>
      <c r="R196" s="21"/>
    </row>
    <row r="197" spans="2:18" x14ac:dyDescent="0.2">
      <c r="B197" s="2">
        <v>20</v>
      </c>
      <c r="C197" s="3">
        <v>-0.94499999999999995</v>
      </c>
      <c r="D197" s="3"/>
      <c r="E197" s="19">
        <f t="shared" si="122"/>
        <v>-0.97449999999999992</v>
      </c>
      <c r="F197" s="16">
        <f t="shared" si="123"/>
        <v>1</v>
      </c>
      <c r="G197" s="19">
        <f t="shared" si="124"/>
        <v>-0.97449999999999992</v>
      </c>
      <c r="H197" s="16"/>
      <c r="I197" s="2">
        <v>10</v>
      </c>
      <c r="J197" s="3">
        <v>2.286</v>
      </c>
      <c r="K197" s="19">
        <f t="shared" ref="K197:K203" si="128">AVERAGE(J196,J197)</f>
        <v>2.2904999999999998</v>
      </c>
      <c r="L197" s="16">
        <f t="shared" ref="L197:L203" si="129">I197-I196</f>
        <v>3</v>
      </c>
      <c r="M197" s="19">
        <f t="shared" si="127"/>
        <v>6.8714999999999993</v>
      </c>
      <c r="N197" s="20"/>
      <c r="O197" s="20"/>
      <c r="P197" s="20"/>
      <c r="Q197" s="22"/>
      <c r="R197" s="21"/>
    </row>
    <row r="198" spans="2:18" x14ac:dyDescent="0.2">
      <c r="B198" s="2">
        <v>22</v>
      </c>
      <c r="C198" s="3">
        <v>-0.76400000000000001</v>
      </c>
      <c r="E198" s="19">
        <f t="shared" si="122"/>
        <v>-0.85450000000000004</v>
      </c>
      <c r="F198" s="16">
        <f t="shared" si="123"/>
        <v>2</v>
      </c>
      <c r="G198" s="19">
        <f t="shared" si="124"/>
        <v>-1.7090000000000001</v>
      </c>
      <c r="H198" s="1"/>
      <c r="I198" s="2">
        <v>12</v>
      </c>
      <c r="J198" s="3">
        <v>-0.115</v>
      </c>
      <c r="K198" s="19">
        <f t="shared" si="128"/>
        <v>1.0854999999999999</v>
      </c>
      <c r="L198" s="16">
        <f t="shared" si="129"/>
        <v>2</v>
      </c>
      <c r="M198" s="19">
        <f t="shared" si="127"/>
        <v>2.1709999999999998</v>
      </c>
      <c r="N198" s="24"/>
      <c r="O198" s="24"/>
      <c r="P198" s="24"/>
      <c r="Q198" s="22"/>
      <c r="R198" s="21"/>
    </row>
    <row r="199" spans="2:18" x14ac:dyDescent="0.2">
      <c r="B199" s="2">
        <v>24</v>
      </c>
      <c r="C199" s="3">
        <v>-0.46899999999999997</v>
      </c>
      <c r="D199" s="19"/>
      <c r="E199" s="19">
        <f t="shared" si="122"/>
        <v>-0.61650000000000005</v>
      </c>
      <c r="F199" s="16">
        <f t="shared" si="123"/>
        <v>2</v>
      </c>
      <c r="G199" s="19">
        <f t="shared" si="124"/>
        <v>-1.2330000000000001</v>
      </c>
      <c r="H199" s="1"/>
      <c r="I199" s="60">
        <f>I198+(J198-J199)*1.5</f>
        <v>14.077500000000001</v>
      </c>
      <c r="J199" s="61">
        <v>-1.5</v>
      </c>
      <c r="K199" s="19">
        <f t="shared" si="128"/>
        <v>-0.8075</v>
      </c>
      <c r="L199" s="16">
        <f t="shared" si="129"/>
        <v>2.0775000000000006</v>
      </c>
      <c r="M199" s="19">
        <f t="shared" si="127"/>
        <v>-1.6775812500000005</v>
      </c>
      <c r="N199" s="24"/>
      <c r="O199" s="24"/>
      <c r="P199" s="24"/>
      <c r="Q199" s="22"/>
      <c r="R199" s="21"/>
    </row>
    <row r="200" spans="2:18" x14ac:dyDescent="0.2">
      <c r="B200" s="2">
        <v>26</v>
      </c>
      <c r="C200" s="3">
        <v>-8.4000000000000005E-2</v>
      </c>
      <c r="D200" s="3"/>
      <c r="E200" s="19">
        <f t="shared" si="122"/>
        <v>-0.27649999999999997</v>
      </c>
      <c r="F200" s="16">
        <f t="shared" si="123"/>
        <v>2</v>
      </c>
      <c r="G200" s="19">
        <f t="shared" si="124"/>
        <v>-0.55299999999999994</v>
      </c>
      <c r="H200" s="1"/>
      <c r="I200" s="62">
        <f>I199+5</f>
        <v>19.077500000000001</v>
      </c>
      <c r="J200" s="63">
        <f>J199</f>
        <v>-1.5</v>
      </c>
      <c r="K200" s="19">
        <f t="shared" si="128"/>
        <v>-1.5</v>
      </c>
      <c r="L200" s="16">
        <f t="shared" si="129"/>
        <v>5</v>
      </c>
      <c r="M200" s="19">
        <f t="shared" si="127"/>
        <v>-7.5</v>
      </c>
      <c r="N200" s="20"/>
      <c r="O200" s="20"/>
      <c r="P200" s="20"/>
      <c r="R200" s="21"/>
    </row>
    <row r="201" spans="2:18" x14ac:dyDescent="0.2">
      <c r="B201" s="2">
        <v>28</v>
      </c>
      <c r="C201" s="3">
        <v>1.095</v>
      </c>
      <c r="D201" s="19" t="s">
        <v>18</v>
      </c>
      <c r="E201" s="19">
        <f t="shared" si="122"/>
        <v>0.50549999999999995</v>
      </c>
      <c r="F201" s="16">
        <f t="shared" si="123"/>
        <v>2</v>
      </c>
      <c r="G201" s="19">
        <f t="shared" si="124"/>
        <v>1.0109999999999999</v>
      </c>
      <c r="H201" s="1"/>
      <c r="I201" s="60">
        <f>I200+5</f>
        <v>24.077500000000001</v>
      </c>
      <c r="J201" s="61">
        <f>J199</f>
        <v>-1.5</v>
      </c>
      <c r="K201" s="19">
        <f t="shared" si="128"/>
        <v>-1.5</v>
      </c>
      <c r="L201" s="16">
        <f t="shared" si="129"/>
        <v>5</v>
      </c>
      <c r="M201" s="19">
        <f t="shared" si="127"/>
        <v>-7.5</v>
      </c>
      <c r="N201" s="20"/>
      <c r="O201" s="20"/>
      <c r="P201" s="20"/>
      <c r="R201" s="21"/>
    </row>
    <row r="202" spans="2:18" x14ac:dyDescent="0.2">
      <c r="B202" s="2">
        <v>35</v>
      </c>
      <c r="C202" s="3">
        <v>1.1060000000000001</v>
      </c>
      <c r="D202" s="3"/>
      <c r="E202" s="19">
        <f t="shared" si="122"/>
        <v>1.1005</v>
      </c>
      <c r="F202" s="16">
        <f t="shared" si="123"/>
        <v>7</v>
      </c>
      <c r="G202" s="19">
        <f t="shared" si="124"/>
        <v>7.7035</v>
      </c>
      <c r="H202" s="1"/>
      <c r="I202" s="60">
        <f>I201+(J202-J201)*1.5</f>
        <v>26.177500000000002</v>
      </c>
      <c r="J202" s="64">
        <v>-0.1</v>
      </c>
      <c r="K202" s="19">
        <f t="shared" si="128"/>
        <v>-0.8</v>
      </c>
      <c r="L202" s="16">
        <f t="shared" si="129"/>
        <v>2.1000000000000014</v>
      </c>
      <c r="M202" s="19">
        <f t="shared" si="127"/>
        <v>-1.6800000000000013</v>
      </c>
      <c r="N202" s="20"/>
      <c r="O202" s="20"/>
      <c r="P202" s="20"/>
      <c r="R202" s="21"/>
    </row>
    <row r="203" spans="2:18" x14ac:dyDescent="0.2">
      <c r="B203" s="17">
        <v>40</v>
      </c>
      <c r="C203" s="43">
        <v>1.111</v>
      </c>
      <c r="D203" s="43" t="s">
        <v>23</v>
      </c>
      <c r="E203" s="19">
        <f t="shared" si="122"/>
        <v>1.1085</v>
      </c>
      <c r="F203" s="16">
        <f t="shared" si="123"/>
        <v>5</v>
      </c>
      <c r="G203" s="19">
        <f t="shared" si="124"/>
        <v>5.5425000000000004</v>
      </c>
      <c r="I203" s="2">
        <v>28</v>
      </c>
      <c r="J203" s="3">
        <v>1.095</v>
      </c>
      <c r="K203" s="19">
        <f t="shared" si="128"/>
        <v>0.4975</v>
      </c>
      <c r="L203" s="16">
        <f t="shared" si="129"/>
        <v>1.822499999999998</v>
      </c>
      <c r="M203" s="19">
        <f t="shared" si="127"/>
        <v>0.90669374999999897</v>
      </c>
      <c r="N203" s="20"/>
      <c r="O203" s="20"/>
      <c r="P203" s="20"/>
      <c r="R203" s="21"/>
    </row>
    <row r="204" spans="2:18" x14ac:dyDescent="0.2">
      <c r="B204" s="18"/>
      <c r="C204" s="44"/>
      <c r="D204" s="44"/>
      <c r="E204" s="19"/>
      <c r="F204" s="16"/>
      <c r="G204" s="19"/>
      <c r="H204" s="16"/>
      <c r="I204" s="16"/>
      <c r="J204" s="19"/>
      <c r="K204" s="19"/>
      <c r="L204" s="16"/>
      <c r="M204" s="19"/>
      <c r="N204" s="24"/>
      <c r="O204" s="24"/>
      <c r="P204" s="24"/>
    </row>
    <row r="205" spans="2:18" ht="15" x14ac:dyDescent="0.2">
      <c r="B205" s="1" t="s">
        <v>7</v>
      </c>
      <c r="C205" s="1"/>
      <c r="D205" s="132">
        <v>0.8</v>
      </c>
      <c r="E205" s="132"/>
      <c r="J205" s="13"/>
      <c r="K205" s="13"/>
      <c r="L205" s="13"/>
      <c r="M205" s="13"/>
      <c r="N205" s="14"/>
      <c r="O205" s="14"/>
      <c r="P205" s="14"/>
    </row>
    <row r="206" spans="2:18" x14ac:dyDescent="0.2">
      <c r="B206" s="133" t="s">
        <v>8</v>
      </c>
      <c r="C206" s="133"/>
      <c r="D206" s="133"/>
      <c r="E206" s="133"/>
      <c r="F206" s="133"/>
      <c r="G206" s="133"/>
      <c r="H206" s="5" t="s">
        <v>5</v>
      </c>
      <c r="I206" s="133" t="s">
        <v>9</v>
      </c>
      <c r="J206" s="133"/>
      <c r="K206" s="133"/>
      <c r="L206" s="133"/>
      <c r="M206" s="133"/>
      <c r="N206" s="15"/>
      <c r="O206" s="15"/>
      <c r="P206" s="20">
        <f>I218-I216</f>
        <v>10</v>
      </c>
    </row>
    <row r="207" spans="2:18" x14ac:dyDescent="0.2">
      <c r="B207" s="2">
        <v>0</v>
      </c>
      <c r="C207" s="3">
        <v>2.7519999999999998</v>
      </c>
      <c r="D207" s="3" t="s">
        <v>29</v>
      </c>
      <c r="E207" s="16"/>
      <c r="F207" s="16"/>
      <c r="G207" s="16"/>
      <c r="H207" s="16"/>
      <c r="I207" s="17"/>
      <c r="J207" s="18"/>
      <c r="K207" s="19"/>
      <c r="L207" s="16"/>
      <c r="M207" s="19"/>
      <c r="N207" s="20"/>
      <c r="O207" s="20"/>
      <c r="P207" s="20"/>
      <c r="R207" s="21"/>
    </row>
    <row r="208" spans="2:18" x14ac:dyDescent="0.2">
      <c r="B208" s="2">
        <v>5</v>
      </c>
      <c r="C208" s="3">
        <v>2.7549999999999999</v>
      </c>
      <c r="E208" s="19">
        <f>(C207+C208)/2</f>
        <v>2.7534999999999998</v>
      </c>
      <c r="F208" s="16">
        <f>B208-B207</f>
        <v>5</v>
      </c>
      <c r="G208" s="19">
        <f>E208*F208</f>
        <v>13.767499999999998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">
      <c r="B209" s="2">
        <v>10</v>
      </c>
      <c r="C209" s="3">
        <v>2.76</v>
      </c>
      <c r="D209" s="19" t="s">
        <v>17</v>
      </c>
      <c r="E209" s="19">
        <f t="shared" ref="E209:E219" si="130">(C208+C209)/2</f>
        <v>2.7574999999999998</v>
      </c>
      <c r="F209" s="16">
        <f t="shared" ref="F209:F219" si="131">B209-B208</f>
        <v>5</v>
      </c>
      <c r="G209" s="19">
        <f t="shared" ref="G209:G219" si="132">E209*F209</f>
        <v>13.7875</v>
      </c>
      <c r="H209" s="16"/>
      <c r="I209" s="2"/>
      <c r="J209" s="2"/>
      <c r="K209" s="19"/>
      <c r="L209" s="16"/>
      <c r="M209" s="19"/>
      <c r="N209" s="20"/>
      <c r="O209" s="20"/>
      <c r="P209" s="20"/>
      <c r="Q209" s="22"/>
      <c r="R209" s="21"/>
    </row>
    <row r="210" spans="2:18" x14ac:dyDescent="0.2">
      <c r="B210" s="2">
        <v>12</v>
      </c>
      <c r="C210" s="3">
        <v>-0.03</v>
      </c>
      <c r="D210" s="3"/>
      <c r="E210" s="19">
        <f t="shared" si="130"/>
        <v>1.365</v>
      </c>
      <c r="F210" s="16">
        <f t="shared" si="131"/>
        <v>2</v>
      </c>
      <c r="G210" s="19">
        <f t="shared" si="132"/>
        <v>2.73</v>
      </c>
      <c r="H210" s="16"/>
      <c r="I210" s="2"/>
      <c r="J210" s="2"/>
      <c r="K210" s="19"/>
      <c r="L210" s="16"/>
      <c r="M210" s="19"/>
      <c r="N210" s="20"/>
      <c r="O210" s="20"/>
      <c r="P210" s="20"/>
      <c r="Q210" s="22"/>
      <c r="R210" s="21"/>
    </row>
    <row r="211" spans="2:18" x14ac:dyDescent="0.2">
      <c r="B211" s="2">
        <v>14</v>
      </c>
      <c r="C211" s="3">
        <v>-0.54</v>
      </c>
      <c r="D211" s="3"/>
      <c r="E211" s="19">
        <f t="shared" si="130"/>
        <v>-0.28500000000000003</v>
      </c>
      <c r="F211" s="16">
        <f t="shared" si="131"/>
        <v>2</v>
      </c>
      <c r="G211" s="19">
        <f t="shared" si="132"/>
        <v>-0.57000000000000006</v>
      </c>
      <c r="H211" s="16"/>
      <c r="I211" s="2"/>
      <c r="J211" s="2"/>
      <c r="K211" s="19"/>
      <c r="L211" s="16"/>
      <c r="M211" s="19"/>
      <c r="N211" s="20"/>
      <c r="O211" s="20"/>
      <c r="P211" s="20"/>
      <c r="Q211" s="22"/>
      <c r="R211" s="21"/>
    </row>
    <row r="212" spans="2:18" x14ac:dyDescent="0.2">
      <c r="B212" s="2">
        <v>16</v>
      </c>
      <c r="C212" s="3">
        <v>-0.72099999999999997</v>
      </c>
      <c r="E212" s="19">
        <f t="shared" si="130"/>
        <v>-0.63050000000000006</v>
      </c>
      <c r="F212" s="16">
        <f t="shared" si="131"/>
        <v>2</v>
      </c>
      <c r="G212" s="19">
        <f t="shared" si="132"/>
        <v>-1.2610000000000001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">
      <c r="B213" s="2">
        <v>17</v>
      </c>
      <c r="C213" s="3">
        <v>-0.78</v>
      </c>
      <c r="D213" s="19" t="s">
        <v>19</v>
      </c>
      <c r="E213" s="19">
        <f t="shared" si="130"/>
        <v>-0.75049999999999994</v>
      </c>
      <c r="F213" s="16">
        <f t="shared" si="131"/>
        <v>1</v>
      </c>
      <c r="G213" s="19">
        <f t="shared" si="132"/>
        <v>-0.75049999999999994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">
      <c r="B214" s="2">
        <v>18</v>
      </c>
      <c r="C214" s="3">
        <v>-0.72399999999999998</v>
      </c>
      <c r="D214" s="3"/>
      <c r="E214" s="19">
        <f t="shared" si="130"/>
        <v>-0.752</v>
      </c>
      <c r="F214" s="16">
        <f t="shared" si="131"/>
        <v>1</v>
      </c>
      <c r="G214" s="19">
        <f t="shared" si="132"/>
        <v>-0.752</v>
      </c>
      <c r="H214" s="16"/>
      <c r="I214" s="2">
        <v>0</v>
      </c>
      <c r="J214" s="3">
        <v>2.7519999999999998</v>
      </c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20</v>
      </c>
      <c r="C215" s="3">
        <v>-0.54100000000000004</v>
      </c>
      <c r="D215" s="3"/>
      <c r="E215" s="19">
        <f t="shared" si="130"/>
        <v>-0.63250000000000006</v>
      </c>
      <c r="F215" s="16">
        <f t="shared" si="131"/>
        <v>2</v>
      </c>
      <c r="G215" s="19">
        <f t="shared" si="132"/>
        <v>-1.2650000000000001</v>
      </c>
      <c r="H215" s="16"/>
      <c r="I215" s="2">
        <v>5</v>
      </c>
      <c r="J215" s="3">
        <v>2.7549999999999999</v>
      </c>
      <c r="K215" s="19">
        <f>AVERAGE(J214,J215)</f>
        <v>2.7534999999999998</v>
      </c>
      <c r="L215" s="16">
        <f>I215-I214</f>
        <v>5</v>
      </c>
      <c r="M215" s="19">
        <f t="shared" ref="M215:M220" si="133">L215*K215</f>
        <v>13.767499999999998</v>
      </c>
      <c r="N215" s="24"/>
      <c r="O215" s="24"/>
      <c r="P215" s="24"/>
      <c r="Q215" s="22"/>
      <c r="R215" s="21"/>
    </row>
    <row r="216" spans="2:18" x14ac:dyDescent="0.2">
      <c r="B216" s="2">
        <v>22</v>
      </c>
      <c r="C216" s="3">
        <v>-9.0999999999999998E-2</v>
      </c>
      <c r="E216" s="19">
        <f t="shared" si="130"/>
        <v>-0.316</v>
      </c>
      <c r="F216" s="16">
        <f t="shared" si="131"/>
        <v>2</v>
      </c>
      <c r="G216" s="19">
        <f t="shared" si="132"/>
        <v>-0.63200000000000001</v>
      </c>
      <c r="H216" s="16"/>
      <c r="I216" s="60">
        <f>I215+(J215-J216)*1.5</f>
        <v>11.3825</v>
      </c>
      <c r="J216" s="61">
        <v>-1.5</v>
      </c>
      <c r="K216" s="19">
        <f t="shared" ref="K216:K220" si="134">AVERAGE(J215,J216)</f>
        <v>0.62749999999999995</v>
      </c>
      <c r="L216" s="16">
        <f t="shared" ref="L216:L220" si="135">I216-I215</f>
        <v>6.3825000000000003</v>
      </c>
      <c r="M216" s="19">
        <f t="shared" si="133"/>
        <v>4.0050187499999996</v>
      </c>
      <c r="N216" s="20"/>
      <c r="O216" s="20"/>
      <c r="P216" s="20"/>
      <c r="Q216" s="22"/>
      <c r="R216" s="21"/>
    </row>
    <row r="217" spans="2:18" x14ac:dyDescent="0.2">
      <c r="B217" s="2">
        <v>24</v>
      </c>
      <c r="C217" s="3">
        <v>2.66</v>
      </c>
      <c r="D217" s="19" t="s">
        <v>18</v>
      </c>
      <c r="E217" s="19">
        <f t="shared" si="130"/>
        <v>1.2845</v>
      </c>
      <c r="F217" s="16">
        <f t="shared" si="131"/>
        <v>2</v>
      </c>
      <c r="G217" s="19">
        <f t="shared" si="132"/>
        <v>2.569</v>
      </c>
      <c r="H217" s="1"/>
      <c r="I217" s="62">
        <f>I216+5</f>
        <v>16.3825</v>
      </c>
      <c r="J217" s="63">
        <f>J216</f>
        <v>-1.5</v>
      </c>
      <c r="K217" s="19">
        <f t="shared" si="134"/>
        <v>-1.5</v>
      </c>
      <c r="L217" s="16">
        <f t="shared" si="135"/>
        <v>5</v>
      </c>
      <c r="M217" s="19">
        <f t="shared" si="133"/>
        <v>-7.5</v>
      </c>
      <c r="N217" s="24"/>
      <c r="O217" s="24"/>
      <c r="P217" s="24"/>
      <c r="Q217" s="22"/>
      <c r="R217" s="21"/>
    </row>
    <row r="218" spans="2:18" x14ac:dyDescent="0.2">
      <c r="B218" s="2">
        <v>29</v>
      </c>
      <c r="C218" s="3">
        <v>2.6549999999999998</v>
      </c>
      <c r="D218" s="3" t="s">
        <v>20</v>
      </c>
      <c r="E218" s="19">
        <f t="shared" si="130"/>
        <v>2.6574999999999998</v>
      </c>
      <c r="F218" s="16">
        <f t="shared" si="131"/>
        <v>5</v>
      </c>
      <c r="G218" s="19">
        <f t="shared" si="132"/>
        <v>13.287499999999998</v>
      </c>
      <c r="H218" s="1"/>
      <c r="I218" s="60">
        <f>I217+5</f>
        <v>21.3825</v>
      </c>
      <c r="J218" s="61">
        <f>J216</f>
        <v>-1.5</v>
      </c>
      <c r="K218" s="19">
        <f t="shared" si="134"/>
        <v>-1.5</v>
      </c>
      <c r="L218" s="16">
        <f t="shared" si="135"/>
        <v>5</v>
      </c>
      <c r="M218" s="19">
        <f t="shared" si="133"/>
        <v>-7.5</v>
      </c>
      <c r="N218" s="24"/>
      <c r="O218" s="24"/>
      <c r="P218" s="24"/>
      <c r="Q218" s="22"/>
      <c r="R218" s="21"/>
    </row>
    <row r="219" spans="2:18" x14ac:dyDescent="0.2">
      <c r="B219" s="2">
        <v>30</v>
      </c>
      <c r="C219" s="3">
        <v>2.65</v>
      </c>
      <c r="D219" s="3"/>
      <c r="E219" s="19">
        <f t="shared" si="130"/>
        <v>2.6524999999999999</v>
      </c>
      <c r="F219" s="16">
        <f t="shared" si="131"/>
        <v>1</v>
      </c>
      <c r="G219" s="19">
        <f t="shared" si="132"/>
        <v>2.6524999999999999</v>
      </c>
      <c r="H219" s="1"/>
      <c r="I219" s="60">
        <f>I218+(J219-J218)*1.5</f>
        <v>27.607500000000002</v>
      </c>
      <c r="J219" s="64">
        <v>2.65</v>
      </c>
      <c r="K219" s="19">
        <f t="shared" si="134"/>
        <v>0.57499999999999996</v>
      </c>
      <c r="L219" s="16">
        <f t="shared" si="135"/>
        <v>6.2250000000000014</v>
      </c>
      <c r="M219" s="19">
        <f t="shared" si="133"/>
        <v>3.5793750000000006</v>
      </c>
      <c r="N219" s="20"/>
      <c r="O219" s="20"/>
      <c r="P219" s="20"/>
      <c r="R219" s="21"/>
    </row>
    <row r="220" spans="2:18" x14ac:dyDescent="0.2">
      <c r="B220" s="2"/>
      <c r="C220" s="3"/>
      <c r="D220" s="3"/>
      <c r="E220" s="19"/>
      <c r="F220" s="16"/>
      <c r="G220" s="19"/>
      <c r="H220" s="1"/>
      <c r="I220" s="2">
        <v>30</v>
      </c>
      <c r="J220" s="3">
        <v>2.65</v>
      </c>
      <c r="K220" s="19">
        <f t="shared" si="134"/>
        <v>2.65</v>
      </c>
      <c r="L220" s="16">
        <f t="shared" si="135"/>
        <v>2.3924999999999983</v>
      </c>
      <c r="M220" s="19">
        <f t="shared" si="133"/>
        <v>6.3401249999999951</v>
      </c>
      <c r="N220" s="20"/>
      <c r="O220" s="20"/>
      <c r="P220" s="20"/>
      <c r="R220" s="21"/>
    </row>
    <row r="221" spans="2:18" x14ac:dyDescent="0.2">
      <c r="B221" s="2"/>
      <c r="C221" s="3"/>
      <c r="D221" s="3"/>
      <c r="E221" s="19"/>
      <c r="F221" s="16"/>
      <c r="G221" s="19"/>
      <c r="H221" s="1"/>
      <c r="I221" s="17"/>
      <c r="J221" s="17"/>
      <c r="K221" s="19"/>
      <c r="L221" s="16"/>
      <c r="M221" s="19"/>
      <c r="N221" s="20"/>
      <c r="O221" s="20"/>
      <c r="P221" s="20"/>
      <c r="R221" s="21"/>
    </row>
    <row r="222" spans="2:18" x14ac:dyDescent="0.2">
      <c r="B222" s="17"/>
      <c r="C222" s="43"/>
      <c r="D222" s="43"/>
      <c r="E222" s="19"/>
      <c r="F222" s="16"/>
      <c r="G222" s="19"/>
      <c r="I222" s="17"/>
      <c r="J222" s="17"/>
      <c r="K222" s="19"/>
      <c r="L222" s="16"/>
      <c r="M222" s="19"/>
      <c r="N222" s="20"/>
      <c r="O222" s="20"/>
      <c r="P222" s="20"/>
      <c r="R222" s="21"/>
    </row>
    <row r="223" spans="2:18" x14ac:dyDescent="0.2">
      <c r="B223" s="17"/>
      <c r="C223" s="43"/>
      <c r="D223" s="43"/>
      <c r="E223" s="19"/>
      <c r="F223" s="16"/>
      <c r="G223" s="19"/>
      <c r="I223" s="17"/>
      <c r="J223" s="17"/>
      <c r="K223" s="19"/>
      <c r="L223" s="16"/>
      <c r="M223" s="19"/>
      <c r="O223" s="24"/>
      <c r="P223" s="24"/>
    </row>
    <row r="224" spans="2:18" x14ac:dyDescent="0.2">
      <c r="B224" s="17"/>
      <c r="C224" s="43"/>
      <c r="D224" s="43"/>
      <c r="E224" s="19"/>
      <c r="F224" s="16"/>
      <c r="G224" s="19"/>
      <c r="I224" s="17"/>
      <c r="J224" s="17"/>
      <c r="K224" s="19"/>
      <c r="L224" s="16"/>
      <c r="M224" s="19"/>
      <c r="O224" s="14"/>
      <c r="P224" s="14"/>
    </row>
    <row r="225" spans="2:18" ht="15" x14ac:dyDescent="0.2">
      <c r="B225" s="1" t="s">
        <v>7</v>
      </c>
      <c r="C225" s="1"/>
      <c r="D225" s="132">
        <v>0.9</v>
      </c>
      <c r="E225" s="132"/>
      <c r="J225" s="13"/>
      <c r="K225" s="13"/>
      <c r="L225" s="13"/>
      <c r="M225" s="13"/>
      <c r="N225" s="14"/>
      <c r="O225" s="14"/>
      <c r="P225" s="14"/>
    </row>
    <row r="226" spans="2:18" x14ac:dyDescent="0.2">
      <c r="B226" s="133" t="s">
        <v>8</v>
      </c>
      <c r="C226" s="133"/>
      <c r="D226" s="133"/>
      <c r="E226" s="133"/>
      <c r="F226" s="133"/>
      <c r="G226" s="133"/>
      <c r="H226" s="5" t="s">
        <v>5</v>
      </c>
      <c r="I226" s="133" t="s">
        <v>9</v>
      </c>
      <c r="J226" s="133"/>
      <c r="K226" s="133"/>
      <c r="L226" s="133"/>
      <c r="M226" s="133"/>
      <c r="N226" s="15"/>
      <c r="O226" s="15"/>
      <c r="P226" s="20">
        <f>I238-I236</f>
        <v>12.725000000000001</v>
      </c>
    </row>
    <row r="227" spans="2:18" x14ac:dyDescent="0.2">
      <c r="B227" s="2">
        <v>0</v>
      </c>
      <c r="C227" s="3">
        <v>3.5590000000000002</v>
      </c>
      <c r="D227" s="3" t="s">
        <v>32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3</v>
      </c>
      <c r="C228" s="3">
        <v>3.5489999999999999</v>
      </c>
      <c r="D228" s="19" t="s">
        <v>17</v>
      </c>
      <c r="E228" s="19">
        <f>(C227+C228)/2</f>
        <v>3.5540000000000003</v>
      </c>
      <c r="F228" s="16">
        <f>B228-B227</f>
        <v>3</v>
      </c>
      <c r="G228" s="19">
        <f>E228*F228</f>
        <v>10.662000000000001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5</v>
      </c>
      <c r="C229" s="3">
        <v>0.94899999999999995</v>
      </c>
      <c r="D229" s="3"/>
      <c r="E229" s="19">
        <f t="shared" ref="E229:E242" si="136">(C228+C229)/2</f>
        <v>2.2490000000000001</v>
      </c>
      <c r="F229" s="16">
        <f t="shared" ref="F229:F242" si="137">B229-B228</f>
        <v>2</v>
      </c>
      <c r="G229" s="19">
        <f t="shared" ref="G229:G242" si="138">E229*F229</f>
        <v>4.4980000000000002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7</v>
      </c>
      <c r="C230" s="3">
        <v>0.19800000000000001</v>
      </c>
      <c r="D230" s="3"/>
      <c r="E230" s="19">
        <f t="shared" si="136"/>
        <v>0.57350000000000001</v>
      </c>
      <c r="F230" s="16">
        <f t="shared" si="137"/>
        <v>2</v>
      </c>
      <c r="G230" s="19">
        <f t="shared" si="138"/>
        <v>1.147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9</v>
      </c>
      <c r="C231" s="3">
        <v>-6.0000000000000001E-3</v>
      </c>
      <c r="D231" s="3"/>
      <c r="E231" s="19">
        <f t="shared" si="136"/>
        <v>9.6000000000000002E-2</v>
      </c>
      <c r="F231" s="16">
        <f t="shared" si="137"/>
        <v>2</v>
      </c>
      <c r="G231" s="19">
        <f t="shared" si="138"/>
        <v>0.192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11</v>
      </c>
      <c r="C232" s="3">
        <v>-0.20200000000000001</v>
      </c>
      <c r="D232" s="3"/>
      <c r="E232" s="19">
        <f t="shared" si="136"/>
        <v>-0.10400000000000001</v>
      </c>
      <c r="F232" s="16">
        <f t="shared" si="137"/>
        <v>2</v>
      </c>
      <c r="G232" s="19">
        <f t="shared" si="138"/>
        <v>-0.20800000000000002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13</v>
      </c>
      <c r="C233" s="3">
        <v>-0.40200000000000002</v>
      </c>
      <c r="E233" s="19">
        <f t="shared" si="136"/>
        <v>-0.30200000000000005</v>
      </c>
      <c r="F233" s="16">
        <f t="shared" si="137"/>
        <v>2</v>
      </c>
      <c r="G233" s="19">
        <f t="shared" si="138"/>
        <v>-0.60400000000000009</v>
      </c>
      <c r="H233" s="16"/>
      <c r="I233" s="2">
        <v>0</v>
      </c>
      <c r="J233" s="3">
        <v>3.5590000000000002</v>
      </c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14</v>
      </c>
      <c r="C234" s="3">
        <v>-0.45100000000000001</v>
      </c>
      <c r="D234" s="19" t="s">
        <v>19</v>
      </c>
      <c r="E234" s="19">
        <f t="shared" si="136"/>
        <v>-0.42649999999999999</v>
      </c>
      <c r="F234" s="16">
        <f t="shared" si="137"/>
        <v>1</v>
      </c>
      <c r="G234" s="19">
        <f t="shared" si="138"/>
        <v>-0.42649999999999999</v>
      </c>
      <c r="H234" s="16"/>
      <c r="I234" s="2">
        <v>1.5</v>
      </c>
      <c r="J234" s="3">
        <v>3.5489999999999999</v>
      </c>
      <c r="K234" s="19">
        <f t="shared" ref="K234:K236" si="139">AVERAGE(J233,J234)</f>
        <v>3.5540000000000003</v>
      </c>
      <c r="L234" s="16">
        <f t="shared" ref="L234:L236" si="140">I234-I233</f>
        <v>1.5</v>
      </c>
      <c r="M234" s="19">
        <f t="shared" ref="M234:M236" si="141">L234*K234</f>
        <v>5.3310000000000004</v>
      </c>
      <c r="N234" s="20"/>
      <c r="O234" s="20"/>
      <c r="P234" s="20"/>
      <c r="Q234" s="22"/>
      <c r="R234" s="21"/>
    </row>
    <row r="235" spans="2:18" x14ac:dyDescent="0.2">
      <c r="B235" s="2">
        <v>15</v>
      </c>
      <c r="C235" s="3">
        <v>-0.40300000000000002</v>
      </c>
      <c r="D235" s="3"/>
      <c r="E235" s="19">
        <f t="shared" si="136"/>
        <v>-0.42700000000000005</v>
      </c>
      <c r="F235" s="16">
        <f t="shared" si="137"/>
        <v>1</v>
      </c>
      <c r="G235" s="19">
        <f t="shared" si="138"/>
        <v>-0.42700000000000005</v>
      </c>
      <c r="H235" s="16"/>
      <c r="I235" s="60">
        <f>I234+(J234-J235)*1.5</f>
        <v>9.0734999999999992</v>
      </c>
      <c r="J235" s="61">
        <v>-1.5</v>
      </c>
      <c r="K235" s="19">
        <f t="shared" si="139"/>
        <v>1.0245</v>
      </c>
      <c r="L235" s="16">
        <f t="shared" si="140"/>
        <v>7.5734999999999992</v>
      </c>
      <c r="M235" s="19">
        <f t="shared" si="141"/>
        <v>7.7590507499999992</v>
      </c>
      <c r="N235" s="24"/>
      <c r="O235" s="24"/>
      <c r="P235" s="24"/>
      <c r="Q235" s="22"/>
      <c r="R235" s="21"/>
    </row>
    <row r="236" spans="2:18" x14ac:dyDescent="0.2">
      <c r="B236" s="2">
        <v>17</v>
      </c>
      <c r="C236" s="3">
        <v>-0.251</v>
      </c>
      <c r="D236" s="3"/>
      <c r="E236" s="19">
        <f t="shared" si="136"/>
        <v>-0.32700000000000001</v>
      </c>
      <c r="F236" s="16">
        <f t="shared" si="137"/>
        <v>2</v>
      </c>
      <c r="G236" s="19">
        <f t="shared" si="138"/>
        <v>-0.65400000000000003</v>
      </c>
      <c r="H236" s="16"/>
      <c r="I236" s="62">
        <f>I235+5</f>
        <v>14.073499999999999</v>
      </c>
      <c r="J236" s="63">
        <f>J235</f>
        <v>-1.5</v>
      </c>
      <c r="K236" s="19">
        <f t="shared" si="139"/>
        <v>-1.5</v>
      </c>
      <c r="L236" s="16">
        <f t="shared" si="140"/>
        <v>5</v>
      </c>
      <c r="M236" s="19">
        <f t="shared" si="141"/>
        <v>-7.5</v>
      </c>
      <c r="N236" s="20"/>
      <c r="O236" s="20"/>
      <c r="P236" s="20"/>
      <c r="Q236" s="22"/>
      <c r="R236" s="21"/>
    </row>
    <row r="237" spans="2:18" x14ac:dyDescent="0.2">
      <c r="B237" s="2">
        <v>19</v>
      </c>
      <c r="C237" s="3">
        <v>-1.0999999999999999E-2</v>
      </c>
      <c r="D237" s="3"/>
      <c r="E237" s="19">
        <f t="shared" si="136"/>
        <v>-0.13100000000000001</v>
      </c>
      <c r="F237" s="16">
        <f t="shared" si="137"/>
        <v>2</v>
      </c>
      <c r="G237" s="19">
        <f t="shared" si="138"/>
        <v>-0.26200000000000001</v>
      </c>
      <c r="H237" s="1"/>
      <c r="I237" s="60">
        <f>I236+5</f>
        <v>19.073499999999999</v>
      </c>
      <c r="J237" s="61">
        <f>J235</f>
        <v>-1.5</v>
      </c>
      <c r="K237" s="19">
        <f t="shared" ref="K237:K240" si="142">AVERAGE(J236,J237)</f>
        <v>-1.5</v>
      </c>
      <c r="L237" s="16">
        <f t="shared" ref="L237:L240" si="143">I237-I236</f>
        <v>5</v>
      </c>
      <c r="M237" s="19">
        <f t="shared" ref="M237:M240" si="144">L237*K237</f>
        <v>-7.5</v>
      </c>
      <c r="N237" s="24"/>
      <c r="O237" s="24"/>
      <c r="P237" s="24"/>
      <c r="Q237" s="22"/>
      <c r="R237" s="21"/>
    </row>
    <row r="238" spans="2:18" x14ac:dyDescent="0.2">
      <c r="B238" s="2">
        <v>21</v>
      </c>
      <c r="C238" s="3">
        <v>0.14899999999999999</v>
      </c>
      <c r="E238" s="19">
        <f t="shared" si="136"/>
        <v>6.8999999999999992E-2</v>
      </c>
      <c r="F238" s="16">
        <f t="shared" si="137"/>
        <v>2</v>
      </c>
      <c r="G238" s="19">
        <f t="shared" si="138"/>
        <v>0.13799999999999998</v>
      </c>
      <c r="H238" s="1"/>
      <c r="I238" s="60">
        <f>I237+(J238-J237)*1.5</f>
        <v>26.798500000000001</v>
      </c>
      <c r="J238" s="64">
        <v>3.65</v>
      </c>
      <c r="K238" s="19">
        <f t="shared" si="142"/>
        <v>1.075</v>
      </c>
      <c r="L238" s="16">
        <f t="shared" si="143"/>
        <v>7.7250000000000014</v>
      </c>
      <c r="M238" s="19">
        <f t="shared" si="144"/>
        <v>8.3043750000000021</v>
      </c>
      <c r="N238" s="24"/>
      <c r="O238" s="24"/>
      <c r="P238" s="24"/>
      <c r="Q238" s="22"/>
      <c r="R238" s="21"/>
    </row>
    <row r="239" spans="2:18" x14ac:dyDescent="0.2">
      <c r="B239" s="2">
        <v>23</v>
      </c>
      <c r="C239" s="3">
        <v>0.84299999999999997</v>
      </c>
      <c r="D239" s="3"/>
      <c r="E239" s="19">
        <f t="shared" si="136"/>
        <v>0.496</v>
      </c>
      <c r="F239" s="16">
        <f t="shared" si="137"/>
        <v>2</v>
      </c>
      <c r="G239" s="19">
        <f t="shared" si="138"/>
        <v>0.99199999999999999</v>
      </c>
      <c r="H239" s="1"/>
      <c r="I239" s="2">
        <v>30</v>
      </c>
      <c r="J239" s="3">
        <v>3.6619999999999999</v>
      </c>
      <c r="K239" s="19">
        <f t="shared" si="142"/>
        <v>3.6559999999999997</v>
      </c>
      <c r="L239" s="16">
        <f t="shared" si="143"/>
        <v>3.2014999999999993</v>
      </c>
      <c r="M239" s="19">
        <f t="shared" si="144"/>
        <v>11.704683999999997</v>
      </c>
      <c r="N239" s="20"/>
      <c r="O239" s="20"/>
      <c r="P239" s="20"/>
      <c r="R239" s="21"/>
    </row>
    <row r="240" spans="2:18" x14ac:dyDescent="0.2">
      <c r="B240" s="2">
        <v>25</v>
      </c>
      <c r="C240" s="3">
        <v>3.629</v>
      </c>
      <c r="D240" s="19" t="s">
        <v>18</v>
      </c>
      <c r="E240" s="19">
        <f t="shared" si="136"/>
        <v>2.2359999999999998</v>
      </c>
      <c r="F240" s="16">
        <f t="shared" si="137"/>
        <v>2</v>
      </c>
      <c r="G240" s="19">
        <f t="shared" si="138"/>
        <v>4.4719999999999995</v>
      </c>
      <c r="H240" s="1"/>
      <c r="I240" s="17">
        <v>35</v>
      </c>
      <c r="J240" s="43">
        <v>3.6539999999999999</v>
      </c>
      <c r="K240" s="19">
        <f t="shared" si="142"/>
        <v>3.6579999999999999</v>
      </c>
      <c r="L240" s="16">
        <f t="shared" si="143"/>
        <v>5</v>
      </c>
      <c r="M240" s="19">
        <f t="shared" si="144"/>
        <v>18.29</v>
      </c>
      <c r="N240" s="20"/>
      <c r="O240" s="20"/>
      <c r="P240" s="20"/>
      <c r="R240" s="21"/>
    </row>
    <row r="241" spans="2:18" x14ac:dyDescent="0.2">
      <c r="B241" s="2">
        <v>30</v>
      </c>
      <c r="C241" s="3">
        <v>3.6619999999999999</v>
      </c>
      <c r="D241" s="45" t="s">
        <v>31</v>
      </c>
      <c r="E241" s="19">
        <f t="shared" si="136"/>
        <v>3.6455000000000002</v>
      </c>
      <c r="F241" s="16">
        <f t="shared" si="137"/>
        <v>5</v>
      </c>
      <c r="G241" s="19">
        <f t="shared" si="138"/>
        <v>18.227499999999999</v>
      </c>
      <c r="H241" s="1"/>
      <c r="I241" s="17"/>
      <c r="J241" s="43"/>
      <c r="K241" s="19"/>
      <c r="L241" s="16"/>
      <c r="M241" s="19"/>
      <c r="N241" s="20"/>
      <c r="O241" s="20"/>
      <c r="P241" s="20"/>
      <c r="R241" s="21"/>
    </row>
    <row r="242" spans="2:18" x14ac:dyDescent="0.2">
      <c r="B242" s="17">
        <v>35</v>
      </c>
      <c r="C242" s="43">
        <v>3.6539999999999999</v>
      </c>
      <c r="D242" s="19" t="s">
        <v>30</v>
      </c>
      <c r="E242" s="19">
        <f t="shared" si="136"/>
        <v>3.6579999999999999</v>
      </c>
      <c r="F242" s="16">
        <f t="shared" si="137"/>
        <v>5</v>
      </c>
      <c r="G242" s="19">
        <f t="shared" si="138"/>
        <v>18.29</v>
      </c>
      <c r="I242" s="17"/>
      <c r="J242" s="17"/>
      <c r="K242" s="19"/>
      <c r="L242" s="16"/>
      <c r="M242" s="19"/>
      <c r="N242" s="20"/>
      <c r="O242" s="20"/>
      <c r="P242" s="20"/>
      <c r="R242" s="21"/>
    </row>
    <row r="243" spans="2:18" x14ac:dyDescent="0.2">
      <c r="B243" s="2"/>
      <c r="C243" s="3"/>
      <c r="D243" s="3"/>
      <c r="E243" s="19"/>
      <c r="F243" s="16"/>
      <c r="G243" s="19"/>
      <c r="H243" s="16"/>
      <c r="I243" s="16"/>
      <c r="J243" s="19"/>
      <c r="K243" s="19"/>
      <c r="L243" s="16"/>
      <c r="M243" s="19"/>
      <c r="N243" s="20"/>
      <c r="O243" s="20"/>
      <c r="P243" s="20"/>
      <c r="Q243" s="22"/>
      <c r="R243" s="21"/>
    </row>
    <row r="244" spans="2:18" ht="15" x14ac:dyDescent="0.2">
      <c r="B244" s="1" t="s">
        <v>7</v>
      </c>
      <c r="C244" s="1"/>
      <c r="D244" s="132">
        <v>1</v>
      </c>
      <c r="E244" s="132"/>
      <c r="J244" s="13"/>
      <c r="K244" s="13"/>
      <c r="L244" s="13"/>
      <c r="M244" s="13"/>
      <c r="N244" s="14"/>
      <c r="O244" s="14"/>
      <c r="P244" s="14"/>
    </row>
    <row r="245" spans="2:18" x14ac:dyDescent="0.2">
      <c r="B245" s="133" t="s">
        <v>8</v>
      </c>
      <c r="C245" s="133"/>
      <c r="D245" s="133"/>
      <c r="E245" s="133"/>
      <c r="F245" s="133"/>
      <c r="G245" s="133"/>
      <c r="H245" s="5" t="s">
        <v>5</v>
      </c>
      <c r="I245" s="133" t="s">
        <v>9</v>
      </c>
      <c r="J245" s="133"/>
      <c r="K245" s="133"/>
      <c r="L245" s="133"/>
      <c r="M245" s="133"/>
      <c r="N245" s="15"/>
      <c r="O245" s="15"/>
      <c r="P245" s="20">
        <f>I257-I255</f>
        <v>3</v>
      </c>
    </row>
    <row r="246" spans="2:18" x14ac:dyDescent="0.2">
      <c r="B246" s="2">
        <v>0</v>
      </c>
      <c r="C246" s="3">
        <v>3.044</v>
      </c>
      <c r="D246" s="56" t="s">
        <v>29</v>
      </c>
      <c r="E246" s="16"/>
      <c r="F246" s="16"/>
      <c r="G246" s="16"/>
      <c r="H246" s="16"/>
      <c r="I246" s="17"/>
      <c r="J246" s="18"/>
      <c r="K246" s="19"/>
      <c r="L246" s="16"/>
      <c r="M246" s="19"/>
      <c r="N246" s="20"/>
      <c r="O246" s="20"/>
      <c r="P246" s="20"/>
      <c r="R246" s="21"/>
    </row>
    <row r="247" spans="2:18" x14ac:dyDescent="0.2">
      <c r="B247" s="2">
        <v>5</v>
      </c>
      <c r="C247" s="3">
        <v>3.0539999999999998</v>
      </c>
      <c r="D247" s="3"/>
      <c r="E247" s="19">
        <f>(C246+C247)/2</f>
        <v>3.0489999999999999</v>
      </c>
      <c r="F247" s="16">
        <f>B247-B246</f>
        <v>5</v>
      </c>
      <c r="G247" s="19">
        <f>E247*F247</f>
        <v>15.244999999999999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10</v>
      </c>
      <c r="C248" s="3">
        <v>3.0590000000000002</v>
      </c>
      <c r="D248" s="19" t="s">
        <v>17</v>
      </c>
      <c r="E248" s="19">
        <f t="shared" ref="E248:E261" si="145">(C247+C248)/2</f>
        <v>3.0564999999999998</v>
      </c>
      <c r="F248" s="16">
        <f t="shared" ref="F248:F261" si="146">B248-B247</f>
        <v>5</v>
      </c>
      <c r="G248" s="19">
        <f t="shared" ref="G248:G261" si="147">E248*F248</f>
        <v>15.282499999999999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12</v>
      </c>
      <c r="C249" s="3">
        <v>0.86899999999999999</v>
      </c>
      <c r="D249" s="3"/>
      <c r="E249" s="19">
        <f t="shared" si="145"/>
        <v>1.964</v>
      </c>
      <c r="F249" s="16">
        <f t="shared" si="146"/>
        <v>2</v>
      </c>
      <c r="G249" s="19">
        <f t="shared" si="147"/>
        <v>3.9279999999999999</v>
      </c>
      <c r="H249" s="16"/>
      <c r="I249" s="2"/>
      <c r="J249" s="2"/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14</v>
      </c>
      <c r="C250" s="3">
        <v>0.159</v>
      </c>
      <c r="D250" s="3"/>
      <c r="E250" s="19">
        <f t="shared" si="145"/>
        <v>0.51400000000000001</v>
      </c>
      <c r="F250" s="16">
        <f t="shared" si="146"/>
        <v>2</v>
      </c>
      <c r="G250" s="19">
        <f t="shared" si="147"/>
        <v>1.028</v>
      </c>
      <c r="H250" s="16"/>
      <c r="I250" s="2"/>
      <c r="J250" s="2"/>
      <c r="K250" s="19"/>
      <c r="L250" s="16"/>
      <c r="M250" s="19"/>
      <c r="N250" s="20"/>
      <c r="O250" s="20"/>
      <c r="P250" s="20"/>
      <c r="Q250" s="22"/>
      <c r="R250" s="21"/>
    </row>
    <row r="251" spans="2:18" x14ac:dyDescent="0.2">
      <c r="B251" s="2">
        <v>16</v>
      </c>
      <c r="C251" s="3">
        <v>-0.24099999999999999</v>
      </c>
      <c r="D251" s="3"/>
      <c r="E251" s="19">
        <f t="shared" si="145"/>
        <v>-4.0999999999999995E-2</v>
      </c>
      <c r="F251" s="16">
        <f t="shared" si="146"/>
        <v>2</v>
      </c>
      <c r="G251" s="19">
        <f t="shared" si="147"/>
        <v>-8.199999999999999E-2</v>
      </c>
      <c r="H251" s="16"/>
      <c r="I251" s="2"/>
      <c r="J251" s="2"/>
      <c r="K251" s="19"/>
      <c r="L251" s="16"/>
      <c r="M251" s="19"/>
      <c r="N251" s="20"/>
      <c r="O251" s="20"/>
      <c r="P251" s="20"/>
      <c r="Q251" s="22"/>
      <c r="R251" s="21"/>
    </row>
    <row r="252" spans="2:18" x14ac:dyDescent="0.2">
      <c r="B252" s="2">
        <v>18</v>
      </c>
      <c r="C252" s="3">
        <v>-0.442</v>
      </c>
      <c r="D252" s="3"/>
      <c r="E252" s="19">
        <f t="shared" si="145"/>
        <v>-0.34150000000000003</v>
      </c>
      <c r="F252" s="16">
        <f t="shared" si="146"/>
        <v>2</v>
      </c>
      <c r="G252" s="19">
        <f t="shared" si="147"/>
        <v>-0.68300000000000005</v>
      </c>
      <c r="H252" s="16"/>
      <c r="I252" s="2">
        <v>0</v>
      </c>
      <c r="J252" s="3">
        <v>3.044</v>
      </c>
      <c r="K252" s="19"/>
      <c r="L252" s="16"/>
      <c r="M252" s="19"/>
      <c r="N252" s="20"/>
      <c r="O252" s="20"/>
      <c r="P252" s="20"/>
      <c r="Q252" s="22"/>
      <c r="R252" s="21"/>
    </row>
    <row r="253" spans="2:18" x14ac:dyDescent="0.2">
      <c r="B253" s="2">
        <v>20</v>
      </c>
      <c r="C253" s="3">
        <v>-0.58899999999999997</v>
      </c>
      <c r="E253" s="19">
        <f t="shared" si="145"/>
        <v>-0.51549999999999996</v>
      </c>
      <c r="F253" s="16">
        <f t="shared" si="146"/>
        <v>2</v>
      </c>
      <c r="G253" s="19">
        <f t="shared" si="147"/>
        <v>-1.0309999999999999</v>
      </c>
      <c r="H253" s="16"/>
      <c r="I253" s="2">
        <v>5</v>
      </c>
      <c r="J253" s="3">
        <v>3.0539999999999998</v>
      </c>
      <c r="K253" s="19">
        <f t="shared" ref="K253:K261" si="148">AVERAGE(J252,J253)</f>
        <v>3.0489999999999999</v>
      </c>
      <c r="L253" s="16">
        <f t="shared" ref="L253:L261" si="149">I253-I252</f>
        <v>5</v>
      </c>
      <c r="M253" s="19">
        <f t="shared" ref="M253:M261" si="150">L253*K253</f>
        <v>15.244999999999999</v>
      </c>
      <c r="N253" s="20"/>
      <c r="O253" s="20"/>
      <c r="P253" s="20"/>
      <c r="Q253" s="22"/>
      <c r="R253" s="21"/>
    </row>
    <row r="254" spans="2:18" x14ac:dyDescent="0.2">
      <c r="B254" s="2">
        <v>23</v>
      </c>
      <c r="C254" s="3">
        <v>-0.64100000000000001</v>
      </c>
      <c r="D254" s="19" t="s">
        <v>19</v>
      </c>
      <c r="E254" s="19">
        <f t="shared" si="145"/>
        <v>-0.61499999999999999</v>
      </c>
      <c r="F254" s="16">
        <f t="shared" si="146"/>
        <v>3</v>
      </c>
      <c r="G254" s="19">
        <f t="shared" si="147"/>
        <v>-1.845</v>
      </c>
      <c r="H254" s="16"/>
      <c r="I254" s="2">
        <v>10</v>
      </c>
      <c r="J254" s="3">
        <v>3.0590000000000002</v>
      </c>
      <c r="K254" s="19">
        <f t="shared" si="148"/>
        <v>3.0564999999999998</v>
      </c>
      <c r="L254" s="16">
        <f t="shared" si="149"/>
        <v>5</v>
      </c>
      <c r="M254" s="19">
        <f t="shared" si="150"/>
        <v>15.282499999999999</v>
      </c>
      <c r="N254" s="24"/>
      <c r="O254" s="24"/>
      <c r="P254" s="24"/>
      <c r="Q254" s="22"/>
      <c r="R254" s="21"/>
    </row>
    <row r="255" spans="2:18" x14ac:dyDescent="0.2">
      <c r="B255" s="2">
        <v>26</v>
      </c>
      <c r="C255" s="3">
        <v>-0.58199999999999996</v>
      </c>
      <c r="D255" s="3"/>
      <c r="E255" s="19">
        <f t="shared" si="145"/>
        <v>-0.61149999999999993</v>
      </c>
      <c r="F255" s="16">
        <f t="shared" si="146"/>
        <v>3</v>
      </c>
      <c r="G255" s="19">
        <f t="shared" si="147"/>
        <v>-1.8344999999999998</v>
      </c>
      <c r="H255" s="16"/>
      <c r="I255" s="2">
        <v>12</v>
      </c>
      <c r="J255" s="3">
        <v>0.86899999999999999</v>
      </c>
      <c r="K255" s="19">
        <f t="shared" si="148"/>
        <v>1.964</v>
      </c>
      <c r="L255" s="16">
        <f t="shared" si="149"/>
        <v>2</v>
      </c>
      <c r="M255" s="19">
        <f t="shared" si="150"/>
        <v>3.9279999999999999</v>
      </c>
      <c r="N255" s="20"/>
      <c r="O255" s="20"/>
      <c r="P255" s="20"/>
      <c r="Q255" s="22"/>
      <c r="R255" s="21"/>
    </row>
    <row r="256" spans="2:18" x14ac:dyDescent="0.2">
      <c r="B256" s="2">
        <v>29</v>
      </c>
      <c r="C256" s="3">
        <v>-0.441</v>
      </c>
      <c r="D256" s="3"/>
      <c r="E256" s="19">
        <f t="shared" si="145"/>
        <v>-0.51149999999999995</v>
      </c>
      <c r="F256" s="16">
        <f t="shared" si="146"/>
        <v>3</v>
      </c>
      <c r="G256" s="19">
        <f t="shared" si="147"/>
        <v>-1.5345</v>
      </c>
      <c r="H256" s="1"/>
      <c r="I256" s="2">
        <v>14</v>
      </c>
      <c r="J256" s="3">
        <v>0.159</v>
      </c>
      <c r="K256" s="19">
        <f t="shared" si="148"/>
        <v>0.51400000000000001</v>
      </c>
      <c r="L256" s="16">
        <f t="shared" si="149"/>
        <v>2</v>
      </c>
      <c r="M256" s="19">
        <f t="shared" si="150"/>
        <v>1.028</v>
      </c>
      <c r="N256" s="24"/>
      <c r="O256" s="24"/>
      <c r="P256" s="24"/>
      <c r="Q256" s="22"/>
      <c r="R256" s="21"/>
    </row>
    <row r="257" spans="2:18" x14ac:dyDescent="0.2">
      <c r="B257" s="2">
        <v>32</v>
      </c>
      <c r="C257" s="3">
        <v>5.2999999999999999E-2</v>
      </c>
      <c r="D257" s="3"/>
      <c r="E257" s="19">
        <f t="shared" si="145"/>
        <v>-0.19400000000000001</v>
      </c>
      <c r="F257" s="16">
        <f t="shared" si="146"/>
        <v>3</v>
      </c>
      <c r="G257" s="19">
        <f t="shared" si="147"/>
        <v>-0.58200000000000007</v>
      </c>
      <c r="H257" s="1"/>
      <c r="I257" s="2">
        <v>15</v>
      </c>
      <c r="J257" s="3">
        <v>-0.24099999999999999</v>
      </c>
      <c r="K257" s="19">
        <f t="shared" si="148"/>
        <v>-4.0999999999999995E-2</v>
      </c>
      <c r="L257" s="16">
        <f t="shared" si="149"/>
        <v>1</v>
      </c>
      <c r="M257" s="19">
        <f t="shared" si="150"/>
        <v>-4.0999999999999995E-2</v>
      </c>
      <c r="N257" s="24"/>
      <c r="O257" s="24"/>
      <c r="P257" s="24"/>
      <c r="Q257" s="22"/>
      <c r="R257" s="21"/>
    </row>
    <row r="258" spans="2:18" x14ac:dyDescent="0.2">
      <c r="B258" s="2">
        <v>34</v>
      </c>
      <c r="C258" s="3">
        <v>1.3080000000000001</v>
      </c>
      <c r="E258" s="19">
        <f t="shared" si="145"/>
        <v>0.68049999999999999</v>
      </c>
      <c r="F258" s="16">
        <f t="shared" si="146"/>
        <v>2</v>
      </c>
      <c r="G258" s="19">
        <f t="shared" si="147"/>
        <v>1.361</v>
      </c>
      <c r="H258" s="1"/>
      <c r="I258" s="60">
        <f>I257+(J257-J258)*1.5</f>
        <v>16.888500000000001</v>
      </c>
      <c r="J258" s="61">
        <v>-1.5</v>
      </c>
      <c r="K258" s="19">
        <f t="shared" si="148"/>
        <v>-0.87050000000000005</v>
      </c>
      <c r="L258" s="16">
        <f t="shared" si="149"/>
        <v>1.8885000000000005</v>
      </c>
      <c r="M258" s="19">
        <f t="shared" si="150"/>
        <v>-1.6439392500000005</v>
      </c>
      <c r="N258" s="20"/>
      <c r="O258" s="20"/>
      <c r="P258" s="20"/>
      <c r="R258" s="21"/>
    </row>
    <row r="259" spans="2:18" x14ac:dyDescent="0.2">
      <c r="B259" s="2">
        <v>36</v>
      </c>
      <c r="C259" s="3">
        <v>3.5750000000000002</v>
      </c>
      <c r="D259" s="19" t="s">
        <v>18</v>
      </c>
      <c r="E259" s="19">
        <f t="shared" si="145"/>
        <v>2.4415</v>
      </c>
      <c r="F259" s="16">
        <f t="shared" si="146"/>
        <v>2</v>
      </c>
      <c r="G259" s="19">
        <f t="shared" si="147"/>
        <v>4.883</v>
      </c>
      <c r="H259" s="1"/>
      <c r="I259" s="62">
        <f>I258+5</f>
        <v>21.888500000000001</v>
      </c>
      <c r="J259" s="63">
        <f>J258</f>
        <v>-1.5</v>
      </c>
      <c r="K259" s="19">
        <f t="shared" si="148"/>
        <v>-1.5</v>
      </c>
      <c r="L259" s="16">
        <f t="shared" si="149"/>
        <v>5</v>
      </c>
      <c r="M259" s="19">
        <f t="shared" si="150"/>
        <v>-7.5</v>
      </c>
      <c r="N259" s="20"/>
      <c r="O259" s="20"/>
      <c r="P259" s="20"/>
      <c r="R259" s="21"/>
    </row>
    <row r="260" spans="2:18" x14ac:dyDescent="0.2">
      <c r="B260" s="2">
        <v>41</v>
      </c>
      <c r="C260" s="3">
        <v>3.5790000000000002</v>
      </c>
      <c r="D260" s="3" t="s">
        <v>31</v>
      </c>
      <c r="E260" s="19">
        <f t="shared" si="145"/>
        <v>3.577</v>
      </c>
      <c r="F260" s="16">
        <f t="shared" si="146"/>
        <v>5</v>
      </c>
      <c r="G260" s="19">
        <f t="shared" si="147"/>
        <v>17.884999999999998</v>
      </c>
      <c r="H260" s="1"/>
      <c r="I260" s="60">
        <f>I259+5</f>
        <v>26.888500000000001</v>
      </c>
      <c r="J260" s="61">
        <f>J258</f>
        <v>-1.5</v>
      </c>
      <c r="K260" s="19">
        <f t="shared" si="148"/>
        <v>-1.5</v>
      </c>
      <c r="L260" s="16">
        <f t="shared" si="149"/>
        <v>5</v>
      </c>
      <c r="M260" s="19">
        <f t="shared" si="150"/>
        <v>-7.5</v>
      </c>
      <c r="N260" s="20"/>
      <c r="O260" s="20"/>
      <c r="P260" s="20"/>
      <c r="R260" s="21"/>
    </row>
    <row r="261" spans="2:18" x14ac:dyDescent="0.2">
      <c r="B261" s="17">
        <v>42</v>
      </c>
      <c r="C261" s="43">
        <v>3.5710000000000002</v>
      </c>
      <c r="D261" s="3" t="s">
        <v>20</v>
      </c>
      <c r="E261" s="19">
        <f t="shared" si="145"/>
        <v>3.5750000000000002</v>
      </c>
      <c r="F261" s="16">
        <f t="shared" si="146"/>
        <v>1</v>
      </c>
      <c r="G261" s="19">
        <f t="shared" si="147"/>
        <v>3.5750000000000002</v>
      </c>
      <c r="I261" s="60">
        <f>I260+(J261-J260)*1.5</f>
        <v>28.388500000000001</v>
      </c>
      <c r="J261" s="64">
        <v>-0.5</v>
      </c>
      <c r="K261" s="19">
        <f t="shared" si="148"/>
        <v>-1</v>
      </c>
      <c r="L261" s="16">
        <f t="shared" si="149"/>
        <v>1.5</v>
      </c>
      <c r="M261" s="19">
        <f t="shared" si="150"/>
        <v>-1.5</v>
      </c>
      <c r="N261" s="20"/>
      <c r="O261" s="20"/>
      <c r="P261" s="20"/>
      <c r="R261" s="21"/>
    </row>
    <row r="262" spans="2:18" x14ac:dyDescent="0.2">
      <c r="B262" s="2"/>
      <c r="C262" s="3"/>
      <c r="D262" s="3"/>
      <c r="E262" s="19"/>
      <c r="F262" s="16"/>
      <c r="G262" s="19"/>
      <c r="H262" s="16"/>
      <c r="I262" s="21"/>
      <c r="J262" s="23"/>
      <c r="K262" s="19"/>
      <c r="L262" s="16"/>
      <c r="M262" s="19"/>
      <c r="N262" s="20"/>
      <c r="O262" s="20"/>
      <c r="P262" s="20"/>
      <c r="Q262" s="22"/>
      <c r="R262" s="21"/>
    </row>
    <row r="263" spans="2:18" ht="15" x14ac:dyDescent="0.2">
      <c r="B263" s="13"/>
      <c r="C263" s="1" t="s">
        <v>7</v>
      </c>
      <c r="D263" s="1"/>
      <c r="E263" s="132">
        <v>1.1000000000000001</v>
      </c>
      <c r="F263" s="132"/>
      <c r="J263" s="13"/>
      <c r="K263" s="13"/>
      <c r="L263" s="13"/>
      <c r="M263" s="13"/>
      <c r="N263" s="14"/>
      <c r="O263" s="14"/>
      <c r="P263" s="14"/>
    </row>
    <row r="264" spans="2:18" x14ac:dyDescent="0.2">
      <c r="B264" s="133" t="s">
        <v>8</v>
      </c>
      <c r="C264" s="133"/>
      <c r="D264" s="133"/>
      <c r="E264" s="133"/>
      <c r="F264" s="133"/>
      <c r="G264" s="133"/>
      <c r="H264" s="5" t="s">
        <v>5</v>
      </c>
      <c r="I264" s="133" t="s">
        <v>9</v>
      </c>
      <c r="J264" s="133"/>
      <c r="K264" s="133"/>
      <c r="L264" s="133"/>
      <c r="M264" s="133"/>
      <c r="N264" s="15"/>
      <c r="O264" s="15"/>
      <c r="P264" s="20">
        <f>I276-I274</f>
        <v>4</v>
      </c>
    </row>
    <row r="265" spans="2:18" x14ac:dyDescent="0.2">
      <c r="B265" s="2">
        <v>0</v>
      </c>
      <c r="C265" s="3">
        <v>2.573</v>
      </c>
      <c r="D265" s="3" t="s">
        <v>29</v>
      </c>
      <c r="E265" s="16"/>
      <c r="F265" s="16"/>
      <c r="G265" s="16"/>
      <c r="H265" s="16"/>
      <c r="I265" s="17"/>
      <c r="J265" s="18"/>
      <c r="K265" s="19"/>
      <c r="L265" s="16"/>
      <c r="M265" s="19"/>
      <c r="N265" s="20"/>
      <c r="O265" s="20"/>
      <c r="P265" s="20"/>
      <c r="R265" s="21"/>
    </row>
    <row r="266" spans="2:18" x14ac:dyDescent="0.2">
      <c r="B266" s="2">
        <v>5</v>
      </c>
      <c r="C266" s="3">
        <v>2.5779999999999998</v>
      </c>
      <c r="E266" s="19">
        <f>(C265+C266)/2</f>
        <v>2.5754999999999999</v>
      </c>
      <c r="F266" s="16">
        <f>B266-B265</f>
        <v>5</v>
      </c>
      <c r="G266" s="19">
        <f>E266*F266</f>
        <v>12.8775</v>
      </c>
      <c r="H266" s="16"/>
      <c r="I266" s="2"/>
      <c r="J266" s="2"/>
      <c r="K266" s="19"/>
      <c r="L266" s="16"/>
      <c r="M266" s="19"/>
      <c r="N266" s="20"/>
      <c r="O266" s="20"/>
      <c r="P266" s="20"/>
      <c r="Q266" s="22"/>
      <c r="R266" s="21"/>
    </row>
    <row r="267" spans="2:18" x14ac:dyDescent="0.2">
      <c r="B267" s="2">
        <v>10</v>
      </c>
      <c r="C267" s="3">
        <v>2.593</v>
      </c>
      <c r="D267" s="19" t="s">
        <v>17</v>
      </c>
      <c r="E267" s="19">
        <f t="shared" ref="E267:E284" si="151">(C266+C267)/2</f>
        <v>2.5854999999999997</v>
      </c>
      <c r="F267" s="16">
        <f t="shared" ref="F267:F284" si="152">B267-B266</f>
        <v>5</v>
      </c>
      <c r="G267" s="19">
        <f t="shared" ref="G267:G284" si="153">E267*F267</f>
        <v>12.927499999999998</v>
      </c>
      <c r="H267" s="16"/>
      <c r="I267" s="2"/>
      <c r="J267" s="2"/>
      <c r="K267" s="19"/>
      <c r="L267" s="16"/>
      <c r="M267" s="19"/>
      <c r="N267" s="20"/>
      <c r="O267" s="20"/>
      <c r="P267" s="20"/>
      <c r="Q267" s="22"/>
      <c r="R267" s="21"/>
    </row>
    <row r="268" spans="2:18" x14ac:dyDescent="0.2">
      <c r="B268" s="2">
        <v>12</v>
      </c>
      <c r="C268" s="3">
        <v>0.59299999999999997</v>
      </c>
      <c r="D268" s="3"/>
      <c r="E268" s="19">
        <f t="shared" si="151"/>
        <v>1.593</v>
      </c>
      <c r="F268" s="16">
        <f t="shared" si="152"/>
        <v>2</v>
      </c>
      <c r="G268" s="19">
        <f t="shared" si="153"/>
        <v>3.1859999999999999</v>
      </c>
      <c r="H268" s="16"/>
      <c r="I268" s="2"/>
      <c r="J268" s="2"/>
      <c r="K268" s="19"/>
      <c r="L268" s="16"/>
      <c r="M268" s="19"/>
      <c r="N268" s="20"/>
      <c r="O268" s="20"/>
      <c r="P268" s="20"/>
      <c r="Q268" s="22"/>
      <c r="R268" s="21"/>
    </row>
    <row r="269" spans="2:18" x14ac:dyDescent="0.2">
      <c r="B269" s="2">
        <v>14</v>
      </c>
      <c r="C269" s="3">
        <v>0.29299999999999998</v>
      </c>
      <c r="D269" s="3"/>
      <c r="E269" s="19">
        <f t="shared" si="151"/>
        <v>0.44299999999999995</v>
      </c>
      <c r="F269" s="16">
        <f t="shared" si="152"/>
        <v>2</v>
      </c>
      <c r="G269" s="19">
        <f t="shared" si="153"/>
        <v>0.8859999999999999</v>
      </c>
      <c r="H269" s="16"/>
      <c r="I269" s="2"/>
      <c r="J269" s="2"/>
      <c r="K269" s="19"/>
      <c r="L269" s="16"/>
      <c r="M269" s="19"/>
      <c r="N269" s="20"/>
      <c r="O269" s="20"/>
      <c r="P269" s="20"/>
      <c r="Q269" s="22"/>
      <c r="R269" s="21"/>
    </row>
    <row r="270" spans="2:18" x14ac:dyDescent="0.2">
      <c r="B270" s="2">
        <v>16</v>
      </c>
      <c r="C270" s="3">
        <v>0.13100000000000001</v>
      </c>
      <c r="E270" s="19">
        <f t="shared" si="151"/>
        <v>0.21199999999999999</v>
      </c>
      <c r="F270" s="16">
        <f t="shared" si="152"/>
        <v>2</v>
      </c>
      <c r="G270" s="19">
        <f t="shared" si="153"/>
        <v>0.42399999999999999</v>
      </c>
      <c r="H270" s="16"/>
      <c r="I270" s="2"/>
      <c r="J270" s="2"/>
      <c r="K270" s="19"/>
      <c r="L270" s="16"/>
      <c r="M270" s="19"/>
      <c r="N270" s="20"/>
      <c r="O270" s="20"/>
      <c r="P270" s="20"/>
      <c r="Q270" s="22"/>
      <c r="R270" s="21"/>
    </row>
    <row r="271" spans="2:18" x14ac:dyDescent="0.2">
      <c r="B271" s="2">
        <v>18</v>
      </c>
      <c r="C271" s="3">
        <v>-6.2E-2</v>
      </c>
      <c r="D271" s="3"/>
      <c r="E271" s="19">
        <f t="shared" si="151"/>
        <v>3.4500000000000003E-2</v>
      </c>
      <c r="F271" s="16">
        <f t="shared" si="152"/>
        <v>2</v>
      </c>
      <c r="G271" s="19">
        <f t="shared" si="153"/>
        <v>6.9000000000000006E-2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20</v>
      </c>
      <c r="C272" s="3">
        <v>-0.23699999999999999</v>
      </c>
      <c r="D272" s="3"/>
      <c r="E272" s="19">
        <f t="shared" si="151"/>
        <v>-0.14949999999999999</v>
      </c>
      <c r="F272" s="16">
        <f t="shared" si="152"/>
        <v>2</v>
      </c>
      <c r="G272" s="19">
        <f t="shared" si="153"/>
        <v>-0.29899999999999999</v>
      </c>
      <c r="H272" s="16"/>
      <c r="I272" s="2">
        <v>0</v>
      </c>
      <c r="J272" s="3">
        <v>2.573</v>
      </c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22</v>
      </c>
      <c r="C273" s="3">
        <v>-0.41699999999999998</v>
      </c>
      <c r="D273" s="3"/>
      <c r="E273" s="19">
        <f t="shared" si="151"/>
        <v>-0.32699999999999996</v>
      </c>
      <c r="F273" s="16">
        <f t="shared" si="152"/>
        <v>2</v>
      </c>
      <c r="G273" s="19">
        <f t="shared" si="153"/>
        <v>-0.65399999999999991</v>
      </c>
      <c r="H273" s="16"/>
      <c r="I273" s="2">
        <v>5</v>
      </c>
      <c r="J273" s="3">
        <v>2.5779999999999998</v>
      </c>
      <c r="K273" s="19">
        <f t="shared" ref="K273:K280" si="154">AVERAGE(J272,J273)</f>
        <v>2.5754999999999999</v>
      </c>
      <c r="L273" s="16">
        <f t="shared" ref="L273:L280" si="155">I273-I272</f>
        <v>5</v>
      </c>
      <c r="M273" s="19">
        <f t="shared" ref="M273:M280" si="156">L273*K273</f>
        <v>12.8775</v>
      </c>
      <c r="N273" s="24"/>
      <c r="O273" s="24"/>
      <c r="P273" s="24"/>
      <c r="Q273" s="22"/>
      <c r="R273" s="21"/>
    </row>
    <row r="274" spans="2:18" x14ac:dyDescent="0.2">
      <c r="B274" s="2">
        <v>24</v>
      </c>
      <c r="C274" s="3">
        <v>-0.60699999999999998</v>
      </c>
      <c r="E274" s="19">
        <f t="shared" si="151"/>
        <v>-0.51200000000000001</v>
      </c>
      <c r="F274" s="16">
        <f t="shared" si="152"/>
        <v>2</v>
      </c>
      <c r="G274" s="19">
        <f t="shared" si="153"/>
        <v>-1.024</v>
      </c>
      <c r="H274" s="16"/>
      <c r="I274" s="2">
        <v>10</v>
      </c>
      <c r="J274" s="3">
        <v>2.593</v>
      </c>
      <c r="K274" s="19">
        <f t="shared" si="154"/>
        <v>2.5854999999999997</v>
      </c>
      <c r="L274" s="16">
        <f t="shared" si="155"/>
        <v>5</v>
      </c>
      <c r="M274" s="19">
        <f t="shared" si="156"/>
        <v>12.927499999999998</v>
      </c>
      <c r="N274" s="20"/>
      <c r="O274" s="20"/>
      <c r="P274" s="20"/>
      <c r="Q274" s="22"/>
      <c r="R274" s="21"/>
    </row>
    <row r="275" spans="2:18" x14ac:dyDescent="0.2">
      <c r="B275" s="2">
        <v>26</v>
      </c>
      <c r="C275" s="3">
        <v>-0.65700000000000003</v>
      </c>
      <c r="D275" s="19" t="s">
        <v>19</v>
      </c>
      <c r="E275" s="19">
        <f t="shared" si="151"/>
        <v>-0.63200000000000001</v>
      </c>
      <c r="F275" s="16">
        <f t="shared" si="152"/>
        <v>2</v>
      </c>
      <c r="G275" s="19">
        <f t="shared" si="153"/>
        <v>-1.264</v>
      </c>
      <c r="H275" s="1"/>
      <c r="I275" s="2">
        <v>12</v>
      </c>
      <c r="J275" s="3">
        <v>0.59299999999999997</v>
      </c>
      <c r="K275" s="19">
        <f t="shared" si="154"/>
        <v>1.593</v>
      </c>
      <c r="L275" s="16">
        <f t="shared" si="155"/>
        <v>2</v>
      </c>
      <c r="M275" s="19">
        <f t="shared" si="156"/>
        <v>3.1859999999999999</v>
      </c>
      <c r="N275" s="24"/>
      <c r="O275" s="24"/>
      <c r="P275" s="24"/>
      <c r="Q275" s="22"/>
      <c r="R275" s="21"/>
    </row>
    <row r="276" spans="2:18" x14ac:dyDescent="0.2">
      <c r="B276" s="2">
        <v>28</v>
      </c>
      <c r="C276" s="3">
        <v>-0.60799999999999998</v>
      </c>
      <c r="E276" s="19">
        <f t="shared" si="151"/>
        <v>-0.63250000000000006</v>
      </c>
      <c r="F276" s="16">
        <f t="shared" si="152"/>
        <v>2</v>
      </c>
      <c r="G276" s="19">
        <f t="shared" si="153"/>
        <v>-1.2650000000000001</v>
      </c>
      <c r="H276" s="1"/>
      <c r="I276" s="2">
        <v>14</v>
      </c>
      <c r="J276" s="3">
        <v>0.29299999999999998</v>
      </c>
      <c r="K276" s="19">
        <f t="shared" si="154"/>
        <v>0.44299999999999995</v>
      </c>
      <c r="L276" s="16">
        <f t="shared" si="155"/>
        <v>2</v>
      </c>
      <c r="M276" s="19">
        <f t="shared" si="156"/>
        <v>0.8859999999999999</v>
      </c>
      <c r="N276" s="24"/>
      <c r="O276" s="24"/>
      <c r="P276" s="24"/>
      <c r="Q276" s="22"/>
      <c r="R276" s="21"/>
    </row>
    <row r="277" spans="2:18" x14ac:dyDescent="0.2">
      <c r="B277" s="2">
        <v>30</v>
      </c>
      <c r="C277" s="3">
        <v>-0.42299999999999999</v>
      </c>
      <c r="D277" s="3"/>
      <c r="E277" s="19">
        <f t="shared" si="151"/>
        <v>-0.51549999999999996</v>
      </c>
      <c r="F277" s="16">
        <f t="shared" si="152"/>
        <v>2</v>
      </c>
      <c r="G277" s="19">
        <f t="shared" si="153"/>
        <v>-1.0309999999999999</v>
      </c>
      <c r="H277" s="1"/>
      <c r="I277" s="2">
        <v>16</v>
      </c>
      <c r="J277" s="3">
        <v>0.13100000000000001</v>
      </c>
      <c r="K277" s="19">
        <f t="shared" si="154"/>
        <v>0.21199999999999999</v>
      </c>
      <c r="L277" s="16">
        <f t="shared" si="155"/>
        <v>2</v>
      </c>
      <c r="M277" s="19">
        <f t="shared" si="156"/>
        <v>0.42399999999999999</v>
      </c>
      <c r="N277" s="20"/>
      <c r="O277" s="20"/>
      <c r="P277" s="20"/>
      <c r="R277" s="21"/>
    </row>
    <row r="278" spans="2:18" x14ac:dyDescent="0.2">
      <c r="B278" s="2">
        <v>32</v>
      </c>
      <c r="C278" s="3">
        <v>-0.23799999999999999</v>
      </c>
      <c r="D278" s="3"/>
      <c r="E278" s="19">
        <f t="shared" si="151"/>
        <v>-0.33050000000000002</v>
      </c>
      <c r="F278" s="16">
        <f t="shared" si="152"/>
        <v>2</v>
      </c>
      <c r="G278" s="19">
        <f t="shared" si="153"/>
        <v>-0.66100000000000003</v>
      </c>
      <c r="H278" s="1"/>
      <c r="I278" s="60">
        <f>I277+(J277-J278)*1.5</f>
        <v>18.4465</v>
      </c>
      <c r="J278" s="61">
        <v>-1.5</v>
      </c>
      <c r="K278" s="19">
        <f t="shared" si="154"/>
        <v>-0.6845</v>
      </c>
      <c r="L278" s="16">
        <f t="shared" si="155"/>
        <v>2.4465000000000003</v>
      </c>
      <c r="M278" s="19">
        <f t="shared" si="156"/>
        <v>-1.6746292500000002</v>
      </c>
      <c r="N278" s="20"/>
      <c r="O278" s="20"/>
      <c r="P278" s="20"/>
      <c r="R278" s="21"/>
    </row>
    <row r="279" spans="2:18" x14ac:dyDescent="0.2">
      <c r="B279" s="2">
        <v>34</v>
      </c>
      <c r="C279" s="3">
        <v>-6.3E-2</v>
      </c>
      <c r="D279" s="3"/>
      <c r="E279" s="19">
        <f t="shared" si="151"/>
        <v>-0.15049999999999999</v>
      </c>
      <c r="F279" s="16">
        <f t="shared" si="152"/>
        <v>2</v>
      </c>
      <c r="G279" s="19">
        <f t="shared" si="153"/>
        <v>-0.30099999999999999</v>
      </c>
      <c r="H279" s="1"/>
      <c r="I279" s="62">
        <f>I278+5</f>
        <v>23.4465</v>
      </c>
      <c r="J279" s="63">
        <f>J278</f>
        <v>-1.5</v>
      </c>
      <c r="K279" s="19">
        <f t="shared" si="154"/>
        <v>-1.5</v>
      </c>
      <c r="L279" s="16">
        <f t="shared" si="155"/>
        <v>5</v>
      </c>
      <c r="M279" s="19">
        <f t="shared" si="156"/>
        <v>-7.5</v>
      </c>
      <c r="N279" s="20"/>
      <c r="O279" s="20"/>
      <c r="P279" s="20"/>
      <c r="R279" s="21"/>
    </row>
    <row r="280" spans="2:18" x14ac:dyDescent="0.2">
      <c r="B280" s="17">
        <v>36</v>
      </c>
      <c r="C280" s="43">
        <v>0.13200000000000001</v>
      </c>
      <c r="D280" s="43"/>
      <c r="E280" s="19">
        <f t="shared" si="151"/>
        <v>3.4500000000000003E-2</v>
      </c>
      <c r="F280" s="16">
        <f t="shared" si="152"/>
        <v>2</v>
      </c>
      <c r="G280" s="19">
        <f t="shared" si="153"/>
        <v>6.9000000000000006E-2</v>
      </c>
      <c r="I280" s="60">
        <f>I279+5</f>
        <v>28.4465</v>
      </c>
      <c r="J280" s="61">
        <f>J278</f>
        <v>-1.5</v>
      </c>
      <c r="K280" s="19">
        <f t="shared" si="154"/>
        <v>-1.5</v>
      </c>
      <c r="L280" s="16">
        <f t="shared" si="155"/>
        <v>5</v>
      </c>
      <c r="M280" s="19">
        <f t="shared" si="156"/>
        <v>-7.5</v>
      </c>
      <c r="N280" s="20"/>
      <c r="O280" s="20"/>
      <c r="P280" s="20"/>
      <c r="R280" s="21"/>
    </row>
    <row r="281" spans="2:18" x14ac:dyDescent="0.2">
      <c r="B281" s="17">
        <v>40</v>
      </c>
      <c r="C281" s="43">
        <v>1.4930000000000001</v>
      </c>
      <c r="D281" s="43"/>
      <c r="E281" s="19">
        <f t="shared" si="151"/>
        <v>0.8125</v>
      </c>
      <c r="F281" s="16">
        <f t="shared" si="152"/>
        <v>4</v>
      </c>
      <c r="G281" s="19">
        <f t="shared" si="153"/>
        <v>3.25</v>
      </c>
      <c r="I281" s="60">
        <f>I280+(J281-J280)*1.5</f>
        <v>29.9465</v>
      </c>
      <c r="J281" s="64">
        <v>-0.5</v>
      </c>
      <c r="K281" s="19">
        <f t="shared" ref="K281" si="157">AVERAGE(J280,J281)</f>
        <v>-1</v>
      </c>
      <c r="L281" s="16">
        <f t="shared" ref="L281" si="158">I281-I280</f>
        <v>1.5</v>
      </c>
      <c r="M281" s="19">
        <f t="shared" ref="M281" si="159">L281*K281</f>
        <v>-1.5</v>
      </c>
      <c r="O281" s="24"/>
      <c r="P281" s="24"/>
    </row>
    <row r="282" spans="2:18" x14ac:dyDescent="0.2">
      <c r="B282" s="17">
        <v>42</v>
      </c>
      <c r="C282" s="43">
        <v>3.6080000000000001</v>
      </c>
      <c r="D282" s="19" t="s">
        <v>18</v>
      </c>
      <c r="E282" s="19">
        <f t="shared" si="151"/>
        <v>2.5505</v>
      </c>
      <c r="F282" s="16">
        <f t="shared" si="152"/>
        <v>2</v>
      </c>
      <c r="G282" s="19">
        <f t="shared" si="153"/>
        <v>5.101</v>
      </c>
      <c r="I282" s="2">
        <v>30</v>
      </c>
      <c r="J282" s="3">
        <v>-0.42299999999999999</v>
      </c>
      <c r="K282" s="19">
        <f t="shared" ref="K282:K296" si="160">AVERAGE(J281,J282)</f>
        <v>-0.46150000000000002</v>
      </c>
      <c r="L282" s="16">
        <f t="shared" ref="L282:L296" si="161">I282-I281</f>
        <v>5.3499999999999659E-2</v>
      </c>
      <c r="M282" s="19">
        <f t="shared" ref="M282:M296" si="162">L282*K282</f>
        <v>-2.4690249999999844E-2</v>
      </c>
      <c r="O282" s="14"/>
      <c r="P282" s="14"/>
    </row>
    <row r="283" spans="2:18" x14ac:dyDescent="0.2">
      <c r="B283" s="17">
        <v>46</v>
      </c>
      <c r="C283" s="43">
        <v>3.6080000000000001</v>
      </c>
      <c r="D283" s="19" t="s">
        <v>24</v>
      </c>
      <c r="E283" s="19">
        <f t="shared" si="151"/>
        <v>3.6080000000000001</v>
      </c>
      <c r="F283" s="16">
        <f t="shared" si="152"/>
        <v>4</v>
      </c>
      <c r="G283" s="19">
        <f t="shared" si="153"/>
        <v>14.432</v>
      </c>
      <c r="I283" s="2">
        <v>32</v>
      </c>
      <c r="J283" s="3">
        <v>-0.23799999999999999</v>
      </c>
      <c r="K283" s="19">
        <f t="shared" si="160"/>
        <v>-0.33050000000000002</v>
      </c>
      <c r="L283" s="16">
        <f t="shared" si="161"/>
        <v>2</v>
      </c>
      <c r="M283" s="19">
        <f t="shared" si="162"/>
        <v>-0.66100000000000003</v>
      </c>
      <c r="O283" s="14"/>
      <c r="P283" s="14"/>
    </row>
    <row r="284" spans="2:18" x14ac:dyDescent="0.2">
      <c r="B284" s="17">
        <v>47</v>
      </c>
      <c r="C284" s="43">
        <v>3.613</v>
      </c>
      <c r="D284" s="3" t="s">
        <v>20</v>
      </c>
      <c r="E284" s="19">
        <f t="shared" si="151"/>
        <v>3.6105</v>
      </c>
      <c r="F284" s="16">
        <f t="shared" si="152"/>
        <v>1</v>
      </c>
      <c r="G284" s="19">
        <f t="shared" si="153"/>
        <v>3.6105</v>
      </c>
      <c r="H284" s="19"/>
      <c r="I284" s="2">
        <v>34</v>
      </c>
      <c r="J284" s="3">
        <v>-6.3E-2</v>
      </c>
      <c r="K284" s="19">
        <f t="shared" si="160"/>
        <v>-0.15049999999999999</v>
      </c>
      <c r="L284" s="16">
        <f t="shared" si="161"/>
        <v>2</v>
      </c>
      <c r="M284" s="19">
        <f t="shared" si="162"/>
        <v>-0.30099999999999999</v>
      </c>
      <c r="N284" s="14"/>
      <c r="O284" s="14"/>
      <c r="P284" s="14"/>
    </row>
    <row r="285" spans="2:18" x14ac:dyDescent="0.2">
      <c r="B285" s="17"/>
      <c r="C285" s="43"/>
      <c r="D285" s="3"/>
      <c r="E285" s="19"/>
      <c r="F285" s="16"/>
      <c r="G285" s="19"/>
      <c r="H285" s="19"/>
      <c r="I285" s="17">
        <v>36</v>
      </c>
      <c r="J285" s="43">
        <v>0.13200000000000001</v>
      </c>
      <c r="K285" s="19">
        <f t="shared" si="160"/>
        <v>3.4500000000000003E-2</v>
      </c>
      <c r="L285" s="16">
        <f t="shared" si="161"/>
        <v>2</v>
      </c>
      <c r="M285" s="19">
        <f t="shared" si="162"/>
        <v>6.9000000000000006E-2</v>
      </c>
      <c r="N285" s="14"/>
      <c r="O285" s="14"/>
      <c r="P285" s="14"/>
    </row>
    <row r="286" spans="2:18" x14ac:dyDescent="0.2">
      <c r="B286" s="17"/>
      <c r="C286" s="43"/>
      <c r="D286" s="3"/>
      <c r="E286" s="66"/>
      <c r="F286" s="67"/>
      <c r="G286" s="66"/>
      <c r="H286" s="66"/>
      <c r="I286" s="17"/>
      <c r="J286" s="43"/>
      <c r="K286" s="66"/>
      <c r="L286" s="67"/>
      <c r="M286" s="66"/>
      <c r="N286" s="14"/>
      <c r="O286" s="14"/>
      <c r="P286" s="14"/>
    </row>
    <row r="287" spans="2:18" x14ac:dyDescent="0.2">
      <c r="B287" s="17"/>
      <c r="C287" s="43"/>
      <c r="D287" s="3"/>
      <c r="E287" s="66"/>
      <c r="F287" s="67"/>
      <c r="G287" s="66"/>
      <c r="H287" s="66"/>
      <c r="I287" s="17"/>
      <c r="J287" s="43"/>
      <c r="K287" s="66"/>
      <c r="L287" s="67"/>
      <c r="M287" s="66"/>
      <c r="N287" s="14"/>
      <c r="O287" s="14"/>
      <c r="P287" s="14"/>
    </row>
    <row r="288" spans="2:18" x14ac:dyDescent="0.2">
      <c r="B288" s="17"/>
      <c r="C288" s="43"/>
      <c r="D288" s="3"/>
      <c r="E288" s="66"/>
      <c r="F288" s="67"/>
      <c r="G288" s="66"/>
      <c r="H288" s="66"/>
      <c r="I288" s="17"/>
      <c r="J288" s="43"/>
      <c r="K288" s="66"/>
      <c r="L288" s="67"/>
      <c r="M288" s="66"/>
      <c r="N288" s="14"/>
      <c r="O288" s="14"/>
      <c r="P288" s="14"/>
    </row>
    <row r="289" spans="2:18" x14ac:dyDescent="0.2">
      <c r="B289" s="17"/>
      <c r="C289" s="43"/>
      <c r="D289" s="3"/>
      <c r="E289" s="66"/>
      <c r="F289" s="67"/>
      <c r="G289" s="66"/>
      <c r="H289" s="66"/>
      <c r="I289" s="17"/>
      <c r="J289" s="43"/>
      <c r="K289" s="66"/>
      <c r="L289" s="67"/>
      <c r="M289" s="66"/>
      <c r="N289" s="14"/>
      <c r="O289" s="14"/>
      <c r="P289" s="14"/>
    </row>
    <row r="290" spans="2:18" x14ac:dyDescent="0.2">
      <c r="B290" s="17"/>
      <c r="C290" s="43"/>
      <c r="D290" s="3"/>
      <c r="E290" s="66"/>
      <c r="F290" s="67"/>
      <c r="G290" s="66"/>
      <c r="H290" s="66"/>
      <c r="I290" s="17"/>
      <c r="J290" s="43"/>
      <c r="K290" s="66"/>
      <c r="L290" s="67"/>
      <c r="M290" s="66"/>
      <c r="N290" s="14"/>
      <c r="O290" s="14"/>
      <c r="P290" s="14"/>
    </row>
    <row r="291" spans="2:18" x14ac:dyDescent="0.2">
      <c r="B291" s="17"/>
      <c r="C291" s="43"/>
      <c r="D291" s="3"/>
      <c r="E291" s="66"/>
      <c r="F291" s="67"/>
      <c r="G291" s="66"/>
      <c r="H291" s="66"/>
      <c r="I291" s="17"/>
      <c r="J291" s="43"/>
      <c r="K291" s="66"/>
      <c r="L291" s="67"/>
      <c r="M291" s="66"/>
      <c r="N291" s="14"/>
      <c r="O291" s="14"/>
      <c r="P291" s="14"/>
    </row>
    <row r="292" spans="2:18" x14ac:dyDescent="0.2">
      <c r="B292" s="17"/>
      <c r="C292" s="43"/>
      <c r="D292" s="3"/>
      <c r="E292" s="66"/>
      <c r="F292" s="67"/>
      <c r="G292" s="66"/>
      <c r="H292" s="66"/>
      <c r="I292" s="17"/>
      <c r="J292" s="43"/>
      <c r="K292" s="66"/>
      <c r="L292" s="67"/>
      <c r="M292" s="66"/>
      <c r="N292" s="14"/>
      <c r="O292" s="14"/>
      <c r="P292" s="14"/>
    </row>
    <row r="293" spans="2:18" x14ac:dyDescent="0.2">
      <c r="B293" s="17"/>
      <c r="C293" s="43"/>
      <c r="D293" s="3"/>
      <c r="E293" s="66"/>
      <c r="F293" s="67"/>
      <c r="G293" s="66"/>
      <c r="H293" s="66"/>
      <c r="I293" s="17"/>
      <c r="J293" s="43"/>
      <c r="K293" s="66"/>
      <c r="L293" s="67"/>
      <c r="M293" s="66"/>
      <c r="N293" s="14"/>
      <c r="O293" s="14"/>
      <c r="P293" s="14"/>
    </row>
    <row r="294" spans="2:18" x14ac:dyDescent="0.2">
      <c r="B294" s="17"/>
      <c r="C294" s="43"/>
      <c r="D294" s="3"/>
      <c r="E294" s="19"/>
      <c r="F294" s="16"/>
      <c r="G294" s="19"/>
      <c r="H294" s="19"/>
      <c r="I294" s="17">
        <v>40</v>
      </c>
      <c r="J294" s="43">
        <v>1.4930000000000001</v>
      </c>
      <c r="K294" s="19">
        <f>AVERAGE(J285,J294)</f>
        <v>0.8125</v>
      </c>
      <c r="L294" s="16">
        <f>I294-I285</f>
        <v>4</v>
      </c>
      <c r="M294" s="19">
        <f t="shared" si="162"/>
        <v>3.25</v>
      </c>
      <c r="N294" s="14"/>
      <c r="O294" s="14"/>
      <c r="P294" s="14"/>
    </row>
    <row r="295" spans="2:18" x14ac:dyDescent="0.2">
      <c r="B295" s="17"/>
      <c r="C295" s="43"/>
      <c r="D295" s="3"/>
      <c r="E295" s="19"/>
      <c r="F295" s="16"/>
      <c r="G295" s="19"/>
      <c r="H295" s="19"/>
      <c r="I295" s="17">
        <v>42</v>
      </c>
      <c r="J295" s="43">
        <v>3.6080000000000001</v>
      </c>
      <c r="K295" s="19">
        <f t="shared" si="160"/>
        <v>2.5505</v>
      </c>
      <c r="L295" s="16">
        <f t="shared" si="161"/>
        <v>2</v>
      </c>
      <c r="M295" s="19">
        <f t="shared" si="162"/>
        <v>5.101</v>
      </c>
      <c r="N295" s="14"/>
      <c r="O295" s="14"/>
      <c r="P295" s="14"/>
    </row>
    <row r="296" spans="2:18" x14ac:dyDescent="0.2">
      <c r="B296" s="17"/>
      <c r="C296" s="43"/>
      <c r="D296" s="43"/>
      <c r="E296" s="19"/>
      <c r="F296" s="16"/>
      <c r="G296" s="19"/>
      <c r="H296" s="19"/>
      <c r="I296" s="17">
        <v>46</v>
      </c>
      <c r="J296" s="43">
        <v>3.6080000000000001</v>
      </c>
      <c r="K296" s="19">
        <f t="shared" si="160"/>
        <v>3.6080000000000001</v>
      </c>
      <c r="L296" s="16">
        <f t="shared" si="161"/>
        <v>4</v>
      </c>
      <c r="M296" s="19">
        <f t="shared" si="162"/>
        <v>14.432</v>
      </c>
      <c r="N296" s="14"/>
      <c r="O296" s="14"/>
      <c r="P296" s="14"/>
    </row>
    <row r="297" spans="2:18" x14ac:dyDescent="0.2">
      <c r="B297" s="17"/>
      <c r="C297" s="43"/>
      <c r="D297" s="43"/>
      <c r="E297" s="19"/>
      <c r="F297" s="16"/>
      <c r="G297" s="19"/>
      <c r="H297" s="19"/>
      <c r="I297" s="17">
        <v>47</v>
      </c>
      <c r="J297" s="43">
        <v>3.613</v>
      </c>
      <c r="K297" s="19">
        <f t="shared" ref="K297" si="163">AVERAGE(J296,J297)</f>
        <v>3.6105</v>
      </c>
      <c r="L297" s="16">
        <f t="shared" ref="L297" si="164">I297-I296</f>
        <v>1</v>
      </c>
      <c r="M297" s="19">
        <f t="shared" ref="M297" si="165">L297*K297</f>
        <v>3.6105</v>
      </c>
      <c r="N297" s="14"/>
      <c r="O297" s="14"/>
      <c r="P297" s="14"/>
    </row>
    <row r="298" spans="2:18" ht="15" x14ac:dyDescent="0.2">
      <c r="B298" s="13"/>
      <c r="C298" s="30"/>
      <c r="D298" s="30"/>
      <c r="E298" s="13"/>
      <c r="F298" s="26">
        <f>SUM(F266:F297)</f>
        <v>47</v>
      </c>
      <c r="G298" s="26">
        <f>SUM(G266:G297)</f>
        <v>50.333500000000001</v>
      </c>
      <c r="H298" s="19"/>
      <c r="I298" s="19"/>
      <c r="J298" s="13"/>
      <c r="K298" s="13"/>
      <c r="L298" s="29">
        <f>SUM(L269:L297)</f>
        <v>47</v>
      </c>
      <c r="M298" s="29">
        <f>SUM(M269:M297)</f>
        <v>37.602180500000003</v>
      </c>
      <c r="N298" s="14"/>
      <c r="O298" s="14"/>
      <c r="P298" s="14"/>
    </row>
    <row r="299" spans="2:18" ht="15" x14ac:dyDescent="0.2">
      <c r="B299" s="13"/>
      <c r="C299" s="30"/>
      <c r="D299" s="30"/>
      <c r="E299" s="13"/>
      <c r="F299" s="16"/>
      <c r="G299" s="19"/>
      <c r="H299" s="141" t="s">
        <v>10</v>
      </c>
      <c r="I299" s="141"/>
      <c r="J299" s="16">
        <f>G298</f>
        <v>50.333500000000001</v>
      </c>
      <c r="K299" s="19" t="s">
        <v>11</v>
      </c>
      <c r="L299" s="16">
        <f>M298</f>
        <v>37.602180500000003</v>
      </c>
      <c r="M299" s="46">
        <f>J299-L299</f>
        <v>12.731319499999998</v>
      </c>
      <c r="N299" s="24"/>
      <c r="O299" s="14"/>
      <c r="P299" s="14"/>
    </row>
    <row r="300" spans="2:18" x14ac:dyDescent="0.2">
      <c r="B300" s="2"/>
      <c r="C300" s="3"/>
      <c r="D300" s="3"/>
      <c r="E300" s="19"/>
      <c r="F300" s="16"/>
      <c r="G300" s="19"/>
      <c r="H300" s="16"/>
      <c r="I300" s="21"/>
      <c r="J300" s="23"/>
      <c r="K300" s="19"/>
      <c r="L300" s="16"/>
      <c r="M300" s="19"/>
      <c r="N300" s="20"/>
      <c r="O300" s="20"/>
      <c r="P300" s="20"/>
      <c r="Q300" s="22"/>
      <c r="R300" s="21"/>
    </row>
    <row r="301" spans="2:18" ht="15" x14ac:dyDescent="0.2">
      <c r="B301" s="1" t="s">
        <v>7</v>
      </c>
      <c r="C301" s="1"/>
      <c r="D301" s="132">
        <v>1.2</v>
      </c>
      <c r="E301" s="132"/>
      <c r="J301" s="13"/>
      <c r="K301" s="13"/>
      <c r="L301" s="13"/>
      <c r="M301" s="13"/>
      <c r="N301" s="14"/>
      <c r="O301" s="14"/>
      <c r="P301" s="14"/>
    </row>
    <row r="302" spans="2:18" x14ac:dyDescent="0.2">
      <c r="B302" s="133" t="s">
        <v>8</v>
      </c>
      <c r="C302" s="133"/>
      <c r="D302" s="133"/>
      <c r="E302" s="133"/>
      <c r="F302" s="133"/>
      <c r="G302" s="133"/>
      <c r="H302" s="5" t="s">
        <v>5</v>
      </c>
      <c r="I302" s="133" t="s">
        <v>9</v>
      </c>
      <c r="J302" s="133"/>
      <c r="K302" s="133"/>
      <c r="L302" s="133"/>
      <c r="M302" s="133"/>
      <c r="N302" s="15"/>
      <c r="O302" s="15"/>
      <c r="P302" s="20">
        <f>I314-I312</f>
        <v>4</v>
      </c>
    </row>
    <row r="303" spans="2:18" x14ac:dyDescent="0.2">
      <c r="B303" s="2">
        <v>0</v>
      </c>
      <c r="C303" s="3">
        <v>2.774</v>
      </c>
      <c r="D303" s="3" t="s">
        <v>20</v>
      </c>
      <c r="E303" s="16"/>
      <c r="F303" s="16"/>
      <c r="G303" s="16"/>
      <c r="H303" s="16"/>
      <c r="I303" s="17"/>
      <c r="J303" s="18"/>
      <c r="K303" s="19"/>
      <c r="L303" s="16"/>
      <c r="M303" s="19"/>
      <c r="N303" s="20"/>
      <c r="O303" s="20"/>
      <c r="P303" s="20"/>
      <c r="R303" s="21"/>
    </row>
    <row r="304" spans="2:18" x14ac:dyDescent="0.2">
      <c r="B304" s="2">
        <v>5</v>
      </c>
      <c r="C304" s="3">
        <v>2.8239999999999998</v>
      </c>
      <c r="D304" s="19" t="s">
        <v>17</v>
      </c>
      <c r="E304" s="19">
        <f>(C303+C304)/2</f>
        <v>2.7989999999999999</v>
      </c>
      <c r="F304" s="16">
        <f>B304-B303</f>
        <v>5</v>
      </c>
      <c r="G304" s="19">
        <f>E304*F304</f>
        <v>13.994999999999999</v>
      </c>
      <c r="H304" s="16"/>
      <c r="I304" s="2"/>
      <c r="J304" s="2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">
      <c r="B305" s="2">
        <v>7</v>
      </c>
      <c r="C305" s="3">
        <v>0.96399999999999997</v>
      </c>
      <c r="E305" s="19">
        <f t="shared" ref="E305:E321" si="166">(C304+C305)/2</f>
        <v>1.8939999999999999</v>
      </c>
      <c r="F305" s="16">
        <f t="shared" ref="F305:F321" si="167">B305-B304</f>
        <v>2</v>
      </c>
      <c r="G305" s="19">
        <f t="shared" ref="G305:G321" si="168">E305*F305</f>
        <v>3.7879999999999998</v>
      </c>
      <c r="H305" s="16"/>
      <c r="I305" s="2"/>
      <c r="J305" s="2"/>
      <c r="K305" s="19"/>
      <c r="L305" s="16"/>
      <c r="M305" s="19"/>
      <c r="N305" s="20"/>
      <c r="O305" s="20"/>
      <c r="P305" s="20"/>
      <c r="Q305" s="22"/>
      <c r="R305" s="21"/>
    </row>
    <row r="306" spans="2:18" x14ac:dyDescent="0.2">
      <c r="B306" s="2">
        <v>9</v>
      </c>
      <c r="C306" s="3">
        <v>0.66400000000000003</v>
      </c>
      <c r="D306" s="3"/>
      <c r="E306" s="19">
        <f t="shared" si="166"/>
        <v>0.81400000000000006</v>
      </c>
      <c r="F306" s="16">
        <f t="shared" si="167"/>
        <v>2</v>
      </c>
      <c r="G306" s="19">
        <f t="shared" si="168"/>
        <v>1.6280000000000001</v>
      </c>
      <c r="H306" s="16"/>
      <c r="I306" s="2"/>
      <c r="J306" s="2"/>
      <c r="K306" s="19"/>
      <c r="L306" s="16"/>
      <c r="M306" s="19"/>
      <c r="N306" s="20"/>
      <c r="O306" s="20"/>
      <c r="P306" s="20"/>
      <c r="Q306" s="22"/>
      <c r="R306" s="21"/>
    </row>
    <row r="307" spans="2:18" x14ac:dyDescent="0.2">
      <c r="B307" s="2">
        <v>11</v>
      </c>
      <c r="C307" s="3">
        <v>0.36399999999999999</v>
      </c>
      <c r="D307" s="3"/>
      <c r="E307" s="19">
        <f t="shared" si="166"/>
        <v>0.51400000000000001</v>
      </c>
      <c r="F307" s="16">
        <f t="shared" si="167"/>
        <v>2</v>
      </c>
      <c r="G307" s="19">
        <f t="shared" si="168"/>
        <v>1.028</v>
      </c>
      <c r="H307" s="16"/>
      <c r="I307" s="2"/>
      <c r="J307" s="2"/>
      <c r="K307" s="19"/>
      <c r="L307" s="16"/>
      <c r="M307" s="19"/>
      <c r="N307" s="20"/>
      <c r="O307" s="20"/>
      <c r="P307" s="20"/>
      <c r="Q307" s="22"/>
      <c r="R307" s="21"/>
    </row>
    <row r="308" spans="2:18" x14ac:dyDescent="0.2">
      <c r="B308" s="2">
        <v>13</v>
      </c>
      <c r="C308" s="3">
        <v>7.3999999999999996E-2</v>
      </c>
      <c r="D308" s="3"/>
      <c r="E308" s="19">
        <f t="shared" si="166"/>
        <v>0.219</v>
      </c>
      <c r="F308" s="16">
        <f t="shared" si="167"/>
        <v>2</v>
      </c>
      <c r="G308" s="19">
        <f t="shared" si="168"/>
        <v>0.438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15</v>
      </c>
      <c r="C309" s="3">
        <v>-0.14099999999999999</v>
      </c>
      <c r="E309" s="19">
        <f t="shared" si="166"/>
        <v>-3.3499999999999995E-2</v>
      </c>
      <c r="F309" s="16">
        <f t="shared" si="167"/>
        <v>2</v>
      </c>
      <c r="G309" s="19">
        <f t="shared" si="168"/>
        <v>-6.699999999999999E-2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17</v>
      </c>
      <c r="C310" s="3">
        <v>-0.28399999999999997</v>
      </c>
      <c r="D310" s="3"/>
      <c r="E310" s="19">
        <f t="shared" si="166"/>
        <v>-0.21249999999999997</v>
      </c>
      <c r="F310" s="16">
        <f t="shared" si="167"/>
        <v>2</v>
      </c>
      <c r="G310" s="19">
        <f t="shared" si="168"/>
        <v>-0.42499999999999993</v>
      </c>
      <c r="H310" s="16"/>
      <c r="I310" s="2">
        <v>0</v>
      </c>
      <c r="J310" s="3">
        <v>2.774</v>
      </c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19</v>
      </c>
      <c r="C311" s="3">
        <v>-0.48699999999999999</v>
      </c>
      <c r="D311" s="3"/>
      <c r="E311" s="19">
        <f t="shared" si="166"/>
        <v>-0.38549999999999995</v>
      </c>
      <c r="F311" s="16">
        <f t="shared" si="167"/>
        <v>2</v>
      </c>
      <c r="G311" s="19">
        <f t="shared" si="168"/>
        <v>-0.77099999999999991</v>
      </c>
      <c r="H311" s="16"/>
      <c r="I311" s="2">
        <v>5</v>
      </c>
      <c r="J311" s="3">
        <v>2.8239999999999998</v>
      </c>
      <c r="K311" s="19">
        <f t="shared" ref="K311:K318" si="169">AVERAGE(J310,J311)</f>
        <v>2.7989999999999999</v>
      </c>
      <c r="L311" s="16">
        <f t="shared" ref="L311:L318" si="170">I311-I310</f>
        <v>5</v>
      </c>
      <c r="M311" s="19">
        <f t="shared" ref="M311:M318" si="171">L311*K311</f>
        <v>13.994999999999999</v>
      </c>
      <c r="N311" s="24"/>
      <c r="O311" s="24"/>
      <c r="P311" s="24"/>
      <c r="Q311" s="22"/>
      <c r="R311" s="21"/>
    </row>
    <row r="312" spans="2:18" x14ac:dyDescent="0.2">
      <c r="B312" s="2">
        <v>21</v>
      </c>
      <c r="C312" s="3">
        <v>-0.54600000000000004</v>
      </c>
      <c r="D312" s="19" t="s">
        <v>19</v>
      </c>
      <c r="E312" s="19">
        <f t="shared" si="166"/>
        <v>-0.51649999999999996</v>
      </c>
      <c r="F312" s="16">
        <f t="shared" si="167"/>
        <v>2</v>
      </c>
      <c r="G312" s="19">
        <f t="shared" si="168"/>
        <v>-1.0329999999999999</v>
      </c>
      <c r="H312" s="16"/>
      <c r="I312" s="2">
        <v>7</v>
      </c>
      <c r="J312" s="3">
        <v>0.96399999999999997</v>
      </c>
      <c r="K312" s="19">
        <f t="shared" si="169"/>
        <v>1.8939999999999999</v>
      </c>
      <c r="L312" s="16">
        <f t="shared" si="170"/>
        <v>2</v>
      </c>
      <c r="M312" s="19">
        <f t="shared" si="171"/>
        <v>3.7879999999999998</v>
      </c>
      <c r="N312" s="20"/>
      <c r="O312" s="20"/>
      <c r="P312" s="20"/>
      <c r="Q312" s="22"/>
      <c r="R312" s="21"/>
    </row>
    <row r="313" spans="2:18" x14ac:dyDescent="0.2">
      <c r="B313" s="2">
        <v>23</v>
      </c>
      <c r="C313" s="3">
        <v>-0.49199999999999999</v>
      </c>
      <c r="E313" s="19">
        <f t="shared" si="166"/>
        <v>-0.51900000000000002</v>
      </c>
      <c r="F313" s="16">
        <f t="shared" si="167"/>
        <v>2</v>
      </c>
      <c r="G313" s="19">
        <f t="shared" si="168"/>
        <v>-1.038</v>
      </c>
      <c r="H313" s="1"/>
      <c r="I313" s="2">
        <v>9</v>
      </c>
      <c r="J313" s="3">
        <v>0.66400000000000003</v>
      </c>
      <c r="K313" s="19">
        <f t="shared" si="169"/>
        <v>0.81400000000000006</v>
      </c>
      <c r="L313" s="16">
        <f t="shared" si="170"/>
        <v>2</v>
      </c>
      <c r="M313" s="19">
        <f t="shared" si="171"/>
        <v>1.6280000000000001</v>
      </c>
      <c r="N313" s="24"/>
      <c r="O313" s="24"/>
      <c r="P313" s="24"/>
      <c r="Q313" s="22"/>
      <c r="R313" s="21"/>
    </row>
    <row r="314" spans="2:18" x14ac:dyDescent="0.2">
      <c r="B314" s="2">
        <v>25</v>
      </c>
      <c r="C314" s="3">
        <v>-0.33600000000000002</v>
      </c>
      <c r="E314" s="19">
        <f t="shared" si="166"/>
        <v>-0.41400000000000003</v>
      </c>
      <c r="F314" s="16">
        <f t="shared" si="167"/>
        <v>2</v>
      </c>
      <c r="G314" s="19">
        <f t="shared" si="168"/>
        <v>-0.82800000000000007</v>
      </c>
      <c r="H314" s="1"/>
      <c r="I314" s="2">
        <v>11</v>
      </c>
      <c r="J314" s="3">
        <v>0.36399999999999999</v>
      </c>
      <c r="K314" s="19">
        <f t="shared" si="169"/>
        <v>0.51400000000000001</v>
      </c>
      <c r="L314" s="16">
        <f t="shared" si="170"/>
        <v>2</v>
      </c>
      <c r="M314" s="19">
        <f t="shared" si="171"/>
        <v>1.028</v>
      </c>
      <c r="N314" s="24"/>
      <c r="O314" s="24"/>
      <c r="P314" s="24"/>
      <c r="Q314" s="22"/>
      <c r="R314" s="21"/>
    </row>
    <row r="315" spans="2:18" x14ac:dyDescent="0.2">
      <c r="B315" s="2">
        <v>27</v>
      </c>
      <c r="C315" s="3">
        <v>-0.14599999999999999</v>
      </c>
      <c r="D315" s="3"/>
      <c r="E315" s="19">
        <f t="shared" si="166"/>
        <v>-0.24099999999999999</v>
      </c>
      <c r="F315" s="16">
        <f t="shared" si="167"/>
        <v>2</v>
      </c>
      <c r="G315" s="19">
        <f t="shared" si="168"/>
        <v>-0.48199999999999998</v>
      </c>
      <c r="H315" s="1"/>
      <c r="I315" s="2">
        <v>13</v>
      </c>
      <c r="J315" s="3">
        <v>7.3999999999999996E-2</v>
      </c>
      <c r="K315" s="19">
        <f t="shared" si="169"/>
        <v>0.219</v>
      </c>
      <c r="L315" s="16">
        <f t="shared" si="170"/>
        <v>2</v>
      </c>
      <c r="M315" s="19">
        <f t="shared" si="171"/>
        <v>0.438</v>
      </c>
      <c r="N315" s="20"/>
      <c r="O315" s="20"/>
      <c r="P315" s="20"/>
      <c r="R315" s="21"/>
    </row>
    <row r="316" spans="2:18" x14ac:dyDescent="0.2">
      <c r="B316" s="2">
        <v>29</v>
      </c>
      <c r="C316" s="3">
        <v>0.113</v>
      </c>
      <c r="D316" s="3"/>
      <c r="E316" s="19">
        <f t="shared" si="166"/>
        <v>-1.6499999999999994E-2</v>
      </c>
      <c r="F316" s="16">
        <f t="shared" si="167"/>
        <v>2</v>
      </c>
      <c r="G316" s="19">
        <f t="shared" si="168"/>
        <v>-3.2999999999999988E-2</v>
      </c>
      <c r="H316" s="1"/>
      <c r="I316" s="60">
        <f>I315+(J315-J316)*1.5</f>
        <v>15.361000000000001</v>
      </c>
      <c r="J316" s="61">
        <v>-1.5</v>
      </c>
      <c r="K316" s="19">
        <f t="shared" si="169"/>
        <v>-0.71299999999999997</v>
      </c>
      <c r="L316" s="16">
        <f t="shared" si="170"/>
        <v>2.3610000000000007</v>
      </c>
      <c r="M316" s="19">
        <f t="shared" si="171"/>
        <v>-1.6833930000000004</v>
      </c>
      <c r="N316" s="20"/>
      <c r="O316" s="20"/>
      <c r="P316" s="20"/>
      <c r="R316" s="21"/>
    </row>
    <row r="317" spans="2:18" x14ac:dyDescent="0.2">
      <c r="B317" s="2">
        <v>31</v>
      </c>
      <c r="C317" s="3">
        <v>0.33900000000000002</v>
      </c>
      <c r="D317" s="3"/>
      <c r="E317" s="19">
        <f t="shared" si="166"/>
        <v>0.22600000000000001</v>
      </c>
      <c r="F317" s="16">
        <f t="shared" si="167"/>
        <v>2</v>
      </c>
      <c r="G317" s="19">
        <f t="shared" si="168"/>
        <v>0.45200000000000001</v>
      </c>
      <c r="H317" s="1"/>
      <c r="I317" s="62">
        <f>I316+5</f>
        <v>20.361000000000001</v>
      </c>
      <c r="J317" s="63">
        <f>J316</f>
        <v>-1.5</v>
      </c>
      <c r="K317" s="19">
        <f t="shared" si="169"/>
        <v>-1.5</v>
      </c>
      <c r="L317" s="16">
        <f t="shared" si="170"/>
        <v>5</v>
      </c>
      <c r="M317" s="19">
        <f t="shared" si="171"/>
        <v>-7.5</v>
      </c>
      <c r="N317" s="20"/>
      <c r="O317" s="20"/>
      <c r="P317" s="20"/>
      <c r="R317" s="21"/>
    </row>
    <row r="318" spans="2:18" x14ac:dyDescent="0.2">
      <c r="B318" s="17">
        <v>33</v>
      </c>
      <c r="C318" s="43">
        <v>0.55600000000000005</v>
      </c>
      <c r="D318" s="43"/>
      <c r="E318" s="19">
        <f t="shared" si="166"/>
        <v>0.44750000000000001</v>
      </c>
      <c r="F318" s="16">
        <f t="shared" si="167"/>
        <v>2</v>
      </c>
      <c r="G318" s="19">
        <f t="shared" si="168"/>
        <v>0.89500000000000002</v>
      </c>
      <c r="I318" s="60">
        <f>I317+5</f>
        <v>25.361000000000001</v>
      </c>
      <c r="J318" s="61">
        <f>J316</f>
        <v>-1.5</v>
      </c>
      <c r="K318" s="19">
        <f t="shared" si="169"/>
        <v>-1.5</v>
      </c>
      <c r="L318" s="16">
        <f t="shared" si="170"/>
        <v>5</v>
      </c>
      <c r="M318" s="19">
        <f t="shared" si="171"/>
        <v>-7.5</v>
      </c>
      <c r="N318" s="20"/>
      <c r="O318" s="20"/>
      <c r="P318" s="20"/>
      <c r="R318" s="21"/>
    </row>
    <row r="319" spans="2:18" x14ac:dyDescent="0.2">
      <c r="B319" s="17">
        <v>35</v>
      </c>
      <c r="C319" s="43">
        <v>1.5389999999999999</v>
      </c>
      <c r="D319" s="43"/>
      <c r="E319" s="19">
        <f t="shared" si="166"/>
        <v>1.0474999999999999</v>
      </c>
      <c r="F319" s="16">
        <f t="shared" si="167"/>
        <v>2</v>
      </c>
      <c r="G319" s="19">
        <f t="shared" si="168"/>
        <v>2.0949999999999998</v>
      </c>
      <c r="I319" s="60">
        <f>I318+(J319-J318)*1.5</f>
        <v>27.611000000000001</v>
      </c>
      <c r="J319" s="64">
        <v>0</v>
      </c>
      <c r="K319" s="19">
        <f t="shared" ref="K319:K321" si="172">AVERAGE(J318,J319)</f>
        <v>-0.75</v>
      </c>
      <c r="L319" s="16">
        <f t="shared" ref="L319:L321" si="173">I319-I318</f>
        <v>2.25</v>
      </c>
      <c r="M319" s="19">
        <f t="shared" ref="M319:M321" si="174">L319*K319</f>
        <v>-1.6875</v>
      </c>
      <c r="O319" s="24"/>
      <c r="P319" s="24"/>
    </row>
    <row r="320" spans="2:18" x14ac:dyDescent="0.2">
      <c r="B320" s="17">
        <v>37</v>
      </c>
      <c r="C320" s="43">
        <v>4.1840000000000002</v>
      </c>
      <c r="D320" s="19" t="s">
        <v>18</v>
      </c>
      <c r="E320" s="19">
        <f t="shared" si="166"/>
        <v>2.8614999999999999</v>
      </c>
      <c r="F320" s="16">
        <f t="shared" si="167"/>
        <v>2</v>
      </c>
      <c r="G320" s="19">
        <f t="shared" si="168"/>
        <v>5.7229999999999999</v>
      </c>
      <c r="I320" s="2">
        <v>29</v>
      </c>
      <c r="J320" s="3">
        <v>0.113</v>
      </c>
      <c r="K320" s="19">
        <f t="shared" si="172"/>
        <v>5.6500000000000002E-2</v>
      </c>
      <c r="L320" s="16">
        <f t="shared" si="173"/>
        <v>1.3889999999999993</v>
      </c>
      <c r="M320" s="19">
        <f t="shared" si="174"/>
        <v>7.8478499999999965E-2</v>
      </c>
      <c r="O320" s="14"/>
      <c r="P320" s="14"/>
    </row>
    <row r="321" spans="2:18" x14ac:dyDescent="0.2">
      <c r="B321" s="17">
        <v>40</v>
      </c>
      <c r="C321" s="43">
        <v>4.1909999999999998</v>
      </c>
      <c r="D321" s="19" t="s">
        <v>24</v>
      </c>
      <c r="E321" s="19">
        <f t="shared" si="166"/>
        <v>4.1875</v>
      </c>
      <c r="F321" s="16">
        <f t="shared" si="167"/>
        <v>3</v>
      </c>
      <c r="G321" s="19">
        <f t="shared" si="168"/>
        <v>12.5625</v>
      </c>
      <c r="I321" s="2">
        <v>31</v>
      </c>
      <c r="J321" s="3">
        <v>0.33900000000000002</v>
      </c>
      <c r="K321" s="19">
        <f t="shared" si="172"/>
        <v>0.22600000000000001</v>
      </c>
      <c r="L321" s="16">
        <f t="shared" si="173"/>
        <v>2</v>
      </c>
      <c r="M321" s="19">
        <f t="shared" si="174"/>
        <v>0.45200000000000001</v>
      </c>
      <c r="O321" s="14"/>
      <c r="P321" s="14"/>
    </row>
    <row r="322" spans="2:18" ht="15" x14ac:dyDescent="0.2">
      <c r="B322" s="1" t="s">
        <v>7</v>
      </c>
      <c r="C322" s="1"/>
      <c r="D322" s="132">
        <v>1.3</v>
      </c>
      <c r="E322" s="132"/>
      <c r="J322" s="13"/>
      <c r="K322" s="13"/>
      <c r="L322" s="13"/>
      <c r="M322" s="13"/>
      <c r="N322" s="14"/>
      <c r="O322" s="14"/>
      <c r="P322" s="14"/>
    </row>
    <row r="323" spans="2:18" x14ac:dyDescent="0.2">
      <c r="B323" s="133" t="s">
        <v>8</v>
      </c>
      <c r="C323" s="133"/>
      <c r="D323" s="133"/>
      <c r="E323" s="133"/>
      <c r="F323" s="133"/>
      <c r="G323" s="133"/>
      <c r="H323" s="5" t="s">
        <v>5</v>
      </c>
      <c r="I323" s="133" t="s">
        <v>9</v>
      </c>
      <c r="J323" s="133"/>
      <c r="K323" s="133"/>
      <c r="L323" s="133"/>
      <c r="M323" s="133"/>
      <c r="N323" s="15"/>
      <c r="O323" s="15"/>
      <c r="P323" s="20">
        <f>I335-I333</f>
        <v>4</v>
      </c>
    </row>
    <row r="324" spans="2:18" x14ac:dyDescent="0.2">
      <c r="B324" s="2">
        <v>0</v>
      </c>
      <c r="C324" s="3">
        <v>2.8290000000000002</v>
      </c>
      <c r="D324" s="3" t="s">
        <v>29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">
      <c r="B325" s="2">
        <v>5</v>
      </c>
      <c r="C325" s="3">
        <v>2.819</v>
      </c>
      <c r="E325" s="19">
        <f>(C324+C325)/2</f>
        <v>2.8239999999999998</v>
      </c>
      <c r="F325" s="16">
        <f>B325-B324</f>
        <v>5</v>
      </c>
      <c r="G325" s="19">
        <f>E325*F325</f>
        <v>14.12</v>
      </c>
      <c r="H325" s="16"/>
      <c r="I325" s="2"/>
      <c r="J325" s="2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2.8130000000000002</v>
      </c>
      <c r="D326" s="19" t="s">
        <v>17</v>
      </c>
      <c r="E326" s="19">
        <f t="shared" ref="E326:E341" si="175">(C325+C326)/2</f>
        <v>2.8159999999999998</v>
      </c>
      <c r="F326" s="16">
        <f t="shared" ref="F326:F341" si="176">B326-B325</f>
        <v>5</v>
      </c>
      <c r="G326" s="19">
        <f t="shared" ref="G326:G341" si="177">E326*F326</f>
        <v>14.079999999999998</v>
      </c>
      <c r="H326" s="16"/>
      <c r="I326" s="2"/>
      <c r="J326" s="2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12</v>
      </c>
      <c r="C327" s="3">
        <v>1.244</v>
      </c>
      <c r="D327" s="3"/>
      <c r="E327" s="19">
        <f t="shared" si="175"/>
        <v>2.0285000000000002</v>
      </c>
      <c r="F327" s="16">
        <f t="shared" si="176"/>
        <v>2</v>
      </c>
      <c r="G327" s="19">
        <f t="shared" si="177"/>
        <v>4.0570000000000004</v>
      </c>
      <c r="H327" s="16"/>
      <c r="I327" s="2"/>
      <c r="J327" s="2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14</v>
      </c>
      <c r="C328" s="3">
        <v>0.67400000000000004</v>
      </c>
      <c r="D328" s="3"/>
      <c r="E328" s="19">
        <f t="shared" si="175"/>
        <v>0.95900000000000007</v>
      </c>
      <c r="F328" s="16">
        <f t="shared" si="176"/>
        <v>2</v>
      </c>
      <c r="G328" s="19">
        <f t="shared" si="177"/>
        <v>1.9180000000000001</v>
      </c>
      <c r="H328" s="16"/>
      <c r="I328" s="2"/>
      <c r="J328" s="2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16</v>
      </c>
      <c r="C329" s="3">
        <v>4.0000000000000001E-3</v>
      </c>
      <c r="E329" s="19">
        <f t="shared" si="175"/>
        <v>0.33900000000000002</v>
      </c>
      <c r="F329" s="16">
        <f t="shared" si="176"/>
        <v>2</v>
      </c>
      <c r="G329" s="19">
        <f t="shared" si="177"/>
        <v>0.67800000000000005</v>
      </c>
      <c r="H329" s="16"/>
      <c r="I329" s="2"/>
      <c r="J329" s="2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18</v>
      </c>
      <c r="C330" s="3">
        <v>-0.126</v>
      </c>
      <c r="D330" s="3"/>
      <c r="E330" s="19">
        <f t="shared" si="175"/>
        <v>-6.0999999999999999E-2</v>
      </c>
      <c r="F330" s="16">
        <f t="shared" si="176"/>
        <v>2</v>
      </c>
      <c r="G330" s="19">
        <f t="shared" si="177"/>
        <v>-0.122</v>
      </c>
      <c r="H330" s="16"/>
      <c r="I330" s="2"/>
      <c r="J330" s="2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20</v>
      </c>
      <c r="C331" s="3">
        <v>-0.28699999999999998</v>
      </c>
      <c r="D331" s="3"/>
      <c r="E331" s="19">
        <f t="shared" si="175"/>
        <v>-0.20649999999999999</v>
      </c>
      <c r="F331" s="16">
        <f t="shared" si="176"/>
        <v>2</v>
      </c>
      <c r="G331" s="19">
        <f t="shared" si="177"/>
        <v>-0.41299999999999998</v>
      </c>
      <c r="H331" s="16"/>
      <c r="I331" s="2">
        <v>0</v>
      </c>
      <c r="J331" s="3">
        <v>2.8290000000000002</v>
      </c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22</v>
      </c>
      <c r="C332" s="3">
        <v>-0.47699999999999998</v>
      </c>
      <c r="D332" s="3"/>
      <c r="E332" s="19">
        <f t="shared" si="175"/>
        <v>-0.38200000000000001</v>
      </c>
      <c r="F332" s="16">
        <f t="shared" si="176"/>
        <v>2</v>
      </c>
      <c r="G332" s="19">
        <f t="shared" si="177"/>
        <v>-0.76400000000000001</v>
      </c>
      <c r="H332" s="16"/>
      <c r="I332" s="2">
        <v>5</v>
      </c>
      <c r="J332" s="3">
        <v>2.819</v>
      </c>
      <c r="K332" s="19">
        <f t="shared" ref="K332:K338" si="178">AVERAGE(J331,J332)</f>
        <v>2.8239999999999998</v>
      </c>
      <c r="L332" s="16">
        <f t="shared" ref="L332:L338" si="179">I332-I331</f>
        <v>5</v>
      </c>
      <c r="M332" s="19">
        <f t="shared" ref="M332:M338" si="180">L332*K332</f>
        <v>14.12</v>
      </c>
      <c r="N332" s="24"/>
      <c r="O332" s="24"/>
      <c r="P332" s="24"/>
      <c r="Q332" s="22"/>
      <c r="R332" s="21"/>
    </row>
    <row r="333" spans="2:18" x14ac:dyDescent="0.2">
      <c r="B333" s="2">
        <v>24</v>
      </c>
      <c r="C333" s="3">
        <v>-0.52600000000000002</v>
      </c>
      <c r="D333" s="19" t="s">
        <v>19</v>
      </c>
      <c r="E333" s="19">
        <f t="shared" si="175"/>
        <v>-0.50150000000000006</v>
      </c>
      <c r="F333" s="16">
        <f t="shared" si="176"/>
        <v>2</v>
      </c>
      <c r="G333" s="19">
        <f t="shared" si="177"/>
        <v>-1.0030000000000001</v>
      </c>
      <c r="H333" s="16"/>
      <c r="I333" s="2">
        <v>10</v>
      </c>
      <c r="J333" s="3">
        <v>2.8130000000000002</v>
      </c>
      <c r="K333" s="19">
        <f t="shared" si="178"/>
        <v>2.8159999999999998</v>
      </c>
      <c r="L333" s="16">
        <f t="shared" si="179"/>
        <v>5</v>
      </c>
      <c r="M333" s="19">
        <f t="shared" si="180"/>
        <v>14.079999999999998</v>
      </c>
      <c r="N333" s="20"/>
      <c r="O333" s="20"/>
      <c r="P333" s="20"/>
      <c r="Q333" s="22"/>
      <c r="R333" s="21"/>
    </row>
    <row r="334" spans="2:18" x14ac:dyDescent="0.2">
      <c r="B334" s="2">
        <v>26</v>
      </c>
      <c r="C334" s="3">
        <v>-0.47799999999999998</v>
      </c>
      <c r="D334" s="3"/>
      <c r="E334" s="19">
        <f t="shared" si="175"/>
        <v>-0.502</v>
      </c>
      <c r="F334" s="16">
        <f t="shared" si="176"/>
        <v>2</v>
      </c>
      <c r="G334" s="19">
        <f t="shared" si="177"/>
        <v>-1.004</v>
      </c>
      <c r="H334" s="1"/>
      <c r="I334" s="2">
        <v>12</v>
      </c>
      <c r="J334" s="3">
        <v>1.244</v>
      </c>
      <c r="K334" s="19">
        <f t="shared" si="178"/>
        <v>2.0285000000000002</v>
      </c>
      <c r="L334" s="16">
        <f t="shared" si="179"/>
        <v>2</v>
      </c>
      <c r="M334" s="19">
        <f t="shared" si="180"/>
        <v>4.0570000000000004</v>
      </c>
      <c r="N334" s="24"/>
      <c r="O334" s="24"/>
      <c r="P334" s="24"/>
      <c r="Q334" s="22"/>
      <c r="R334" s="21"/>
    </row>
    <row r="335" spans="2:18" x14ac:dyDescent="0.2">
      <c r="B335" s="2">
        <v>28</v>
      </c>
      <c r="C335" s="3">
        <v>-0.33600000000000002</v>
      </c>
      <c r="D335" s="3"/>
      <c r="E335" s="19">
        <f t="shared" si="175"/>
        <v>-0.40700000000000003</v>
      </c>
      <c r="F335" s="16">
        <f t="shared" si="176"/>
        <v>2</v>
      </c>
      <c r="G335" s="19">
        <f t="shared" si="177"/>
        <v>-0.81400000000000006</v>
      </c>
      <c r="H335" s="1"/>
      <c r="I335" s="2">
        <v>14</v>
      </c>
      <c r="J335" s="3">
        <v>0.67400000000000004</v>
      </c>
      <c r="K335" s="19">
        <f t="shared" si="178"/>
        <v>0.95900000000000007</v>
      </c>
      <c r="L335" s="16">
        <f t="shared" si="179"/>
        <v>2</v>
      </c>
      <c r="M335" s="19">
        <f t="shared" si="180"/>
        <v>1.9180000000000001</v>
      </c>
      <c r="N335" s="24"/>
      <c r="O335" s="24"/>
      <c r="P335" s="24"/>
      <c r="Q335" s="22"/>
      <c r="R335" s="21"/>
    </row>
    <row r="336" spans="2:18" x14ac:dyDescent="0.2">
      <c r="B336" s="2">
        <v>30</v>
      </c>
      <c r="C336" s="3">
        <v>-0.14099999999999999</v>
      </c>
      <c r="D336" s="3"/>
      <c r="E336" s="19">
        <f t="shared" si="175"/>
        <v>-0.23849999999999999</v>
      </c>
      <c r="F336" s="16">
        <f t="shared" si="176"/>
        <v>2</v>
      </c>
      <c r="G336" s="19">
        <f t="shared" si="177"/>
        <v>-0.47699999999999998</v>
      </c>
      <c r="H336" s="1"/>
      <c r="I336" s="2">
        <v>16</v>
      </c>
      <c r="J336" s="3">
        <v>4.0000000000000001E-3</v>
      </c>
      <c r="K336" s="19">
        <f t="shared" si="178"/>
        <v>0.33900000000000002</v>
      </c>
      <c r="L336" s="16">
        <f t="shared" si="179"/>
        <v>2</v>
      </c>
      <c r="M336" s="19">
        <f t="shared" si="180"/>
        <v>0.67800000000000005</v>
      </c>
      <c r="N336" s="20"/>
      <c r="O336" s="20"/>
      <c r="P336" s="20"/>
      <c r="R336" s="21"/>
    </row>
    <row r="337" spans="2:18" x14ac:dyDescent="0.2">
      <c r="B337" s="2">
        <v>32</v>
      </c>
      <c r="C337" s="3">
        <v>1.2999999999999999E-2</v>
      </c>
      <c r="D337" s="3"/>
      <c r="E337" s="19">
        <f t="shared" si="175"/>
        <v>-6.3999999999999987E-2</v>
      </c>
      <c r="F337" s="16">
        <f t="shared" si="176"/>
        <v>2</v>
      </c>
      <c r="G337" s="19">
        <f t="shared" si="177"/>
        <v>-0.12799999999999997</v>
      </c>
      <c r="H337" s="1"/>
      <c r="I337" s="60">
        <f>I336+(J336-J337)*1.5</f>
        <v>18.256</v>
      </c>
      <c r="J337" s="61">
        <v>-1.5</v>
      </c>
      <c r="K337" s="19">
        <f t="shared" si="178"/>
        <v>-0.748</v>
      </c>
      <c r="L337" s="16">
        <f t="shared" si="179"/>
        <v>2.2560000000000002</v>
      </c>
      <c r="M337" s="19">
        <f t="shared" si="180"/>
        <v>-1.6874880000000001</v>
      </c>
      <c r="N337" s="20"/>
      <c r="O337" s="20"/>
      <c r="P337" s="20"/>
      <c r="R337" s="21"/>
    </row>
    <row r="338" spans="2:18" x14ac:dyDescent="0.2">
      <c r="B338" s="2">
        <v>34</v>
      </c>
      <c r="C338" s="3">
        <v>0.26900000000000002</v>
      </c>
      <c r="D338" s="3"/>
      <c r="E338" s="19">
        <f t="shared" si="175"/>
        <v>0.14100000000000001</v>
      </c>
      <c r="F338" s="16">
        <f t="shared" si="176"/>
        <v>2</v>
      </c>
      <c r="G338" s="19">
        <f t="shared" si="177"/>
        <v>0.28200000000000003</v>
      </c>
      <c r="H338" s="1"/>
      <c r="I338" s="62">
        <f>I337+5</f>
        <v>23.256</v>
      </c>
      <c r="J338" s="63">
        <f>J337</f>
        <v>-1.5</v>
      </c>
      <c r="K338" s="19">
        <f t="shared" si="178"/>
        <v>-1.5</v>
      </c>
      <c r="L338" s="16">
        <f t="shared" si="179"/>
        <v>5</v>
      </c>
      <c r="M338" s="19">
        <f t="shared" si="180"/>
        <v>-7.5</v>
      </c>
      <c r="N338" s="20"/>
      <c r="O338" s="20"/>
      <c r="P338" s="20"/>
      <c r="R338" s="21"/>
    </row>
    <row r="339" spans="2:18" x14ac:dyDescent="0.2">
      <c r="B339" s="17">
        <v>36</v>
      </c>
      <c r="C339" s="43">
        <v>1.0129999999999999</v>
      </c>
      <c r="D339" s="43"/>
      <c r="E339" s="19">
        <f t="shared" si="175"/>
        <v>0.64100000000000001</v>
      </c>
      <c r="F339" s="16">
        <f t="shared" si="176"/>
        <v>2</v>
      </c>
      <c r="G339" s="19">
        <f t="shared" si="177"/>
        <v>1.282</v>
      </c>
      <c r="I339" s="60">
        <f>I338+5</f>
        <v>28.256</v>
      </c>
      <c r="J339" s="61">
        <f>J337</f>
        <v>-1.5</v>
      </c>
      <c r="K339" s="19">
        <f t="shared" ref="K339:K341" si="181">AVERAGE(J338,J339)</f>
        <v>-1.5</v>
      </c>
      <c r="L339" s="16">
        <f t="shared" ref="L339:L341" si="182">I339-I338</f>
        <v>5</v>
      </c>
      <c r="M339" s="19">
        <f t="shared" ref="M339:M341" si="183">L339*K339</f>
        <v>-7.5</v>
      </c>
      <c r="N339" s="20"/>
      <c r="O339" s="20"/>
      <c r="P339" s="20"/>
      <c r="R339" s="21"/>
    </row>
    <row r="340" spans="2:18" x14ac:dyDescent="0.2">
      <c r="B340" s="17">
        <v>38</v>
      </c>
      <c r="C340" s="43">
        <v>4.3529999999999998</v>
      </c>
      <c r="D340" s="19" t="s">
        <v>18</v>
      </c>
      <c r="E340" s="19">
        <f t="shared" si="175"/>
        <v>2.6829999999999998</v>
      </c>
      <c r="F340" s="16">
        <f t="shared" si="176"/>
        <v>2</v>
      </c>
      <c r="G340" s="19">
        <f t="shared" si="177"/>
        <v>5.3659999999999997</v>
      </c>
      <c r="I340" s="60">
        <f>I339+(J340-J339)*1.5</f>
        <v>30.521000000000001</v>
      </c>
      <c r="J340" s="64">
        <v>0.01</v>
      </c>
      <c r="K340" s="19">
        <f t="shared" si="181"/>
        <v>-0.745</v>
      </c>
      <c r="L340" s="16">
        <f t="shared" si="182"/>
        <v>2.2650000000000006</v>
      </c>
      <c r="M340" s="19">
        <f t="shared" si="183"/>
        <v>-1.6874250000000004</v>
      </c>
      <c r="O340" s="24"/>
      <c r="P340" s="24"/>
    </row>
    <row r="341" spans="2:18" x14ac:dyDescent="0.2">
      <c r="B341" s="17">
        <v>41</v>
      </c>
      <c r="C341" s="43">
        <v>4.3639999999999999</v>
      </c>
      <c r="D341" s="43" t="s">
        <v>33</v>
      </c>
      <c r="E341" s="19">
        <f t="shared" si="175"/>
        <v>4.3584999999999994</v>
      </c>
      <c r="F341" s="16">
        <f t="shared" si="176"/>
        <v>3</v>
      </c>
      <c r="G341" s="19">
        <f t="shared" si="177"/>
        <v>13.075499999999998</v>
      </c>
      <c r="I341" s="2">
        <v>32</v>
      </c>
      <c r="J341" s="3">
        <v>1.2999999999999999E-2</v>
      </c>
      <c r="K341" s="19">
        <f t="shared" si="181"/>
        <v>1.15E-2</v>
      </c>
      <c r="L341" s="16">
        <f t="shared" si="182"/>
        <v>1.4789999999999992</v>
      </c>
      <c r="M341" s="19">
        <f t="shared" si="183"/>
        <v>1.7008499999999989E-2</v>
      </c>
      <c r="O341" s="14"/>
      <c r="P341" s="14"/>
    </row>
    <row r="342" spans="2:18" ht="15" x14ac:dyDescent="0.2">
      <c r="B342" s="1" t="s">
        <v>7</v>
      </c>
      <c r="C342" s="1"/>
      <c r="D342" s="132">
        <v>1.4</v>
      </c>
      <c r="E342" s="132"/>
      <c r="J342" s="13"/>
      <c r="K342" s="13"/>
      <c r="L342" s="13"/>
      <c r="M342" s="13"/>
      <c r="N342" s="14"/>
      <c r="O342" s="14"/>
      <c r="P342" s="14"/>
    </row>
    <row r="343" spans="2:18" x14ac:dyDescent="0.2">
      <c r="B343" s="133" t="s">
        <v>8</v>
      </c>
      <c r="C343" s="133"/>
      <c r="D343" s="133"/>
      <c r="E343" s="133"/>
      <c r="F343" s="133"/>
      <c r="G343" s="133"/>
      <c r="H343" s="5" t="s">
        <v>5</v>
      </c>
      <c r="I343" s="133" t="s">
        <v>9</v>
      </c>
      <c r="J343" s="133"/>
      <c r="K343" s="133"/>
      <c r="L343" s="133"/>
      <c r="M343" s="133"/>
      <c r="N343" s="15"/>
      <c r="O343" s="15"/>
      <c r="P343" s="20">
        <f>I355-I353</f>
        <v>4</v>
      </c>
    </row>
    <row r="344" spans="2:18" x14ac:dyDescent="0.2">
      <c r="B344" s="2">
        <v>0</v>
      </c>
      <c r="C344" s="3">
        <v>2.7890000000000001</v>
      </c>
      <c r="D344" s="3" t="s">
        <v>20</v>
      </c>
      <c r="E344" s="16"/>
      <c r="F344" s="16"/>
      <c r="G344" s="16"/>
      <c r="H344" s="16"/>
      <c r="I344" s="17"/>
      <c r="J344" s="18"/>
      <c r="K344" s="19"/>
      <c r="L344" s="16"/>
      <c r="M344" s="19"/>
      <c r="N344" s="20"/>
      <c r="O344" s="20"/>
      <c r="P344" s="20"/>
      <c r="R344" s="21"/>
    </row>
    <row r="345" spans="2:18" x14ac:dyDescent="0.2">
      <c r="B345" s="2">
        <v>5</v>
      </c>
      <c r="C345" s="3">
        <v>2.78</v>
      </c>
      <c r="D345" s="19" t="s">
        <v>34</v>
      </c>
      <c r="E345" s="19">
        <f>(C344+C345)/2</f>
        <v>2.7845</v>
      </c>
      <c r="F345" s="16">
        <f>B345-B344</f>
        <v>5</v>
      </c>
      <c r="G345" s="19">
        <f>E345*F345</f>
        <v>13.922499999999999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10</v>
      </c>
      <c r="C346" s="3">
        <v>2.7639999999999998</v>
      </c>
      <c r="D346" s="19" t="s">
        <v>17</v>
      </c>
      <c r="E346" s="19">
        <f t="shared" ref="E346:E361" si="184">(C345+C346)/2</f>
        <v>2.7719999999999998</v>
      </c>
      <c r="F346" s="16">
        <f t="shared" ref="F346:F361" si="185">B346-B345</f>
        <v>5</v>
      </c>
      <c r="G346" s="19">
        <f t="shared" ref="G346:G361" si="186">E346*F346</f>
        <v>13.86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12</v>
      </c>
      <c r="C347" s="3">
        <v>1.0589999999999999</v>
      </c>
      <c r="D347" s="3"/>
      <c r="E347" s="19">
        <f t="shared" si="184"/>
        <v>1.9114999999999998</v>
      </c>
      <c r="F347" s="16">
        <f t="shared" si="185"/>
        <v>2</v>
      </c>
      <c r="G347" s="19">
        <f t="shared" si="186"/>
        <v>3.8229999999999995</v>
      </c>
      <c r="H347" s="16"/>
      <c r="I347" s="2"/>
      <c r="J347" s="2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14</v>
      </c>
      <c r="C348" s="3">
        <v>0.67400000000000004</v>
      </c>
      <c r="D348" s="3"/>
      <c r="E348" s="19">
        <f t="shared" si="184"/>
        <v>0.86650000000000005</v>
      </c>
      <c r="F348" s="16">
        <f t="shared" si="185"/>
        <v>2</v>
      </c>
      <c r="G348" s="19">
        <f t="shared" si="186"/>
        <v>1.7330000000000001</v>
      </c>
      <c r="H348" s="16"/>
      <c r="I348" s="2"/>
      <c r="J348" s="2"/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16</v>
      </c>
      <c r="C349" s="3">
        <v>0.374</v>
      </c>
      <c r="D349" s="3"/>
      <c r="E349" s="19">
        <f t="shared" si="184"/>
        <v>0.52400000000000002</v>
      </c>
      <c r="F349" s="16">
        <f t="shared" si="185"/>
        <v>2</v>
      </c>
      <c r="G349" s="19">
        <f t="shared" si="186"/>
        <v>1.048</v>
      </c>
      <c r="H349" s="16"/>
      <c r="I349" s="2"/>
      <c r="J349" s="2"/>
      <c r="K349" s="19"/>
      <c r="L349" s="16"/>
      <c r="M349" s="19"/>
      <c r="N349" s="20"/>
      <c r="O349" s="20"/>
      <c r="P349" s="20"/>
      <c r="Q349" s="22"/>
      <c r="R349" s="21"/>
    </row>
    <row r="350" spans="2:18" x14ac:dyDescent="0.2">
      <c r="B350" s="2">
        <v>18</v>
      </c>
      <c r="C350" s="3">
        <v>6.4000000000000001E-2</v>
      </c>
      <c r="D350" s="3"/>
      <c r="E350" s="19">
        <f t="shared" si="184"/>
        <v>0.219</v>
      </c>
      <c r="F350" s="16">
        <f t="shared" si="185"/>
        <v>2</v>
      </c>
      <c r="G350" s="19">
        <f t="shared" si="186"/>
        <v>0.438</v>
      </c>
      <c r="H350" s="16"/>
      <c r="I350" s="2"/>
      <c r="J350" s="2"/>
      <c r="K350" s="19"/>
      <c r="L350" s="16"/>
      <c r="M350" s="19"/>
      <c r="N350" s="20"/>
      <c r="O350" s="20"/>
      <c r="P350" s="20"/>
      <c r="Q350" s="22"/>
      <c r="R350" s="21"/>
    </row>
    <row r="351" spans="2:18" x14ac:dyDescent="0.2">
      <c r="B351" s="2">
        <v>20</v>
      </c>
      <c r="C351" s="3">
        <v>-0.13100000000000001</v>
      </c>
      <c r="E351" s="19">
        <f t="shared" si="184"/>
        <v>-3.3500000000000002E-2</v>
      </c>
      <c r="F351" s="16">
        <f t="shared" si="185"/>
        <v>2</v>
      </c>
      <c r="G351" s="19">
        <f t="shared" si="186"/>
        <v>-6.7000000000000004E-2</v>
      </c>
      <c r="H351" s="16"/>
      <c r="I351" s="2">
        <v>0</v>
      </c>
      <c r="J351" s="3">
        <v>2.7890000000000001</v>
      </c>
      <c r="K351" s="19"/>
      <c r="L351" s="16"/>
      <c r="M351" s="19"/>
      <c r="N351" s="20"/>
      <c r="O351" s="20"/>
      <c r="P351" s="20"/>
      <c r="Q351" s="22"/>
      <c r="R351" s="21"/>
    </row>
    <row r="352" spans="2:18" x14ac:dyDescent="0.2">
      <c r="B352" s="2">
        <v>22</v>
      </c>
      <c r="C352" s="3">
        <v>-0.36599999999999999</v>
      </c>
      <c r="D352" s="3"/>
      <c r="E352" s="19">
        <f t="shared" si="184"/>
        <v>-0.2485</v>
      </c>
      <c r="F352" s="16">
        <f t="shared" si="185"/>
        <v>2</v>
      </c>
      <c r="G352" s="19">
        <f t="shared" si="186"/>
        <v>-0.497</v>
      </c>
      <c r="H352" s="16"/>
      <c r="I352" s="2">
        <v>5</v>
      </c>
      <c r="J352" s="3">
        <v>2.78</v>
      </c>
      <c r="K352" s="19">
        <f t="shared" ref="K352:K358" si="187">AVERAGE(J351,J352)</f>
        <v>2.7845</v>
      </c>
      <c r="L352" s="16">
        <f t="shared" ref="L352:L358" si="188">I352-I351</f>
        <v>5</v>
      </c>
      <c r="M352" s="19">
        <f t="shared" ref="M352:M358" si="189">L352*K352</f>
        <v>13.922499999999999</v>
      </c>
      <c r="N352" s="24"/>
      <c r="O352" s="24"/>
      <c r="P352" s="24"/>
      <c r="Q352" s="22"/>
      <c r="R352" s="21"/>
    </row>
    <row r="353" spans="2:19" x14ac:dyDescent="0.2">
      <c r="B353" s="2">
        <v>24</v>
      </c>
      <c r="C353" s="3">
        <v>-0.42599999999999999</v>
      </c>
      <c r="D353" s="19" t="s">
        <v>19</v>
      </c>
      <c r="E353" s="19">
        <f t="shared" si="184"/>
        <v>-0.39600000000000002</v>
      </c>
      <c r="F353" s="16">
        <f t="shared" si="185"/>
        <v>2</v>
      </c>
      <c r="G353" s="19">
        <f t="shared" si="186"/>
        <v>-0.79200000000000004</v>
      </c>
      <c r="H353" s="16"/>
      <c r="I353" s="2">
        <v>10</v>
      </c>
      <c r="J353" s="3">
        <v>2.7639999999999998</v>
      </c>
      <c r="K353" s="19">
        <f t="shared" si="187"/>
        <v>2.7719999999999998</v>
      </c>
      <c r="L353" s="16">
        <f t="shared" si="188"/>
        <v>5</v>
      </c>
      <c r="M353" s="19">
        <f t="shared" si="189"/>
        <v>13.86</v>
      </c>
      <c r="N353" s="20"/>
      <c r="O353" s="20"/>
      <c r="P353" s="20"/>
      <c r="Q353" s="22"/>
      <c r="R353" s="21"/>
    </row>
    <row r="354" spans="2:19" x14ac:dyDescent="0.2">
      <c r="B354" s="2">
        <v>26</v>
      </c>
      <c r="C354" s="3">
        <v>-0.377</v>
      </c>
      <c r="D354" s="3"/>
      <c r="E354" s="19">
        <f t="shared" si="184"/>
        <v>-0.40149999999999997</v>
      </c>
      <c r="F354" s="16">
        <f t="shared" si="185"/>
        <v>2</v>
      </c>
      <c r="G354" s="19">
        <f t="shared" si="186"/>
        <v>-0.80299999999999994</v>
      </c>
      <c r="H354" s="1"/>
      <c r="I354" s="2">
        <v>12</v>
      </c>
      <c r="J354" s="3">
        <v>1.0589999999999999</v>
      </c>
      <c r="K354" s="19">
        <f t="shared" si="187"/>
        <v>1.9114999999999998</v>
      </c>
      <c r="L354" s="16">
        <f t="shared" si="188"/>
        <v>2</v>
      </c>
      <c r="M354" s="19">
        <f t="shared" si="189"/>
        <v>3.8229999999999995</v>
      </c>
      <c r="N354" s="24"/>
      <c r="O354" s="24"/>
      <c r="P354" s="24"/>
      <c r="Q354" s="22"/>
      <c r="R354" s="21"/>
    </row>
    <row r="355" spans="2:19" x14ac:dyDescent="0.2">
      <c r="B355" s="2">
        <v>28</v>
      </c>
      <c r="C355" s="3">
        <v>-0.11600000000000001</v>
      </c>
      <c r="D355" s="3"/>
      <c r="E355" s="19">
        <f t="shared" si="184"/>
        <v>-0.2465</v>
      </c>
      <c r="F355" s="16">
        <f t="shared" si="185"/>
        <v>2</v>
      </c>
      <c r="G355" s="19">
        <f t="shared" si="186"/>
        <v>-0.49299999999999999</v>
      </c>
      <c r="H355" s="1"/>
      <c r="I355" s="2">
        <v>14</v>
      </c>
      <c r="J355" s="3">
        <v>0.67400000000000004</v>
      </c>
      <c r="K355" s="19">
        <f t="shared" si="187"/>
        <v>0.86650000000000005</v>
      </c>
      <c r="L355" s="16">
        <f t="shared" si="188"/>
        <v>2</v>
      </c>
      <c r="M355" s="19">
        <f t="shared" si="189"/>
        <v>1.7330000000000001</v>
      </c>
      <c r="N355" s="24"/>
      <c r="O355" s="24"/>
      <c r="P355" s="24"/>
      <c r="Q355" s="22"/>
      <c r="R355" s="21"/>
    </row>
    <row r="356" spans="2:19" x14ac:dyDescent="0.2">
      <c r="B356" s="2">
        <v>30</v>
      </c>
      <c r="C356" s="3">
        <v>0.113</v>
      </c>
      <c r="E356" s="19">
        <f t="shared" si="184"/>
        <v>-1.5000000000000013E-3</v>
      </c>
      <c r="F356" s="16">
        <f t="shared" si="185"/>
        <v>2</v>
      </c>
      <c r="G356" s="19">
        <f t="shared" si="186"/>
        <v>-3.0000000000000027E-3</v>
      </c>
      <c r="H356" s="1"/>
      <c r="I356" s="60">
        <f>I355+(J355-J356)*1.5</f>
        <v>17.260999999999999</v>
      </c>
      <c r="J356" s="61">
        <v>-1.5</v>
      </c>
      <c r="K356" s="19">
        <f t="shared" si="187"/>
        <v>-0.41299999999999998</v>
      </c>
      <c r="L356" s="16">
        <f t="shared" si="188"/>
        <v>3.2609999999999992</v>
      </c>
      <c r="M356" s="19">
        <f t="shared" si="189"/>
        <v>-1.3467929999999997</v>
      </c>
      <c r="N356" s="20"/>
      <c r="O356" s="20"/>
      <c r="P356" s="20"/>
      <c r="R356" s="21"/>
    </row>
    <row r="357" spans="2:19" x14ac:dyDescent="0.2">
      <c r="B357" s="2">
        <v>32</v>
      </c>
      <c r="C357" s="3">
        <v>0.51300000000000001</v>
      </c>
      <c r="E357" s="19">
        <f t="shared" si="184"/>
        <v>0.313</v>
      </c>
      <c r="F357" s="16">
        <f t="shared" si="185"/>
        <v>2</v>
      </c>
      <c r="G357" s="19">
        <f t="shared" si="186"/>
        <v>0.626</v>
      </c>
      <c r="H357" s="1"/>
      <c r="I357" s="62">
        <f>I356+5</f>
        <v>22.260999999999999</v>
      </c>
      <c r="J357" s="63">
        <f>J356</f>
        <v>-1.5</v>
      </c>
      <c r="K357" s="19">
        <f t="shared" si="187"/>
        <v>-1.5</v>
      </c>
      <c r="L357" s="16">
        <f t="shared" si="188"/>
        <v>5</v>
      </c>
      <c r="M357" s="19">
        <f t="shared" si="189"/>
        <v>-7.5</v>
      </c>
      <c r="N357" s="20"/>
      <c r="O357" s="20"/>
      <c r="P357" s="20"/>
      <c r="R357" s="21"/>
    </row>
    <row r="358" spans="2:19" x14ac:dyDescent="0.2">
      <c r="B358" s="2">
        <v>34</v>
      </c>
      <c r="C358" s="3">
        <v>0.67400000000000004</v>
      </c>
      <c r="D358" s="3"/>
      <c r="E358" s="19">
        <f t="shared" si="184"/>
        <v>0.59350000000000003</v>
      </c>
      <c r="F358" s="16">
        <f t="shared" si="185"/>
        <v>2</v>
      </c>
      <c r="G358" s="19">
        <f t="shared" si="186"/>
        <v>1.1870000000000001</v>
      </c>
      <c r="H358" s="1"/>
      <c r="I358" s="60">
        <f>I357+5</f>
        <v>27.260999999999999</v>
      </c>
      <c r="J358" s="61">
        <f>J356</f>
        <v>-1.5</v>
      </c>
      <c r="K358" s="19">
        <f t="shared" si="187"/>
        <v>-1.5</v>
      </c>
      <c r="L358" s="16">
        <f t="shared" si="188"/>
        <v>5</v>
      </c>
      <c r="M358" s="19">
        <f t="shared" si="189"/>
        <v>-7.5</v>
      </c>
      <c r="N358" s="20"/>
      <c r="O358" s="20"/>
      <c r="P358" s="20"/>
      <c r="R358" s="21"/>
    </row>
    <row r="359" spans="2:19" x14ac:dyDescent="0.2">
      <c r="B359" s="17">
        <v>36</v>
      </c>
      <c r="C359" s="43">
        <v>1.6739999999999999</v>
      </c>
      <c r="D359" s="43"/>
      <c r="E359" s="19">
        <f t="shared" si="184"/>
        <v>1.1739999999999999</v>
      </c>
      <c r="F359" s="16">
        <f t="shared" si="185"/>
        <v>2</v>
      </c>
      <c r="G359" s="19">
        <f t="shared" si="186"/>
        <v>2.3479999999999999</v>
      </c>
      <c r="I359" s="60">
        <f>I358+(J359-J358)*1.5</f>
        <v>29.510999999999999</v>
      </c>
      <c r="J359" s="64">
        <v>0</v>
      </c>
      <c r="K359" s="19">
        <f t="shared" ref="K359:K361" si="190">AVERAGE(J358,J359)</f>
        <v>-0.75</v>
      </c>
      <c r="L359" s="16">
        <f t="shared" ref="L359:L361" si="191">I359-I358</f>
        <v>2.25</v>
      </c>
      <c r="M359" s="19">
        <f t="shared" ref="M359:M361" si="192">L359*K359</f>
        <v>-1.6875</v>
      </c>
      <c r="N359" s="20"/>
      <c r="O359" s="20"/>
      <c r="P359" s="20"/>
      <c r="R359" s="21"/>
    </row>
    <row r="360" spans="2:19" x14ac:dyDescent="0.2">
      <c r="B360" s="17">
        <v>38</v>
      </c>
      <c r="C360" s="43">
        <v>3.9630000000000001</v>
      </c>
      <c r="D360" s="19" t="s">
        <v>18</v>
      </c>
      <c r="E360" s="19">
        <f t="shared" si="184"/>
        <v>2.8185000000000002</v>
      </c>
      <c r="F360" s="16">
        <f t="shared" si="185"/>
        <v>2</v>
      </c>
      <c r="G360" s="19">
        <f t="shared" si="186"/>
        <v>5.6370000000000005</v>
      </c>
      <c r="I360" s="2">
        <v>30</v>
      </c>
      <c r="J360" s="3">
        <v>0.113</v>
      </c>
      <c r="K360" s="19">
        <f t="shared" si="190"/>
        <v>5.6500000000000002E-2</v>
      </c>
      <c r="L360" s="16">
        <f t="shared" si="191"/>
        <v>0.48900000000000077</v>
      </c>
      <c r="M360" s="19">
        <f t="shared" si="192"/>
        <v>2.7628500000000045E-2</v>
      </c>
      <c r="O360" s="24"/>
      <c r="P360" s="24"/>
    </row>
    <row r="361" spans="2:19" x14ac:dyDescent="0.2">
      <c r="B361" s="17">
        <v>42</v>
      </c>
      <c r="C361" s="43">
        <v>3.9590000000000001</v>
      </c>
      <c r="D361" s="19" t="s">
        <v>24</v>
      </c>
      <c r="E361" s="19">
        <f t="shared" si="184"/>
        <v>3.9610000000000003</v>
      </c>
      <c r="F361" s="16">
        <f t="shared" si="185"/>
        <v>4</v>
      </c>
      <c r="G361" s="19">
        <f t="shared" si="186"/>
        <v>15.844000000000001</v>
      </c>
      <c r="I361" s="2">
        <v>32</v>
      </c>
      <c r="J361" s="3">
        <v>0.51300000000000001</v>
      </c>
      <c r="K361" s="19">
        <f t="shared" si="190"/>
        <v>0.313</v>
      </c>
      <c r="L361" s="16">
        <f t="shared" si="191"/>
        <v>2</v>
      </c>
      <c r="M361" s="19">
        <f t="shared" si="192"/>
        <v>0.626</v>
      </c>
      <c r="O361" s="14"/>
      <c r="P361" s="14"/>
    </row>
    <row r="362" spans="2:19" ht="15" x14ac:dyDescent="0.2">
      <c r="B362" s="107" t="s">
        <v>7</v>
      </c>
      <c r="C362" s="107"/>
      <c r="D362" s="142">
        <v>1.5</v>
      </c>
      <c r="E362" s="142"/>
      <c r="J362" s="13"/>
      <c r="K362" s="13"/>
      <c r="L362" s="13"/>
      <c r="M362" s="13"/>
      <c r="N362" s="14"/>
      <c r="O362" s="24"/>
      <c r="P362" s="24"/>
      <c r="Q362" s="24"/>
      <c r="R362" s="24"/>
      <c r="S362" s="24"/>
    </row>
    <row r="363" spans="2:19" x14ac:dyDescent="0.2">
      <c r="B363" s="133" t="s">
        <v>8</v>
      </c>
      <c r="C363" s="133"/>
      <c r="D363" s="133"/>
      <c r="E363" s="133"/>
      <c r="F363" s="133"/>
      <c r="G363" s="133"/>
      <c r="H363" s="5" t="s">
        <v>5</v>
      </c>
      <c r="I363" s="133" t="s">
        <v>9</v>
      </c>
      <c r="J363" s="133"/>
      <c r="K363" s="133"/>
      <c r="L363" s="133"/>
      <c r="M363" s="133"/>
      <c r="N363" s="15"/>
      <c r="O363" s="24"/>
      <c r="P363" s="24" t="e">
        <f>#REF!-I376</f>
        <v>#REF!</v>
      </c>
      <c r="Q363" s="24"/>
      <c r="R363" s="24"/>
      <c r="S363" s="24"/>
    </row>
    <row r="364" spans="2:19" x14ac:dyDescent="0.2">
      <c r="B364" s="2">
        <v>0</v>
      </c>
      <c r="C364" s="3">
        <v>3.0259999999999998</v>
      </c>
      <c r="D364" s="3" t="s">
        <v>29</v>
      </c>
      <c r="E364" s="16"/>
      <c r="F364" s="16"/>
      <c r="G364" s="16"/>
      <c r="H364" s="16"/>
      <c r="I364" s="17"/>
      <c r="J364" s="18"/>
      <c r="K364" s="19"/>
      <c r="L364" s="16"/>
      <c r="M364" s="19"/>
      <c r="N364" s="20"/>
      <c r="O364" s="20"/>
      <c r="P364" s="20"/>
      <c r="R364" s="21"/>
    </row>
    <row r="365" spans="2:19" x14ac:dyDescent="0.2">
      <c r="B365" s="2">
        <v>5</v>
      </c>
      <c r="C365" s="3">
        <v>3.012</v>
      </c>
      <c r="E365" s="19">
        <f>(C364+C365)/2</f>
        <v>3.0190000000000001</v>
      </c>
      <c r="F365" s="16">
        <f>B365-B364</f>
        <v>5</v>
      </c>
      <c r="G365" s="19">
        <f>E365*F365</f>
        <v>15.095000000000001</v>
      </c>
      <c r="H365" s="16"/>
      <c r="I365" s="2">
        <v>0</v>
      </c>
      <c r="J365" s="3">
        <v>3.0259999999999998</v>
      </c>
      <c r="K365" s="19"/>
      <c r="L365" s="16"/>
      <c r="M365" s="19"/>
      <c r="N365" s="20"/>
      <c r="O365" s="20"/>
      <c r="P365" s="20"/>
      <c r="Q365" s="22"/>
      <c r="R365" s="21"/>
    </row>
    <row r="366" spans="2:19" x14ac:dyDescent="0.2">
      <c r="B366" s="2">
        <v>10</v>
      </c>
      <c r="C366" s="3">
        <v>1.9330000000000001</v>
      </c>
      <c r="D366" s="19" t="s">
        <v>17</v>
      </c>
      <c r="E366" s="19">
        <f t="shared" ref="E366:E375" si="193">(C365+C366)/2</f>
        <v>2.4725000000000001</v>
      </c>
      <c r="F366" s="16">
        <f t="shared" ref="F366:F375" si="194">B366-B365</f>
        <v>5</v>
      </c>
      <c r="G366" s="19">
        <f t="shared" ref="G366:G375" si="195">E366*F366</f>
        <v>12.362500000000001</v>
      </c>
      <c r="H366" s="16"/>
      <c r="I366" s="2">
        <v>5</v>
      </c>
      <c r="J366" s="3">
        <v>3.012</v>
      </c>
      <c r="K366" s="19">
        <f t="shared" ref="K366:K371" si="196">AVERAGE(J365,J366)</f>
        <v>3.0190000000000001</v>
      </c>
      <c r="L366" s="16">
        <f t="shared" ref="L366:L371" si="197">I366-I365</f>
        <v>5</v>
      </c>
      <c r="M366" s="19">
        <f t="shared" ref="M366:M371" si="198">L366*K366</f>
        <v>15.095000000000001</v>
      </c>
      <c r="N366" s="20"/>
      <c r="O366" s="20"/>
      <c r="P366" s="20"/>
      <c r="Q366" s="22"/>
      <c r="R366" s="21"/>
    </row>
    <row r="367" spans="2:19" x14ac:dyDescent="0.2">
      <c r="B367" s="2">
        <v>12</v>
      </c>
      <c r="C367" s="3">
        <v>1.1279999999999999</v>
      </c>
      <c r="D367" s="3"/>
      <c r="E367" s="19">
        <f t="shared" si="193"/>
        <v>1.5305</v>
      </c>
      <c r="F367" s="16">
        <f t="shared" si="194"/>
        <v>2</v>
      </c>
      <c r="G367" s="19">
        <f t="shared" si="195"/>
        <v>3.0609999999999999</v>
      </c>
      <c r="H367" s="16"/>
      <c r="I367" s="2">
        <v>10</v>
      </c>
      <c r="J367" s="3">
        <v>1.9330000000000001</v>
      </c>
      <c r="K367" s="19">
        <f t="shared" si="196"/>
        <v>2.4725000000000001</v>
      </c>
      <c r="L367" s="16">
        <f t="shared" si="197"/>
        <v>5</v>
      </c>
      <c r="M367" s="19">
        <f t="shared" si="198"/>
        <v>12.362500000000001</v>
      </c>
      <c r="N367" s="20"/>
      <c r="O367" s="20"/>
      <c r="P367" s="20"/>
      <c r="Q367" s="22"/>
      <c r="R367" s="21"/>
    </row>
    <row r="368" spans="2:19" x14ac:dyDescent="0.2">
      <c r="B368" s="2">
        <v>14</v>
      </c>
      <c r="C368" s="3">
        <v>0.48099999999999998</v>
      </c>
      <c r="D368" s="3"/>
      <c r="E368" s="19">
        <f t="shared" si="193"/>
        <v>0.80449999999999999</v>
      </c>
      <c r="F368" s="16">
        <f t="shared" si="194"/>
        <v>2</v>
      </c>
      <c r="G368" s="19">
        <f t="shared" si="195"/>
        <v>1.609</v>
      </c>
      <c r="H368" s="16"/>
      <c r="I368" s="60">
        <f>I367+(J367-J368)*1.5</f>
        <v>15.1495</v>
      </c>
      <c r="J368" s="61">
        <v>-1.5</v>
      </c>
      <c r="K368" s="19">
        <f t="shared" si="196"/>
        <v>0.21650000000000003</v>
      </c>
      <c r="L368" s="16">
        <f t="shared" si="197"/>
        <v>5.1494999999999997</v>
      </c>
      <c r="M368" s="19">
        <f t="shared" si="198"/>
        <v>1.11486675</v>
      </c>
      <c r="N368" s="20"/>
      <c r="O368" s="20"/>
      <c r="P368" s="20"/>
      <c r="Q368" s="22"/>
      <c r="R368" s="21"/>
    </row>
    <row r="369" spans="2:18" x14ac:dyDescent="0.2">
      <c r="B369" s="2">
        <v>16</v>
      </c>
      <c r="C369" s="3">
        <v>3.0000000000000001E-3</v>
      </c>
      <c r="D369" s="3"/>
      <c r="E369" s="19">
        <f t="shared" si="193"/>
        <v>0.24199999999999999</v>
      </c>
      <c r="F369" s="16">
        <f t="shared" si="194"/>
        <v>2</v>
      </c>
      <c r="G369" s="19">
        <f t="shared" si="195"/>
        <v>0.48399999999999999</v>
      </c>
      <c r="H369" s="16"/>
      <c r="I369" s="62">
        <f>I368+3</f>
        <v>18.1495</v>
      </c>
      <c r="J369" s="63">
        <f>J368</f>
        <v>-1.5</v>
      </c>
      <c r="K369" s="19">
        <f t="shared" si="196"/>
        <v>-1.5</v>
      </c>
      <c r="L369" s="16">
        <f t="shared" si="197"/>
        <v>3</v>
      </c>
      <c r="M369" s="19">
        <f t="shared" si="198"/>
        <v>-4.5</v>
      </c>
      <c r="N369" s="20"/>
      <c r="O369" s="20"/>
      <c r="P369" s="20"/>
      <c r="Q369" s="22"/>
      <c r="R369" s="21"/>
    </row>
    <row r="370" spans="2:18" x14ac:dyDescent="0.2">
      <c r="B370" s="2">
        <v>18</v>
      </c>
      <c r="C370" s="3">
        <v>-9.9000000000000005E-2</v>
      </c>
      <c r="D370" s="19" t="s">
        <v>19</v>
      </c>
      <c r="E370" s="19">
        <f t="shared" si="193"/>
        <v>-4.8000000000000001E-2</v>
      </c>
      <c r="F370" s="16">
        <f t="shared" si="194"/>
        <v>2</v>
      </c>
      <c r="G370" s="19">
        <f t="shared" si="195"/>
        <v>-9.6000000000000002E-2</v>
      </c>
      <c r="I370" s="60">
        <f>I369+3</f>
        <v>21.1495</v>
      </c>
      <c r="J370" s="61">
        <f>J368</f>
        <v>-1.5</v>
      </c>
      <c r="K370" s="19">
        <f t="shared" si="196"/>
        <v>-1.5</v>
      </c>
      <c r="L370" s="16">
        <f t="shared" si="197"/>
        <v>3</v>
      </c>
      <c r="M370" s="19">
        <f t="shared" si="198"/>
        <v>-4.5</v>
      </c>
      <c r="N370" s="20"/>
      <c r="O370" s="20"/>
      <c r="P370" s="20"/>
      <c r="Q370" s="22"/>
      <c r="R370" s="21"/>
    </row>
    <row r="371" spans="2:18" x14ac:dyDescent="0.2">
      <c r="B371" s="2">
        <v>20</v>
      </c>
      <c r="C371" s="3">
        <v>2E-3</v>
      </c>
      <c r="D371" s="3"/>
      <c r="E371" s="19">
        <f t="shared" si="193"/>
        <v>-4.8500000000000001E-2</v>
      </c>
      <c r="F371" s="16">
        <f t="shared" si="194"/>
        <v>2</v>
      </c>
      <c r="G371" s="19">
        <f t="shared" si="195"/>
        <v>-9.7000000000000003E-2</v>
      </c>
      <c r="I371" s="60">
        <f>I370+(J371-J370)*1.5</f>
        <v>27.4495</v>
      </c>
      <c r="J371" s="65">
        <v>2.7</v>
      </c>
      <c r="K371" s="19">
        <f t="shared" si="196"/>
        <v>0.60000000000000009</v>
      </c>
      <c r="L371" s="16">
        <f t="shared" si="197"/>
        <v>6.3000000000000007</v>
      </c>
      <c r="M371" s="19">
        <f t="shared" si="198"/>
        <v>3.7800000000000011</v>
      </c>
      <c r="N371" s="20"/>
      <c r="O371" s="20"/>
      <c r="P371" s="20"/>
      <c r="Q371" s="22"/>
      <c r="R371" s="21"/>
    </row>
    <row r="372" spans="2:18" x14ac:dyDescent="0.2">
      <c r="B372" s="2">
        <v>22</v>
      </c>
      <c r="C372" s="3">
        <v>0.47399999999999998</v>
      </c>
      <c r="D372" s="3"/>
      <c r="E372" s="19">
        <f t="shared" si="193"/>
        <v>0.23799999999999999</v>
      </c>
      <c r="F372" s="16">
        <f t="shared" si="194"/>
        <v>2</v>
      </c>
      <c r="G372" s="19">
        <f t="shared" si="195"/>
        <v>0.47599999999999998</v>
      </c>
      <c r="I372" s="2">
        <v>30</v>
      </c>
      <c r="J372" s="3">
        <v>3.6070000000000002</v>
      </c>
      <c r="K372" s="19">
        <f t="shared" ref="K372" si="199">AVERAGE(J371,J372)</f>
        <v>3.1535000000000002</v>
      </c>
      <c r="L372" s="16">
        <f t="shared" ref="L372" si="200">I372-I371</f>
        <v>2.5504999999999995</v>
      </c>
      <c r="M372" s="19">
        <f t="shared" ref="M372" si="201">L372*K372</f>
        <v>8.0430017499999984</v>
      </c>
      <c r="N372" s="24"/>
      <c r="O372" s="24"/>
      <c r="P372" s="24"/>
      <c r="Q372" s="22"/>
      <c r="R372" s="21"/>
    </row>
    <row r="373" spans="2:18" x14ac:dyDescent="0.2">
      <c r="B373" s="2">
        <v>24</v>
      </c>
      <c r="C373" s="3">
        <v>1.0820000000000001</v>
      </c>
      <c r="D373" s="3"/>
      <c r="E373" s="19">
        <f t="shared" si="193"/>
        <v>0.77800000000000002</v>
      </c>
      <c r="F373" s="16">
        <f t="shared" si="194"/>
        <v>2</v>
      </c>
      <c r="G373" s="19">
        <f t="shared" si="195"/>
        <v>1.556</v>
      </c>
      <c r="H373" s="16"/>
      <c r="I373" s="21"/>
      <c r="J373" s="21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26</v>
      </c>
      <c r="C374" s="3">
        <v>2.1309999999999998</v>
      </c>
      <c r="D374" s="19" t="s">
        <v>18</v>
      </c>
      <c r="E374" s="19">
        <f t="shared" si="193"/>
        <v>1.6065</v>
      </c>
      <c r="F374" s="16">
        <f t="shared" si="194"/>
        <v>2</v>
      </c>
      <c r="G374" s="19">
        <f t="shared" si="195"/>
        <v>3.2130000000000001</v>
      </c>
      <c r="H374" s="16"/>
      <c r="I374" s="21"/>
      <c r="J374" s="21"/>
      <c r="K374" s="19"/>
      <c r="L374" s="16"/>
      <c r="M374" s="19"/>
      <c r="N374" s="24"/>
      <c r="O374" s="24"/>
      <c r="P374" s="24"/>
      <c r="Q374" s="22"/>
      <c r="R374" s="21"/>
    </row>
    <row r="375" spans="2:18" x14ac:dyDescent="0.2">
      <c r="B375" s="2">
        <v>30</v>
      </c>
      <c r="C375" s="3">
        <v>3.6070000000000002</v>
      </c>
      <c r="D375" s="19" t="s">
        <v>24</v>
      </c>
      <c r="E375" s="19">
        <f t="shared" si="193"/>
        <v>2.8689999999999998</v>
      </c>
      <c r="F375" s="16">
        <f t="shared" si="194"/>
        <v>4</v>
      </c>
      <c r="G375" s="19">
        <f t="shared" si="195"/>
        <v>11.475999999999999</v>
      </c>
      <c r="H375" s="16"/>
      <c r="I375" s="16"/>
      <c r="J375" s="16"/>
      <c r="K375" s="19"/>
      <c r="L375" s="16"/>
      <c r="M375" s="19"/>
      <c r="N375" s="24"/>
      <c r="O375" s="24"/>
      <c r="P375" s="24"/>
      <c r="Q375" s="22"/>
      <c r="R375" s="21"/>
    </row>
    <row r="376" spans="2:18" x14ac:dyDescent="0.2">
      <c r="B376" s="2"/>
      <c r="C376" s="3"/>
      <c r="E376" s="19"/>
      <c r="F376" s="16"/>
      <c r="G376" s="19"/>
      <c r="H376" s="16"/>
      <c r="I376" s="60"/>
      <c r="J376" s="61"/>
      <c r="K376" s="19"/>
      <c r="L376" s="16"/>
      <c r="M376" s="19"/>
      <c r="N376" s="20"/>
      <c r="O376" s="20"/>
      <c r="P376" s="20"/>
      <c r="R376" s="21"/>
    </row>
    <row r="377" spans="2:18" ht="15" x14ac:dyDescent="0.2">
      <c r="B377" s="1" t="s">
        <v>7</v>
      </c>
      <c r="C377" s="1"/>
      <c r="D377" s="132">
        <v>1.6</v>
      </c>
      <c r="E377" s="132"/>
      <c r="J377" s="13"/>
      <c r="K377" s="13"/>
      <c r="L377" s="13"/>
      <c r="M377" s="13"/>
      <c r="N377" s="14"/>
      <c r="O377" s="14"/>
      <c r="P377" s="14"/>
    </row>
    <row r="378" spans="2:18" x14ac:dyDescent="0.2">
      <c r="B378" s="133" t="s">
        <v>8</v>
      </c>
      <c r="C378" s="133"/>
      <c r="D378" s="133"/>
      <c r="E378" s="133"/>
      <c r="F378" s="133"/>
      <c r="G378" s="133"/>
      <c r="H378" s="5" t="s">
        <v>5</v>
      </c>
      <c r="I378" s="133" t="s">
        <v>9</v>
      </c>
      <c r="J378" s="133"/>
      <c r="K378" s="133"/>
      <c r="L378" s="133"/>
      <c r="M378" s="133"/>
      <c r="N378" s="15"/>
      <c r="O378" s="15"/>
      <c r="P378" s="20" t="e">
        <f>#REF!-I391</f>
        <v>#REF!</v>
      </c>
    </row>
    <row r="379" spans="2:18" x14ac:dyDescent="0.2">
      <c r="B379" s="2">
        <v>0</v>
      </c>
      <c r="C379" s="3">
        <v>1.232</v>
      </c>
      <c r="D379" s="3" t="s">
        <v>23</v>
      </c>
      <c r="E379" s="16"/>
      <c r="F379" s="16"/>
      <c r="G379" s="16"/>
      <c r="H379" s="16"/>
      <c r="I379" s="17"/>
      <c r="J379" s="18"/>
      <c r="K379" s="19"/>
      <c r="L379" s="16"/>
      <c r="M379" s="19"/>
      <c r="N379" s="20"/>
      <c r="O379" s="20"/>
      <c r="P379" s="20"/>
      <c r="R379" s="21"/>
    </row>
    <row r="380" spans="2:18" x14ac:dyDescent="0.2">
      <c r="B380" s="2">
        <v>5</v>
      </c>
      <c r="C380" s="3">
        <v>1.2270000000000001</v>
      </c>
      <c r="E380" s="19">
        <f>(C379+C380)/2</f>
        <v>1.2295</v>
      </c>
      <c r="F380" s="16">
        <f>B380-B379</f>
        <v>5</v>
      </c>
      <c r="G380" s="19">
        <f>E380*F380</f>
        <v>6.1475</v>
      </c>
      <c r="H380" s="16"/>
      <c r="I380" s="21"/>
      <c r="J380" s="21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10</v>
      </c>
      <c r="C381" s="3">
        <v>1.2170000000000001</v>
      </c>
      <c r="D381" s="19" t="s">
        <v>17</v>
      </c>
      <c r="E381" s="19">
        <f t="shared" ref="E381:E391" si="202">(C380+C381)/2</f>
        <v>1.222</v>
      </c>
      <c r="F381" s="16">
        <f t="shared" ref="F381:F391" si="203">B381-B380</f>
        <v>5</v>
      </c>
      <c r="G381" s="19">
        <f t="shared" ref="G381:G391" si="204">E381*F381</f>
        <v>6.1099999999999994</v>
      </c>
      <c r="H381" s="16"/>
      <c r="I381" s="21"/>
      <c r="J381" s="21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12</v>
      </c>
      <c r="C382" s="3">
        <v>0.317</v>
      </c>
      <c r="D382" s="3"/>
      <c r="E382" s="19">
        <f t="shared" si="202"/>
        <v>0.76700000000000002</v>
      </c>
      <c r="F382" s="16">
        <f t="shared" si="203"/>
        <v>2</v>
      </c>
      <c r="G382" s="19">
        <f t="shared" si="204"/>
        <v>1.534</v>
      </c>
      <c r="H382" s="16"/>
      <c r="I382" s="21"/>
      <c r="J382" s="21"/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14</v>
      </c>
      <c r="C383" s="3">
        <v>7.0000000000000001E-3</v>
      </c>
      <c r="D383" s="3"/>
      <c r="E383" s="19">
        <f t="shared" si="202"/>
        <v>0.16200000000000001</v>
      </c>
      <c r="F383" s="16">
        <f t="shared" si="203"/>
        <v>2</v>
      </c>
      <c r="G383" s="19">
        <f t="shared" si="204"/>
        <v>0.32400000000000001</v>
      </c>
      <c r="H383" s="16"/>
      <c r="I383" s="21"/>
      <c r="J383" s="21"/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16</v>
      </c>
      <c r="C384" s="3">
        <v>-0.253</v>
      </c>
      <c r="D384" s="3"/>
      <c r="E384" s="19">
        <f t="shared" si="202"/>
        <v>-0.123</v>
      </c>
      <c r="F384" s="16">
        <f t="shared" si="203"/>
        <v>2</v>
      </c>
      <c r="G384" s="19">
        <f t="shared" si="204"/>
        <v>-0.246</v>
      </c>
      <c r="H384" s="16"/>
      <c r="I384" s="2">
        <v>0</v>
      </c>
      <c r="J384" s="3">
        <v>1.232</v>
      </c>
      <c r="K384" s="19"/>
      <c r="L384" s="16"/>
      <c r="M384" s="19"/>
      <c r="N384" s="20"/>
      <c r="O384" s="20"/>
      <c r="P384" s="20"/>
      <c r="Q384" s="22"/>
      <c r="R384" s="21"/>
    </row>
    <row r="385" spans="2:18" x14ac:dyDescent="0.2">
      <c r="B385" s="2">
        <v>17</v>
      </c>
      <c r="C385" s="3">
        <v>-0.30299999999999999</v>
      </c>
      <c r="D385" s="19" t="s">
        <v>19</v>
      </c>
      <c r="E385" s="19">
        <f t="shared" si="202"/>
        <v>-0.27800000000000002</v>
      </c>
      <c r="F385" s="16">
        <f t="shared" si="203"/>
        <v>1</v>
      </c>
      <c r="G385" s="19">
        <f t="shared" si="204"/>
        <v>-0.27800000000000002</v>
      </c>
      <c r="I385" s="2">
        <v>5</v>
      </c>
      <c r="J385" s="3">
        <v>1.2270000000000001</v>
      </c>
      <c r="K385" s="19">
        <f t="shared" ref="K385:K391" si="205">AVERAGE(J384,J385)</f>
        <v>1.2295</v>
      </c>
      <c r="L385" s="16">
        <f t="shared" ref="L385:L391" si="206">I385-I384</f>
        <v>5</v>
      </c>
      <c r="M385" s="19">
        <f t="shared" ref="M385:M391" si="207">L385*K385</f>
        <v>6.1475</v>
      </c>
      <c r="N385" s="20"/>
      <c r="O385" s="20"/>
      <c r="P385" s="20"/>
      <c r="Q385" s="22"/>
      <c r="R385" s="21"/>
    </row>
    <row r="386" spans="2:18" x14ac:dyDescent="0.2">
      <c r="B386" s="2">
        <v>18</v>
      </c>
      <c r="C386" s="3">
        <v>-0.251</v>
      </c>
      <c r="D386" s="3"/>
      <c r="E386" s="19">
        <f t="shared" si="202"/>
        <v>-0.27700000000000002</v>
      </c>
      <c r="F386" s="16">
        <f t="shared" si="203"/>
        <v>1</v>
      </c>
      <c r="G386" s="19">
        <f t="shared" si="204"/>
        <v>-0.27700000000000002</v>
      </c>
      <c r="I386" s="2">
        <v>9</v>
      </c>
      <c r="J386" s="3">
        <v>1.2170000000000001</v>
      </c>
      <c r="K386" s="19">
        <f t="shared" si="205"/>
        <v>1.222</v>
      </c>
      <c r="L386" s="16">
        <f t="shared" si="206"/>
        <v>4</v>
      </c>
      <c r="M386" s="19">
        <f t="shared" si="207"/>
        <v>4.8879999999999999</v>
      </c>
      <c r="N386" s="20"/>
      <c r="O386" s="20"/>
      <c r="P386" s="20"/>
      <c r="Q386" s="22"/>
      <c r="R386" s="21"/>
    </row>
    <row r="387" spans="2:18" x14ac:dyDescent="0.2">
      <c r="B387" s="2">
        <v>20</v>
      </c>
      <c r="C387" s="3">
        <v>5.6000000000000001E-2</v>
      </c>
      <c r="D387" s="3"/>
      <c r="E387" s="19">
        <f t="shared" si="202"/>
        <v>-9.7500000000000003E-2</v>
      </c>
      <c r="F387" s="16">
        <f t="shared" si="203"/>
        <v>2</v>
      </c>
      <c r="G387" s="19">
        <f t="shared" si="204"/>
        <v>-0.19500000000000001</v>
      </c>
      <c r="I387" s="60">
        <f>I386+(J386-J387)*1.5</f>
        <v>13.0755</v>
      </c>
      <c r="J387" s="61">
        <v>-1.5</v>
      </c>
      <c r="K387" s="19">
        <f t="shared" si="205"/>
        <v>-0.14149999999999996</v>
      </c>
      <c r="L387" s="16">
        <f t="shared" si="206"/>
        <v>4.0754999999999999</v>
      </c>
      <c r="M387" s="19">
        <f t="shared" si="207"/>
        <v>-0.57668324999999987</v>
      </c>
      <c r="N387" s="24"/>
      <c r="O387" s="24"/>
      <c r="P387" s="24"/>
      <c r="Q387" s="22"/>
      <c r="R387" s="21"/>
    </row>
    <row r="388" spans="2:18" x14ac:dyDescent="0.2">
      <c r="B388" s="2">
        <v>22</v>
      </c>
      <c r="C388" s="3">
        <v>1.1020000000000001</v>
      </c>
      <c r="D388" s="3"/>
      <c r="E388" s="19">
        <f t="shared" si="202"/>
        <v>0.57900000000000007</v>
      </c>
      <c r="F388" s="16">
        <f t="shared" si="203"/>
        <v>2</v>
      </c>
      <c r="G388" s="19">
        <f t="shared" si="204"/>
        <v>1.1580000000000001</v>
      </c>
      <c r="H388" s="16"/>
      <c r="I388" s="62">
        <f>I387+3</f>
        <v>16.075499999999998</v>
      </c>
      <c r="J388" s="63">
        <f>J387</f>
        <v>-1.5</v>
      </c>
      <c r="K388" s="19">
        <f t="shared" si="205"/>
        <v>-1.5</v>
      </c>
      <c r="L388" s="16">
        <f t="shared" si="206"/>
        <v>2.9999999999999982</v>
      </c>
      <c r="M388" s="19">
        <f t="shared" si="207"/>
        <v>-4.4999999999999973</v>
      </c>
      <c r="N388" s="20"/>
      <c r="O388" s="20"/>
      <c r="P388" s="20"/>
      <c r="Q388" s="22"/>
      <c r="R388" s="21"/>
    </row>
    <row r="389" spans="2:18" x14ac:dyDescent="0.2">
      <c r="B389" s="2">
        <v>24</v>
      </c>
      <c r="C389" s="3">
        <v>3.641</v>
      </c>
      <c r="D389" s="19" t="s">
        <v>18</v>
      </c>
      <c r="E389" s="19">
        <f t="shared" si="202"/>
        <v>2.3715000000000002</v>
      </c>
      <c r="F389" s="16">
        <f t="shared" si="203"/>
        <v>2</v>
      </c>
      <c r="G389" s="19">
        <f t="shared" si="204"/>
        <v>4.7430000000000003</v>
      </c>
      <c r="H389" s="16"/>
      <c r="I389" s="60">
        <f>I388+3</f>
        <v>19.075499999999998</v>
      </c>
      <c r="J389" s="61">
        <f>J387</f>
        <v>-1.5</v>
      </c>
      <c r="K389" s="19">
        <f t="shared" si="205"/>
        <v>-1.5</v>
      </c>
      <c r="L389" s="16">
        <f t="shared" si="206"/>
        <v>3</v>
      </c>
      <c r="M389" s="19">
        <f t="shared" si="207"/>
        <v>-4.5</v>
      </c>
      <c r="N389" s="24"/>
      <c r="O389" s="24"/>
      <c r="P389" s="24"/>
      <c r="Q389" s="22"/>
      <c r="R389" s="21"/>
    </row>
    <row r="390" spans="2:18" x14ac:dyDescent="0.2">
      <c r="B390" s="2">
        <v>28</v>
      </c>
      <c r="C390" s="3">
        <v>3.6520000000000001</v>
      </c>
      <c r="D390" s="19" t="s">
        <v>24</v>
      </c>
      <c r="E390" s="19">
        <f t="shared" si="202"/>
        <v>3.6465000000000001</v>
      </c>
      <c r="F390" s="16">
        <f t="shared" si="203"/>
        <v>4</v>
      </c>
      <c r="G390" s="19">
        <f t="shared" si="204"/>
        <v>14.586</v>
      </c>
      <c r="H390" s="16"/>
      <c r="I390" s="60">
        <f>I389+(J390-J389)*1.5</f>
        <v>26.8035</v>
      </c>
      <c r="J390" s="65">
        <v>3.6520000000000001</v>
      </c>
      <c r="K390" s="19">
        <f t="shared" si="205"/>
        <v>1.0760000000000001</v>
      </c>
      <c r="L390" s="16">
        <f t="shared" si="206"/>
        <v>7.7280000000000015</v>
      </c>
      <c r="M390" s="19">
        <f t="shared" si="207"/>
        <v>8.3153280000000027</v>
      </c>
      <c r="N390" s="24"/>
      <c r="O390" s="24"/>
      <c r="P390" s="24"/>
      <c r="Q390" s="22"/>
      <c r="R390" s="21"/>
    </row>
    <row r="391" spans="2:18" x14ac:dyDescent="0.2">
      <c r="B391" s="2">
        <v>30</v>
      </c>
      <c r="C391" s="3">
        <v>3.6469999999999998</v>
      </c>
      <c r="D391" s="3" t="s">
        <v>20</v>
      </c>
      <c r="E391" s="19">
        <f t="shared" si="202"/>
        <v>3.6494999999999997</v>
      </c>
      <c r="F391" s="16">
        <f t="shared" si="203"/>
        <v>2</v>
      </c>
      <c r="G391" s="19">
        <f t="shared" si="204"/>
        <v>7.2989999999999995</v>
      </c>
      <c r="H391" s="16"/>
      <c r="I391" s="2">
        <v>28</v>
      </c>
      <c r="J391" s="3">
        <v>3.6520000000000001</v>
      </c>
      <c r="K391" s="19">
        <f t="shared" si="205"/>
        <v>3.6520000000000001</v>
      </c>
      <c r="L391" s="16">
        <f t="shared" si="206"/>
        <v>1.1965000000000003</v>
      </c>
      <c r="M391" s="19">
        <f t="shared" si="207"/>
        <v>4.3696180000000018</v>
      </c>
      <c r="N391" s="20"/>
      <c r="O391" s="20"/>
      <c r="P391" s="20"/>
      <c r="R391" s="21"/>
    </row>
    <row r="392" spans="2:18" x14ac:dyDescent="0.2">
      <c r="B392" s="17"/>
      <c r="C392" s="43"/>
      <c r="D392" s="43"/>
      <c r="E392" s="19"/>
      <c r="F392" s="16"/>
      <c r="G392" s="19"/>
      <c r="H392" s="16" t="s">
        <v>10</v>
      </c>
      <c r="I392" s="16"/>
      <c r="J392" s="16" t="e">
        <f>#REF!</f>
        <v>#REF!</v>
      </c>
      <c r="K392" s="19" t="s">
        <v>11</v>
      </c>
      <c r="L392" s="16" t="e">
        <f>#REF!</f>
        <v>#REF!</v>
      </c>
      <c r="M392" s="46" t="e">
        <f>J392-L392</f>
        <v>#REF!</v>
      </c>
      <c r="N392" s="20"/>
      <c r="O392" s="20"/>
      <c r="P392" s="20"/>
      <c r="R392" s="21"/>
    </row>
    <row r="393" spans="2:18" ht="15" x14ac:dyDescent="0.2">
      <c r="B393" s="1" t="s">
        <v>7</v>
      </c>
      <c r="C393" s="1"/>
      <c r="D393" s="132">
        <v>1.7</v>
      </c>
      <c r="E393" s="132"/>
      <c r="J393" s="13"/>
      <c r="K393" s="13"/>
      <c r="L393" s="13"/>
      <c r="M393" s="13"/>
      <c r="N393" s="14"/>
      <c r="O393" s="14"/>
      <c r="P393" s="14"/>
    </row>
    <row r="394" spans="2:18" x14ac:dyDescent="0.2">
      <c r="B394" s="133" t="s">
        <v>8</v>
      </c>
      <c r="C394" s="133"/>
      <c r="D394" s="133"/>
      <c r="E394" s="133"/>
      <c r="F394" s="133"/>
      <c r="G394" s="133"/>
      <c r="H394" s="5" t="s">
        <v>5</v>
      </c>
      <c r="I394" s="133" t="s">
        <v>9</v>
      </c>
      <c r="J394" s="133"/>
      <c r="K394" s="133"/>
      <c r="L394" s="133"/>
      <c r="M394" s="133"/>
      <c r="N394" s="15"/>
      <c r="O394" s="15"/>
      <c r="P394" s="20" t="e">
        <f>#REF!-#REF!</f>
        <v>#REF!</v>
      </c>
    </row>
    <row r="395" spans="2:18" x14ac:dyDescent="0.2">
      <c r="B395" s="2">
        <v>0</v>
      </c>
      <c r="C395" s="3">
        <v>1.37</v>
      </c>
      <c r="D395" s="19" t="s">
        <v>21</v>
      </c>
      <c r="E395" s="16"/>
      <c r="F395" s="16"/>
      <c r="G395" s="16"/>
      <c r="H395" s="16"/>
      <c r="I395" s="17"/>
      <c r="J395" s="18"/>
      <c r="K395" s="19"/>
      <c r="L395" s="16"/>
      <c r="M395" s="19"/>
      <c r="N395" s="20"/>
      <c r="O395" s="20"/>
      <c r="P395" s="20"/>
      <c r="R395" s="21"/>
    </row>
    <row r="396" spans="2:18" x14ac:dyDescent="0.2">
      <c r="B396" s="2">
        <v>5</v>
      </c>
      <c r="C396" s="3">
        <v>1.355</v>
      </c>
      <c r="D396" s="3"/>
      <c r="E396" s="19">
        <f>(C395+C396)/2</f>
        <v>1.3625</v>
      </c>
      <c r="F396" s="16">
        <f>B396-B395</f>
        <v>5</v>
      </c>
      <c r="G396" s="19">
        <f>E396*F396</f>
        <v>6.8125</v>
      </c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10</v>
      </c>
      <c r="C397" s="3">
        <v>1.345</v>
      </c>
      <c r="D397" s="19" t="s">
        <v>17</v>
      </c>
      <c r="E397" s="19">
        <f t="shared" ref="E397:E406" si="208">(C396+C397)/2</f>
        <v>1.35</v>
      </c>
      <c r="F397" s="16">
        <f t="shared" ref="F397:F406" si="209">B397-B396</f>
        <v>5</v>
      </c>
      <c r="G397" s="19">
        <f t="shared" ref="G397:G406" si="210">E397*F397</f>
        <v>6.75</v>
      </c>
      <c r="H397" s="16"/>
      <c r="I397" s="21"/>
      <c r="J397" s="21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12</v>
      </c>
      <c r="C398" s="3">
        <v>0.34</v>
      </c>
      <c r="E398" s="19">
        <f t="shared" si="208"/>
        <v>0.84250000000000003</v>
      </c>
      <c r="F398" s="16">
        <f t="shared" si="209"/>
        <v>2</v>
      </c>
      <c r="G398" s="19">
        <f t="shared" si="210"/>
        <v>1.6850000000000001</v>
      </c>
      <c r="H398" s="16"/>
      <c r="I398" s="2">
        <v>0</v>
      </c>
      <c r="J398" s="3">
        <v>1.37</v>
      </c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14</v>
      </c>
      <c r="C399" s="3">
        <v>-3.5000000000000003E-2</v>
      </c>
      <c r="D399" s="3"/>
      <c r="E399" s="19">
        <f t="shared" si="208"/>
        <v>0.15250000000000002</v>
      </c>
      <c r="F399" s="16">
        <f t="shared" si="209"/>
        <v>2</v>
      </c>
      <c r="G399" s="19">
        <f t="shared" si="210"/>
        <v>0.30500000000000005</v>
      </c>
      <c r="H399" s="16"/>
      <c r="I399" s="2">
        <v>5</v>
      </c>
      <c r="J399" s="3">
        <v>1.355</v>
      </c>
      <c r="K399" s="19">
        <f t="shared" ref="K399" si="211">AVERAGE(J398,J399)</f>
        <v>1.3625</v>
      </c>
      <c r="L399" s="16">
        <f t="shared" ref="L399" si="212">I399-I398</f>
        <v>5</v>
      </c>
      <c r="M399" s="19">
        <f t="shared" ref="M399" si="213">L399*K399</f>
        <v>6.8125</v>
      </c>
      <c r="N399" s="20"/>
      <c r="O399" s="20"/>
      <c r="P399" s="20"/>
      <c r="Q399" s="22"/>
      <c r="R399" s="21"/>
    </row>
    <row r="400" spans="2:18" x14ac:dyDescent="0.2">
      <c r="B400" s="2">
        <v>16</v>
      </c>
      <c r="C400" s="3">
        <v>-0.42299999999999999</v>
      </c>
      <c r="D400" s="3"/>
      <c r="E400" s="19">
        <f t="shared" si="208"/>
        <v>-0.22899999999999998</v>
      </c>
      <c r="F400" s="16">
        <f t="shared" si="209"/>
        <v>2</v>
      </c>
      <c r="G400" s="19">
        <f t="shared" si="210"/>
        <v>-0.45799999999999996</v>
      </c>
      <c r="H400" s="16"/>
      <c r="I400" s="2">
        <v>8</v>
      </c>
      <c r="J400" s="3">
        <v>1.345</v>
      </c>
      <c r="K400" s="19">
        <f t="shared" ref="K400:K404" si="214">AVERAGE(J399,J400)</f>
        <v>1.35</v>
      </c>
      <c r="L400" s="16">
        <f t="shared" ref="L400:L404" si="215">I400-I399</f>
        <v>3</v>
      </c>
      <c r="M400" s="19">
        <f t="shared" ref="M400:M404" si="216">L400*K400</f>
        <v>4.0500000000000007</v>
      </c>
      <c r="N400" s="20"/>
      <c r="O400" s="20"/>
      <c r="P400" s="20"/>
      <c r="Q400" s="22"/>
      <c r="R400" s="21"/>
    </row>
    <row r="401" spans="2:18" x14ac:dyDescent="0.2">
      <c r="B401" s="2">
        <v>16.5</v>
      </c>
      <c r="C401" s="3">
        <v>-0.47499999999999998</v>
      </c>
      <c r="D401" s="19" t="s">
        <v>19</v>
      </c>
      <c r="E401" s="19">
        <f t="shared" si="208"/>
        <v>-0.44899999999999995</v>
      </c>
      <c r="F401" s="16">
        <f t="shared" si="209"/>
        <v>0.5</v>
      </c>
      <c r="G401" s="19">
        <f t="shared" si="210"/>
        <v>-0.22449999999999998</v>
      </c>
      <c r="I401" s="60">
        <f>I400+(J400-J401)*1.5</f>
        <v>12.2675</v>
      </c>
      <c r="J401" s="61">
        <v>-1.5</v>
      </c>
      <c r="K401" s="19">
        <f t="shared" si="214"/>
        <v>-7.7500000000000013E-2</v>
      </c>
      <c r="L401" s="16">
        <f t="shared" si="215"/>
        <v>4.2675000000000001</v>
      </c>
      <c r="M401" s="19">
        <f t="shared" si="216"/>
        <v>-0.33073125000000009</v>
      </c>
      <c r="N401" s="20"/>
      <c r="O401" s="20"/>
      <c r="P401" s="20"/>
      <c r="Q401" s="22"/>
      <c r="R401" s="21"/>
    </row>
    <row r="402" spans="2:18" x14ac:dyDescent="0.2">
      <c r="B402" s="2">
        <v>17</v>
      </c>
      <c r="C402" s="3">
        <v>-0.41899999999999998</v>
      </c>
      <c r="D402" s="3"/>
      <c r="E402" s="19">
        <f t="shared" si="208"/>
        <v>-0.44699999999999995</v>
      </c>
      <c r="F402" s="16">
        <f t="shared" si="209"/>
        <v>0.5</v>
      </c>
      <c r="G402" s="19">
        <f t="shared" si="210"/>
        <v>-0.22349999999999998</v>
      </c>
      <c r="I402" s="62">
        <f>I401+3</f>
        <v>15.2675</v>
      </c>
      <c r="J402" s="63">
        <f>J401</f>
        <v>-1.5</v>
      </c>
      <c r="K402" s="19">
        <f t="shared" si="214"/>
        <v>-1.5</v>
      </c>
      <c r="L402" s="16">
        <f t="shared" si="215"/>
        <v>3</v>
      </c>
      <c r="M402" s="19">
        <f t="shared" si="216"/>
        <v>-4.5</v>
      </c>
      <c r="N402" s="20"/>
      <c r="O402" s="20"/>
      <c r="P402" s="20"/>
      <c r="Q402" s="22"/>
      <c r="R402" s="21"/>
    </row>
    <row r="403" spans="2:18" x14ac:dyDescent="0.2">
      <c r="B403" s="2">
        <v>19</v>
      </c>
      <c r="C403" s="3">
        <v>-4.1000000000000002E-2</v>
      </c>
      <c r="E403" s="19">
        <f t="shared" si="208"/>
        <v>-0.22999999999999998</v>
      </c>
      <c r="F403" s="16">
        <f t="shared" si="209"/>
        <v>2</v>
      </c>
      <c r="G403" s="19">
        <f t="shared" si="210"/>
        <v>-0.45999999999999996</v>
      </c>
      <c r="I403" s="60">
        <f>I402+3</f>
        <v>18.267499999999998</v>
      </c>
      <c r="J403" s="61">
        <f>J401</f>
        <v>-1.5</v>
      </c>
      <c r="K403" s="19">
        <f t="shared" si="214"/>
        <v>-1.5</v>
      </c>
      <c r="L403" s="16">
        <f t="shared" si="215"/>
        <v>2.9999999999999982</v>
      </c>
      <c r="M403" s="19">
        <f t="shared" si="216"/>
        <v>-4.4999999999999973</v>
      </c>
      <c r="N403" s="24"/>
      <c r="O403" s="24"/>
      <c r="P403" s="24"/>
      <c r="Q403" s="22"/>
      <c r="R403" s="21"/>
    </row>
    <row r="404" spans="2:18" x14ac:dyDescent="0.2">
      <c r="B404" s="2">
        <v>21</v>
      </c>
      <c r="C404" s="3">
        <v>0.76</v>
      </c>
      <c r="D404" s="3"/>
      <c r="E404" s="19">
        <f t="shared" si="208"/>
        <v>0.35949999999999999</v>
      </c>
      <c r="F404" s="16">
        <f t="shared" si="209"/>
        <v>2</v>
      </c>
      <c r="G404" s="19">
        <f t="shared" si="210"/>
        <v>0.71899999999999997</v>
      </c>
      <c r="H404" s="16"/>
      <c r="I404" s="60">
        <f>I403+(J404-J403)*1.5</f>
        <v>25.758499999999998</v>
      </c>
      <c r="J404" s="65">
        <v>3.4940000000000002</v>
      </c>
      <c r="K404" s="19">
        <f t="shared" si="214"/>
        <v>0.99700000000000011</v>
      </c>
      <c r="L404" s="16">
        <f t="shared" si="215"/>
        <v>7.4909999999999997</v>
      </c>
      <c r="M404" s="19">
        <f t="shared" si="216"/>
        <v>7.4685270000000008</v>
      </c>
      <c r="N404" s="20"/>
      <c r="O404" s="20"/>
      <c r="P404" s="20"/>
      <c r="Q404" s="22"/>
      <c r="R404" s="21"/>
    </row>
    <row r="405" spans="2:18" x14ac:dyDescent="0.2">
      <c r="B405" s="2">
        <v>23</v>
      </c>
      <c r="C405" s="3">
        <v>3.4849999999999999</v>
      </c>
      <c r="D405" s="19" t="s">
        <v>18</v>
      </c>
      <c r="E405" s="19">
        <f t="shared" si="208"/>
        <v>2.1225000000000001</v>
      </c>
      <c r="F405" s="16">
        <f t="shared" si="209"/>
        <v>2</v>
      </c>
      <c r="G405" s="19">
        <f t="shared" si="210"/>
        <v>4.2450000000000001</v>
      </c>
      <c r="H405" s="16"/>
      <c r="I405" s="2">
        <v>27</v>
      </c>
      <c r="J405" s="3">
        <v>3.4940000000000002</v>
      </c>
      <c r="K405" s="19">
        <f t="shared" ref="K405" si="217">AVERAGE(J404,J405)</f>
        <v>3.4940000000000002</v>
      </c>
      <c r="L405" s="16">
        <f t="shared" ref="L405" si="218">I405-I404</f>
        <v>1.241500000000002</v>
      </c>
      <c r="M405" s="19">
        <f t="shared" ref="M405" si="219">L405*K405</f>
        <v>4.3378010000000078</v>
      </c>
      <c r="N405" s="24"/>
      <c r="O405" s="24"/>
      <c r="P405" s="24"/>
      <c r="Q405" s="22"/>
      <c r="R405" s="21"/>
    </row>
    <row r="406" spans="2:18" x14ac:dyDescent="0.2">
      <c r="B406" s="2">
        <v>27</v>
      </c>
      <c r="C406" s="3">
        <v>3.4940000000000002</v>
      </c>
      <c r="D406" s="3" t="s">
        <v>33</v>
      </c>
      <c r="E406" s="19">
        <f t="shared" si="208"/>
        <v>3.4895</v>
      </c>
      <c r="F406" s="16">
        <f t="shared" si="209"/>
        <v>4</v>
      </c>
      <c r="G406" s="19">
        <f t="shared" si="210"/>
        <v>13.958</v>
      </c>
      <c r="H406" s="16"/>
      <c r="I406" s="16"/>
      <c r="J406" s="16"/>
      <c r="K406" s="19"/>
      <c r="L406" s="16"/>
      <c r="M406" s="19"/>
      <c r="N406" s="24"/>
      <c r="O406" s="24"/>
      <c r="P406" s="24"/>
      <c r="Q406" s="22"/>
      <c r="R406" s="21"/>
    </row>
    <row r="407" spans="2:18" x14ac:dyDescent="0.2">
      <c r="B407" s="17"/>
      <c r="C407" s="43"/>
      <c r="D407" s="43"/>
      <c r="E407" s="19"/>
      <c r="F407" s="16"/>
      <c r="G407" s="19"/>
      <c r="H407" s="16" t="s">
        <v>10</v>
      </c>
      <c r="I407" s="16"/>
      <c r="J407" s="16" t="e">
        <f>#REF!</f>
        <v>#REF!</v>
      </c>
      <c r="K407" s="19" t="s">
        <v>11</v>
      </c>
      <c r="L407" s="16" t="e">
        <f>#REF!</f>
        <v>#REF!</v>
      </c>
      <c r="M407" s="19" t="e">
        <f>J407-L407</f>
        <v>#REF!</v>
      </c>
      <c r="N407" s="20"/>
      <c r="O407" s="20"/>
      <c r="P407" s="20"/>
      <c r="R407" s="21"/>
    </row>
    <row r="408" spans="2:18" ht="15" x14ac:dyDescent="0.2">
      <c r="B408" s="1" t="s">
        <v>7</v>
      </c>
      <c r="C408" s="1"/>
      <c r="D408" s="132">
        <v>1.8</v>
      </c>
      <c r="E408" s="132"/>
      <c r="J408" s="13"/>
      <c r="K408" s="13"/>
      <c r="L408" s="13"/>
      <c r="M408" s="13"/>
      <c r="N408" s="14"/>
      <c r="O408" s="14"/>
      <c r="P408" s="14"/>
    </row>
    <row r="409" spans="2:18" x14ac:dyDescent="0.2">
      <c r="B409" s="133" t="s">
        <v>8</v>
      </c>
      <c r="C409" s="133"/>
      <c r="D409" s="133"/>
      <c r="E409" s="133"/>
      <c r="F409" s="133"/>
      <c r="G409" s="133"/>
      <c r="H409" s="5" t="s">
        <v>5</v>
      </c>
      <c r="I409" s="133" t="s">
        <v>9</v>
      </c>
      <c r="J409" s="133"/>
      <c r="K409" s="133"/>
      <c r="L409" s="133"/>
      <c r="M409" s="133"/>
      <c r="N409" s="15"/>
      <c r="O409" s="15"/>
      <c r="P409" s="20" t="e">
        <f>#REF!-#REF!</f>
        <v>#REF!</v>
      </c>
    </row>
    <row r="410" spans="2:18" x14ac:dyDescent="0.2">
      <c r="B410" s="2">
        <v>0</v>
      </c>
      <c r="C410" s="3">
        <v>1.68</v>
      </c>
      <c r="D410" s="19" t="s">
        <v>25</v>
      </c>
      <c r="E410" s="16"/>
      <c r="F410" s="16"/>
      <c r="G410" s="16"/>
      <c r="H410" s="16"/>
      <c r="I410" s="17"/>
      <c r="J410" s="18"/>
      <c r="K410" s="19"/>
      <c r="L410" s="16"/>
      <c r="M410" s="19"/>
      <c r="N410" s="20"/>
      <c r="O410" s="20"/>
      <c r="P410" s="20"/>
      <c r="R410" s="21"/>
    </row>
    <row r="411" spans="2:18" x14ac:dyDescent="0.2">
      <c r="B411" s="2">
        <v>5</v>
      </c>
      <c r="C411" s="3">
        <v>1.675</v>
      </c>
      <c r="D411" s="3"/>
      <c r="E411" s="19">
        <f>(C410+C411)/2</f>
        <v>1.6775</v>
      </c>
      <c r="F411" s="16">
        <f>B411-B410</f>
        <v>5</v>
      </c>
      <c r="G411" s="19">
        <f>E411*F411</f>
        <v>8.3874999999999993</v>
      </c>
      <c r="H411" s="16"/>
      <c r="I411" s="21"/>
      <c r="J411" s="21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">
      <c r="B412" s="2">
        <v>10</v>
      </c>
      <c r="C412" s="3">
        <v>1.67</v>
      </c>
      <c r="D412" s="19" t="s">
        <v>17</v>
      </c>
      <c r="E412" s="19">
        <f t="shared" ref="E412:E421" si="220">(C411+C412)/2</f>
        <v>1.6724999999999999</v>
      </c>
      <c r="F412" s="16">
        <f t="shared" ref="F412:F421" si="221">B412-B411</f>
        <v>5</v>
      </c>
      <c r="G412" s="19">
        <f t="shared" ref="G412:G421" si="222">E412*F412</f>
        <v>8.3624999999999989</v>
      </c>
      <c r="H412" s="16"/>
      <c r="I412" s="21"/>
      <c r="J412" s="21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">
      <c r="B413" s="2">
        <v>11</v>
      </c>
      <c r="C413" s="3">
        <v>0.16500000000000001</v>
      </c>
      <c r="E413" s="19">
        <f t="shared" si="220"/>
        <v>0.91749999999999998</v>
      </c>
      <c r="F413" s="16">
        <f t="shared" si="221"/>
        <v>1</v>
      </c>
      <c r="G413" s="19">
        <f t="shared" si="222"/>
        <v>0.91749999999999998</v>
      </c>
      <c r="H413" s="16"/>
      <c r="I413" s="21"/>
      <c r="J413" s="21"/>
      <c r="K413" s="19"/>
      <c r="L413" s="16"/>
      <c r="M413" s="19"/>
      <c r="N413" s="20"/>
      <c r="O413" s="20"/>
      <c r="P413" s="20"/>
      <c r="Q413" s="22"/>
      <c r="R413" s="21"/>
    </row>
    <row r="414" spans="2:18" x14ac:dyDescent="0.2">
      <c r="B414" s="2">
        <v>13</v>
      </c>
      <c r="C414" s="3">
        <v>-8.1000000000000003E-2</v>
      </c>
      <c r="D414" s="3"/>
      <c r="E414" s="19">
        <f t="shared" si="220"/>
        <v>4.2000000000000003E-2</v>
      </c>
      <c r="F414" s="16">
        <f t="shared" si="221"/>
        <v>2</v>
      </c>
      <c r="G414" s="19">
        <f t="shared" si="222"/>
        <v>8.4000000000000005E-2</v>
      </c>
      <c r="H414" s="16"/>
      <c r="I414" s="2">
        <v>0</v>
      </c>
      <c r="J414" s="3">
        <v>1.68</v>
      </c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15</v>
      </c>
      <c r="C415" s="3">
        <v>-0.38100000000000001</v>
      </c>
      <c r="D415" s="3"/>
      <c r="E415" s="19">
        <f t="shared" si="220"/>
        <v>-0.23100000000000001</v>
      </c>
      <c r="F415" s="16">
        <f t="shared" si="221"/>
        <v>2</v>
      </c>
      <c r="G415" s="19">
        <f t="shared" si="222"/>
        <v>-0.46200000000000002</v>
      </c>
      <c r="H415" s="16"/>
      <c r="I415" s="2">
        <v>5</v>
      </c>
      <c r="J415" s="3">
        <v>1.675</v>
      </c>
      <c r="K415" s="19">
        <f t="shared" ref="K415:K421" si="223">AVERAGE(J414,J415)</f>
        <v>1.6775</v>
      </c>
      <c r="L415" s="16">
        <f t="shared" ref="L415:L421" si="224">I415-I414</f>
        <v>5</v>
      </c>
      <c r="M415" s="19">
        <f t="shared" ref="M415:M421" si="225">L415*K415</f>
        <v>8.3874999999999993</v>
      </c>
      <c r="N415" s="20"/>
      <c r="O415" s="20"/>
      <c r="P415" s="20"/>
      <c r="Q415" s="22"/>
      <c r="R415" s="21"/>
    </row>
    <row r="416" spans="2:18" x14ac:dyDescent="0.2">
      <c r="B416" s="2">
        <v>17</v>
      </c>
      <c r="C416" s="3">
        <v>-0.44700000000000001</v>
      </c>
      <c r="D416" s="19" t="s">
        <v>19</v>
      </c>
      <c r="E416" s="19">
        <f t="shared" si="220"/>
        <v>-0.41400000000000003</v>
      </c>
      <c r="F416" s="16">
        <f t="shared" si="221"/>
        <v>2</v>
      </c>
      <c r="G416" s="19">
        <f t="shared" si="222"/>
        <v>-0.82800000000000007</v>
      </c>
      <c r="I416" s="2">
        <v>8</v>
      </c>
      <c r="J416" s="3">
        <v>1.67</v>
      </c>
      <c r="K416" s="19">
        <f t="shared" si="223"/>
        <v>1.6724999999999999</v>
      </c>
      <c r="L416" s="16">
        <f t="shared" si="224"/>
        <v>3</v>
      </c>
      <c r="M416" s="19">
        <f t="shared" si="225"/>
        <v>5.0175000000000001</v>
      </c>
      <c r="N416" s="20"/>
      <c r="O416" s="20"/>
      <c r="P416" s="20"/>
      <c r="Q416" s="22"/>
      <c r="R416" s="21"/>
    </row>
    <row r="417" spans="2:18" x14ac:dyDescent="0.2">
      <c r="B417" s="2">
        <v>19</v>
      </c>
      <c r="C417" s="3">
        <v>-0.38200000000000001</v>
      </c>
      <c r="E417" s="19">
        <f t="shared" si="220"/>
        <v>-0.41449999999999998</v>
      </c>
      <c r="F417" s="16">
        <f t="shared" si="221"/>
        <v>2</v>
      </c>
      <c r="G417" s="19">
        <f t="shared" si="222"/>
        <v>-0.82899999999999996</v>
      </c>
      <c r="I417" s="60">
        <f>I416+(J416-J417)*1.5</f>
        <v>12.754999999999999</v>
      </c>
      <c r="J417" s="61">
        <v>-1.5</v>
      </c>
      <c r="K417" s="19">
        <f t="shared" si="223"/>
        <v>8.4999999999999964E-2</v>
      </c>
      <c r="L417" s="16">
        <f t="shared" si="224"/>
        <v>4.754999999999999</v>
      </c>
      <c r="M417" s="19">
        <f t="shared" si="225"/>
        <v>0.40417499999999973</v>
      </c>
      <c r="N417" s="20"/>
      <c r="O417" s="20"/>
      <c r="P417" s="20"/>
      <c r="Q417" s="22"/>
      <c r="R417" s="21"/>
    </row>
    <row r="418" spans="2:18" x14ac:dyDescent="0.2">
      <c r="B418" s="2">
        <v>21</v>
      </c>
      <c r="C418" s="3">
        <v>-0.03</v>
      </c>
      <c r="D418" s="3"/>
      <c r="E418" s="19">
        <f t="shared" si="220"/>
        <v>-0.20600000000000002</v>
      </c>
      <c r="F418" s="16">
        <f t="shared" si="221"/>
        <v>2</v>
      </c>
      <c r="G418" s="19">
        <f t="shared" si="222"/>
        <v>-0.41200000000000003</v>
      </c>
      <c r="I418" s="62">
        <f>I417+3</f>
        <v>15.754999999999999</v>
      </c>
      <c r="J418" s="63">
        <f>J417</f>
        <v>-1.5</v>
      </c>
      <c r="K418" s="19">
        <f t="shared" si="223"/>
        <v>-1.5</v>
      </c>
      <c r="L418" s="16">
        <f t="shared" si="224"/>
        <v>3</v>
      </c>
      <c r="M418" s="19">
        <f t="shared" si="225"/>
        <v>-4.5</v>
      </c>
      <c r="N418" s="24"/>
      <c r="O418" s="24"/>
      <c r="P418" s="24"/>
      <c r="Q418" s="22"/>
      <c r="R418" s="21"/>
    </row>
    <row r="419" spans="2:18" x14ac:dyDescent="0.2">
      <c r="B419" s="2">
        <v>23</v>
      </c>
      <c r="C419" s="3">
        <v>1.5649999999999999</v>
      </c>
      <c r="D419" s="3"/>
      <c r="E419" s="19">
        <f t="shared" si="220"/>
        <v>0.76749999999999996</v>
      </c>
      <c r="F419" s="16">
        <f t="shared" si="221"/>
        <v>2</v>
      </c>
      <c r="G419" s="19">
        <f t="shared" si="222"/>
        <v>1.5349999999999999</v>
      </c>
      <c r="H419" s="16"/>
      <c r="I419" s="60">
        <f>I418+3</f>
        <v>18.754999999999999</v>
      </c>
      <c r="J419" s="61">
        <f>J417</f>
        <v>-1.5</v>
      </c>
      <c r="K419" s="19">
        <f t="shared" si="223"/>
        <v>-1.5</v>
      </c>
      <c r="L419" s="16">
        <f t="shared" si="224"/>
        <v>3</v>
      </c>
      <c r="M419" s="19">
        <f t="shared" si="225"/>
        <v>-4.5</v>
      </c>
      <c r="N419" s="20"/>
      <c r="O419" s="20"/>
      <c r="P419" s="20"/>
      <c r="Q419" s="22"/>
      <c r="R419" s="21"/>
    </row>
    <row r="420" spans="2:18" x14ac:dyDescent="0.2">
      <c r="B420" s="2">
        <v>24</v>
      </c>
      <c r="C420" s="3">
        <v>3.5819999999999999</v>
      </c>
      <c r="D420" s="19" t="s">
        <v>18</v>
      </c>
      <c r="E420" s="19">
        <f t="shared" si="220"/>
        <v>2.5735000000000001</v>
      </c>
      <c r="F420" s="16">
        <f t="shared" si="221"/>
        <v>1</v>
      </c>
      <c r="G420" s="19">
        <f t="shared" si="222"/>
        <v>2.5735000000000001</v>
      </c>
      <c r="H420" s="16"/>
      <c r="I420" s="60">
        <f>I419+(J420-J419)*1.5</f>
        <v>26.3765</v>
      </c>
      <c r="J420" s="65">
        <v>3.581</v>
      </c>
      <c r="K420" s="19">
        <f t="shared" si="223"/>
        <v>1.0405</v>
      </c>
      <c r="L420" s="16">
        <f t="shared" si="224"/>
        <v>7.6215000000000011</v>
      </c>
      <c r="M420" s="19">
        <f t="shared" si="225"/>
        <v>7.9301707500000012</v>
      </c>
      <c r="N420" s="24"/>
      <c r="O420" s="24"/>
      <c r="P420" s="24"/>
      <c r="Q420" s="22"/>
      <c r="R420" s="21"/>
    </row>
    <row r="421" spans="2:18" x14ac:dyDescent="0.2">
      <c r="B421" s="2">
        <v>28</v>
      </c>
      <c r="C421" s="3">
        <v>3.58</v>
      </c>
      <c r="D421" s="45" t="s">
        <v>33</v>
      </c>
      <c r="E421" s="19">
        <f t="shared" si="220"/>
        <v>3.581</v>
      </c>
      <c r="F421" s="16">
        <f t="shared" si="221"/>
        <v>4</v>
      </c>
      <c r="G421" s="19">
        <f t="shared" si="222"/>
        <v>14.324</v>
      </c>
      <c r="H421" s="16"/>
      <c r="I421" s="2">
        <v>28</v>
      </c>
      <c r="J421" s="3">
        <v>3.58</v>
      </c>
      <c r="K421" s="19">
        <f t="shared" si="223"/>
        <v>3.5804999999999998</v>
      </c>
      <c r="L421" s="16">
        <f t="shared" si="224"/>
        <v>1.6234999999999999</v>
      </c>
      <c r="M421" s="19">
        <f t="shared" si="225"/>
        <v>5.8129417499999994</v>
      </c>
      <c r="N421" s="24"/>
      <c r="O421" s="24"/>
      <c r="P421" s="24"/>
      <c r="Q421" s="22"/>
      <c r="R421" s="21"/>
    </row>
    <row r="423" spans="2:18" ht="15" x14ac:dyDescent="0.2">
      <c r="B423" s="1" t="s">
        <v>7</v>
      </c>
      <c r="C423" s="1"/>
      <c r="D423" s="132">
        <v>1.9</v>
      </c>
      <c r="E423" s="132"/>
      <c r="J423" s="13"/>
      <c r="K423" s="13"/>
      <c r="L423" s="13"/>
      <c r="M423" s="13"/>
      <c r="N423" s="14"/>
      <c r="O423" s="14"/>
      <c r="P423" s="14"/>
    </row>
    <row r="424" spans="2:18" x14ac:dyDescent="0.2">
      <c r="B424" s="133" t="s">
        <v>8</v>
      </c>
      <c r="C424" s="133"/>
      <c r="D424" s="133"/>
      <c r="E424" s="133"/>
      <c r="F424" s="133"/>
      <c r="G424" s="133"/>
      <c r="H424" s="5" t="s">
        <v>5</v>
      </c>
      <c r="I424" s="133" t="s">
        <v>9</v>
      </c>
      <c r="J424" s="133"/>
      <c r="K424" s="133"/>
      <c r="L424" s="133"/>
      <c r="M424" s="133"/>
      <c r="N424" s="15"/>
      <c r="O424" s="15"/>
      <c r="P424" s="20" t="e">
        <f>#REF!-I437</f>
        <v>#REF!</v>
      </c>
    </row>
    <row r="425" spans="2:18" x14ac:dyDescent="0.2">
      <c r="B425" s="2">
        <v>0</v>
      </c>
      <c r="C425" s="3">
        <v>2.5059999999999998</v>
      </c>
      <c r="D425" s="3" t="s">
        <v>29</v>
      </c>
      <c r="E425" s="16"/>
      <c r="F425" s="16"/>
      <c r="G425" s="16"/>
      <c r="H425" s="16"/>
      <c r="I425" s="17"/>
      <c r="J425" s="18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>
        <v>5</v>
      </c>
      <c r="C426" s="3">
        <v>2.5110000000000001</v>
      </c>
      <c r="D426" s="3"/>
      <c r="E426" s="19">
        <f>(C425+C426)/2</f>
        <v>2.5084999999999997</v>
      </c>
      <c r="F426" s="16">
        <f>B426-B425</f>
        <v>5</v>
      </c>
      <c r="G426" s="19">
        <f>E426*F426</f>
        <v>12.542499999999999</v>
      </c>
      <c r="H426" s="16"/>
      <c r="I426" s="21"/>
      <c r="J426" s="21"/>
      <c r="K426" s="19"/>
      <c r="L426" s="16"/>
      <c r="M426" s="19"/>
      <c r="N426" s="20"/>
      <c r="O426" s="20"/>
      <c r="P426" s="20"/>
      <c r="Q426" s="22"/>
      <c r="R426" s="21"/>
    </row>
    <row r="427" spans="2:18" x14ac:dyDescent="0.2">
      <c r="B427" s="2">
        <v>10</v>
      </c>
      <c r="C427" s="3">
        <v>2.516</v>
      </c>
      <c r="D427" s="19" t="s">
        <v>17</v>
      </c>
      <c r="E427" s="19">
        <f t="shared" ref="E427:E438" si="226">(C426+C427)/2</f>
        <v>2.5135000000000001</v>
      </c>
      <c r="F427" s="16">
        <f t="shared" ref="F427:F438" si="227">B427-B426</f>
        <v>5</v>
      </c>
      <c r="G427" s="19">
        <f t="shared" ref="G427:G438" si="228">E427*F427</f>
        <v>12.567500000000001</v>
      </c>
      <c r="H427" s="16"/>
      <c r="I427" s="21"/>
      <c r="J427" s="21"/>
      <c r="K427" s="19"/>
      <c r="L427" s="16"/>
      <c r="M427" s="19"/>
      <c r="N427" s="20"/>
      <c r="O427" s="20"/>
      <c r="P427" s="20"/>
      <c r="Q427" s="22"/>
      <c r="R427" s="21"/>
    </row>
    <row r="428" spans="2:18" x14ac:dyDescent="0.2">
      <c r="B428" s="2">
        <v>12</v>
      </c>
      <c r="C428" s="3">
        <v>0.35099999999999998</v>
      </c>
      <c r="D428" s="3"/>
      <c r="E428" s="19">
        <f t="shared" si="226"/>
        <v>1.4335</v>
      </c>
      <c r="F428" s="16">
        <f t="shared" si="227"/>
        <v>2</v>
      </c>
      <c r="G428" s="19">
        <f t="shared" si="228"/>
        <v>2.867</v>
      </c>
      <c r="H428" s="16"/>
      <c r="I428" s="21"/>
      <c r="J428" s="21"/>
      <c r="K428" s="19"/>
      <c r="L428" s="16"/>
      <c r="M428" s="19"/>
      <c r="N428" s="20"/>
      <c r="O428" s="20"/>
      <c r="P428" s="20"/>
      <c r="Q428" s="22"/>
      <c r="R428" s="21"/>
    </row>
    <row r="429" spans="2:18" x14ac:dyDescent="0.2">
      <c r="B429" s="2">
        <v>14</v>
      </c>
      <c r="C429" s="3">
        <v>5.0999999999999997E-2</v>
      </c>
      <c r="D429" s="3"/>
      <c r="E429" s="19">
        <f t="shared" si="226"/>
        <v>0.20099999999999998</v>
      </c>
      <c r="F429" s="16">
        <f t="shared" si="227"/>
        <v>2</v>
      </c>
      <c r="G429" s="19">
        <f t="shared" si="228"/>
        <v>0.40199999999999997</v>
      </c>
      <c r="H429" s="16"/>
      <c r="I429" s="21"/>
      <c r="J429" s="21"/>
      <c r="K429" s="19"/>
      <c r="L429" s="16"/>
      <c r="M429" s="19"/>
      <c r="N429" s="20"/>
      <c r="O429" s="20"/>
      <c r="P429" s="20"/>
      <c r="Q429" s="22"/>
      <c r="R429" s="21"/>
    </row>
    <row r="430" spans="2:18" x14ac:dyDescent="0.2">
      <c r="B430" s="2">
        <v>15</v>
      </c>
      <c r="C430" s="3">
        <v>-0.19500000000000001</v>
      </c>
      <c r="D430" s="3"/>
      <c r="E430" s="19">
        <f t="shared" si="226"/>
        <v>-7.2000000000000008E-2</v>
      </c>
      <c r="F430" s="16">
        <f t="shared" si="227"/>
        <v>1</v>
      </c>
      <c r="G430" s="19">
        <f t="shared" si="228"/>
        <v>-7.2000000000000008E-2</v>
      </c>
      <c r="H430" s="16"/>
      <c r="I430" s="2">
        <v>0</v>
      </c>
      <c r="J430" s="3">
        <v>2.5059999999999998</v>
      </c>
      <c r="K430" s="19"/>
      <c r="L430" s="16"/>
      <c r="M430" s="19"/>
      <c r="N430" s="20"/>
      <c r="O430" s="20"/>
      <c r="P430" s="20"/>
      <c r="Q430" s="22"/>
      <c r="R430" s="21"/>
    </row>
    <row r="431" spans="2:18" x14ac:dyDescent="0.2">
      <c r="B431" s="2">
        <v>16</v>
      </c>
      <c r="C431" s="3">
        <v>-0.28399999999999997</v>
      </c>
      <c r="D431" s="19" t="s">
        <v>19</v>
      </c>
      <c r="E431" s="19">
        <f t="shared" si="226"/>
        <v>-0.23949999999999999</v>
      </c>
      <c r="F431" s="16">
        <f t="shared" si="227"/>
        <v>1</v>
      </c>
      <c r="G431" s="19">
        <f t="shared" si="228"/>
        <v>-0.23949999999999999</v>
      </c>
      <c r="I431" s="2">
        <v>5</v>
      </c>
      <c r="J431" s="3">
        <v>2.5110000000000001</v>
      </c>
      <c r="K431" s="19">
        <f t="shared" ref="K431:K438" si="229">AVERAGE(J430,J431)</f>
        <v>2.5084999999999997</v>
      </c>
      <c r="L431" s="16">
        <f t="shared" ref="L431:L438" si="230">I431-I430</f>
        <v>5</v>
      </c>
      <c r="M431" s="19">
        <f t="shared" ref="M431:M438" si="231">L431*K431</f>
        <v>12.542499999999999</v>
      </c>
      <c r="N431" s="20"/>
      <c r="O431" s="20"/>
      <c r="P431" s="20"/>
      <c r="Q431" s="22"/>
      <c r="R431" s="21"/>
    </row>
    <row r="432" spans="2:18" x14ac:dyDescent="0.2">
      <c r="B432" s="2">
        <v>17</v>
      </c>
      <c r="C432" s="3">
        <v>-0.22500000000000001</v>
      </c>
      <c r="D432" s="3"/>
      <c r="E432" s="19">
        <f t="shared" si="226"/>
        <v>-0.2545</v>
      </c>
      <c r="F432" s="16">
        <f t="shared" si="227"/>
        <v>1</v>
      </c>
      <c r="G432" s="19">
        <f t="shared" si="228"/>
        <v>-0.2545</v>
      </c>
      <c r="I432" s="2">
        <v>10</v>
      </c>
      <c r="J432" s="3">
        <v>2.516</v>
      </c>
      <c r="K432" s="19">
        <f t="shared" si="229"/>
        <v>2.5135000000000001</v>
      </c>
      <c r="L432" s="16">
        <f t="shared" si="230"/>
        <v>5</v>
      </c>
      <c r="M432" s="19">
        <f t="shared" si="231"/>
        <v>12.567500000000001</v>
      </c>
      <c r="N432" s="20"/>
      <c r="O432" s="20"/>
      <c r="P432" s="20"/>
      <c r="Q432" s="22"/>
      <c r="R432" s="21"/>
    </row>
    <row r="433" spans="2:18" x14ac:dyDescent="0.2">
      <c r="B433" s="2">
        <v>18</v>
      </c>
      <c r="C433" s="3">
        <v>-3.5000000000000003E-2</v>
      </c>
      <c r="D433" s="3"/>
      <c r="E433" s="19">
        <f t="shared" si="226"/>
        <v>-0.13</v>
      </c>
      <c r="F433" s="16">
        <f t="shared" si="227"/>
        <v>1</v>
      </c>
      <c r="G433" s="19">
        <f t="shared" si="228"/>
        <v>-0.13</v>
      </c>
      <c r="I433" s="2">
        <v>12</v>
      </c>
      <c r="J433" s="3">
        <v>0.35099999999999998</v>
      </c>
      <c r="K433" s="19">
        <f t="shared" si="229"/>
        <v>1.4335</v>
      </c>
      <c r="L433" s="16">
        <f t="shared" si="230"/>
        <v>2</v>
      </c>
      <c r="M433" s="19">
        <f t="shared" si="231"/>
        <v>2.867</v>
      </c>
      <c r="N433" s="24"/>
      <c r="O433" s="24"/>
      <c r="P433" s="24"/>
      <c r="Q433" s="22"/>
      <c r="R433" s="21"/>
    </row>
    <row r="434" spans="2:18" x14ac:dyDescent="0.2">
      <c r="B434" s="2">
        <v>20</v>
      </c>
      <c r="C434" s="3">
        <v>0.156</v>
      </c>
      <c r="D434" s="3"/>
      <c r="E434" s="19">
        <f t="shared" si="226"/>
        <v>6.0499999999999998E-2</v>
      </c>
      <c r="F434" s="16">
        <f t="shared" si="227"/>
        <v>2</v>
      </c>
      <c r="G434" s="19">
        <f t="shared" si="228"/>
        <v>0.121</v>
      </c>
      <c r="H434" s="16"/>
      <c r="I434" s="60">
        <f>I433+(J433-J434)*1.5</f>
        <v>14.7765</v>
      </c>
      <c r="J434" s="61">
        <v>-1.5</v>
      </c>
      <c r="K434" s="19">
        <f t="shared" si="229"/>
        <v>-0.57450000000000001</v>
      </c>
      <c r="L434" s="16">
        <f t="shared" si="230"/>
        <v>2.7765000000000004</v>
      </c>
      <c r="M434" s="19">
        <f t="shared" si="231"/>
        <v>-1.5950992500000003</v>
      </c>
      <c r="N434" s="20"/>
      <c r="O434" s="20"/>
      <c r="P434" s="20"/>
      <c r="Q434" s="22"/>
      <c r="R434" s="21"/>
    </row>
    <row r="435" spans="2:18" x14ac:dyDescent="0.2">
      <c r="B435" s="2">
        <v>21</v>
      </c>
      <c r="C435" s="3">
        <v>0.45100000000000001</v>
      </c>
      <c r="E435" s="19">
        <f t="shared" si="226"/>
        <v>0.30349999999999999</v>
      </c>
      <c r="F435" s="16">
        <f t="shared" si="227"/>
        <v>1</v>
      </c>
      <c r="G435" s="19">
        <f t="shared" si="228"/>
        <v>0.30349999999999999</v>
      </c>
      <c r="H435" s="16"/>
      <c r="I435" s="62">
        <f>I434+3</f>
        <v>17.776499999999999</v>
      </c>
      <c r="J435" s="63">
        <f>J434</f>
        <v>-1.5</v>
      </c>
      <c r="K435" s="19">
        <f t="shared" si="229"/>
        <v>-1.5</v>
      </c>
      <c r="L435" s="16">
        <f t="shared" si="230"/>
        <v>2.9999999999999982</v>
      </c>
      <c r="M435" s="19">
        <f t="shared" si="231"/>
        <v>-4.4999999999999973</v>
      </c>
      <c r="N435" s="24"/>
      <c r="O435" s="24"/>
      <c r="P435" s="24"/>
      <c r="Q435" s="22"/>
      <c r="R435" s="21"/>
    </row>
    <row r="436" spans="2:18" x14ac:dyDescent="0.2">
      <c r="B436" s="2">
        <v>22</v>
      </c>
      <c r="C436" s="3">
        <v>1.5660000000000001</v>
      </c>
      <c r="D436" s="19" t="s">
        <v>18</v>
      </c>
      <c r="E436" s="19">
        <f t="shared" si="226"/>
        <v>1.0085</v>
      </c>
      <c r="F436" s="16">
        <f t="shared" si="227"/>
        <v>1</v>
      </c>
      <c r="G436" s="19">
        <f t="shared" si="228"/>
        <v>1.0085</v>
      </c>
      <c r="H436" s="16"/>
      <c r="I436" s="60">
        <f>I435+3</f>
        <v>20.776499999999999</v>
      </c>
      <c r="J436" s="61">
        <f>J434</f>
        <v>-1.5</v>
      </c>
      <c r="K436" s="19">
        <f t="shared" si="229"/>
        <v>-1.5</v>
      </c>
      <c r="L436" s="16">
        <f t="shared" si="230"/>
        <v>3</v>
      </c>
      <c r="M436" s="19">
        <f t="shared" si="231"/>
        <v>-4.5</v>
      </c>
      <c r="N436" s="24"/>
      <c r="O436" s="24"/>
      <c r="P436" s="24"/>
      <c r="Q436" s="22"/>
      <c r="R436" s="21"/>
    </row>
    <row r="437" spans="2:18" x14ac:dyDescent="0.2">
      <c r="B437" s="2">
        <v>30</v>
      </c>
      <c r="C437" s="3">
        <v>1.571</v>
      </c>
      <c r="D437" s="3"/>
      <c r="E437" s="19">
        <f t="shared" si="226"/>
        <v>1.5685</v>
      </c>
      <c r="F437" s="16">
        <f t="shared" si="227"/>
        <v>8</v>
      </c>
      <c r="G437" s="19">
        <f t="shared" si="228"/>
        <v>12.548</v>
      </c>
      <c r="H437" s="16"/>
      <c r="I437" s="60">
        <f>I436+(J437-J436)*1.5</f>
        <v>25.276499999999999</v>
      </c>
      <c r="J437" s="65">
        <v>1.5</v>
      </c>
      <c r="K437" s="19">
        <f t="shared" si="229"/>
        <v>0</v>
      </c>
      <c r="L437" s="16">
        <f t="shared" si="230"/>
        <v>4.5</v>
      </c>
      <c r="M437" s="19">
        <f t="shared" si="231"/>
        <v>0</v>
      </c>
      <c r="N437" s="20"/>
      <c r="O437" s="20"/>
      <c r="P437" s="20"/>
      <c r="R437" s="21"/>
    </row>
    <row r="438" spans="2:18" x14ac:dyDescent="0.2">
      <c r="B438" s="2">
        <v>35</v>
      </c>
      <c r="C438" s="3">
        <v>1.5760000000000001</v>
      </c>
      <c r="D438" s="3" t="s">
        <v>21</v>
      </c>
      <c r="E438" s="19">
        <f t="shared" si="226"/>
        <v>1.5735000000000001</v>
      </c>
      <c r="F438" s="16">
        <f t="shared" si="227"/>
        <v>5</v>
      </c>
      <c r="G438" s="19">
        <f t="shared" si="228"/>
        <v>7.8675000000000006</v>
      </c>
      <c r="H438" s="1"/>
      <c r="I438" s="2">
        <v>30</v>
      </c>
      <c r="J438" s="3">
        <v>1.571</v>
      </c>
      <c r="K438" s="19">
        <f t="shared" si="229"/>
        <v>1.5354999999999999</v>
      </c>
      <c r="L438" s="16">
        <f t="shared" si="230"/>
        <v>4.7235000000000014</v>
      </c>
      <c r="M438" s="19">
        <f t="shared" si="231"/>
        <v>7.2529342500000018</v>
      </c>
      <c r="N438" s="20"/>
      <c r="O438" s="20"/>
      <c r="P438" s="20"/>
      <c r="R438" s="21"/>
    </row>
    <row r="439" spans="2:18" ht="15" x14ac:dyDescent="0.2">
      <c r="B439" s="1" t="s">
        <v>7</v>
      </c>
      <c r="C439" s="1"/>
      <c r="D439" s="132">
        <v>2</v>
      </c>
      <c r="E439" s="132"/>
      <c r="J439" s="13"/>
      <c r="K439" s="13"/>
      <c r="L439" s="13"/>
      <c r="M439" s="13"/>
      <c r="N439" s="14"/>
      <c r="O439" s="14"/>
      <c r="P439" s="14"/>
    </row>
    <row r="440" spans="2:18" x14ac:dyDescent="0.2">
      <c r="B440" s="133" t="s">
        <v>8</v>
      </c>
      <c r="C440" s="133"/>
      <c r="D440" s="133"/>
      <c r="E440" s="133"/>
      <c r="F440" s="133"/>
      <c r="G440" s="133"/>
      <c r="H440" s="5" t="s">
        <v>5</v>
      </c>
      <c r="I440" s="133" t="s">
        <v>9</v>
      </c>
      <c r="J440" s="133"/>
      <c r="K440" s="133"/>
      <c r="L440" s="133"/>
      <c r="M440" s="133"/>
      <c r="N440" s="15"/>
      <c r="O440" s="15"/>
      <c r="P440" s="20" t="e">
        <f>#REF!-#REF!</f>
        <v>#REF!</v>
      </c>
    </row>
    <row r="441" spans="2:18" x14ac:dyDescent="0.2">
      <c r="B441" s="2">
        <v>0</v>
      </c>
      <c r="C441" s="3">
        <v>3.7320000000000002</v>
      </c>
      <c r="D441" s="3" t="s">
        <v>21</v>
      </c>
      <c r="E441" s="16"/>
      <c r="F441" s="16"/>
      <c r="G441" s="16"/>
      <c r="H441" s="16"/>
      <c r="I441" s="17"/>
      <c r="J441" s="18"/>
      <c r="K441" s="19"/>
      <c r="L441" s="16"/>
      <c r="M441" s="19"/>
      <c r="N441" s="20"/>
      <c r="O441" s="20"/>
      <c r="P441" s="20"/>
      <c r="R441" s="21"/>
    </row>
    <row r="442" spans="2:18" x14ac:dyDescent="0.2">
      <c r="B442" s="2">
        <v>5</v>
      </c>
      <c r="C442" s="3">
        <v>3.9750000000000001</v>
      </c>
      <c r="E442" s="19">
        <f>(C441+C442)/2</f>
        <v>3.8535000000000004</v>
      </c>
      <c r="F442" s="16">
        <f>B442-B441</f>
        <v>5</v>
      </c>
      <c r="G442" s="19">
        <f>E442*F442</f>
        <v>19.267500000000002</v>
      </c>
      <c r="H442" s="16"/>
      <c r="I442" s="21"/>
      <c r="J442" s="21"/>
      <c r="K442" s="19"/>
      <c r="L442" s="16"/>
      <c r="M442" s="19"/>
      <c r="N442" s="20"/>
      <c r="O442" s="20"/>
      <c r="P442" s="20"/>
      <c r="Q442" s="22"/>
      <c r="R442" s="21"/>
    </row>
    <row r="443" spans="2:18" x14ac:dyDescent="0.2">
      <c r="B443" s="2">
        <v>10</v>
      </c>
      <c r="C443" s="3">
        <v>2.7879999999999998</v>
      </c>
      <c r="D443" s="19" t="s">
        <v>17</v>
      </c>
      <c r="E443" s="19">
        <f t="shared" ref="E443:E452" si="232">(C442+C443)/2</f>
        <v>3.3815</v>
      </c>
      <c r="F443" s="16">
        <f t="shared" ref="F443:F452" si="233">B443-B442</f>
        <v>5</v>
      </c>
      <c r="G443" s="19">
        <f t="shared" ref="G443:G452" si="234">E443*F443</f>
        <v>16.907499999999999</v>
      </c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>
        <v>12</v>
      </c>
      <c r="C444" s="3">
        <v>1.772</v>
      </c>
      <c r="D444" s="3"/>
      <c r="E444" s="19">
        <f t="shared" si="232"/>
        <v>2.2799999999999998</v>
      </c>
      <c r="F444" s="16">
        <f t="shared" si="233"/>
        <v>2</v>
      </c>
      <c r="G444" s="19">
        <f t="shared" si="234"/>
        <v>4.5599999999999996</v>
      </c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>
        <v>14</v>
      </c>
      <c r="C445" s="3">
        <v>0.83299999999999996</v>
      </c>
      <c r="D445" s="3"/>
      <c r="E445" s="19">
        <f t="shared" si="232"/>
        <v>1.3025</v>
      </c>
      <c r="F445" s="16">
        <f t="shared" si="233"/>
        <v>2</v>
      </c>
      <c r="G445" s="19">
        <f t="shared" si="234"/>
        <v>2.605</v>
      </c>
      <c r="H445" s="16"/>
      <c r="I445" s="2">
        <v>0</v>
      </c>
      <c r="J445" s="3">
        <v>3.7320000000000002</v>
      </c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>
        <v>16</v>
      </c>
      <c r="C446" s="3">
        <v>0.254</v>
      </c>
      <c r="D446" s="3"/>
      <c r="E446" s="19">
        <f t="shared" si="232"/>
        <v>0.54349999999999998</v>
      </c>
      <c r="F446" s="16">
        <f t="shared" si="233"/>
        <v>2</v>
      </c>
      <c r="G446" s="19">
        <f t="shared" si="234"/>
        <v>1.087</v>
      </c>
      <c r="H446" s="16"/>
      <c r="I446" s="2">
        <v>5</v>
      </c>
      <c r="J446" s="3">
        <v>3.9750000000000001</v>
      </c>
      <c r="K446" s="19">
        <f t="shared" ref="K446:K451" si="235">AVERAGE(J445,J446)</f>
        <v>3.8535000000000004</v>
      </c>
      <c r="L446" s="16">
        <f t="shared" ref="L446:L451" si="236">I446-I445</f>
        <v>5</v>
      </c>
      <c r="M446" s="19">
        <f t="shared" ref="M446:M451" si="237">L446*K446</f>
        <v>19.267500000000002</v>
      </c>
      <c r="N446" s="20"/>
      <c r="O446" s="20"/>
      <c r="P446" s="20"/>
      <c r="Q446" s="22"/>
      <c r="R446" s="21"/>
    </row>
    <row r="447" spans="2:18" x14ac:dyDescent="0.2">
      <c r="B447" s="2">
        <v>18</v>
      </c>
      <c r="C447" s="3">
        <v>0.153</v>
      </c>
      <c r="D447" s="19" t="s">
        <v>19</v>
      </c>
      <c r="E447" s="19">
        <f t="shared" si="232"/>
        <v>0.20350000000000001</v>
      </c>
      <c r="F447" s="16">
        <f t="shared" si="233"/>
        <v>2</v>
      </c>
      <c r="G447" s="19">
        <f t="shared" si="234"/>
        <v>0.40700000000000003</v>
      </c>
      <c r="I447" s="60">
        <f>I446+(J446-J447)*1.5</f>
        <v>13.212499999999999</v>
      </c>
      <c r="J447" s="61">
        <v>-1.5</v>
      </c>
      <c r="K447" s="19">
        <f t="shared" si="235"/>
        <v>1.2375</v>
      </c>
      <c r="L447" s="16">
        <f t="shared" si="236"/>
        <v>8.2124999999999986</v>
      </c>
      <c r="M447" s="19">
        <f t="shared" si="237"/>
        <v>10.162968749999999</v>
      </c>
      <c r="N447" s="20"/>
      <c r="O447" s="20"/>
      <c r="P447" s="20"/>
      <c r="Q447" s="22"/>
      <c r="R447" s="21"/>
    </row>
    <row r="448" spans="2:18" x14ac:dyDescent="0.2">
      <c r="B448" s="2">
        <v>20</v>
      </c>
      <c r="C448" s="3">
        <v>0.25600000000000001</v>
      </c>
      <c r="D448" s="3"/>
      <c r="E448" s="19">
        <f t="shared" si="232"/>
        <v>0.20450000000000002</v>
      </c>
      <c r="F448" s="16">
        <f t="shared" si="233"/>
        <v>2</v>
      </c>
      <c r="G448" s="19">
        <f t="shared" si="234"/>
        <v>0.40900000000000003</v>
      </c>
      <c r="I448" s="62">
        <f>I447+3</f>
        <v>16.212499999999999</v>
      </c>
      <c r="J448" s="63">
        <f>J447</f>
        <v>-1.5</v>
      </c>
      <c r="K448" s="19">
        <f t="shared" si="235"/>
        <v>-1.5</v>
      </c>
      <c r="L448" s="16">
        <f t="shared" si="236"/>
        <v>3</v>
      </c>
      <c r="M448" s="19">
        <f t="shared" si="237"/>
        <v>-4.5</v>
      </c>
      <c r="N448" s="20"/>
      <c r="O448" s="20"/>
      <c r="P448" s="20"/>
      <c r="Q448" s="22"/>
      <c r="R448" s="21"/>
    </row>
    <row r="449" spans="2:18" x14ac:dyDescent="0.2">
      <c r="B449" s="2">
        <v>22</v>
      </c>
      <c r="C449" s="3">
        <v>0.878</v>
      </c>
      <c r="D449" s="3"/>
      <c r="E449" s="19">
        <f t="shared" si="232"/>
        <v>0.56699999999999995</v>
      </c>
      <c r="F449" s="16">
        <f t="shared" si="233"/>
        <v>2</v>
      </c>
      <c r="G449" s="19">
        <f t="shared" si="234"/>
        <v>1.1339999999999999</v>
      </c>
      <c r="I449" s="60">
        <f>I448+3</f>
        <v>19.212499999999999</v>
      </c>
      <c r="J449" s="61">
        <f>J447</f>
        <v>-1.5</v>
      </c>
      <c r="K449" s="19">
        <f t="shared" si="235"/>
        <v>-1.5</v>
      </c>
      <c r="L449" s="16">
        <f t="shared" si="236"/>
        <v>3</v>
      </c>
      <c r="M449" s="19">
        <f t="shared" si="237"/>
        <v>-4.5</v>
      </c>
      <c r="N449" s="24"/>
      <c r="O449" s="24"/>
      <c r="P449" s="24"/>
      <c r="Q449" s="22"/>
      <c r="R449" s="21"/>
    </row>
    <row r="450" spans="2:18" x14ac:dyDescent="0.2">
      <c r="B450" s="2">
        <v>24</v>
      </c>
      <c r="C450" s="3">
        <v>1.7889999999999999</v>
      </c>
      <c r="D450" s="3"/>
      <c r="E450" s="19">
        <f t="shared" si="232"/>
        <v>1.3334999999999999</v>
      </c>
      <c r="F450" s="16">
        <f t="shared" si="233"/>
        <v>2</v>
      </c>
      <c r="G450" s="19">
        <f t="shared" si="234"/>
        <v>2.6669999999999998</v>
      </c>
      <c r="H450" s="16"/>
      <c r="I450" s="60">
        <f>I449+(J450-J449)*1.5</f>
        <v>24.462499999999999</v>
      </c>
      <c r="J450" s="65">
        <v>2</v>
      </c>
      <c r="K450" s="19">
        <f t="shared" si="235"/>
        <v>0.25</v>
      </c>
      <c r="L450" s="16">
        <f t="shared" si="236"/>
        <v>5.25</v>
      </c>
      <c r="M450" s="19">
        <f t="shared" si="237"/>
        <v>1.3125</v>
      </c>
      <c r="N450" s="20"/>
      <c r="O450" s="20"/>
      <c r="P450" s="20"/>
      <c r="Q450" s="22"/>
      <c r="R450" s="21"/>
    </row>
    <row r="451" spans="2:18" x14ac:dyDescent="0.2">
      <c r="B451" s="2">
        <v>26</v>
      </c>
      <c r="C451" s="3">
        <v>2.266</v>
      </c>
      <c r="D451" s="19" t="s">
        <v>18</v>
      </c>
      <c r="E451" s="19">
        <f t="shared" si="232"/>
        <v>2.0274999999999999</v>
      </c>
      <c r="F451" s="16">
        <f t="shared" si="233"/>
        <v>2</v>
      </c>
      <c r="G451" s="19">
        <f t="shared" si="234"/>
        <v>4.0549999999999997</v>
      </c>
      <c r="H451" s="16"/>
      <c r="I451" s="2">
        <v>26</v>
      </c>
      <c r="J451" s="3">
        <v>2.266</v>
      </c>
      <c r="K451" s="19">
        <f t="shared" si="235"/>
        <v>2.133</v>
      </c>
      <c r="L451" s="16">
        <f t="shared" si="236"/>
        <v>1.5375000000000014</v>
      </c>
      <c r="M451" s="19">
        <f t="shared" si="237"/>
        <v>3.2794875000000032</v>
      </c>
      <c r="N451" s="24"/>
      <c r="O451" s="24"/>
      <c r="P451" s="24"/>
      <c r="Q451" s="22"/>
      <c r="R451" s="21"/>
    </row>
    <row r="452" spans="2:18" x14ac:dyDescent="0.2">
      <c r="B452" s="2">
        <v>30</v>
      </c>
      <c r="C452" s="3">
        <v>2.6320000000000001</v>
      </c>
      <c r="D452" s="3" t="s">
        <v>20</v>
      </c>
      <c r="E452" s="19">
        <f t="shared" si="232"/>
        <v>2.4489999999999998</v>
      </c>
      <c r="F452" s="16">
        <f t="shared" si="233"/>
        <v>4</v>
      </c>
      <c r="G452" s="19">
        <f t="shared" si="234"/>
        <v>9.7959999999999994</v>
      </c>
      <c r="H452" s="16"/>
      <c r="I452" s="2">
        <v>30</v>
      </c>
      <c r="J452" s="3">
        <v>2.6320000000000001</v>
      </c>
      <c r="K452" s="19">
        <f t="shared" ref="K452" si="238">AVERAGE(J451,J452)</f>
        <v>2.4489999999999998</v>
      </c>
      <c r="L452" s="16">
        <f t="shared" ref="L452" si="239">I452-I451</f>
        <v>4</v>
      </c>
      <c r="M452" s="19">
        <f t="shared" ref="M452" si="240">L452*K452</f>
        <v>9.7959999999999994</v>
      </c>
      <c r="N452" s="24"/>
      <c r="O452" s="24"/>
      <c r="P452" s="24"/>
      <c r="Q452" s="22"/>
      <c r="R452" s="21"/>
    </row>
    <row r="453" spans="2:18" ht="15" x14ac:dyDescent="0.2">
      <c r="B453" s="1" t="s">
        <v>7</v>
      </c>
      <c r="C453" s="1"/>
      <c r="D453" s="132">
        <v>2.1</v>
      </c>
      <c r="E453" s="132"/>
      <c r="J453" s="13"/>
      <c r="K453" s="13"/>
      <c r="L453" s="13"/>
      <c r="M453" s="13"/>
      <c r="N453" s="14"/>
      <c r="O453" s="14"/>
      <c r="P453" s="14"/>
    </row>
    <row r="454" spans="2:18" x14ac:dyDescent="0.2">
      <c r="B454" s="133" t="s">
        <v>8</v>
      </c>
      <c r="C454" s="133"/>
      <c r="D454" s="133"/>
      <c r="E454" s="133"/>
      <c r="F454" s="133"/>
      <c r="G454" s="133"/>
      <c r="H454" s="5" t="s">
        <v>5</v>
      </c>
      <c r="I454" s="133" t="s">
        <v>9</v>
      </c>
      <c r="J454" s="133"/>
      <c r="K454" s="133"/>
      <c r="L454" s="133"/>
      <c r="M454" s="133"/>
      <c r="N454" s="15"/>
      <c r="O454" s="15"/>
      <c r="P454" s="20" t="e">
        <f>#REF!-I467</f>
        <v>#REF!</v>
      </c>
    </row>
    <row r="455" spans="2:18" x14ac:dyDescent="0.2">
      <c r="B455" s="2">
        <v>0</v>
      </c>
      <c r="C455" s="3">
        <v>4.0039999999999996</v>
      </c>
      <c r="D455" s="3" t="s">
        <v>29</v>
      </c>
      <c r="E455" s="16"/>
      <c r="F455" s="16"/>
      <c r="G455" s="16"/>
      <c r="H455" s="16"/>
      <c r="I455" s="17"/>
      <c r="J455" s="18"/>
      <c r="K455" s="19"/>
      <c r="L455" s="16"/>
      <c r="M455" s="19"/>
      <c r="N455" s="20"/>
      <c r="O455" s="20"/>
      <c r="P455" s="20"/>
      <c r="R455" s="21"/>
    </row>
    <row r="456" spans="2:18" x14ac:dyDescent="0.2">
      <c r="B456" s="2">
        <v>5</v>
      </c>
      <c r="C456" s="3">
        <v>3.9990000000000001</v>
      </c>
      <c r="E456" s="19">
        <f>(C455+C456)/2</f>
        <v>4.0015000000000001</v>
      </c>
      <c r="F456" s="16">
        <f>B456-B455</f>
        <v>5</v>
      </c>
      <c r="G456" s="19">
        <f>E456*F456</f>
        <v>20.0075</v>
      </c>
      <c r="H456" s="16"/>
      <c r="I456" s="21"/>
      <c r="J456" s="21"/>
      <c r="K456" s="19"/>
      <c r="L456" s="16"/>
      <c r="M456" s="19"/>
      <c r="N456" s="20"/>
      <c r="O456" s="20"/>
      <c r="P456" s="20"/>
      <c r="Q456" s="22"/>
      <c r="R456" s="21"/>
    </row>
    <row r="457" spans="2:18" x14ac:dyDescent="0.2">
      <c r="B457" s="2">
        <v>10</v>
      </c>
      <c r="C457" s="3">
        <v>2.798</v>
      </c>
      <c r="D457" s="19" t="s">
        <v>17</v>
      </c>
      <c r="E457" s="19">
        <f t="shared" ref="E457:E467" si="241">(C456+C457)/2</f>
        <v>3.3985000000000003</v>
      </c>
      <c r="F457" s="16">
        <f t="shared" ref="F457:F467" si="242">B457-B456</f>
        <v>5</v>
      </c>
      <c r="G457" s="19">
        <f t="shared" ref="G457:G467" si="243">E457*F457</f>
        <v>16.9925</v>
      </c>
      <c r="H457" s="16"/>
      <c r="I457" s="21"/>
      <c r="J457" s="21"/>
      <c r="K457" s="19"/>
      <c r="L457" s="16"/>
      <c r="M457" s="19"/>
      <c r="N457" s="20"/>
      <c r="O457" s="20"/>
      <c r="P457" s="20"/>
      <c r="Q457" s="22"/>
      <c r="R457" s="21"/>
    </row>
    <row r="458" spans="2:18" x14ac:dyDescent="0.2">
      <c r="B458" s="2">
        <v>12</v>
      </c>
      <c r="C458" s="3">
        <v>1.7490000000000001</v>
      </c>
      <c r="D458" s="3"/>
      <c r="E458" s="19">
        <f t="shared" si="241"/>
        <v>2.2735000000000003</v>
      </c>
      <c r="F458" s="16">
        <f t="shared" si="242"/>
        <v>2</v>
      </c>
      <c r="G458" s="19">
        <f t="shared" si="243"/>
        <v>4.5470000000000006</v>
      </c>
      <c r="H458" s="16"/>
      <c r="I458" s="21"/>
      <c r="J458" s="21"/>
      <c r="K458" s="19"/>
      <c r="L458" s="16"/>
      <c r="M458" s="19"/>
      <c r="N458" s="20"/>
      <c r="O458" s="20"/>
      <c r="P458" s="20"/>
      <c r="Q458" s="22"/>
      <c r="R458" s="21"/>
    </row>
    <row r="459" spans="2:18" x14ac:dyDescent="0.2">
      <c r="B459" s="2">
        <v>14</v>
      </c>
      <c r="C459" s="3">
        <v>0.79400000000000004</v>
      </c>
      <c r="D459" s="3"/>
      <c r="E459" s="19">
        <f t="shared" si="241"/>
        <v>1.2715000000000001</v>
      </c>
      <c r="F459" s="16">
        <f t="shared" si="242"/>
        <v>2</v>
      </c>
      <c r="G459" s="19">
        <f t="shared" si="243"/>
        <v>2.5430000000000001</v>
      </c>
      <c r="H459" s="16"/>
      <c r="I459" s="21"/>
      <c r="J459" s="21"/>
      <c r="K459" s="19"/>
      <c r="L459" s="16"/>
      <c r="M459" s="19"/>
      <c r="N459" s="20"/>
      <c r="O459" s="20"/>
      <c r="P459" s="20"/>
      <c r="Q459" s="22"/>
      <c r="R459" s="21"/>
    </row>
    <row r="460" spans="2:18" x14ac:dyDescent="0.2">
      <c r="B460" s="2">
        <v>16</v>
      </c>
      <c r="C460" s="3">
        <v>1E-3</v>
      </c>
      <c r="D460" s="3"/>
      <c r="E460" s="19">
        <f t="shared" si="241"/>
        <v>0.39750000000000002</v>
      </c>
      <c r="F460" s="16">
        <f t="shared" si="242"/>
        <v>2</v>
      </c>
      <c r="G460" s="19">
        <f t="shared" si="243"/>
        <v>0.79500000000000004</v>
      </c>
      <c r="H460" s="16"/>
      <c r="I460" s="21"/>
      <c r="J460" s="21"/>
      <c r="K460" s="19"/>
      <c r="L460" s="16"/>
      <c r="M460" s="19"/>
      <c r="N460" s="20"/>
      <c r="O460" s="20"/>
      <c r="P460" s="20"/>
      <c r="Q460" s="22"/>
      <c r="R460" s="21"/>
    </row>
    <row r="461" spans="2:18" x14ac:dyDescent="0.2">
      <c r="B461" s="2">
        <v>18</v>
      </c>
      <c r="C461" s="3">
        <v>-0.1</v>
      </c>
      <c r="E461" s="19">
        <f t="shared" si="241"/>
        <v>-4.9500000000000002E-2</v>
      </c>
      <c r="F461" s="16">
        <f t="shared" si="242"/>
        <v>2</v>
      </c>
      <c r="G461" s="19">
        <f t="shared" si="243"/>
        <v>-9.9000000000000005E-2</v>
      </c>
      <c r="I461" s="21"/>
      <c r="J461" s="21"/>
      <c r="K461" s="19"/>
      <c r="L461" s="16"/>
      <c r="M461" s="19"/>
      <c r="N461" s="20"/>
      <c r="O461" s="20"/>
      <c r="P461" s="20"/>
      <c r="Q461" s="22"/>
      <c r="R461" s="21"/>
    </row>
    <row r="462" spans="2:18" x14ac:dyDescent="0.2">
      <c r="B462" s="2">
        <v>19</v>
      </c>
      <c r="C462" s="3">
        <v>2E-3</v>
      </c>
      <c r="D462" s="19" t="s">
        <v>19</v>
      </c>
      <c r="E462" s="19">
        <f t="shared" si="241"/>
        <v>-4.9000000000000002E-2</v>
      </c>
      <c r="F462" s="16">
        <f t="shared" si="242"/>
        <v>1</v>
      </c>
      <c r="G462" s="19">
        <f t="shared" si="243"/>
        <v>-4.9000000000000002E-2</v>
      </c>
      <c r="I462" s="21"/>
      <c r="J462" s="21"/>
      <c r="K462" s="19"/>
      <c r="L462" s="16"/>
      <c r="M462" s="19"/>
      <c r="N462" s="20"/>
      <c r="O462" s="20"/>
      <c r="P462" s="20"/>
      <c r="Q462" s="22"/>
      <c r="R462" s="21"/>
    </row>
    <row r="463" spans="2:18" x14ac:dyDescent="0.2">
      <c r="B463" s="2">
        <v>20</v>
      </c>
      <c r="C463" s="3">
        <v>0.29799999999999999</v>
      </c>
      <c r="D463" s="3"/>
      <c r="E463" s="19">
        <f t="shared" si="241"/>
        <v>0.15</v>
      </c>
      <c r="F463" s="16">
        <f t="shared" si="242"/>
        <v>1</v>
      </c>
      <c r="G463" s="19">
        <f t="shared" si="243"/>
        <v>0.15</v>
      </c>
      <c r="I463" s="2">
        <v>0</v>
      </c>
      <c r="J463" s="3">
        <v>4.0039999999999996</v>
      </c>
      <c r="K463" s="19"/>
      <c r="L463" s="16"/>
      <c r="M463" s="19"/>
      <c r="N463" s="24"/>
      <c r="O463" s="24"/>
      <c r="P463" s="24"/>
      <c r="Q463" s="22"/>
      <c r="R463" s="21"/>
    </row>
    <row r="464" spans="2:18" x14ac:dyDescent="0.2">
      <c r="B464" s="2">
        <v>22</v>
      </c>
      <c r="C464" s="3">
        <v>0.78400000000000003</v>
      </c>
      <c r="D464" s="3"/>
      <c r="E464" s="19">
        <f t="shared" si="241"/>
        <v>0.54100000000000004</v>
      </c>
      <c r="F464" s="16">
        <f t="shared" si="242"/>
        <v>2</v>
      </c>
      <c r="G464" s="19">
        <f t="shared" si="243"/>
        <v>1.0820000000000001</v>
      </c>
      <c r="H464" s="16"/>
      <c r="I464" s="2">
        <v>5</v>
      </c>
      <c r="J464" s="3">
        <v>3.9990000000000001</v>
      </c>
      <c r="K464" s="19">
        <f t="shared" ref="K464:K467" si="244">AVERAGE(J463,J464)</f>
        <v>4.0015000000000001</v>
      </c>
      <c r="L464" s="16">
        <f t="shared" ref="L464:L467" si="245">I464-I463</f>
        <v>5</v>
      </c>
      <c r="M464" s="19">
        <f t="shared" ref="M464:M467" si="246">L464*K464</f>
        <v>20.0075</v>
      </c>
      <c r="N464" s="20"/>
      <c r="O464" s="20"/>
      <c r="P464" s="20"/>
      <c r="Q464" s="22"/>
      <c r="R464" s="21"/>
    </row>
    <row r="465" spans="2:18" x14ac:dyDescent="0.2">
      <c r="B465" s="2">
        <v>26</v>
      </c>
      <c r="C465" s="3">
        <v>1.8009999999999999</v>
      </c>
      <c r="D465" s="3"/>
      <c r="E465" s="19">
        <f t="shared" si="241"/>
        <v>1.2925</v>
      </c>
      <c r="F465" s="16">
        <f t="shared" si="242"/>
        <v>4</v>
      </c>
      <c r="G465" s="19">
        <f t="shared" si="243"/>
        <v>5.17</v>
      </c>
      <c r="H465" s="16"/>
      <c r="I465" s="2">
        <v>8</v>
      </c>
      <c r="J465" s="3">
        <v>3.2</v>
      </c>
      <c r="K465" s="19">
        <f t="shared" si="244"/>
        <v>3.5994999999999999</v>
      </c>
      <c r="L465" s="16">
        <f t="shared" si="245"/>
        <v>3</v>
      </c>
      <c r="M465" s="19">
        <f t="shared" si="246"/>
        <v>10.798500000000001</v>
      </c>
      <c r="N465" s="24"/>
      <c r="O465" s="24"/>
      <c r="P465" s="24"/>
      <c r="Q465" s="22"/>
      <c r="R465" s="21"/>
    </row>
    <row r="466" spans="2:18" x14ac:dyDescent="0.2">
      <c r="B466" s="2">
        <v>28</v>
      </c>
      <c r="C466" s="3">
        <v>2.6619999999999999</v>
      </c>
      <c r="D466" s="19" t="s">
        <v>18</v>
      </c>
      <c r="E466" s="19">
        <f t="shared" si="241"/>
        <v>2.2315</v>
      </c>
      <c r="F466" s="16">
        <f t="shared" si="242"/>
        <v>2</v>
      </c>
      <c r="G466" s="19">
        <f t="shared" si="243"/>
        <v>4.4630000000000001</v>
      </c>
      <c r="H466" s="16"/>
      <c r="I466" s="60">
        <f>I465+(J465-J466)*1.5</f>
        <v>15.05</v>
      </c>
      <c r="J466" s="61">
        <v>-1.5</v>
      </c>
      <c r="K466" s="19">
        <f t="shared" si="244"/>
        <v>0.85000000000000009</v>
      </c>
      <c r="L466" s="16">
        <f t="shared" si="245"/>
        <v>7.0500000000000007</v>
      </c>
      <c r="M466" s="19">
        <f t="shared" si="246"/>
        <v>5.9925000000000015</v>
      </c>
      <c r="N466" s="24"/>
      <c r="O466" s="24"/>
      <c r="P466" s="24"/>
      <c r="Q466" s="22"/>
      <c r="R466" s="21"/>
    </row>
    <row r="467" spans="2:18" x14ac:dyDescent="0.2">
      <c r="B467" s="2">
        <v>32</v>
      </c>
      <c r="C467" s="3">
        <v>2.669</v>
      </c>
      <c r="D467" s="3" t="s">
        <v>33</v>
      </c>
      <c r="E467" s="19">
        <f t="shared" si="241"/>
        <v>2.6654999999999998</v>
      </c>
      <c r="F467" s="16">
        <f t="shared" si="242"/>
        <v>4</v>
      </c>
      <c r="G467" s="19">
        <f t="shared" si="243"/>
        <v>10.661999999999999</v>
      </c>
      <c r="H467" s="16"/>
      <c r="I467" s="62">
        <f>I466+3</f>
        <v>18.05</v>
      </c>
      <c r="J467" s="63">
        <f>J466</f>
        <v>-1.5</v>
      </c>
      <c r="K467" s="19">
        <f t="shared" si="244"/>
        <v>-1.5</v>
      </c>
      <c r="L467" s="16">
        <f t="shared" si="245"/>
        <v>3</v>
      </c>
      <c r="M467" s="19">
        <f t="shared" si="246"/>
        <v>-4.5</v>
      </c>
      <c r="N467" s="20"/>
      <c r="O467" s="20"/>
      <c r="P467" s="20"/>
      <c r="R467" s="21"/>
    </row>
    <row r="469" spans="2:18" ht="15" x14ac:dyDescent="0.2">
      <c r="B469" s="1" t="s">
        <v>7</v>
      </c>
      <c r="C469" s="1"/>
      <c r="D469" s="132">
        <v>2.2000000000000002</v>
      </c>
      <c r="E469" s="132"/>
      <c r="J469" s="13"/>
      <c r="K469" s="13"/>
      <c r="L469" s="13"/>
      <c r="M469" s="13"/>
      <c r="N469" s="14"/>
      <c r="O469" s="14"/>
      <c r="P469" s="14"/>
    </row>
    <row r="470" spans="2:18" x14ac:dyDescent="0.2">
      <c r="B470" s="133" t="s">
        <v>8</v>
      </c>
      <c r="C470" s="133"/>
      <c r="D470" s="133"/>
      <c r="E470" s="133"/>
      <c r="F470" s="133"/>
      <c r="G470" s="133"/>
      <c r="H470" s="5" t="s">
        <v>5</v>
      </c>
      <c r="I470" s="133" t="s">
        <v>9</v>
      </c>
      <c r="J470" s="133"/>
      <c r="K470" s="133"/>
      <c r="L470" s="133"/>
      <c r="M470" s="133"/>
      <c r="N470" s="15"/>
      <c r="O470" s="15"/>
      <c r="P470" s="20" t="e">
        <f>#REF!-I483</f>
        <v>#REF!</v>
      </c>
    </row>
    <row r="471" spans="2:18" x14ac:dyDescent="0.2">
      <c r="B471" s="2">
        <v>0</v>
      </c>
      <c r="C471" s="3">
        <v>2.4830000000000001</v>
      </c>
      <c r="D471" s="19" t="s">
        <v>30</v>
      </c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>
        <v>2</v>
      </c>
      <c r="C472" s="3">
        <v>2.4769999999999999</v>
      </c>
      <c r="D472" s="19" t="s">
        <v>17</v>
      </c>
      <c r="E472" s="19">
        <f>(C471+C472)/2</f>
        <v>2.48</v>
      </c>
      <c r="F472" s="16">
        <f>B472-B471</f>
        <v>2</v>
      </c>
      <c r="G472" s="19">
        <f>E472*F472</f>
        <v>4.96</v>
      </c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>
        <v>4</v>
      </c>
      <c r="C473" s="3">
        <v>0.52</v>
      </c>
      <c r="D473" s="19"/>
      <c r="E473" s="19">
        <f t="shared" ref="E473:E482" si="247">(C472+C473)/2</f>
        <v>1.4984999999999999</v>
      </c>
      <c r="F473" s="16">
        <f t="shared" ref="F473:F482" si="248">B473-B472</f>
        <v>2</v>
      </c>
      <c r="G473" s="19">
        <f t="shared" ref="G473:G482" si="249">E473*F473</f>
        <v>2.9969999999999999</v>
      </c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>
        <v>6</v>
      </c>
      <c r="C474" s="3">
        <v>-0.223</v>
      </c>
      <c r="E474" s="19">
        <f t="shared" si="247"/>
        <v>0.14850000000000002</v>
      </c>
      <c r="F474" s="16">
        <f t="shared" si="248"/>
        <v>2</v>
      </c>
      <c r="G474" s="19">
        <f t="shared" si="249"/>
        <v>0.29700000000000004</v>
      </c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>
        <v>8</v>
      </c>
      <c r="C475" s="3">
        <v>-0.55700000000000005</v>
      </c>
      <c r="D475" s="3"/>
      <c r="E475" s="19">
        <f t="shared" si="247"/>
        <v>-0.39</v>
      </c>
      <c r="F475" s="16">
        <f t="shared" si="248"/>
        <v>2</v>
      </c>
      <c r="G475" s="19">
        <f t="shared" si="249"/>
        <v>-0.78</v>
      </c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>
        <v>10</v>
      </c>
      <c r="C476" s="3">
        <v>-0.61199999999999999</v>
      </c>
      <c r="D476" s="19" t="s">
        <v>19</v>
      </c>
      <c r="E476" s="19">
        <f t="shared" si="247"/>
        <v>-0.58450000000000002</v>
      </c>
      <c r="F476" s="16">
        <f t="shared" si="248"/>
        <v>2</v>
      </c>
      <c r="G476" s="19">
        <f t="shared" si="249"/>
        <v>-1.169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12</v>
      </c>
      <c r="C477" s="3">
        <v>-0.55300000000000005</v>
      </c>
      <c r="D477" s="3"/>
      <c r="E477" s="19">
        <f t="shared" si="247"/>
        <v>-0.58250000000000002</v>
      </c>
      <c r="F477" s="16">
        <f t="shared" si="248"/>
        <v>2</v>
      </c>
      <c r="G477" s="19">
        <f t="shared" si="249"/>
        <v>-1.165</v>
      </c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14</v>
      </c>
      <c r="C478" s="3">
        <v>-0.27700000000000002</v>
      </c>
      <c r="E478" s="19">
        <f t="shared" si="247"/>
        <v>-0.41500000000000004</v>
      </c>
      <c r="F478" s="16">
        <f t="shared" si="248"/>
        <v>2</v>
      </c>
      <c r="G478" s="19">
        <f t="shared" si="249"/>
        <v>-0.83000000000000007</v>
      </c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16</v>
      </c>
      <c r="C479" s="3">
        <v>0.42499999999999999</v>
      </c>
      <c r="D479" s="3"/>
      <c r="E479" s="19">
        <f t="shared" si="247"/>
        <v>7.3999999999999982E-2</v>
      </c>
      <c r="F479" s="16">
        <f t="shared" si="248"/>
        <v>2</v>
      </c>
      <c r="G479" s="19">
        <f t="shared" si="249"/>
        <v>0.14799999999999996</v>
      </c>
      <c r="I479" s="2">
        <v>0</v>
      </c>
      <c r="J479" s="3">
        <v>2.4830000000000001</v>
      </c>
      <c r="K479" s="19"/>
      <c r="L479" s="16"/>
      <c r="M479" s="19"/>
      <c r="N479" s="24"/>
      <c r="O479" s="24"/>
      <c r="P479" s="24"/>
      <c r="Q479" s="22"/>
      <c r="R479" s="21"/>
    </row>
    <row r="480" spans="2:18" x14ac:dyDescent="0.2">
      <c r="B480" s="2">
        <v>17</v>
      </c>
      <c r="C480" s="3">
        <v>2.2930000000000001</v>
      </c>
      <c r="D480" s="3"/>
      <c r="E480" s="19">
        <f t="shared" si="247"/>
        <v>1.359</v>
      </c>
      <c r="F480" s="16">
        <f t="shared" si="248"/>
        <v>1</v>
      </c>
      <c r="G480" s="19">
        <f t="shared" si="249"/>
        <v>1.359</v>
      </c>
      <c r="H480" s="16"/>
      <c r="I480" s="2">
        <v>1</v>
      </c>
      <c r="J480" s="3">
        <v>2.4769999999999999</v>
      </c>
      <c r="K480" s="19"/>
      <c r="L480" s="16"/>
      <c r="M480" s="19"/>
      <c r="N480" s="20"/>
      <c r="O480" s="20"/>
      <c r="P480" s="20"/>
      <c r="Q480" s="22"/>
      <c r="R480" s="21"/>
    </row>
    <row r="481" spans="2:18" x14ac:dyDescent="0.2">
      <c r="B481" s="2">
        <v>18</v>
      </c>
      <c r="C481" s="3">
        <v>3.8479999999999999</v>
      </c>
      <c r="D481" s="19" t="s">
        <v>18</v>
      </c>
      <c r="E481" s="19">
        <f t="shared" si="247"/>
        <v>3.0705</v>
      </c>
      <c r="F481" s="16">
        <f t="shared" si="248"/>
        <v>1</v>
      </c>
      <c r="G481" s="19">
        <f t="shared" si="249"/>
        <v>3.0705</v>
      </c>
      <c r="H481" s="16"/>
      <c r="I481" s="60">
        <f>I480+(J480-J481)*1.5</f>
        <v>6.9654999999999996</v>
      </c>
      <c r="J481" s="61">
        <v>-1.5</v>
      </c>
      <c r="K481" s="19">
        <f t="shared" ref="K481:K483" si="250">AVERAGE(J480,J481)</f>
        <v>0.48849999999999993</v>
      </c>
      <c r="L481" s="16">
        <f t="shared" ref="L481:L483" si="251">I481-I480</f>
        <v>5.9654999999999996</v>
      </c>
      <c r="M481" s="19">
        <f t="shared" ref="M481:M483" si="252">L481*K481</f>
        <v>2.9141467499999996</v>
      </c>
      <c r="N481" s="24"/>
      <c r="O481" s="24"/>
      <c r="P481" s="24"/>
      <c r="Q481" s="22"/>
      <c r="R481" s="21"/>
    </row>
    <row r="482" spans="2:18" x14ac:dyDescent="0.2">
      <c r="B482" s="2">
        <v>22</v>
      </c>
      <c r="C482" s="3">
        <v>3.8540000000000001</v>
      </c>
      <c r="D482" s="23" t="s">
        <v>33</v>
      </c>
      <c r="E482" s="19">
        <f t="shared" si="247"/>
        <v>3.851</v>
      </c>
      <c r="F482" s="16">
        <f t="shared" si="248"/>
        <v>4</v>
      </c>
      <c r="G482" s="19">
        <f t="shared" si="249"/>
        <v>15.404</v>
      </c>
      <c r="H482" s="16"/>
      <c r="I482" s="62">
        <f>I481+3</f>
        <v>9.9654999999999987</v>
      </c>
      <c r="J482" s="63">
        <f>J481</f>
        <v>-1.5</v>
      </c>
      <c r="K482" s="19">
        <f t="shared" si="250"/>
        <v>-1.5</v>
      </c>
      <c r="L482" s="16">
        <f t="shared" si="251"/>
        <v>2.9999999999999991</v>
      </c>
      <c r="M482" s="19">
        <f t="shared" si="252"/>
        <v>-4.4999999999999982</v>
      </c>
      <c r="N482" s="24"/>
      <c r="O482" s="24"/>
      <c r="P482" s="24"/>
      <c r="Q482" s="22"/>
      <c r="R482" s="21"/>
    </row>
    <row r="483" spans="2:18" x14ac:dyDescent="0.2">
      <c r="B483" s="2"/>
      <c r="C483" s="3"/>
      <c r="D483" s="3"/>
      <c r="E483" s="19"/>
      <c r="F483" s="16"/>
      <c r="G483" s="19"/>
      <c r="H483" s="16"/>
      <c r="I483" s="60">
        <f>I482+3</f>
        <v>12.965499999999999</v>
      </c>
      <c r="J483" s="61">
        <f>J481</f>
        <v>-1.5</v>
      </c>
      <c r="K483" s="19">
        <f t="shared" si="250"/>
        <v>-1.5</v>
      </c>
      <c r="L483" s="16">
        <f t="shared" si="251"/>
        <v>3</v>
      </c>
      <c r="M483" s="19">
        <f t="shared" si="252"/>
        <v>-4.5</v>
      </c>
      <c r="N483" s="20"/>
      <c r="O483" s="20"/>
      <c r="P483" s="20"/>
      <c r="R483" s="21"/>
    </row>
    <row r="484" spans="2:18" ht="15" x14ac:dyDescent="0.2">
      <c r="B484" s="1" t="s">
        <v>7</v>
      </c>
      <c r="C484" s="1"/>
      <c r="D484" s="132">
        <v>2.2999999999999998</v>
      </c>
      <c r="E484" s="132"/>
      <c r="J484" s="13"/>
      <c r="K484" s="13"/>
      <c r="L484" s="13"/>
      <c r="M484" s="13"/>
      <c r="N484" s="14"/>
      <c r="O484" s="14"/>
      <c r="P484" s="14"/>
    </row>
    <row r="485" spans="2:18" x14ac:dyDescent="0.2">
      <c r="B485" s="133" t="s">
        <v>8</v>
      </c>
      <c r="C485" s="133"/>
      <c r="D485" s="133"/>
      <c r="E485" s="133"/>
      <c r="F485" s="133"/>
      <c r="G485" s="133"/>
      <c r="H485" s="5" t="s">
        <v>5</v>
      </c>
      <c r="I485" s="133" t="s">
        <v>9</v>
      </c>
      <c r="J485" s="133"/>
      <c r="K485" s="133"/>
      <c r="L485" s="133"/>
      <c r="M485" s="133"/>
      <c r="N485" s="15"/>
      <c r="O485" s="15"/>
      <c r="P485" s="20" t="e">
        <f>#REF!-I498</f>
        <v>#REF!</v>
      </c>
    </row>
    <row r="486" spans="2:18" x14ac:dyDescent="0.2">
      <c r="B486" s="2">
        <v>0</v>
      </c>
      <c r="C486" s="3">
        <v>2.9580000000000002</v>
      </c>
      <c r="D486" s="19" t="s">
        <v>29</v>
      </c>
      <c r="E486" s="16"/>
      <c r="F486" s="16"/>
      <c r="G486" s="16"/>
      <c r="H486" s="16"/>
      <c r="I486" s="17"/>
      <c r="J486" s="18"/>
      <c r="K486" s="19"/>
      <c r="L486" s="16"/>
      <c r="M486" s="19"/>
      <c r="N486" s="20"/>
      <c r="O486" s="20"/>
      <c r="P486" s="20"/>
      <c r="R486" s="21"/>
    </row>
    <row r="487" spans="2:18" x14ac:dyDescent="0.2">
      <c r="B487" s="2">
        <v>5</v>
      </c>
      <c r="C487" s="3">
        <v>2.9529999999999998</v>
      </c>
      <c r="D487" s="3"/>
      <c r="E487" s="19">
        <f>(C486+C487)/2</f>
        <v>2.9554999999999998</v>
      </c>
      <c r="F487" s="16">
        <f>B487-B486</f>
        <v>5</v>
      </c>
      <c r="G487" s="19">
        <f>E487*F487</f>
        <v>14.7775</v>
      </c>
      <c r="H487" s="16"/>
      <c r="I487" s="21"/>
      <c r="J487" s="21"/>
      <c r="K487" s="19"/>
      <c r="L487" s="16"/>
      <c r="M487" s="19"/>
      <c r="N487" s="20"/>
      <c r="O487" s="20"/>
      <c r="P487" s="20"/>
      <c r="Q487" s="22"/>
      <c r="R487" s="21"/>
    </row>
    <row r="488" spans="2:18" x14ac:dyDescent="0.2">
      <c r="B488" s="2">
        <v>10</v>
      </c>
      <c r="C488" s="3">
        <v>2.948</v>
      </c>
      <c r="D488" s="19" t="s">
        <v>17</v>
      </c>
      <c r="E488" s="19">
        <f t="shared" ref="E488:E499" si="253">(C487+C488)/2</f>
        <v>2.9504999999999999</v>
      </c>
      <c r="F488" s="16">
        <f t="shared" ref="F488:F499" si="254">B488-B487</f>
        <v>5</v>
      </c>
      <c r="G488" s="19">
        <f t="shared" ref="G488:G499" si="255">E488*F488</f>
        <v>14.7525</v>
      </c>
      <c r="H488" s="16"/>
      <c r="I488" s="2">
        <v>0</v>
      </c>
      <c r="J488" s="3">
        <v>2.9580000000000002</v>
      </c>
      <c r="K488" s="19"/>
      <c r="L488" s="16"/>
      <c r="M488" s="19"/>
      <c r="N488" s="20"/>
      <c r="O488" s="20"/>
      <c r="P488" s="20"/>
      <c r="Q488" s="22"/>
      <c r="R488" s="21"/>
    </row>
    <row r="489" spans="2:18" x14ac:dyDescent="0.2">
      <c r="B489" s="2">
        <v>12</v>
      </c>
      <c r="C489" s="3">
        <v>1.9379999999999999</v>
      </c>
      <c r="D489" s="3"/>
      <c r="E489" s="19">
        <f t="shared" si="253"/>
        <v>2.4430000000000001</v>
      </c>
      <c r="F489" s="16">
        <f t="shared" si="254"/>
        <v>2</v>
      </c>
      <c r="G489" s="19">
        <f t="shared" si="255"/>
        <v>4.8860000000000001</v>
      </c>
      <c r="H489" s="16"/>
      <c r="I489" s="2">
        <v>5</v>
      </c>
      <c r="J489" s="3">
        <v>2.9529999999999998</v>
      </c>
      <c r="K489" s="19">
        <f t="shared" ref="K489:K494" si="256">AVERAGE(J488,J489)</f>
        <v>2.9554999999999998</v>
      </c>
      <c r="L489" s="16">
        <f t="shared" ref="L489:L494" si="257">I489-I488</f>
        <v>5</v>
      </c>
      <c r="M489" s="19">
        <f t="shared" ref="M489:M494" si="258">L489*K489</f>
        <v>14.7775</v>
      </c>
      <c r="N489" s="20"/>
      <c r="O489" s="20"/>
      <c r="P489" s="20"/>
      <c r="Q489" s="22"/>
      <c r="R489" s="21"/>
    </row>
    <row r="490" spans="2:18" x14ac:dyDescent="0.2">
      <c r="B490" s="2">
        <v>14</v>
      </c>
      <c r="C490" s="3">
        <v>0.20300000000000001</v>
      </c>
      <c r="D490" s="3"/>
      <c r="E490" s="19">
        <f t="shared" si="253"/>
        <v>1.0705</v>
      </c>
      <c r="F490" s="16">
        <f t="shared" si="254"/>
        <v>2</v>
      </c>
      <c r="G490" s="19">
        <f t="shared" si="255"/>
        <v>2.141</v>
      </c>
      <c r="H490" s="16"/>
      <c r="I490" s="2">
        <v>9</v>
      </c>
      <c r="J490" s="3">
        <v>2.948</v>
      </c>
      <c r="K490" s="19">
        <f t="shared" si="256"/>
        <v>2.9504999999999999</v>
      </c>
      <c r="L490" s="16">
        <f t="shared" si="257"/>
        <v>4</v>
      </c>
      <c r="M490" s="19">
        <f t="shared" si="258"/>
        <v>11.802</v>
      </c>
      <c r="N490" s="20"/>
      <c r="O490" s="20"/>
      <c r="P490" s="20"/>
      <c r="Q490" s="22"/>
      <c r="R490" s="21"/>
    </row>
    <row r="491" spans="2:18" x14ac:dyDescent="0.2">
      <c r="B491" s="2">
        <v>16</v>
      </c>
      <c r="C491" s="3">
        <v>-0.17699999999999999</v>
      </c>
      <c r="D491" s="3"/>
      <c r="E491" s="19">
        <f t="shared" si="253"/>
        <v>1.3000000000000012E-2</v>
      </c>
      <c r="F491" s="16">
        <f t="shared" si="254"/>
        <v>2</v>
      </c>
      <c r="G491" s="19">
        <f t="shared" si="255"/>
        <v>2.6000000000000023E-2</v>
      </c>
      <c r="H491" s="16"/>
      <c r="I491" s="60">
        <f>I490+(J490-J491)*1.5</f>
        <v>15.672000000000001</v>
      </c>
      <c r="J491" s="61">
        <v>-1.5</v>
      </c>
      <c r="K491" s="19">
        <f t="shared" si="256"/>
        <v>0.72399999999999998</v>
      </c>
      <c r="L491" s="16">
        <f t="shared" si="257"/>
        <v>6.6720000000000006</v>
      </c>
      <c r="M491" s="19">
        <f t="shared" si="258"/>
        <v>4.8305280000000002</v>
      </c>
      <c r="N491" s="20"/>
      <c r="O491" s="20"/>
      <c r="P491" s="20"/>
      <c r="Q491" s="22"/>
      <c r="R491" s="21"/>
    </row>
    <row r="492" spans="2:18" x14ac:dyDescent="0.2">
      <c r="B492" s="2">
        <v>18</v>
      </c>
      <c r="C492" s="3">
        <v>-0.52300000000000002</v>
      </c>
      <c r="E492" s="19">
        <f t="shared" si="253"/>
        <v>-0.35</v>
      </c>
      <c r="F492" s="16">
        <f t="shared" si="254"/>
        <v>2</v>
      </c>
      <c r="G492" s="19">
        <f t="shared" si="255"/>
        <v>-0.7</v>
      </c>
      <c r="I492" s="62">
        <f>I491+3</f>
        <v>18.672000000000001</v>
      </c>
      <c r="J492" s="63">
        <f>J491</f>
        <v>-1.5</v>
      </c>
      <c r="K492" s="19">
        <f t="shared" si="256"/>
        <v>-1.5</v>
      </c>
      <c r="L492" s="16">
        <f t="shared" si="257"/>
        <v>3</v>
      </c>
      <c r="M492" s="19">
        <f t="shared" si="258"/>
        <v>-4.5</v>
      </c>
      <c r="N492" s="20"/>
      <c r="O492" s="20"/>
      <c r="P492" s="20"/>
      <c r="Q492" s="22"/>
      <c r="R492" s="21"/>
    </row>
    <row r="493" spans="2:18" x14ac:dyDescent="0.2">
      <c r="B493" s="2">
        <v>19</v>
      </c>
      <c r="C493" s="3">
        <v>-0.56200000000000006</v>
      </c>
      <c r="D493" s="19" t="s">
        <v>19</v>
      </c>
      <c r="E493" s="19">
        <f t="shared" si="253"/>
        <v>-0.54249999999999998</v>
      </c>
      <c r="F493" s="16">
        <f t="shared" si="254"/>
        <v>1</v>
      </c>
      <c r="G493" s="19">
        <f t="shared" si="255"/>
        <v>-0.54249999999999998</v>
      </c>
      <c r="I493" s="60">
        <f>I492+3</f>
        <v>21.672000000000001</v>
      </c>
      <c r="J493" s="61">
        <f>J491</f>
        <v>-1.5</v>
      </c>
      <c r="K493" s="19">
        <f t="shared" si="256"/>
        <v>-1.5</v>
      </c>
      <c r="L493" s="16">
        <f t="shared" si="257"/>
        <v>3</v>
      </c>
      <c r="M493" s="19">
        <f t="shared" si="258"/>
        <v>-4.5</v>
      </c>
      <c r="N493" s="20"/>
      <c r="O493" s="20"/>
      <c r="P493" s="20"/>
      <c r="Q493" s="22"/>
      <c r="R493" s="21"/>
    </row>
    <row r="494" spans="2:18" x14ac:dyDescent="0.2">
      <c r="B494" s="2">
        <v>20</v>
      </c>
      <c r="C494" s="3">
        <v>-0.52</v>
      </c>
      <c r="D494" s="3"/>
      <c r="E494" s="19">
        <f t="shared" si="253"/>
        <v>-0.54100000000000004</v>
      </c>
      <c r="F494" s="16">
        <f t="shared" si="254"/>
        <v>1</v>
      </c>
      <c r="G494" s="19">
        <f t="shared" si="255"/>
        <v>-0.54100000000000004</v>
      </c>
      <c r="I494" s="60">
        <f>I493+(J494-J493)*1.5</f>
        <v>29.755499999999998</v>
      </c>
      <c r="J494" s="65">
        <v>3.8889999999999998</v>
      </c>
      <c r="K494" s="19">
        <f t="shared" si="256"/>
        <v>1.1944999999999999</v>
      </c>
      <c r="L494" s="16">
        <f t="shared" si="257"/>
        <v>8.0834999999999972</v>
      </c>
      <c r="M494" s="19">
        <f t="shared" si="258"/>
        <v>9.6557407499999961</v>
      </c>
      <c r="N494" s="24"/>
      <c r="O494" s="24"/>
      <c r="P494" s="24"/>
      <c r="Q494" s="22"/>
      <c r="R494" s="21"/>
    </row>
    <row r="495" spans="2:18" x14ac:dyDescent="0.2">
      <c r="B495" s="2">
        <v>22</v>
      </c>
      <c r="C495" s="3">
        <v>-0.123</v>
      </c>
      <c r="D495" s="3"/>
      <c r="E495" s="19">
        <f t="shared" si="253"/>
        <v>-0.32150000000000001</v>
      </c>
      <c r="F495" s="16">
        <f t="shared" si="254"/>
        <v>2</v>
      </c>
      <c r="G495" s="19">
        <f t="shared" si="255"/>
        <v>-0.64300000000000002</v>
      </c>
      <c r="H495" s="16"/>
      <c r="I495" s="2">
        <v>32</v>
      </c>
      <c r="J495" s="3">
        <v>3.903</v>
      </c>
      <c r="K495" s="19">
        <f t="shared" ref="K495" si="259">AVERAGE(J494,J495)</f>
        <v>3.8959999999999999</v>
      </c>
      <c r="L495" s="16">
        <f t="shared" ref="L495" si="260">I495-I494</f>
        <v>2.2445000000000022</v>
      </c>
      <c r="M495" s="19">
        <f t="shared" ref="M495" si="261">L495*K495</f>
        <v>8.7445720000000087</v>
      </c>
      <c r="N495" s="20"/>
      <c r="O495" s="20"/>
      <c r="P495" s="20"/>
      <c r="Q495" s="22"/>
      <c r="R495" s="21"/>
    </row>
    <row r="496" spans="2:18" x14ac:dyDescent="0.2">
      <c r="B496" s="2">
        <v>24</v>
      </c>
      <c r="C496" s="3">
        <v>0.27600000000000002</v>
      </c>
      <c r="E496" s="19">
        <f t="shared" si="253"/>
        <v>7.6500000000000012E-2</v>
      </c>
      <c r="F496" s="16">
        <f t="shared" si="254"/>
        <v>2</v>
      </c>
      <c r="G496" s="19">
        <f t="shared" si="255"/>
        <v>0.15300000000000002</v>
      </c>
      <c r="H496" s="16"/>
      <c r="I496" s="21"/>
      <c r="J496" s="21"/>
      <c r="K496" s="19"/>
      <c r="L496" s="16"/>
      <c r="M496" s="19"/>
      <c r="N496" s="24"/>
      <c r="O496" s="24"/>
      <c r="P496" s="24"/>
      <c r="Q496" s="22"/>
      <c r="R496" s="21"/>
    </row>
    <row r="497" spans="2:18" x14ac:dyDescent="0.2">
      <c r="B497" s="2">
        <v>26</v>
      </c>
      <c r="C497" s="3">
        <v>1.623</v>
      </c>
      <c r="D497" s="3"/>
      <c r="E497" s="19">
        <f t="shared" si="253"/>
        <v>0.94950000000000001</v>
      </c>
      <c r="F497" s="16">
        <f t="shared" si="254"/>
        <v>2</v>
      </c>
      <c r="G497" s="19">
        <f t="shared" si="255"/>
        <v>1.899</v>
      </c>
      <c r="H497" s="16"/>
      <c r="I497" s="16"/>
      <c r="J497" s="16"/>
      <c r="K497" s="19"/>
      <c r="L497" s="16"/>
      <c r="M497" s="19"/>
      <c r="N497" s="24"/>
      <c r="O497" s="24"/>
      <c r="P497" s="24"/>
      <c r="Q497" s="22"/>
      <c r="R497" s="21"/>
    </row>
    <row r="498" spans="2:18" x14ac:dyDescent="0.2">
      <c r="B498" s="2">
        <v>28</v>
      </c>
      <c r="C498" s="3">
        <v>3.8889999999999998</v>
      </c>
      <c r="D498" s="19" t="s">
        <v>18</v>
      </c>
      <c r="E498" s="19">
        <f t="shared" si="253"/>
        <v>2.7559999999999998</v>
      </c>
      <c r="F498" s="16">
        <f t="shared" si="254"/>
        <v>2</v>
      </c>
      <c r="G498" s="19">
        <f t="shared" si="255"/>
        <v>5.5119999999999996</v>
      </c>
      <c r="H498" s="57"/>
      <c r="I498" s="58"/>
      <c r="J498" s="21"/>
      <c r="K498" s="19"/>
      <c r="L498" s="16"/>
      <c r="M498" s="19"/>
      <c r="N498" s="20"/>
      <c r="O498" s="20"/>
      <c r="P498" s="20"/>
      <c r="R498" s="21"/>
    </row>
    <row r="499" spans="2:18" x14ac:dyDescent="0.2">
      <c r="B499" s="2">
        <v>32</v>
      </c>
      <c r="C499" s="3">
        <v>3.903</v>
      </c>
      <c r="D499" s="3" t="s">
        <v>33</v>
      </c>
      <c r="E499" s="19">
        <f t="shared" si="253"/>
        <v>3.8959999999999999</v>
      </c>
      <c r="F499" s="16">
        <f t="shared" si="254"/>
        <v>4</v>
      </c>
      <c r="G499" s="19">
        <f t="shared" si="255"/>
        <v>15.584</v>
      </c>
      <c r="H499" s="59"/>
      <c r="I499" s="58"/>
      <c r="J499" s="21"/>
      <c r="K499" s="19"/>
      <c r="L499" s="16"/>
      <c r="M499" s="19"/>
      <c r="N499" s="20"/>
      <c r="O499" s="20"/>
      <c r="P499" s="20"/>
      <c r="R499" s="21"/>
    </row>
    <row r="501" spans="2:18" ht="15" x14ac:dyDescent="0.2">
      <c r="B501" s="1" t="s">
        <v>7</v>
      </c>
      <c r="C501" s="1"/>
      <c r="D501" s="132">
        <v>2.4</v>
      </c>
      <c r="E501" s="132"/>
      <c r="J501" s="13"/>
      <c r="K501" s="13"/>
      <c r="L501" s="13"/>
      <c r="M501" s="13"/>
      <c r="N501" s="14"/>
      <c r="O501" s="14"/>
      <c r="P501" s="14"/>
    </row>
    <row r="502" spans="2:18" x14ac:dyDescent="0.2">
      <c r="B502" s="133" t="s">
        <v>8</v>
      </c>
      <c r="C502" s="133"/>
      <c r="D502" s="133"/>
      <c r="E502" s="133"/>
      <c r="F502" s="133"/>
      <c r="G502" s="133"/>
      <c r="H502" s="5" t="s">
        <v>5</v>
      </c>
      <c r="I502" s="133" t="s">
        <v>9</v>
      </c>
      <c r="J502" s="133"/>
      <c r="K502" s="133"/>
      <c r="L502" s="133"/>
      <c r="M502" s="133"/>
      <c r="N502" s="15"/>
      <c r="O502" s="15"/>
      <c r="P502" s="20">
        <f>I517-I515</f>
        <v>6</v>
      </c>
    </row>
    <row r="503" spans="2:18" x14ac:dyDescent="0.2">
      <c r="B503" s="16">
        <v>0</v>
      </c>
      <c r="C503" s="19">
        <v>3.1850000000000001</v>
      </c>
      <c r="D503" s="19" t="s">
        <v>20</v>
      </c>
      <c r="E503" s="16"/>
      <c r="F503" s="16"/>
      <c r="G503" s="16"/>
      <c r="H503" s="16"/>
      <c r="I503" s="17"/>
      <c r="J503" s="18"/>
      <c r="K503" s="19"/>
      <c r="L503" s="16"/>
      <c r="M503" s="19"/>
      <c r="N503" s="48"/>
      <c r="O503" s="48"/>
      <c r="P503" s="48"/>
      <c r="Q503" s="49"/>
      <c r="R503" s="21"/>
    </row>
    <row r="504" spans="2:18" x14ac:dyDescent="0.2">
      <c r="B504" s="16">
        <v>2</v>
      </c>
      <c r="C504" s="19">
        <v>3.18</v>
      </c>
      <c r="D504" s="19" t="s">
        <v>17</v>
      </c>
      <c r="E504" s="19">
        <f>(C503+C504)/2</f>
        <v>3.1825000000000001</v>
      </c>
      <c r="F504" s="16">
        <f>B504-B503</f>
        <v>2</v>
      </c>
      <c r="G504" s="19">
        <f>E504*F504</f>
        <v>6.3650000000000002</v>
      </c>
      <c r="H504" s="16"/>
      <c r="I504" s="21"/>
      <c r="J504" s="21"/>
      <c r="K504" s="19"/>
      <c r="L504" s="16"/>
      <c r="M504" s="19"/>
      <c r="N504" s="48"/>
      <c r="O504" s="48"/>
      <c r="P504" s="48"/>
      <c r="Q504" s="50"/>
      <c r="R504" s="21"/>
    </row>
    <row r="505" spans="2:18" x14ac:dyDescent="0.2">
      <c r="B505" s="16">
        <v>4</v>
      </c>
      <c r="C505" s="19">
        <v>0.83499999999999996</v>
      </c>
      <c r="E505" s="19">
        <f t="shared" ref="E505:E515" si="262">(C504+C505)/2</f>
        <v>2.0075000000000003</v>
      </c>
      <c r="F505" s="16">
        <f t="shared" ref="F505:F515" si="263">B505-B504</f>
        <v>2</v>
      </c>
      <c r="G505" s="19">
        <f t="shared" ref="G505:G515" si="264">E505*F505</f>
        <v>4.0150000000000006</v>
      </c>
      <c r="H505" s="16"/>
      <c r="I505" s="21"/>
      <c r="J505" s="21"/>
      <c r="K505" s="19"/>
      <c r="L505" s="16"/>
      <c r="M505" s="19"/>
      <c r="N505" s="48"/>
      <c r="O505" s="48"/>
      <c r="P505" s="48"/>
      <c r="Q505" s="50"/>
      <c r="R505" s="21"/>
    </row>
    <row r="506" spans="2:18" x14ac:dyDescent="0.2">
      <c r="B506" s="16">
        <v>6</v>
      </c>
      <c r="C506" s="19">
        <v>0.379</v>
      </c>
      <c r="D506" s="19"/>
      <c r="E506" s="19">
        <f t="shared" si="262"/>
        <v>0.60699999999999998</v>
      </c>
      <c r="F506" s="16">
        <f t="shared" si="263"/>
        <v>2</v>
      </c>
      <c r="G506" s="19">
        <f t="shared" si="264"/>
        <v>1.214</v>
      </c>
      <c r="H506" s="16"/>
      <c r="I506" s="21"/>
      <c r="J506" s="21"/>
      <c r="K506" s="19"/>
      <c r="L506" s="16"/>
      <c r="M506" s="19"/>
      <c r="N506" s="48"/>
      <c r="O506" s="48"/>
      <c r="P506" s="48"/>
      <c r="Q506" s="50"/>
      <c r="R506" s="21"/>
    </row>
    <row r="507" spans="2:18" x14ac:dyDescent="0.2">
      <c r="B507" s="16">
        <v>8</v>
      </c>
      <c r="C507" s="19">
        <v>7.9000000000000001E-2</v>
      </c>
      <c r="D507" s="19"/>
      <c r="E507" s="19">
        <f t="shared" si="262"/>
        <v>0.22900000000000001</v>
      </c>
      <c r="F507" s="16">
        <f t="shared" si="263"/>
        <v>2</v>
      </c>
      <c r="G507" s="19">
        <f t="shared" si="264"/>
        <v>0.45800000000000002</v>
      </c>
      <c r="H507" s="16"/>
      <c r="I507" s="16">
        <v>0</v>
      </c>
      <c r="J507" s="19">
        <v>3.1850000000000001</v>
      </c>
      <c r="K507" s="19"/>
      <c r="L507" s="16"/>
      <c r="M507" s="19"/>
      <c r="N507" s="48"/>
      <c r="O507" s="48"/>
      <c r="P507" s="48"/>
      <c r="Q507" s="50"/>
      <c r="R507" s="21"/>
    </row>
    <row r="508" spans="2:18" x14ac:dyDescent="0.2">
      <c r="B508" s="16">
        <v>10</v>
      </c>
      <c r="C508" s="19">
        <v>-0.214</v>
      </c>
      <c r="D508" s="19"/>
      <c r="E508" s="19">
        <f t="shared" si="262"/>
        <v>-6.7500000000000004E-2</v>
      </c>
      <c r="F508" s="16">
        <f t="shared" si="263"/>
        <v>2</v>
      </c>
      <c r="G508" s="19">
        <f t="shared" si="264"/>
        <v>-0.13500000000000001</v>
      </c>
      <c r="H508" s="16"/>
      <c r="I508" s="16">
        <v>2</v>
      </c>
      <c r="J508" s="19">
        <v>3.18</v>
      </c>
      <c r="K508" s="19">
        <f t="shared" ref="K508:K514" si="265">AVERAGE(J507,J508)</f>
        <v>3.1825000000000001</v>
      </c>
      <c r="L508" s="16">
        <f t="shared" ref="L508:L514" si="266">I508-I507</f>
        <v>2</v>
      </c>
      <c r="M508" s="19">
        <f t="shared" ref="M508:M514" si="267">L508*K508</f>
        <v>6.3650000000000002</v>
      </c>
      <c r="N508" s="48"/>
      <c r="O508" s="48"/>
      <c r="P508" s="48"/>
      <c r="Q508" s="50"/>
      <c r="R508" s="21"/>
    </row>
    <row r="509" spans="2:18" x14ac:dyDescent="0.2">
      <c r="B509" s="16">
        <v>11</v>
      </c>
      <c r="C509" s="19">
        <v>-0.26</v>
      </c>
      <c r="D509" s="19" t="s">
        <v>19</v>
      </c>
      <c r="E509" s="19">
        <f t="shared" si="262"/>
        <v>-0.23699999999999999</v>
      </c>
      <c r="F509" s="16">
        <f t="shared" si="263"/>
        <v>1</v>
      </c>
      <c r="G509" s="19">
        <f t="shared" si="264"/>
        <v>-0.23699999999999999</v>
      </c>
      <c r="I509" s="16">
        <v>4</v>
      </c>
      <c r="J509" s="19">
        <v>0.83499999999999996</v>
      </c>
      <c r="K509" s="19">
        <f t="shared" si="265"/>
        <v>2.0075000000000003</v>
      </c>
      <c r="L509" s="16">
        <f t="shared" si="266"/>
        <v>2</v>
      </c>
      <c r="M509" s="19">
        <f t="shared" si="267"/>
        <v>4.0150000000000006</v>
      </c>
      <c r="N509" s="48"/>
      <c r="O509" s="48"/>
      <c r="P509" s="48"/>
      <c r="Q509" s="50"/>
      <c r="R509" s="21"/>
    </row>
    <row r="510" spans="2:18" x14ac:dyDescent="0.2">
      <c r="B510" s="16">
        <v>12</v>
      </c>
      <c r="C510" s="19">
        <v>-0.21199999999999999</v>
      </c>
      <c r="D510" s="19"/>
      <c r="E510" s="19">
        <f t="shared" si="262"/>
        <v>-0.23599999999999999</v>
      </c>
      <c r="F510" s="16">
        <f t="shared" si="263"/>
        <v>1</v>
      </c>
      <c r="G510" s="19">
        <f t="shared" si="264"/>
        <v>-0.23599999999999999</v>
      </c>
      <c r="I510" s="16">
        <v>5</v>
      </c>
      <c r="J510" s="19">
        <v>0.379</v>
      </c>
      <c r="K510" s="19">
        <f t="shared" si="265"/>
        <v>0.60699999999999998</v>
      </c>
      <c r="L510" s="16">
        <f t="shared" si="266"/>
        <v>1</v>
      </c>
      <c r="M510" s="19">
        <f t="shared" si="267"/>
        <v>0.60699999999999998</v>
      </c>
      <c r="N510" s="48"/>
      <c r="O510" s="48"/>
      <c r="P510" s="48"/>
      <c r="Q510" s="50"/>
      <c r="R510" s="21"/>
    </row>
    <row r="511" spans="2:18" x14ac:dyDescent="0.2">
      <c r="B511" s="16">
        <v>14</v>
      </c>
      <c r="C511" s="19">
        <v>2.5000000000000001E-2</v>
      </c>
      <c r="D511" s="19"/>
      <c r="E511" s="19">
        <f t="shared" si="262"/>
        <v>-9.35E-2</v>
      </c>
      <c r="F511" s="16">
        <f t="shared" si="263"/>
        <v>2</v>
      </c>
      <c r="G511" s="19">
        <f t="shared" si="264"/>
        <v>-0.187</v>
      </c>
      <c r="I511" s="60">
        <f>I510+(J510-J511)*1.5</f>
        <v>7.8185000000000002</v>
      </c>
      <c r="J511" s="61">
        <v>-1.5</v>
      </c>
      <c r="K511" s="19">
        <f t="shared" si="265"/>
        <v>-0.5605</v>
      </c>
      <c r="L511" s="16">
        <f t="shared" si="266"/>
        <v>2.8185000000000002</v>
      </c>
      <c r="M511" s="19">
        <f t="shared" si="267"/>
        <v>-1.57976925</v>
      </c>
      <c r="N511" s="51"/>
      <c r="O511" s="51"/>
      <c r="P511" s="51"/>
      <c r="Q511" s="50"/>
      <c r="R511" s="21"/>
    </row>
    <row r="512" spans="2:18" x14ac:dyDescent="0.2">
      <c r="B512" s="16">
        <v>16</v>
      </c>
      <c r="C512" s="19">
        <v>0.378</v>
      </c>
      <c r="D512" s="19"/>
      <c r="E512" s="19">
        <f t="shared" si="262"/>
        <v>0.20150000000000001</v>
      </c>
      <c r="F512" s="16">
        <f t="shared" si="263"/>
        <v>2</v>
      </c>
      <c r="G512" s="19">
        <f t="shared" si="264"/>
        <v>0.40300000000000002</v>
      </c>
      <c r="H512" s="16"/>
      <c r="I512" s="62">
        <f>I511+3</f>
        <v>10.8185</v>
      </c>
      <c r="J512" s="63">
        <f>J511</f>
        <v>-1.5</v>
      </c>
      <c r="K512" s="19">
        <f t="shared" si="265"/>
        <v>-1.5</v>
      </c>
      <c r="L512" s="16">
        <f t="shared" si="266"/>
        <v>3</v>
      </c>
      <c r="M512" s="19">
        <f t="shared" si="267"/>
        <v>-4.5</v>
      </c>
      <c r="N512" s="48"/>
      <c r="O512" s="48"/>
      <c r="P512" s="48"/>
      <c r="Q512" s="50"/>
      <c r="R512" s="21"/>
    </row>
    <row r="513" spans="2:18" x14ac:dyDescent="0.2">
      <c r="B513" s="16">
        <v>18</v>
      </c>
      <c r="C513" s="19">
        <v>0.83</v>
      </c>
      <c r="E513" s="19">
        <f t="shared" si="262"/>
        <v>0.60399999999999998</v>
      </c>
      <c r="F513" s="16">
        <f t="shared" si="263"/>
        <v>2</v>
      </c>
      <c r="G513" s="19">
        <f t="shared" si="264"/>
        <v>1.208</v>
      </c>
      <c r="H513" s="16"/>
      <c r="I513" s="60">
        <f>I512+3</f>
        <v>13.8185</v>
      </c>
      <c r="J513" s="61">
        <f>J511</f>
        <v>-1.5</v>
      </c>
      <c r="K513" s="19">
        <f t="shared" si="265"/>
        <v>-1.5</v>
      </c>
      <c r="L513" s="16">
        <f t="shared" si="266"/>
        <v>3</v>
      </c>
      <c r="M513" s="19">
        <f t="shared" si="267"/>
        <v>-4.5</v>
      </c>
      <c r="N513" s="51"/>
      <c r="O513" s="51"/>
      <c r="P513" s="51"/>
      <c r="Q513" s="50"/>
      <c r="R513" s="21"/>
    </row>
    <row r="514" spans="2:18" x14ac:dyDescent="0.2">
      <c r="B514" s="16">
        <v>20</v>
      </c>
      <c r="C514" s="19">
        <v>3.9340000000000002</v>
      </c>
      <c r="D514" s="19" t="s">
        <v>18</v>
      </c>
      <c r="E514" s="19">
        <f t="shared" si="262"/>
        <v>2.3820000000000001</v>
      </c>
      <c r="F514" s="16">
        <f t="shared" si="263"/>
        <v>2</v>
      </c>
      <c r="G514" s="19">
        <f t="shared" si="264"/>
        <v>4.7640000000000002</v>
      </c>
      <c r="H514" s="16"/>
      <c r="I514" s="60">
        <f>I513+(J514-J513)*1.5</f>
        <v>16.8185</v>
      </c>
      <c r="J514" s="65">
        <v>0.5</v>
      </c>
      <c r="K514" s="19">
        <f t="shared" si="265"/>
        <v>-0.5</v>
      </c>
      <c r="L514" s="16">
        <f t="shared" si="266"/>
        <v>3</v>
      </c>
      <c r="M514" s="19">
        <f t="shared" si="267"/>
        <v>-1.5</v>
      </c>
      <c r="N514" s="51"/>
      <c r="O514" s="51"/>
      <c r="P514" s="51"/>
      <c r="Q514" s="50"/>
      <c r="R514" s="21"/>
    </row>
    <row r="515" spans="2:18" x14ac:dyDescent="0.2">
      <c r="B515" s="16">
        <v>24</v>
      </c>
      <c r="C515" s="19">
        <v>3.94</v>
      </c>
      <c r="D515" s="19" t="s">
        <v>32</v>
      </c>
      <c r="E515" s="19">
        <f t="shared" si="262"/>
        <v>3.9370000000000003</v>
      </c>
      <c r="F515" s="16">
        <f t="shared" si="263"/>
        <v>4</v>
      </c>
      <c r="G515" s="19">
        <f t="shared" si="264"/>
        <v>15.748000000000001</v>
      </c>
      <c r="H515" s="16"/>
      <c r="I515" s="16">
        <v>18</v>
      </c>
      <c r="J515" s="19">
        <v>0.83</v>
      </c>
      <c r="K515" s="19">
        <f t="shared" ref="K515:K517" si="268">AVERAGE(J514,J515)</f>
        <v>0.66500000000000004</v>
      </c>
      <c r="L515" s="16">
        <f t="shared" ref="L515:L517" si="269">I515-I514</f>
        <v>1.1814999999999998</v>
      </c>
      <c r="M515" s="19">
        <f t="shared" ref="M515:M517" si="270">L515*K515</f>
        <v>0.78569749999999994</v>
      </c>
      <c r="N515" s="48"/>
      <c r="O515" s="48"/>
      <c r="P515" s="48"/>
      <c r="Q515" s="49"/>
      <c r="R515" s="21"/>
    </row>
    <row r="516" spans="2:18" x14ac:dyDescent="0.2">
      <c r="B516" s="16"/>
      <c r="C516" s="19"/>
      <c r="D516" s="19"/>
      <c r="E516" s="19"/>
      <c r="F516" s="16"/>
      <c r="G516" s="19"/>
      <c r="H516" s="1"/>
      <c r="I516" s="16">
        <v>20</v>
      </c>
      <c r="J516" s="19">
        <v>3.9340000000000002</v>
      </c>
      <c r="K516" s="19">
        <f t="shared" si="268"/>
        <v>2.3820000000000001</v>
      </c>
      <c r="L516" s="16">
        <f t="shared" si="269"/>
        <v>2</v>
      </c>
      <c r="M516" s="19">
        <f t="shared" si="270"/>
        <v>4.7640000000000002</v>
      </c>
      <c r="N516" s="48"/>
      <c r="O516" s="48"/>
      <c r="P516" s="48"/>
      <c r="Q516" s="49"/>
      <c r="R516" s="21"/>
    </row>
    <row r="517" spans="2:18" x14ac:dyDescent="0.2">
      <c r="B517" s="16"/>
      <c r="C517" s="19"/>
      <c r="D517" s="19"/>
      <c r="E517" s="19"/>
      <c r="F517" s="16"/>
      <c r="G517" s="19"/>
      <c r="H517" s="1"/>
      <c r="I517" s="16">
        <v>24</v>
      </c>
      <c r="J517" s="19">
        <v>3.94</v>
      </c>
      <c r="K517" s="19">
        <f t="shared" si="268"/>
        <v>3.9370000000000003</v>
      </c>
      <c r="L517" s="16">
        <f t="shared" si="269"/>
        <v>4</v>
      </c>
      <c r="M517" s="19">
        <f t="shared" si="270"/>
        <v>15.748000000000001</v>
      </c>
      <c r="N517" s="48"/>
      <c r="O517" s="48"/>
      <c r="P517" s="48"/>
      <c r="Q517" s="49"/>
      <c r="R517" s="21"/>
    </row>
    <row r="518" spans="2:18" x14ac:dyDescent="0.2">
      <c r="B518" s="17"/>
      <c r="C518" s="43"/>
      <c r="D518" s="43"/>
      <c r="E518" s="19"/>
      <c r="F518" s="16"/>
      <c r="G518" s="19"/>
      <c r="H518" s="1"/>
      <c r="I518" s="16"/>
      <c r="J518" s="16"/>
      <c r="K518" s="19"/>
      <c r="L518" s="16"/>
      <c r="M518" s="19"/>
      <c r="N518" s="48"/>
      <c r="O518" s="48"/>
      <c r="P518" s="48"/>
      <c r="Q518" s="49"/>
      <c r="R518" s="21"/>
    </row>
    <row r="519" spans="2:18" x14ac:dyDescent="0.2">
      <c r="B519" s="17"/>
      <c r="C519" s="43"/>
      <c r="D519" s="43"/>
      <c r="E519" s="19"/>
      <c r="F519" s="16"/>
      <c r="G519" s="19"/>
      <c r="H519" s="1"/>
      <c r="I519" s="16"/>
      <c r="J519" s="28"/>
      <c r="K519" s="19"/>
      <c r="L519" s="16"/>
      <c r="M519" s="19"/>
      <c r="N519" s="49"/>
      <c r="O519" s="51"/>
      <c r="P519" s="51"/>
      <c r="Q519" s="49"/>
    </row>
    <row r="520" spans="2:18" x14ac:dyDescent="0.2">
      <c r="B520" s="17"/>
      <c r="C520" s="43"/>
      <c r="D520" s="43"/>
      <c r="E520" s="19"/>
      <c r="F520" s="16"/>
      <c r="G520" s="19"/>
      <c r="H520" s="1"/>
      <c r="I520" s="17"/>
      <c r="J520" s="17"/>
      <c r="K520" s="19"/>
      <c r="L520" s="16"/>
      <c r="M520" s="19"/>
      <c r="N520" s="49"/>
      <c r="O520" s="54"/>
      <c r="P520" s="54"/>
      <c r="Q520" s="49"/>
    </row>
    <row r="521" spans="2:18" x14ac:dyDescent="0.2">
      <c r="B521" s="17"/>
      <c r="C521" s="43"/>
      <c r="D521" s="43"/>
      <c r="E521" s="19"/>
      <c r="F521" s="16"/>
      <c r="G521" s="19"/>
      <c r="I521" s="17"/>
      <c r="J521" s="17"/>
      <c r="K521" s="19"/>
      <c r="L521" s="16"/>
      <c r="M521" s="19"/>
      <c r="N521" s="49"/>
      <c r="O521" s="54"/>
      <c r="P521" s="54"/>
      <c r="Q521" s="49"/>
    </row>
    <row r="522" spans="2:18" x14ac:dyDescent="0.2">
      <c r="B522" s="17"/>
      <c r="C522" s="43"/>
      <c r="D522" s="43"/>
      <c r="E522" s="19"/>
      <c r="F522" s="16"/>
      <c r="G522" s="19"/>
      <c r="I522" s="17"/>
      <c r="J522" s="17"/>
      <c r="K522" s="19"/>
      <c r="L522" s="16"/>
      <c r="M522" s="19"/>
      <c r="N522" s="54"/>
      <c r="O522" s="54"/>
      <c r="P522" s="54"/>
      <c r="Q522" s="49"/>
    </row>
    <row r="523" spans="2:18" x14ac:dyDescent="0.2">
      <c r="B523" s="17"/>
      <c r="C523" s="43"/>
      <c r="D523" s="43"/>
      <c r="E523" s="19"/>
      <c r="F523" s="16"/>
      <c r="G523" s="19"/>
      <c r="I523" s="17"/>
      <c r="J523" s="17"/>
      <c r="K523" s="19"/>
      <c r="L523" s="16"/>
      <c r="M523" s="19"/>
      <c r="N523" s="54"/>
      <c r="O523" s="54"/>
      <c r="P523" s="54"/>
      <c r="Q523" s="49"/>
    </row>
    <row r="524" spans="2:18" x14ac:dyDescent="0.2">
      <c r="B524" s="17"/>
      <c r="C524" s="43"/>
      <c r="D524" s="43"/>
      <c r="E524" s="19"/>
      <c r="F524" s="16"/>
      <c r="G524" s="19"/>
      <c r="I524" s="17"/>
      <c r="J524" s="17"/>
      <c r="K524" s="19"/>
      <c r="L524" s="16"/>
      <c r="M524" s="19"/>
      <c r="N524" s="54"/>
      <c r="O524" s="54"/>
      <c r="P524" s="54"/>
      <c r="Q524" s="49"/>
    </row>
    <row r="525" spans="2:18" x14ac:dyDescent="0.2">
      <c r="B525" s="17"/>
      <c r="C525" s="43"/>
      <c r="D525" s="43"/>
      <c r="E525" s="19"/>
      <c r="F525" s="16"/>
      <c r="G525" s="19"/>
      <c r="H525" s="19"/>
      <c r="I525" s="17"/>
      <c r="J525" s="17"/>
      <c r="K525" s="19"/>
      <c r="L525" s="16"/>
      <c r="M525" s="19"/>
      <c r="N525" s="54"/>
      <c r="O525" s="54"/>
      <c r="P525" s="54"/>
      <c r="Q525" s="49"/>
    </row>
    <row r="526" spans="2:18" x14ac:dyDescent="0.2">
      <c r="B526" s="17"/>
      <c r="C526" s="43"/>
      <c r="D526" s="43"/>
      <c r="E526" s="19"/>
      <c r="F526" s="16"/>
      <c r="G526" s="19"/>
      <c r="H526" s="19"/>
      <c r="I526" s="17"/>
      <c r="J526" s="17"/>
      <c r="K526" s="19"/>
      <c r="L526" s="16"/>
      <c r="M526" s="19"/>
      <c r="N526" s="51"/>
      <c r="O526" s="54"/>
      <c r="P526" s="54"/>
      <c r="Q526" s="49"/>
    </row>
    <row r="527" spans="2:18" x14ac:dyDescent="0.2">
      <c r="B527" s="17"/>
      <c r="C527" s="43"/>
      <c r="D527" s="43"/>
      <c r="E527" s="19"/>
      <c r="F527" s="16"/>
      <c r="G527" s="19"/>
      <c r="H527" s="19"/>
      <c r="I527" s="17"/>
      <c r="J527" s="17"/>
      <c r="K527" s="19"/>
      <c r="L527" s="16"/>
      <c r="M527" s="19"/>
      <c r="N527" s="48"/>
      <c r="O527" s="48"/>
      <c r="P527" s="48"/>
      <c r="Q527" s="49"/>
      <c r="R527" s="21"/>
    </row>
    <row r="528" spans="2:18" ht="15" x14ac:dyDescent="0.2">
      <c r="B528" s="17"/>
      <c r="C528" s="43"/>
      <c r="D528" s="43"/>
      <c r="E528" s="19"/>
      <c r="F528" s="16">
        <f>SUM(F504:F527)</f>
        <v>24</v>
      </c>
      <c r="G528" s="19">
        <f>SUM(G504:G527)</f>
        <v>33.380000000000003</v>
      </c>
      <c r="H528" s="19"/>
      <c r="I528" s="19"/>
      <c r="J528" s="13"/>
      <c r="K528" s="13"/>
      <c r="L528" s="16">
        <f>SUM(L505:L527)</f>
        <v>24</v>
      </c>
      <c r="M528" s="16">
        <f>SUM(M505:M527)</f>
        <v>20.204928250000002</v>
      </c>
      <c r="N528" s="48"/>
      <c r="O528" s="48"/>
      <c r="P528" s="48"/>
      <c r="Q528" s="49"/>
      <c r="R528" s="21"/>
    </row>
    <row r="529" spans="2:18" ht="15" x14ac:dyDescent="0.2">
      <c r="B529" s="1" t="s">
        <v>7</v>
      </c>
      <c r="C529" s="1"/>
      <c r="D529" s="132">
        <v>2.5</v>
      </c>
      <c r="E529" s="132"/>
      <c r="J529" s="13"/>
      <c r="K529" s="13"/>
      <c r="L529" s="13"/>
      <c r="M529" s="13"/>
      <c r="N529" s="54"/>
      <c r="O529" s="54"/>
      <c r="P529" s="54"/>
      <c r="Q529" s="49"/>
    </row>
    <row r="530" spans="2:18" x14ac:dyDescent="0.2">
      <c r="B530" s="133" t="s">
        <v>8</v>
      </c>
      <c r="C530" s="133"/>
      <c r="D530" s="133"/>
      <c r="E530" s="133"/>
      <c r="F530" s="133"/>
      <c r="G530" s="133"/>
      <c r="H530" s="5" t="s">
        <v>5</v>
      </c>
      <c r="I530" s="133" t="s">
        <v>9</v>
      </c>
      <c r="J530" s="133"/>
      <c r="K530" s="133"/>
      <c r="L530" s="133"/>
      <c r="M530" s="133"/>
      <c r="N530" s="55"/>
      <c r="O530" s="55"/>
      <c r="P530" s="20">
        <f>I545-I543</f>
        <v>-28</v>
      </c>
      <c r="Q530" s="49"/>
    </row>
    <row r="531" spans="2:18" x14ac:dyDescent="0.2">
      <c r="B531" s="16">
        <v>0</v>
      </c>
      <c r="C531" s="19">
        <v>2.8319999999999999</v>
      </c>
      <c r="D531" s="19" t="s">
        <v>21</v>
      </c>
      <c r="E531" s="16"/>
      <c r="F531" s="16"/>
      <c r="G531" s="16"/>
      <c r="H531" s="16"/>
      <c r="I531" s="17"/>
      <c r="J531" s="18"/>
      <c r="K531" s="19"/>
      <c r="L531" s="16"/>
      <c r="M531" s="19"/>
      <c r="N531" s="48"/>
      <c r="O531" s="48"/>
      <c r="P531" s="48"/>
      <c r="Q531" s="49"/>
      <c r="R531" s="21"/>
    </row>
    <row r="532" spans="2:18" x14ac:dyDescent="0.2">
      <c r="B532" s="16">
        <v>5</v>
      </c>
      <c r="C532" s="19">
        <v>2.8220000000000001</v>
      </c>
      <c r="D532" s="19"/>
      <c r="E532" s="19">
        <f>(C531+C532)/2</f>
        <v>2.827</v>
      </c>
      <c r="F532" s="16">
        <f>B532-B531</f>
        <v>5</v>
      </c>
      <c r="G532" s="19">
        <f>E532*F532</f>
        <v>14.135</v>
      </c>
      <c r="H532" s="16"/>
      <c r="I532" s="21"/>
      <c r="J532" s="21"/>
      <c r="K532" s="19"/>
      <c r="L532" s="16"/>
      <c r="M532" s="19"/>
      <c r="N532" s="48"/>
      <c r="O532" s="48"/>
      <c r="P532" s="48"/>
      <c r="Q532" s="50"/>
      <c r="R532" s="21"/>
    </row>
    <row r="533" spans="2:18" x14ac:dyDescent="0.2">
      <c r="B533" s="16">
        <v>10</v>
      </c>
      <c r="C533" s="19">
        <v>2.8170000000000002</v>
      </c>
      <c r="D533" s="19" t="s">
        <v>17</v>
      </c>
      <c r="E533" s="19">
        <f t="shared" ref="E533:E545" si="271">(C532+C533)/2</f>
        <v>2.8195000000000001</v>
      </c>
      <c r="F533" s="16">
        <f t="shared" ref="F533:F545" si="272">B533-B532</f>
        <v>5</v>
      </c>
      <c r="G533" s="19">
        <f t="shared" ref="G533:G545" si="273">E533*F533</f>
        <v>14.0975</v>
      </c>
      <c r="H533" s="16"/>
      <c r="I533" s="21"/>
      <c r="J533" s="21"/>
      <c r="K533" s="19"/>
      <c r="L533" s="16"/>
      <c r="M533" s="19"/>
      <c r="N533" s="48"/>
      <c r="O533" s="48"/>
      <c r="P533" s="48"/>
      <c r="Q533" s="50"/>
      <c r="R533" s="21"/>
    </row>
    <row r="534" spans="2:18" x14ac:dyDescent="0.2">
      <c r="B534" s="16">
        <v>12</v>
      </c>
      <c r="C534" s="19">
        <v>0.32700000000000001</v>
      </c>
      <c r="E534" s="19">
        <f t="shared" si="271"/>
        <v>1.5720000000000001</v>
      </c>
      <c r="F534" s="16">
        <f t="shared" si="272"/>
        <v>2</v>
      </c>
      <c r="G534" s="19">
        <f t="shared" si="273"/>
        <v>3.1440000000000001</v>
      </c>
      <c r="H534" s="16"/>
      <c r="I534" s="21"/>
      <c r="J534" s="21"/>
      <c r="K534" s="19"/>
      <c r="L534" s="16"/>
      <c r="M534" s="19"/>
      <c r="N534" s="48"/>
      <c r="O534" s="48"/>
      <c r="P534" s="48"/>
      <c r="Q534" s="50"/>
      <c r="R534" s="21"/>
    </row>
    <row r="535" spans="2:18" x14ac:dyDescent="0.2">
      <c r="B535" s="16">
        <v>13</v>
      </c>
      <c r="C535" s="19">
        <v>-1.9E-2</v>
      </c>
      <c r="D535" s="19"/>
      <c r="E535" s="19">
        <f t="shared" si="271"/>
        <v>0.154</v>
      </c>
      <c r="F535" s="16">
        <f t="shared" si="272"/>
        <v>1</v>
      </c>
      <c r="G535" s="19">
        <f t="shared" si="273"/>
        <v>0.154</v>
      </c>
      <c r="H535" s="16"/>
      <c r="I535" s="21"/>
      <c r="J535" s="21"/>
      <c r="K535" s="19"/>
      <c r="L535" s="16"/>
      <c r="M535" s="19"/>
      <c r="N535" s="48"/>
      <c r="O535" s="48"/>
      <c r="P535" s="48"/>
      <c r="Q535" s="50"/>
      <c r="R535" s="21"/>
    </row>
    <row r="536" spans="2:18" x14ac:dyDescent="0.2">
      <c r="B536" s="16">
        <v>14</v>
      </c>
      <c r="C536" s="19">
        <v>-0.33300000000000002</v>
      </c>
      <c r="D536" s="19"/>
      <c r="E536" s="19">
        <f t="shared" si="271"/>
        <v>-0.17600000000000002</v>
      </c>
      <c r="F536" s="16">
        <f t="shared" si="272"/>
        <v>1</v>
      </c>
      <c r="G536" s="19">
        <f t="shared" si="273"/>
        <v>-0.17600000000000002</v>
      </c>
      <c r="H536" s="16"/>
      <c r="I536" s="16">
        <v>0</v>
      </c>
      <c r="J536" s="19">
        <v>2.8319999999999999</v>
      </c>
      <c r="K536" s="19"/>
      <c r="L536" s="16"/>
      <c r="M536" s="19"/>
      <c r="N536" s="48"/>
      <c r="O536" s="48"/>
      <c r="P536" s="48"/>
      <c r="Q536" s="50"/>
      <c r="R536" s="21"/>
    </row>
    <row r="537" spans="2:18" x14ac:dyDescent="0.2">
      <c r="B537" s="16">
        <v>15.5</v>
      </c>
      <c r="C537" s="19">
        <v>-0.40799999999999997</v>
      </c>
      <c r="D537" s="19" t="s">
        <v>19</v>
      </c>
      <c r="E537" s="19">
        <f t="shared" si="271"/>
        <v>-0.3705</v>
      </c>
      <c r="F537" s="16">
        <f t="shared" si="272"/>
        <v>1.5</v>
      </c>
      <c r="G537" s="19">
        <f t="shared" si="273"/>
        <v>-0.55574999999999997</v>
      </c>
      <c r="I537" s="16">
        <v>5</v>
      </c>
      <c r="J537" s="19">
        <v>2.8220000000000001</v>
      </c>
      <c r="K537" s="19">
        <f t="shared" ref="K537:K542" si="274">AVERAGE(J536,J537)</f>
        <v>2.827</v>
      </c>
      <c r="L537" s="16">
        <f t="shared" ref="L537:L542" si="275">I537-I536</f>
        <v>5</v>
      </c>
      <c r="M537" s="19">
        <f t="shared" ref="M537:M542" si="276">L537*K537</f>
        <v>14.135</v>
      </c>
      <c r="N537" s="48"/>
      <c r="O537" s="48"/>
      <c r="P537" s="48"/>
      <c r="Q537" s="50"/>
      <c r="R537" s="21"/>
    </row>
    <row r="538" spans="2:18" x14ac:dyDescent="0.2">
      <c r="B538" s="16">
        <v>17</v>
      </c>
      <c r="C538" s="19">
        <v>-0.34300000000000003</v>
      </c>
      <c r="D538" s="19"/>
      <c r="E538" s="19">
        <f t="shared" si="271"/>
        <v>-0.3755</v>
      </c>
      <c r="F538" s="16">
        <f t="shared" si="272"/>
        <v>1.5</v>
      </c>
      <c r="G538" s="19">
        <f t="shared" si="273"/>
        <v>-0.56325000000000003</v>
      </c>
      <c r="I538" s="16">
        <v>6.5</v>
      </c>
      <c r="J538" s="19">
        <v>2.8170000000000002</v>
      </c>
      <c r="K538" s="19">
        <f t="shared" si="274"/>
        <v>2.8195000000000001</v>
      </c>
      <c r="L538" s="16">
        <f t="shared" si="275"/>
        <v>1.5</v>
      </c>
      <c r="M538" s="19">
        <f t="shared" si="276"/>
        <v>4.2292500000000004</v>
      </c>
      <c r="N538" s="48"/>
      <c r="O538" s="48"/>
      <c r="P538" s="48"/>
      <c r="Q538" s="50"/>
      <c r="R538" s="21"/>
    </row>
    <row r="539" spans="2:18" x14ac:dyDescent="0.2">
      <c r="B539" s="16">
        <v>19</v>
      </c>
      <c r="C539" s="19">
        <v>3.2000000000000001E-2</v>
      </c>
      <c r="E539" s="19">
        <f t="shared" si="271"/>
        <v>-0.15550000000000003</v>
      </c>
      <c r="F539" s="16">
        <f t="shared" si="272"/>
        <v>2</v>
      </c>
      <c r="G539" s="19">
        <f t="shared" si="273"/>
        <v>-0.31100000000000005</v>
      </c>
      <c r="I539" s="60">
        <f>I538+(J538-J539)*1.5</f>
        <v>12.9755</v>
      </c>
      <c r="J539" s="61">
        <v>-1.5</v>
      </c>
      <c r="K539" s="19">
        <f t="shared" si="274"/>
        <v>0.65850000000000009</v>
      </c>
      <c r="L539" s="16">
        <f t="shared" si="275"/>
        <v>6.4755000000000003</v>
      </c>
      <c r="M539" s="19">
        <f t="shared" si="276"/>
        <v>4.2641167500000003</v>
      </c>
      <c r="N539" s="51"/>
      <c r="O539" s="51"/>
      <c r="P539" s="51"/>
      <c r="Q539" s="50"/>
      <c r="R539" s="21"/>
    </row>
    <row r="540" spans="2:18" x14ac:dyDescent="0.2">
      <c r="B540" s="16">
        <v>20</v>
      </c>
      <c r="C540" s="19">
        <v>0.377</v>
      </c>
      <c r="D540" s="19"/>
      <c r="E540" s="19">
        <f t="shared" si="271"/>
        <v>0.20450000000000002</v>
      </c>
      <c r="F540" s="16">
        <f t="shared" si="272"/>
        <v>1</v>
      </c>
      <c r="G540" s="19">
        <f t="shared" si="273"/>
        <v>0.20450000000000002</v>
      </c>
      <c r="H540" s="16"/>
      <c r="I540" s="62">
        <f>I539+3</f>
        <v>15.9755</v>
      </c>
      <c r="J540" s="63">
        <f>J539</f>
        <v>-1.5</v>
      </c>
      <c r="K540" s="19">
        <f t="shared" si="274"/>
        <v>-1.5</v>
      </c>
      <c r="L540" s="16">
        <f t="shared" si="275"/>
        <v>3</v>
      </c>
      <c r="M540" s="19">
        <f t="shared" si="276"/>
        <v>-4.5</v>
      </c>
      <c r="N540" s="48"/>
      <c r="O540" s="48"/>
      <c r="P540" s="48"/>
      <c r="Q540" s="50"/>
      <c r="R540" s="21"/>
    </row>
    <row r="541" spans="2:18" x14ac:dyDescent="0.2">
      <c r="B541" s="16">
        <v>21</v>
      </c>
      <c r="C541" s="19">
        <v>1.3759999999999999</v>
      </c>
      <c r="D541" s="19" t="s">
        <v>18</v>
      </c>
      <c r="E541" s="19">
        <f t="shared" si="271"/>
        <v>0.87649999999999995</v>
      </c>
      <c r="F541" s="16">
        <f t="shared" si="272"/>
        <v>1</v>
      </c>
      <c r="G541" s="19">
        <f t="shared" si="273"/>
        <v>0.87649999999999995</v>
      </c>
      <c r="H541" s="16"/>
      <c r="I541" s="60">
        <f>I540+3</f>
        <v>18.9755</v>
      </c>
      <c r="J541" s="61">
        <f>J539</f>
        <v>-1.5</v>
      </c>
      <c r="K541" s="19">
        <f t="shared" si="274"/>
        <v>-1.5</v>
      </c>
      <c r="L541" s="16">
        <f t="shared" si="275"/>
        <v>3</v>
      </c>
      <c r="M541" s="19">
        <f t="shared" si="276"/>
        <v>-4.5</v>
      </c>
      <c r="N541" s="51"/>
      <c r="O541" s="51"/>
      <c r="P541" s="51"/>
      <c r="Q541" s="50"/>
      <c r="R541" s="21"/>
    </row>
    <row r="542" spans="2:18" x14ac:dyDescent="0.2">
      <c r="B542" s="16">
        <v>22</v>
      </c>
      <c r="C542" s="19">
        <v>1.4359999999999999</v>
      </c>
      <c r="D542" s="19"/>
      <c r="E542" s="19">
        <f t="shared" si="271"/>
        <v>1.4059999999999999</v>
      </c>
      <c r="F542" s="16">
        <f t="shared" si="272"/>
        <v>1</v>
      </c>
      <c r="G542" s="19">
        <f t="shared" si="273"/>
        <v>1.4059999999999999</v>
      </c>
      <c r="H542" s="16"/>
      <c r="I542" s="60">
        <f>I541+(J542-J541)*1.5</f>
        <v>27.5855</v>
      </c>
      <c r="J542" s="65">
        <v>4.24</v>
      </c>
      <c r="K542" s="19">
        <f t="shared" si="274"/>
        <v>1.37</v>
      </c>
      <c r="L542" s="16">
        <f t="shared" si="275"/>
        <v>8.61</v>
      </c>
      <c r="M542" s="19">
        <f t="shared" si="276"/>
        <v>11.7957</v>
      </c>
      <c r="N542" s="51"/>
      <c r="O542" s="51"/>
      <c r="P542" s="51"/>
      <c r="Q542" s="50"/>
      <c r="R542" s="21"/>
    </row>
    <row r="543" spans="2:18" x14ac:dyDescent="0.2">
      <c r="B543" s="16">
        <v>24</v>
      </c>
      <c r="C543" s="19">
        <v>4.242</v>
      </c>
      <c r="D543" s="19"/>
      <c r="E543" s="19">
        <f t="shared" si="271"/>
        <v>2.839</v>
      </c>
      <c r="F543" s="16">
        <f t="shared" si="272"/>
        <v>2</v>
      </c>
      <c r="G543" s="19">
        <f t="shared" si="273"/>
        <v>5.6779999999999999</v>
      </c>
      <c r="H543" s="16"/>
      <c r="I543" s="16">
        <v>28</v>
      </c>
      <c r="J543" s="19">
        <v>4.28</v>
      </c>
      <c r="K543" s="19">
        <f t="shared" ref="K543" si="277">AVERAGE(J542,J543)</f>
        <v>4.26</v>
      </c>
      <c r="L543" s="16">
        <f t="shared" ref="L543" si="278">I543-I542</f>
        <v>0.41450000000000031</v>
      </c>
      <c r="M543" s="19">
        <f t="shared" ref="M543" si="279">L543*K543</f>
        <v>1.7657700000000012</v>
      </c>
      <c r="N543" s="48"/>
      <c r="O543" s="48"/>
      <c r="P543" s="48"/>
      <c r="Q543" s="49"/>
      <c r="R543" s="21"/>
    </row>
    <row r="544" spans="2:18" x14ac:dyDescent="0.2">
      <c r="B544" s="16">
        <v>26</v>
      </c>
      <c r="C544" s="19">
        <v>4.2469999999999999</v>
      </c>
      <c r="D544" s="45" t="s">
        <v>33</v>
      </c>
      <c r="E544" s="19">
        <f t="shared" si="271"/>
        <v>4.2445000000000004</v>
      </c>
      <c r="F544" s="16">
        <f t="shared" si="272"/>
        <v>2</v>
      </c>
      <c r="G544" s="19">
        <f t="shared" si="273"/>
        <v>8.4890000000000008</v>
      </c>
      <c r="H544" s="1"/>
      <c r="I544" s="21"/>
      <c r="J544" s="21"/>
      <c r="K544" s="19"/>
      <c r="L544" s="16"/>
      <c r="M544" s="19"/>
      <c r="N544" s="48"/>
      <c r="O544" s="48"/>
      <c r="P544" s="48"/>
      <c r="Q544" s="49"/>
      <c r="R544" s="21"/>
    </row>
    <row r="545" spans="2:18" x14ac:dyDescent="0.2">
      <c r="B545" s="16">
        <v>27</v>
      </c>
      <c r="C545" s="19">
        <v>4.24</v>
      </c>
      <c r="D545" s="19"/>
      <c r="E545" s="19">
        <f t="shared" si="271"/>
        <v>4.2435</v>
      </c>
      <c r="F545" s="16">
        <f t="shared" si="272"/>
        <v>1</v>
      </c>
      <c r="G545" s="19">
        <f t="shared" si="273"/>
        <v>4.2435</v>
      </c>
      <c r="H545" s="1"/>
      <c r="I545" s="16"/>
      <c r="J545" s="16"/>
      <c r="K545" s="19"/>
      <c r="L545" s="16"/>
      <c r="M545" s="19"/>
      <c r="N545" s="48"/>
      <c r="O545" s="48"/>
      <c r="P545" s="48"/>
      <c r="Q545" s="49"/>
      <c r="R545" s="21"/>
    </row>
    <row r="546" spans="2:18" x14ac:dyDescent="0.2">
      <c r="B546" s="17">
        <v>28</v>
      </c>
      <c r="C546" s="43">
        <v>4.24</v>
      </c>
      <c r="D546" s="19"/>
      <c r="E546" s="19"/>
      <c r="F546" s="16"/>
      <c r="G546" s="19"/>
      <c r="H546" s="1"/>
      <c r="I546" s="16"/>
      <c r="J546" s="16"/>
      <c r="K546" s="19"/>
      <c r="L546" s="16"/>
      <c r="M546" s="19"/>
      <c r="N546" s="48"/>
      <c r="O546" s="48"/>
      <c r="P546" s="48"/>
      <c r="Q546" s="49"/>
      <c r="R546" s="21"/>
    </row>
    <row r="547" spans="2:18" x14ac:dyDescent="0.2">
      <c r="B547" s="47"/>
      <c r="C547" s="53"/>
      <c r="D547" s="53"/>
      <c r="E547" s="46"/>
      <c r="F547" s="33"/>
      <c r="G547" s="46"/>
      <c r="H547" s="49"/>
      <c r="I547" s="47"/>
      <c r="J547" s="47"/>
      <c r="K547" s="46"/>
      <c r="L547" s="33"/>
      <c r="M547" s="46"/>
      <c r="N547" s="54"/>
      <c r="O547" s="54"/>
      <c r="P547" s="54"/>
      <c r="Q547" s="49"/>
    </row>
    <row r="548" spans="2:18" ht="15" x14ac:dyDescent="0.2">
      <c r="B548" s="1" t="s">
        <v>7</v>
      </c>
      <c r="C548" s="1"/>
      <c r="D548" s="132">
        <v>2.5550000000000002</v>
      </c>
      <c r="E548" s="132"/>
      <c r="J548" s="13"/>
      <c r="K548" s="13"/>
      <c r="L548" s="13"/>
      <c r="M548" s="13"/>
      <c r="N548" s="54"/>
      <c r="O548" s="54"/>
      <c r="P548" s="54"/>
      <c r="Q548" s="49"/>
    </row>
    <row r="549" spans="2:18" x14ac:dyDescent="0.2">
      <c r="B549" s="133" t="s">
        <v>8</v>
      </c>
      <c r="C549" s="133"/>
      <c r="D549" s="133"/>
      <c r="E549" s="133"/>
      <c r="F549" s="133"/>
      <c r="G549" s="133"/>
      <c r="H549" s="5" t="s">
        <v>5</v>
      </c>
      <c r="I549" s="133" t="s">
        <v>9</v>
      </c>
      <c r="J549" s="133"/>
      <c r="K549" s="133"/>
      <c r="L549" s="133"/>
      <c r="M549" s="133"/>
      <c r="N549" s="55"/>
      <c r="O549" s="55"/>
      <c r="P549" s="20">
        <f>I564-I562</f>
        <v>7</v>
      </c>
      <c r="Q549" s="49"/>
    </row>
    <row r="550" spans="2:18" x14ac:dyDescent="0.2">
      <c r="B550" s="16">
        <v>0</v>
      </c>
      <c r="C550" s="19">
        <v>2.242</v>
      </c>
      <c r="D550" s="19" t="s">
        <v>21</v>
      </c>
      <c r="E550" s="16"/>
      <c r="F550" s="16"/>
      <c r="G550" s="16"/>
      <c r="H550" s="16"/>
      <c r="I550" s="17"/>
      <c r="J550" s="18"/>
      <c r="K550" s="19"/>
      <c r="L550" s="16"/>
      <c r="M550" s="19"/>
      <c r="N550" s="48"/>
      <c r="O550" s="48"/>
      <c r="P550" s="48"/>
      <c r="Q550" s="49"/>
      <c r="R550" s="21"/>
    </row>
    <row r="551" spans="2:18" x14ac:dyDescent="0.2">
      <c r="B551" s="16">
        <v>5</v>
      </c>
      <c r="C551" s="19">
        <v>2.2469999999999999</v>
      </c>
      <c r="D551" s="19"/>
      <c r="E551" s="19">
        <f>(C550+C551)/2</f>
        <v>2.2444999999999999</v>
      </c>
      <c r="F551" s="16">
        <f>B551-B550</f>
        <v>5</v>
      </c>
      <c r="G551" s="19">
        <f>E551*F551</f>
        <v>11.2225</v>
      </c>
      <c r="H551" s="16"/>
      <c r="I551" s="21"/>
      <c r="J551" s="21"/>
      <c r="K551" s="19"/>
      <c r="L551" s="16"/>
      <c r="M551" s="19"/>
      <c r="N551" s="48"/>
      <c r="O551" s="48"/>
      <c r="P551" s="48"/>
      <c r="Q551" s="50"/>
      <c r="R551" s="21"/>
    </row>
    <row r="552" spans="2:18" x14ac:dyDescent="0.2">
      <c r="B552" s="16">
        <v>10</v>
      </c>
      <c r="C552" s="19">
        <v>2.2509999999999999</v>
      </c>
      <c r="D552" s="19" t="s">
        <v>17</v>
      </c>
      <c r="E552" s="19">
        <f t="shared" ref="E552:E563" si="280">(C551+C552)/2</f>
        <v>2.2489999999999997</v>
      </c>
      <c r="F552" s="16">
        <f t="shared" ref="F552:F563" si="281">B552-B551</f>
        <v>5</v>
      </c>
      <c r="G552" s="19">
        <f t="shared" ref="G552:G563" si="282">E552*F552</f>
        <v>11.244999999999997</v>
      </c>
      <c r="H552" s="16"/>
      <c r="I552" s="21"/>
      <c r="J552" s="21"/>
      <c r="K552" s="19"/>
      <c r="L552" s="16"/>
      <c r="M552" s="19"/>
      <c r="N552" s="48"/>
      <c r="O552" s="48"/>
      <c r="P552" s="48"/>
      <c r="Q552" s="50"/>
      <c r="R552" s="21"/>
    </row>
    <row r="553" spans="2:18" x14ac:dyDescent="0.2">
      <c r="B553" s="16">
        <v>12</v>
      </c>
      <c r="C553" s="19">
        <v>0.35599999999999998</v>
      </c>
      <c r="E553" s="19">
        <f t="shared" si="280"/>
        <v>1.3034999999999999</v>
      </c>
      <c r="F553" s="16">
        <f t="shared" si="281"/>
        <v>2</v>
      </c>
      <c r="G553" s="19">
        <f t="shared" si="282"/>
        <v>2.6069999999999998</v>
      </c>
      <c r="H553" s="16"/>
      <c r="I553" s="21"/>
      <c r="J553" s="21"/>
      <c r="K553" s="19"/>
      <c r="L553" s="16"/>
      <c r="M553" s="19"/>
      <c r="N553" s="48"/>
      <c r="O553" s="48"/>
      <c r="P553" s="48"/>
      <c r="Q553" s="50"/>
      <c r="R553" s="21"/>
    </row>
    <row r="554" spans="2:18" x14ac:dyDescent="0.2">
      <c r="B554" s="16">
        <v>14</v>
      </c>
      <c r="C554" s="19">
        <v>5.6000000000000001E-2</v>
      </c>
      <c r="D554" s="19"/>
      <c r="E554" s="19">
        <f t="shared" si="280"/>
        <v>0.20599999999999999</v>
      </c>
      <c r="F554" s="16">
        <f t="shared" si="281"/>
        <v>2</v>
      </c>
      <c r="G554" s="19">
        <f t="shared" si="282"/>
        <v>0.41199999999999998</v>
      </c>
      <c r="H554" s="16"/>
      <c r="I554" s="21"/>
      <c r="J554" s="21"/>
      <c r="K554" s="19"/>
      <c r="L554" s="16"/>
      <c r="M554" s="19"/>
      <c r="N554" s="48"/>
      <c r="O554" s="48"/>
      <c r="P554" s="48"/>
      <c r="Q554" s="50"/>
      <c r="R554" s="21"/>
    </row>
    <row r="555" spans="2:18" x14ac:dyDescent="0.2">
      <c r="B555" s="16">
        <v>16</v>
      </c>
      <c r="C555" s="19">
        <v>-0.17699999999999999</v>
      </c>
      <c r="D555" s="19"/>
      <c r="E555" s="19">
        <f t="shared" si="280"/>
        <v>-6.0499999999999998E-2</v>
      </c>
      <c r="F555" s="16">
        <f t="shared" si="281"/>
        <v>2</v>
      </c>
      <c r="G555" s="19">
        <f t="shared" si="282"/>
        <v>-0.121</v>
      </c>
      <c r="H555" s="16"/>
      <c r="I555" s="16">
        <v>0</v>
      </c>
      <c r="J555" s="19">
        <v>2.242</v>
      </c>
      <c r="K555" s="19"/>
      <c r="L555" s="16"/>
      <c r="M555" s="19"/>
      <c r="N555" s="48"/>
      <c r="O555" s="48"/>
      <c r="P555" s="48"/>
      <c r="Q555" s="50"/>
      <c r="R555" s="21"/>
    </row>
    <row r="556" spans="2:18" x14ac:dyDescent="0.2">
      <c r="B556" s="16">
        <v>18</v>
      </c>
      <c r="C556" s="19">
        <v>-0.23300000000000001</v>
      </c>
      <c r="D556" s="19" t="s">
        <v>19</v>
      </c>
      <c r="E556" s="19">
        <f t="shared" si="280"/>
        <v>-0.20500000000000002</v>
      </c>
      <c r="F556" s="16">
        <f t="shared" si="281"/>
        <v>2</v>
      </c>
      <c r="G556" s="19">
        <f t="shared" si="282"/>
        <v>-0.41000000000000003</v>
      </c>
      <c r="I556" s="16">
        <v>5</v>
      </c>
      <c r="J556" s="19">
        <v>2.2469999999999999</v>
      </c>
      <c r="K556" s="19">
        <f t="shared" ref="K556" si="283">AVERAGE(J555,J556)</f>
        <v>2.2444999999999999</v>
      </c>
      <c r="L556" s="16">
        <f t="shared" ref="L556" si="284">I556-I555</f>
        <v>5</v>
      </c>
      <c r="M556" s="19">
        <f t="shared" ref="M556" si="285">L556*K556</f>
        <v>11.2225</v>
      </c>
      <c r="N556" s="48"/>
      <c r="O556" s="48"/>
      <c r="P556" s="48"/>
      <c r="Q556" s="50"/>
      <c r="R556" s="21"/>
    </row>
    <row r="557" spans="2:18" x14ac:dyDescent="0.2">
      <c r="B557" s="16">
        <v>20</v>
      </c>
      <c r="C557" s="19">
        <v>-0.17299999999999999</v>
      </c>
      <c r="D557" s="19"/>
      <c r="E557" s="19">
        <f t="shared" si="280"/>
        <v>-0.20300000000000001</v>
      </c>
      <c r="F557" s="16">
        <f t="shared" si="281"/>
        <v>2</v>
      </c>
      <c r="G557" s="19">
        <f t="shared" si="282"/>
        <v>-0.40600000000000003</v>
      </c>
      <c r="I557" s="16">
        <v>8</v>
      </c>
      <c r="J557" s="19">
        <v>2.2509999999999999</v>
      </c>
      <c r="K557" s="19">
        <f t="shared" ref="K557:K564" si="286">AVERAGE(J556,J557)</f>
        <v>2.2489999999999997</v>
      </c>
      <c r="L557" s="16">
        <f t="shared" ref="L557:L564" si="287">I557-I556</f>
        <v>3</v>
      </c>
      <c r="M557" s="19">
        <f t="shared" ref="M557:M564" si="288">L557*K557</f>
        <v>6.746999999999999</v>
      </c>
      <c r="N557" s="48"/>
      <c r="O557" s="48"/>
      <c r="P557" s="48"/>
      <c r="Q557" s="50"/>
      <c r="R557" s="21"/>
    </row>
    <row r="558" spans="2:18" x14ac:dyDescent="0.2">
      <c r="B558" s="16">
        <v>22</v>
      </c>
      <c r="C558" s="19">
        <v>1.7000000000000001E-2</v>
      </c>
      <c r="E558" s="19">
        <f t="shared" si="280"/>
        <v>-7.7999999999999986E-2</v>
      </c>
      <c r="F558" s="16">
        <f t="shared" si="281"/>
        <v>2</v>
      </c>
      <c r="G558" s="19">
        <f t="shared" si="282"/>
        <v>-0.15599999999999997</v>
      </c>
      <c r="I558" s="60">
        <f>I557+(J557-J558)*1.5</f>
        <v>14.3765</v>
      </c>
      <c r="J558" s="61">
        <v>-2</v>
      </c>
      <c r="K558" s="19">
        <f t="shared" si="286"/>
        <v>0.12549999999999994</v>
      </c>
      <c r="L558" s="16">
        <f t="shared" si="287"/>
        <v>6.3765000000000001</v>
      </c>
      <c r="M558" s="19">
        <f t="shared" si="288"/>
        <v>0.80025074999999968</v>
      </c>
      <c r="N558" s="51"/>
      <c r="O558" s="51"/>
      <c r="P558" s="51"/>
      <c r="Q558" s="50"/>
      <c r="R558" s="21"/>
    </row>
    <row r="559" spans="2:18" x14ac:dyDescent="0.2">
      <c r="B559" s="16">
        <v>24</v>
      </c>
      <c r="C559" s="19">
        <v>0.35499999999999998</v>
      </c>
      <c r="D559" s="19"/>
      <c r="E559" s="19">
        <f t="shared" si="280"/>
        <v>0.186</v>
      </c>
      <c r="F559" s="16">
        <f t="shared" si="281"/>
        <v>2</v>
      </c>
      <c r="G559" s="19">
        <f t="shared" si="282"/>
        <v>0.372</v>
      </c>
      <c r="H559" s="16"/>
      <c r="I559" s="62">
        <f>I558+3</f>
        <v>17.3765</v>
      </c>
      <c r="J559" s="63">
        <f>J558</f>
        <v>-2</v>
      </c>
      <c r="K559" s="19">
        <f t="shared" si="286"/>
        <v>-2</v>
      </c>
      <c r="L559" s="16">
        <f t="shared" si="287"/>
        <v>3</v>
      </c>
      <c r="M559" s="19">
        <f t="shared" si="288"/>
        <v>-6</v>
      </c>
      <c r="N559" s="48"/>
      <c r="O559" s="48"/>
      <c r="P559" s="48"/>
      <c r="Q559" s="50"/>
      <c r="R559" s="21"/>
    </row>
    <row r="560" spans="2:18" x14ac:dyDescent="0.2">
      <c r="B560" s="16">
        <v>26</v>
      </c>
      <c r="C560" s="19">
        <v>2.7559999999999998</v>
      </c>
      <c r="D560" s="19" t="s">
        <v>18</v>
      </c>
      <c r="E560" s="19">
        <f t="shared" si="280"/>
        <v>1.5554999999999999</v>
      </c>
      <c r="F560" s="16">
        <f t="shared" si="281"/>
        <v>2</v>
      </c>
      <c r="G560" s="19">
        <f t="shared" si="282"/>
        <v>3.1109999999999998</v>
      </c>
      <c r="H560" s="16"/>
      <c r="I560" s="60">
        <f>I559+3</f>
        <v>20.3765</v>
      </c>
      <c r="J560" s="61">
        <f>J558</f>
        <v>-2</v>
      </c>
      <c r="K560" s="19">
        <f t="shared" si="286"/>
        <v>-2</v>
      </c>
      <c r="L560" s="16">
        <f t="shared" si="287"/>
        <v>3</v>
      </c>
      <c r="M560" s="19">
        <f t="shared" si="288"/>
        <v>-6</v>
      </c>
      <c r="N560" s="51"/>
      <c r="O560" s="51"/>
      <c r="P560" s="51"/>
      <c r="Q560" s="50"/>
      <c r="R560" s="21"/>
    </row>
    <row r="561" spans="2:18" x14ac:dyDescent="0.2">
      <c r="B561" s="16">
        <v>28</v>
      </c>
      <c r="C561" s="19">
        <v>2.766</v>
      </c>
      <c r="D561" s="19"/>
      <c r="E561" s="19">
        <f t="shared" si="280"/>
        <v>2.7610000000000001</v>
      </c>
      <c r="F561" s="16">
        <f t="shared" si="281"/>
        <v>2</v>
      </c>
      <c r="G561" s="19">
        <f t="shared" si="282"/>
        <v>5.5220000000000002</v>
      </c>
      <c r="H561" s="16"/>
      <c r="I561" s="60">
        <f>I560+(J561-J560)*1.5</f>
        <v>27.5015</v>
      </c>
      <c r="J561" s="65">
        <v>2.75</v>
      </c>
      <c r="K561" s="19">
        <f t="shared" si="286"/>
        <v>0.375</v>
      </c>
      <c r="L561" s="16">
        <f t="shared" si="287"/>
        <v>7.125</v>
      </c>
      <c r="M561" s="19">
        <f t="shared" si="288"/>
        <v>2.671875</v>
      </c>
      <c r="N561" s="51"/>
      <c r="O561" s="51"/>
      <c r="P561" s="51"/>
      <c r="Q561" s="50"/>
      <c r="R561" s="21"/>
    </row>
    <row r="562" spans="2:18" x14ac:dyDescent="0.2">
      <c r="B562" s="16">
        <v>30</v>
      </c>
      <c r="C562" s="19">
        <v>4.407</v>
      </c>
      <c r="D562" s="19"/>
      <c r="E562" s="19">
        <f t="shared" si="280"/>
        <v>3.5865</v>
      </c>
      <c r="F562" s="16">
        <f t="shared" si="281"/>
        <v>2</v>
      </c>
      <c r="G562" s="19">
        <f t="shared" si="282"/>
        <v>7.173</v>
      </c>
      <c r="H562" s="16"/>
      <c r="I562" s="16">
        <v>28</v>
      </c>
      <c r="J562" s="19">
        <v>2.766</v>
      </c>
      <c r="K562" s="19">
        <f t="shared" si="286"/>
        <v>2.758</v>
      </c>
      <c r="L562" s="16">
        <f t="shared" si="287"/>
        <v>0.49849999999999994</v>
      </c>
      <c r="M562" s="19">
        <f t="shared" si="288"/>
        <v>1.3748629999999999</v>
      </c>
      <c r="N562" s="48"/>
      <c r="O562" s="48"/>
      <c r="P562" s="48"/>
      <c r="Q562" s="49"/>
      <c r="R562" s="21"/>
    </row>
    <row r="563" spans="2:18" x14ac:dyDescent="0.2">
      <c r="B563" s="16">
        <v>35</v>
      </c>
      <c r="C563" s="19">
        <v>4.399</v>
      </c>
      <c r="D563" s="45" t="s">
        <v>33</v>
      </c>
      <c r="E563" s="19">
        <f t="shared" si="280"/>
        <v>4.4030000000000005</v>
      </c>
      <c r="F563" s="16">
        <f t="shared" si="281"/>
        <v>5</v>
      </c>
      <c r="G563" s="19">
        <f t="shared" si="282"/>
        <v>22.015000000000001</v>
      </c>
      <c r="H563" s="1"/>
      <c r="I563" s="16">
        <v>30</v>
      </c>
      <c r="J563" s="19">
        <v>4.407</v>
      </c>
      <c r="K563" s="19">
        <f t="shared" si="286"/>
        <v>3.5865</v>
      </c>
      <c r="L563" s="16">
        <f t="shared" si="287"/>
        <v>2</v>
      </c>
      <c r="M563" s="19">
        <f t="shared" si="288"/>
        <v>7.173</v>
      </c>
      <c r="N563" s="48"/>
      <c r="O563" s="48"/>
      <c r="P563" s="48"/>
      <c r="Q563" s="49"/>
      <c r="R563" s="21"/>
    </row>
    <row r="564" spans="2:18" x14ac:dyDescent="0.2">
      <c r="B564" s="16"/>
      <c r="C564" s="19"/>
      <c r="D564" s="19"/>
      <c r="E564" s="19"/>
      <c r="F564" s="16"/>
      <c r="G564" s="19"/>
      <c r="H564" s="1"/>
      <c r="I564" s="16">
        <v>35</v>
      </c>
      <c r="J564" s="19">
        <v>4.399</v>
      </c>
      <c r="K564" s="19">
        <f t="shared" si="286"/>
        <v>4.4030000000000005</v>
      </c>
      <c r="L564" s="16">
        <f t="shared" si="287"/>
        <v>5</v>
      </c>
      <c r="M564" s="19">
        <f t="shared" si="288"/>
        <v>22.015000000000001</v>
      </c>
      <c r="N564" s="48"/>
      <c r="O564" s="48"/>
      <c r="P564" s="48"/>
      <c r="Q564" s="49"/>
      <c r="R564" s="21"/>
    </row>
    <row r="565" spans="2:18" x14ac:dyDescent="0.2">
      <c r="B565" s="17"/>
      <c r="C565" s="43"/>
      <c r="D565" s="19"/>
      <c r="E565" s="19"/>
      <c r="F565" s="16"/>
      <c r="G565" s="19"/>
      <c r="H565" s="1"/>
      <c r="I565" s="16"/>
      <c r="J565" s="19"/>
      <c r="K565" s="19"/>
      <c r="L565" s="16"/>
      <c r="M565" s="19"/>
      <c r="N565" s="48"/>
      <c r="O565" s="48"/>
      <c r="P565" s="48"/>
      <c r="Q565" s="49"/>
      <c r="R565" s="21"/>
    </row>
    <row r="566" spans="2:18" x14ac:dyDescent="0.2">
      <c r="B566" s="17"/>
      <c r="C566" s="43"/>
      <c r="D566" s="43"/>
      <c r="E566" s="19"/>
      <c r="F566" s="16"/>
      <c r="G566" s="19"/>
      <c r="H566" s="1"/>
      <c r="I566" s="16"/>
      <c r="J566" s="28"/>
      <c r="K566" s="19"/>
      <c r="L566" s="16"/>
      <c r="M566" s="19"/>
      <c r="N566" s="49"/>
      <c r="O566" s="51"/>
      <c r="P566" s="51"/>
      <c r="Q566" s="49"/>
    </row>
    <row r="567" spans="2:18" x14ac:dyDescent="0.2">
      <c r="B567" s="17"/>
      <c r="C567" s="43"/>
      <c r="D567" s="43"/>
      <c r="E567" s="19"/>
      <c r="F567" s="16"/>
      <c r="G567" s="19"/>
      <c r="H567" s="1"/>
      <c r="I567" s="17"/>
      <c r="J567" s="17"/>
      <c r="K567" s="19"/>
      <c r="L567" s="16"/>
      <c r="M567" s="19"/>
      <c r="N567" s="49"/>
      <c r="O567" s="54"/>
      <c r="P567" s="54"/>
      <c r="Q567" s="49"/>
    </row>
    <row r="568" spans="2:18" x14ac:dyDescent="0.2">
      <c r="B568" s="17"/>
      <c r="C568" s="43"/>
      <c r="D568" s="43"/>
      <c r="E568" s="19"/>
      <c r="F568" s="16"/>
      <c r="G568" s="19"/>
      <c r="I568" s="17"/>
      <c r="J568" s="17"/>
      <c r="K568" s="19"/>
      <c r="L568" s="16"/>
      <c r="M568" s="19"/>
      <c r="N568" s="49"/>
      <c r="O568" s="54"/>
      <c r="P568" s="54"/>
      <c r="Q568" s="49"/>
    </row>
    <row r="569" spans="2:18" x14ac:dyDescent="0.2">
      <c r="B569" s="17"/>
      <c r="C569" s="43"/>
      <c r="D569" s="43"/>
      <c r="E569" s="19"/>
      <c r="F569" s="16"/>
      <c r="G569" s="19"/>
      <c r="I569" s="17"/>
      <c r="J569" s="17"/>
      <c r="K569" s="19"/>
      <c r="L569" s="16"/>
      <c r="M569" s="19"/>
      <c r="N569" s="54"/>
      <c r="O569" s="54"/>
      <c r="P569" s="54"/>
      <c r="Q569" s="49"/>
    </row>
    <row r="570" spans="2:18" x14ac:dyDescent="0.2">
      <c r="B570" s="17"/>
      <c r="C570" s="43"/>
      <c r="D570" s="43"/>
      <c r="E570" s="19"/>
      <c r="F570" s="16"/>
      <c r="G570" s="19"/>
      <c r="I570" s="17"/>
      <c r="J570" s="17"/>
      <c r="K570" s="19"/>
      <c r="L570" s="16"/>
      <c r="M570" s="19"/>
      <c r="N570" s="54"/>
      <c r="O570" s="54"/>
      <c r="P570" s="54"/>
      <c r="Q570" s="49"/>
    </row>
    <row r="571" spans="2:18" x14ac:dyDescent="0.2">
      <c r="B571" s="17"/>
      <c r="C571" s="43"/>
      <c r="D571" s="43"/>
      <c r="E571" s="19"/>
      <c r="F571" s="16"/>
      <c r="G571" s="19"/>
      <c r="I571" s="17"/>
      <c r="J571" s="17"/>
      <c r="K571" s="19"/>
      <c r="L571" s="16"/>
      <c r="M571" s="19"/>
      <c r="N571" s="54"/>
      <c r="O571" s="54"/>
      <c r="P571" s="54"/>
      <c r="Q571" s="49"/>
    </row>
    <row r="572" spans="2:18" x14ac:dyDescent="0.2">
      <c r="B572" s="17"/>
      <c r="C572" s="43"/>
      <c r="D572" s="43"/>
      <c r="E572" s="19"/>
      <c r="F572" s="16"/>
      <c r="G572" s="19"/>
      <c r="H572" s="19"/>
      <c r="I572" s="17"/>
      <c r="J572" s="17"/>
      <c r="K572" s="19"/>
      <c r="L572" s="16"/>
      <c r="M572" s="19"/>
      <c r="N572" s="54"/>
      <c r="O572" s="54"/>
      <c r="P572" s="54"/>
      <c r="Q572" s="49"/>
    </row>
    <row r="573" spans="2:18" x14ac:dyDescent="0.2">
      <c r="B573" s="17"/>
      <c r="C573" s="43"/>
      <c r="D573" s="43"/>
      <c r="E573" s="19"/>
      <c r="F573" s="16"/>
      <c r="G573" s="19"/>
      <c r="H573" s="19"/>
      <c r="I573" s="17"/>
      <c r="J573" s="17"/>
      <c r="K573" s="19"/>
      <c r="L573" s="16"/>
      <c r="M573" s="19"/>
      <c r="N573" s="51"/>
      <c r="O573" s="54"/>
      <c r="P573" s="54"/>
      <c r="Q573" s="49"/>
    </row>
    <row r="574" spans="2:18" x14ac:dyDescent="0.2">
      <c r="B574" s="17"/>
      <c r="C574" s="43"/>
      <c r="D574" s="43"/>
      <c r="E574" s="19"/>
      <c r="F574" s="16"/>
      <c r="G574" s="19"/>
      <c r="H574" s="19"/>
      <c r="I574" s="17"/>
      <c r="J574" s="17"/>
      <c r="K574" s="19"/>
      <c r="L574" s="16"/>
      <c r="M574" s="19"/>
      <c r="N574" s="48"/>
      <c r="O574" s="48"/>
      <c r="P574" s="48"/>
      <c r="Q574" s="49"/>
      <c r="R574" s="21"/>
    </row>
    <row r="575" spans="2:18" ht="15" x14ac:dyDescent="0.2">
      <c r="B575" s="17"/>
      <c r="C575" s="43"/>
      <c r="D575" s="43"/>
      <c r="E575" s="19"/>
      <c r="F575" s="16">
        <f>SUM(F551:F574)</f>
        <v>35</v>
      </c>
      <c r="G575" s="19">
        <f>SUM(G551:G574)</f>
        <v>62.586500000000001</v>
      </c>
      <c r="H575" s="19"/>
      <c r="I575" s="19"/>
      <c r="J575" s="13"/>
      <c r="K575" s="13"/>
      <c r="L575" s="16">
        <f>SUM(L552:L574)</f>
        <v>35</v>
      </c>
      <c r="M575" s="16">
        <f>SUM(M552:M574)</f>
        <v>40.00448875</v>
      </c>
      <c r="N575" s="48"/>
      <c r="O575" s="48"/>
      <c r="P575" s="48"/>
      <c r="Q575" s="49"/>
      <c r="R575" s="21"/>
    </row>
    <row r="576" spans="2:18" x14ac:dyDescent="0.2">
      <c r="B576" s="17"/>
      <c r="C576" s="43"/>
      <c r="D576" s="43"/>
      <c r="E576" s="19"/>
      <c r="F576" s="16"/>
      <c r="G576" s="19"/>
      <c r="H576" s="16" t="s">
        <v>10</v>
      </c>
      <c r="I576" s="16"/>
      <c r="J576" s="16">
        <f>G575</f>
        <v>62.586500000000001</v>
      </c>
      <c r="K576" s="19" t="s">
        <v>11</v>
      </c>
      <c r="L576" s="16">
        <f>M575</f>
        <v>40.00448875</v>
      </c>
      <c r="M576" s="19">
        <f>J576-L576</f>
        <v>22.582011250000001</v>
      </c>
      <c r="N576" s="48"/>
      <c r="O576" s="48"/>
      <c r="P576" s="48"/>
      <c r="Q576" s="49"/>
      <c r="R576" s="21"/>
    </row>
    <row r="577" spans="2:18" x14ac:dyDescent="0.2">
      <c r="N577" s="49"/>
      <c r="O577" s="49"/>
      <c r="P577" s="49"/>
      <c r="Q577" s="49"/>
    </row>
    <row r="578" spans="2:18" x14ac:dyDescent="0.2">
      <c r="B578" s="47"/>
      <c r="C578" s="53"/>
      <c r="D578" s="53"/>
      <c r="E578" s="46"/>
      <c r="F578" s="33"/>
      <c r="G578" s="46"/>
      <c r="H578" s="52"/>
      <c r="I578" s="47"/>
      <c r="J578" s="47"/>
      <c r="K578" s="46"/>
      <c r="L578" s="33"/>
      <c r="M578" s="46"/>
      <c r="N578" s="49"/>
      <c r="O578" s="54"/>
      <c r="P578" s="54"/>
      <c r="Q578" s="49"/>
    </row>
    <row r="579" spans="2:18" x14ac:dyDescent="0.2">
      <c r="B579" s="47"/>
      <c r="C579" s="53"/>
      <c r="D579" s="53"/>
      <c r="E579" s="46"/>
      <c r="F579" s="33"/>
      <c r="G579" s="46"/>
      <c r="H579" s="49"/>
      <c r="I579" s="47"/>
      <c r="J579" s="47"/>
      <c r="K579" s="46"/>
      <c r="L579" s="33"/>
      <c r="M579" s="46"/>
      <c r="N579" s="49"/>
      <c r="O579" s="54"/>
      <c r="P579" s="54"/>
      <c r="Q579" s="49"/>
    </row>
    <row r="580" spans="2:18" x14ac:dyDescent="0.2">
      <c r="B580" s="5"/>
      <c r="C580" s="47"/>
      <c r="D580" s="53"/>
      <c r="E580" s="53"/>
      <c r="F580" s="46"/>
      <c r="G580" s="33"/>
      <c r="H580" s="46"/>
      <c r="I580" s="52"/>
      <c r="J580" s="47"/>
      <c r="K580" s="47"/>
      <c r="L580" s="46"/>
      <c r="M580" s="33"/>
      <c r="N580" s="46"/>
      <c r="O580" s="49"/>
      <c r="P580" s="54"/>
      <c r="Q580" s="54"/>
      <c r="R580" s="49"/>
    </row>
    <row r="581" spans="2:18" x14ac:dyDescent="0.2">
      <c r="B581" s="5"/>
      <c r="C581" s="47"/>
      <c r="D581" s="53"/>
      <c r="E581" s="53"/>
      <c r="F581" s="46"/>
      <c r="G581" s="33"/>
      <c r="H581" s="46"/>
      <c r="I581" s="49"/>
      <c r="J581" s="47"/>
      <c r="K581" s="47"/>
      <c r="L581" s="46"/>
      <c r="M581" s="33"/>
      <c r="N581" s="46"/>
      <c r="O581" s="49"/>
      <c r="P581" s="54"/>
      <c r="Q581" s="54"/>
      <c r="R581" s="49"/>
    </row>
  </sheetData>
  <mergeCells count="88">
    <mergeCell ref="D439:E439"/>
    <mergeCell ref="D548:E548"/>
    <mergeCell ref="B549:G549"/>
    <mergeCell ref="I549:M549"/>
    <mergeCell ref="D529:E529"/>
    <mergeCell ref="B530:G530"/>
    <mergeCell ref="I530:M530"/>
    <mergeCell ref="D453:E453"/>
    <mergeCell ref="B454:G454"/>
    <mergeCell ref="I454:M454"/>
    <mergeCell ref="D469:E469"/>
    <mergeCell ref="B470:G470"/>
    <mergeCell ref="I470:M470"/>
    <mergeCell ref="D484:E484"/>
    <mergeCell ref="B485:G485"/>
    <mergeCell ref="I485:M485"/>
    <mergeCell ref="B394:G394"/>
    <mergeCell ref="I409:M409"/>
    <mergeCell ref="D423:E423"/>
    <mergeCell ref="B424:G424"/>
    <mergeCell ref="I424:M424"/>
    <mergeCell ref="D501:E501"/>
    <mergeCell ref="B502:G502"/>
    <mergeCell ref="I502:M502"/>
    <mergeCell ref="B264:G264"/>
    <mergeCell ref="I264:M264"/>
    <mergeCell ref="H299:I299"/>
    <mergeCell ref="D301:E301"/>
    <mergeCell ref="B302:G302"/>
    <mergeCell ref="I302:M302"/>
    <mergeCell ref="D322:E322"/>
    <mergeCell ref="B440:G440"/>
    <mergeCell ref="I440:M440"/>
    <mergeCell ref="D377:E377"/>
    <mergeCell ref="B378:G378"/>
    <mergeCell ref="I378:M378"/>
    <mergeCell ref="D393:E393"/>
    <mergeCell ref="I169:M169"/>
    <mergeCell ref="H185:I185"/>
    <mergeCell ref="D186:E186"/>
    <mergeCell ref="D205:E205"/>
    <mergeCell ref="I206:M206"/>
    <mergeCell ref="B169:G169"/>
    <mergeCell ref="B206:G206"/>
    <mergeCell ref="B187:G187"/>
    <mergeCell ref="I187:M187"/>
    <mergeCell ref="I394:M394"/>
    <mergeCell ref="D408:E408"/>
    <mergeCell ref="B409:G409"/>
    <mergeCell ref="I245:M245"/>
    <mergeCell ref="D225:E225"/>
    <mergeCell ref="E263:F263"/>
    <mergeCell ref="D342:E342"/>
    <mergeCell ref="B226:G226"/>
    <mergeCell ref="I226:M226"/>
    <mergeCell ref="B323:G323"/>
    <mergeCell ref="I323:M323"/>
    <mergeCell ref="B343:G343"/>
    <mergeCell ref="I343:M343"/>
    <mergeCell ref="D362:E362"/>
    <mergeCell ref="B363:G363"/>
    <mergeCell ref="I363:M363"/>
    <mergeCell ref="D149:E149"/>
    <mergeCell ref="B150:G150"/>
    <mergeCell ref="I150:M150"/>
    <mergeCell ref="H167:I167"/>
    <mergeCell ref="D168:E168"/>
    <mergeCell ref="B93:G93"/>
    <mergeCell ref="I93:M93"/>
    <mergeCell ref="D114:E114"/>
    <mergeCell ref="B115:G115"/>
    <mergeCell ref="I115:M115"/>
    <mergeCell ref="A1:T1"/>
    <mergeCell ref="P36:R36"/>
    <mergeCell ref="P39:R39"/>
    <mergeCell ref="D244:E244"/>
    <mergeCell ref="B245:G245"/>
    <mergeCell ref="D73:E73"/>
    <mergeCell ref="D5:E5"/>
    <mergeCell ref="B6:G6"/>
    <mergeCell ref="I6:M6"/>
    <mergeCell ref="H51:I51"/>
    <mergeCell ref="B53:G53"/>
    <mergeCell ref="I53:M53"/>
    <mergeCell ref="D52:E52"/>
    <mergeCell ref="B74:G74"/>
    <mergeCell ref="I74:M74"/>
    <mergeCell ref="D92:E92"/>
  </mergeCells>
  <printOptions horizontalCentered="1"/>
  <pageMargins left="0" right="0" top="0.25" bottom="0.25" header="0" footer="0"/>
  <pageSetup paperSize="9" scale="85" orientation="portrait" horizontalDpi="4294967293" verticalDpi="1200" r:id="rId1"/>
  <headerFooter alignWithMargins="0">
    <oddFooter>Page &amp;P&amp;RCS of Kadar khal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L34"/>
  <sheetViews>
    <sheetView workbookViewId="0">
      <selection activeCell="K41" sqref="K41"/>
    </sheetView>
  </sheetViews>
  <sheetFormatPr defaultRowHeight="12.75" x14ac:dyDescent="0.2"/>
  <cols>
    <col min="1" max="1" width="8.42578125" style="34" customWidth="1"/>
    <col min="2" max="2" width="12.7109375" style="34" customWidth="1"/>
    <col min="3" max="3" width="12.42578125" style="34" customWidth="1"/>
    <col min="4" max="4" width="13.42578125" style="34" customWidth="1"/>
    <col min="5" max="5" width="12.140625" style="34" customWidth="1"/>
    <col min="6" max="6" width="12.28515625" style="34" customWidth="1"/>
    <col min="7" max="7" width="9.140625" style="37"/>
    <col min="8" max="8" width="9.7109375" style="37" customWidth="1"/>
    <col min="9" max="9" width="9.140625" style="37"/>
    <col min="10" max="10" width="9.140625" style="34"/>
    <col min="11" max="11" width="24" style="34" customWidth="1"/>
    <col min="12" max="257" width="9.140625" style="34"/>
    <col min="258" max="258" width="8.42578125" style="34" customWidth="1"/>
    <col min="259" max="259" width="12.7109375" style="34" customWidth="1"/>
    <col min="260" max="260" width="12.42578125" style="34" customWidth="1"/>
    <col min="261" max="261" width="13.42578125" style="34" customWidth="1"/>
    <col min="262" max="262" width="12.140625" style="34" customWidth="1"/>
    <col min="263" max="263" width="12.28515625" style="34" customWidth="1"/>
    <col min="264" max="513" width="9.140625" style="34"/>
    <col min="514" max="514" width="8.42578125" style="34" customWidth="1"/>
    <col min="515" max="515" width="12.7109375" style="34" customWidth="1"/>
    <col min="516" max="516" width="12.42578125" style="34" customWidth="1"/>
    <col min="517" max="517" width="13.42578125" style="34" customWidth="1"/>
    <col min="518" max="518" width="12.140625" style="34" customWidth="1"/>
    <col min="519" max="519" width="12.28515625" style="34" customWidth="1"/>
    <col min="520" max="769" width="9.140625" style="34"/>
    <col min="770" max="770" width="8.42578125" style="34" customWidth="1"/>
    <col min="771" max="771" width="12.7109375" style="34" customWidth="1"/>
    <col min="772" max="772" width="12.42578125" style="34" customWidth="1"/>
    <col min="773" max="773" width="13.42578125" style="34" customWidth="1"/>
    <col min="774" max="774" width="12.140625" style="34" customWidth="1"/>
    <col min="775" max="775" width="12.28515625" style="34" customWidth="1"/>
    <col min="776" max="1025" width="9.140625" style="34"/>
    <col min="1026" max="1026" width="8.42578125" style="34" customWidth="1"/>
    <col min="1027" max="1027" width="12.7109375" style="34" customWidth="1"/>
    <col min="1028" max="1028" width="12.42578125" style="34" customWidth="1"/>
    <col min="1029" max="1029" width="13.42578125" style="34" customWidth="1"/>
    <col min="1030" max="1030" width="12.140625" style="34" customWidth="1"/>
    <col min="1031" max="1031" width="12.28515625" style="34" customWidth="1"/>
    <col min="1032" max="1281" width="9.140625" style="34"/>
    <col min="1282" max="1282" width="8.42578125" style="34" customWidth="1"/>
    <col min="1283" max="1283" width="12.7109375" style="34" customWidth="1"/>
    <col min="1284" max="1284" width="12.42578125" style="34" customWidth="1"/>
    <col min="1285" max="1285" width="13.42578125" style="34" customWidth="1"/>
    <col min="1286" max="1286" width="12.140625" style="34" customWidth="1"/>
    <col min="1287" max="1287" width="12.28515625" style="34" customWidth="1"/>
    <col min="1288" max="1537" width="9.140625" style="34"/>
    <col min="1538" max="1538" width="8.42578125" style="34" customWidth="1"/>
    <col min="1539" max="1539" width="12.7109375" style="34" customWidth="1"/>
    <col min="1540" max="1540" width="12.42578125" style="34" customWidth="1"/>
    <col min="1541" max="1541" width="13.42578125" style="34" customWidth="1"/>
    <col min="1542" max="1542" width="12.140625" style="34" customWidth="1"/>
    <col min="1543" max="1543" width="12.28515625" style="34" customWidth="1"/>
    <col min="1544" max="1793" width="9.140625" style="34"/>
    <col min="1794" max="1794" width="8.42578125" style="34" customWidth="1"/>
    <col min="1795" max="1795" width="12.7109375" style="34" customWidth="1"/>
    <col min="1796" max="1796" width="12.42578125" style="34" customWidth="1"/>
    <col min="1797" max="1797" width="13.42578125" style="34" customWidth="1"/>
    <col min="1798" max="1798" width="12.140625" style="34" customWidth="1"/>
    <col min="1799" max="1799" width="12.28515625" style="34" customWidth="1"/>
    <col min="1800" max="2049" width="9.140625" style="34"/>
    <col min="2050" max="2050" width="8.42578125" style="34" customWidth="1"/>
    <col min="2051" max="2051" width="12.7109375" style="34" customWidth="1"/>
    <col min="2052" max="2052" width="12.42578125" style="34" customWidth="1"/>
    <col min="2053" max="2053" width="13.42578125" style="34" customWidth="1"/>
    <col min="2054" max="2054" width="12.140625" style="34" customWidth="1"/>
    <col min="2055" max="2055" width="12.28515625" style="34" customWidth="1"/>
    <col min="2056" max="2305" width="9.140625" style="34"/>
    <col min="2306" max="2306" width="8.42578125" style="34" customWidth="1"/>
    <col min="2307" max="2307" width="12.7109375" style="34" customWidth="1"/>
    <col min="2308" max="2308" width="12.42578125" style="34" customWidth="1"/>
    <col min="2309" max="2309" width="13.42578125" style="34" customWidth="1"/>
    <col min="2310" max="2310" width="12.140625" style="34" customWidth="1"/>
    <col min="2311" max="2311" width="12.28515625" style="34" customWidth="1"/>
    <col min="2312" max="2561" width="9.140625" style="34"/>
    <col min="2562" max="2562" width="8.42578125" style="34" customWidth="1"/>
    <col min="2563" max="2563" width="12.7109375" style="34" customWidth="1"/>
    <col min="2564" max="2564" width="12.42578125" style="34" customWidth="1"/>
    <col min="2565" max="2565" width="13.42578125" style="34" customWidth="1"/>
    <col min="2566" max="2566" width="12.140625" style="34" customWidth="1"/>
    <col min="2567" max="2567" width="12.28515625" style="34" customWidth="1"/>
    <col min="2568" max="2817" width="9.140625" style="34"/>
    <col min="2818" max="2818" width="8.42578125" style="34" customWidth="1"/>
    <col min="2819" max="2819" width="12.7109375" style="34" customWidth="1"/>
    <col min="2820" max="2820" width="12.42578125" style="34" customWidth="1"/>
    <col min="2821" max="2821" width="13.42578125" style="34" customWidth="1"/>
    <col min="2822" max="2822" width="12.140625" style="34" customWidth="1"/>
    <col min="2823" max="2823" width="12.28515625" style="34" customWidth="1"/>
    <col min="2824" max="3073" width="9.140625" style="34"/>
    <col min="3074" max="3074" width="8.42578125" style="34" customWidth="1"/>
    <col min="3075" max="3075" width="12.7109375" style="34" customWidth="1"/>
    <col min="3076" max="3076" width="12.42578125" style="34" customWidth="1"/>
    <col min="3077" max="3077" width="13.42578125" style="34" customWidth="1"/>
    <col min="3078" max="3078" width="12.140625" style="34" customWidth="1"/>
    <col min="3079" max="3079" width="12.28515625" style="34" customWidth="1"/>
    <col min="3080" max="3329" width="9.140625" style="34"/>
    <col min="3330" max="3330" width="8.42578125" style="34" customWidth="1"/>
    <col min="3331" max="3331" width="12.7109375" style="34" customWidth="1"/>
    <col min="3332" max="3332" width="12.42578125" style="34" customWidth="1"/>
    <col min="3333" max="3333" width="13.42578125" style="34" customWidth="1"/>
    <col min="3334" max="3334" width="12.140625" style="34" customWidth="1"/>
    <col min="3335" max="3335" width="12.28515625" style="34" customWidth="1"/>
    <col min="3336" max="3585" width="9.140625" style="34"/>
    <col min="3586" max="3586" width="8.42578125" style="34" customWidth="1"/>
    <col min="3587" max="3587" width="12.7109375" style="34" customWidth="1"/>
    <col min="3588" max="3588" width="12.42578125" style="34" customWidth="1"/>
    <col min="3589" max="3589" width="13.42578125" style="34" customWidth="1"/>
    <col min="3590" max="3590" width="12.140625" style="34" customWidth="1"/>
    <col min="3591" max="3591" width="12.28515625" style="34" customWidth="1"/>
    <col min="3592" max="3841" width="9.140625" style="34"/>
    <col min="3842" max="3842" width="8.42578125" style="34" customWidth="1"/>
    <col min="3843" max="3843" width="12.7109375" style="34" customWidth="1"/>
    <col min="3844" max="3844" width="12.42578125" style="34" customWidth="1"/>
    <col min="3845" max="3845" width="13.42578125" style="34" customWidth="1"/>
    <col min="3846" max="3846" width="12.140625" style="34" customWidth="1"/>
    <col min="3847" max="3847" width="12.28515625" style="34" customWidth="1"/>
    <col min="3848" max="4097" width="9.140625" style="34"/>
    <col min="4098" max="4098" width="8.42578125" style="34" customWidth="1"/>
    <col min="4099" max="4099" width="12.7109375" style="34" customWidth="1"/>
    <col min="4100" max="4100" width="12.42578125" style="34" customWidth="1"/>
    <col min="4101" max="4101" width="13.42578125" style="34" customWidth="1"/>
    <col min="4102" max="4102" width="12.140625" style="34" customWidth="1"/>
    <col min="4103" max="4103" width="12.28515625" style="34" customWidth="1"/>
    <col min="4104" max="4353" width="9.140625" style="34"/>
    <col min="4354" max="4354" width="8.42578125" style="34" customWidth="1"/>
    <col min="4355" max="4355" width="12.7109375" style="34" customWidth="1"/>
    <col min="4356" max="4356" width="12.42578125" style="34" customWidth="1"/>
    <col min="4357" max="4357" width="13.42578125" style="34" customWidth="1"/>
    <col min="4358" max="4358" width="12.140625" style="34" customWidth="1"/>
    <col min="4359" max="4359" width="12.28515625" style="34" customWidth="1"/>
    <col min="4360" max="4609" width="9.140625" style="34"/>
    <col min="4610" max="4610" width="8.42578125" style="34" customWidth="1"/>
    <col min="4611" max="4611" width="12.7109375" style="34" customWidth="1"/>
    <col min="4612" max="4612" width="12.42578125" style="34" customWidth="1"/>
    <col min="4613" max="4613" width="13.42578125" style="34" customWidth="1"/>
    <col min="4614" max="4614" width="12.140625" style="34" customWidth="1"/>
    <col min="4615" max="4615" width="12.28515625" style="34" customWidth="1"/>
    <col min="4616" max="4865" width="9.140625" style="34"/>
    <col min="4866" max="4866" width="8.42578125" style="34" customWidth="1"/>
    <col min="4867" max="4867" width="12.7109375" style="34" customWidth="1"/>
    <col min="4868" max="4868" width="12.42578125" style="34" customWidth="1"/>
    <col min="4869" max="4869" width="13.42578125" style="34" customWidth="1"/>
    <col min="4870" max="4870" width="12.140625" style="34" customWidth="1"/>
    <col min="4871" max="4871" width="12.28515625" style="34" customWidth="1"/>
    <col min="4872" max="5121" width="9.140625" style="34"/>
    <col min="5122" max="5122" width="8.42578125" style="34" customWidth="1"/>
    <col min="5123" max="5123" width="12.7109375" style="34" customWidth="1"/>
    <col min="5124" max="5124" width="12.42578125" style="34" customWidth="1"/>
    <col min="5125" max="5125" width="13.42578125" style="34" customWidth="1"/>
    <col min="5126" max="5126" width="12.140625" style="34" customWidth="1"/>
    <col min="5127" max="5127" width="12.28515625" style="34" customWidth="1"/>
    <col min="5128" max="5377" width="9.140625" style="34"/>
    <col min="5378" max="5378" width="8.42578125" style="34" customWidth="1"/>
    <col min="5379" max="5379" width="12.7109375" style="34" customWidth="1"/>
    <col min="5380" max="5380" width="12.42578125" style="34" customWidth="1"/>
    <col min="5381" max="5381" width="13.42578125" style="34" customWidth="1"/>
    <col min="5382" max="5382" width="12.140625" style="34" customWidth="1"/>
    <col min="5383" max="5383" width="12.28515625" style="34" customWidth="1"/>
    <col min="5384" max="5633" width="9.140625" style="34"/>
    <col min="5634" max="5634" width="8.42578125" style="34" customWidth="1"/>
    <col min="5635" max="5635" width="12.7109375" style="34" customWidth="1"/>
    <col min="5636" max="5636" width="12.42578125" style="34" customWidth="1"/>
    <col min="5637" max="5637" width="13.42578125" style="34" customWidth="1"/>
    <col min="5638" max="5638" width="12.140625" style="34" customWidth="1"/>
    <col min="5639" max="5639" width="12.28515625" style="34" customWidth="1"/>
    <col min="5640" max="5889" width="9.140625" style="34"/>
    <col min="5890" max="5890" width="8.42578125" style="34" customWidth="1"/>
    <col min="5891" max="5891" width="12.7109375" style="34" customWidth="1"/>
    <col min="5892" max="5892" width="12.42578125" style="34" customWidth="1"/>
    <col min="5893" max="5893" width="13.42578125" style="34" customWidth="1"/>
    <col min="5894" max="5894" width="12.140625" style="34" customWidth="1"/>
    <col min="5895" max="5895" width="12.28515625" style="34" customWidth="1"/>
    <col min="5896" max="6145" width="9.140625" style="34"/>
    <col min="6146" max="6146" width="8.42578125" style="34" customWidth="1"/>
    <col min="6147" max="6147" width="12.7109375" style="34" customWidth="1"/>
    <col min="6148" max="6148" width="12.42578125" style="34" customWidth="1"/>
    <col min="6149" max="6149" width="13.42578125" style="34" customWidth="1"/>
    <col min="6150" max="6150" width="12.140625" style="34" customWidth="1"/>
    <col min="6151" max="6151" width="12.28515625" style="34" customWidth="1"/>
    <col min="6152" max="6401" width="9.140625" style="34"/>
    <col min="6402" max="6402" width="8.42578125" style="34" customWidth="1"/>
    <col min="6403" max="6403" width="12.7109375" style="34" customWidth="1"/>
    <col min="6404" max="6404" width="12.42578125" style="34" customWidth="1"/>
    <col min="6405" max="6405" width="13.42578125" style="34" customWidth="1"/>
    <col min="6406" max="6406" width="12.140625" style="34" customWidth="1"/>
    <col min="6407" max="6407" width="12.28515625" style="34" customWidth="1"/>
    <col min="6408" max="6657" width="9.140625" style="34"/>
    <col min="6658" max="6658" width="8.42578125" style="34" customWidth="1"/>
    <col min="6659" max="6659" width="12.7109375" style="34" customWidth="1"/>
    <col min="6660" max="6660" width="12.42578125" style="34" customWidth="1"/>
    <col min="6661" max="6661" width="13.42578125" style="34" customWidth="1"/>
    <col min="6662" max="6662" width="12.140625" style="34" customWidth="1"/>
    <col min="6663" max="6663" width="12.28515625" style="34" customWidth="1"/>
    <col min="6664" max="6913" width="9.140625" style="34"/>
    <col min="6914" max="6914" width="8.42578125" style="34" customWidth="1"/>
    <col min="6915" max="6915" width="12.7109375" style="34" customWidth="1"/>
    <col min="6916" max="6916" width="12.42578125" style="34" customWidth="1"/>
    <col min="6917" max="6917" width="13.42578125" style="34" customWidth="1"/>
    <col min="6918" max="6918" width="12.140625" style="34" customWidth="1"/>
    <col min="6919" max="6919" width="12.28515625" style="34" customWidth="1"/>
    <col min="6920" max="7169" width="9.140625" style="34"/>
    <col min="7170" max="7170" width="8.42578125" style="34" customWidth="1"/>
    <col min="7171" max="7171" width="12.7109375" style="34" customWidth="1"/>
    <col min="7172" max="7172" width="12.42578125" style="34" customWidth="1"/>
    <col min="7173" max="7173" width="13.42578125" style="34" customWidth="1"/>
    <col min="7174" max="7174" width="12.140625" style="34" customWidth="1"/>
    <col min="7175" max="7175" width="12.28515625" style="34" customWidth="1"/>
    <col min="7176" max="7425" width="9.140625" style="34"/>
    <col min="7426" max="7426" width="8.42578125" style="34" customWidth="1"/>
    <col min="7427" max="7427" width="12.7109375" style="34" customWidth="1"/>
    <col min="7428" max="7428" width="12.42578125" style="34" customWidth="1"/>
    <col min="7429" max="7429" width="13.42578125" style="34" customWidth="1"/>
    <col min="7430" max="7430" width="12.140625" style="34" customWidth="1"/>
    <col min="7431" max="7431" width="12.28515625" style="34" customWidth="1"/>
    <col min="7432" max="7681" width="9.140625" style="34"/>
    <col min="7682" max="7682" width="8.42578125" style="34" customWidth="1"/>
    <col min="7683" max="7683" width="12.7109375" style="34" customWidth="1"/>
    <col min="7684" max="7684" width="12.42578125" style="34" customWidth="1"/>
    <col min="7685" max="7685" width="13.42578125" style="34" customWidth="1"/>
    <col min="7686" max="7686" width="12.140625" style="34" customWidth="1"/>
    <col min="7687" max="7687" width="12.28515625" style="34" customWidth="1"/>
    <col min="7688" max="7937" width="9.140625" style="34"/>
    <col min="7938" max="7938" width="8.42578125" style="34" customWidth="1"/>
    <col min="7939" max="7939" width="12.7109375" style="34" customWidth="1"/>
    <col min="7940" max="7940" width="12.42578125" style="34" customWidth="1"/>
    <col min="7941" max="7941" width="13.42578125" style="34" customWidth="1"/>
    <col min="7942" max="7942" width="12.140625" style="34" customWidth="1"/>
    <col min="7943" max="7943" width="12.28515625" style="34" customWidth="1"/>
    <col min="7944" max="8193" width="9.140625" style="34"/>
    <col min="8194" max="8194" width="8.42578125" style="34" customWidth="1"/>
    <col min="8195" max="8195" width="12.7109375" style="34" customWidth="1"/>
    <col min="8196" max="8196" width="12.42578125" style="34" customWidth="1"/>
    <col min="8197" max="8197" width="13.42578125" style="34" customWidth="1"/>
    <col min="8198" max="8198" width="12.140625" style="34" customWidth="1"/>
    <col min="8199" max="8199" width="12.28515625" style="34" customWidth="1"/>
    <col min="8200" max="8449" width="9.140625" style="34"/>
    <col min="8450" max="8450" width="8.42578125" style="34" customWidth="1"/>
    <col min="8451" max="8451" width="12.7109375" style="34" customWidth="1"/>
    <col min="8452" max="8452" width="12.42578125" style="34" customWidth="1"/>
    <col min="8453" max="8453" width="13.42578125" style="34" customWidth="1"/>
    <col min="8454" max="8454" width="12.140625" style="34" customWidth="1"/>
    <col min="8455" max="8455" width="12.28515625" style="34" customWidth="1"/>
    <col min="8456" max="8705" width="9.140625" style="34"/>
    <col min="8706" max="8706" width="8.42578125" style="34" customWidth="1"/>
    <col min="8707" max="8707" width="12.7109375" style="34" customWidth="1"/>
    <col min="8708" max="8708" width="12.42578125" style="34" customWidth="1"/>
    <col min="8709" max="8709" width="13.42578125" style="34" customWidth="1"/>
    <col min="8710" max="8710" width="12.140625" style="34" customWidth="1"/>
    <col min="8711" max="8711" width="12.28515625" style="34" customWidth="1"/>
    <col min="8712" max="8961" width="9.140625" style="34"/>
    <col min="8962" max="8962" width="8.42578125" style="34" customWidth="1"/>
    <col min="8963" max="8963" width="12.7109375" style="34" customWidth="1"/>
    <col min="8964" max="8964" width="12.42578125" style="34" customWidth="1"/>
    <col min="8965" max="8965" width="13.42578125" style="34" customWidth="1"/>
    <col min="8966" max="8966" width="12.140625" style="34" customWidth="1"/>
    <col min="8967" max="8967" width="12.28515625" style="34" customWidth="1"/>
    <col min="8968" max="9217" width="9.140625" style="34"/>
    <col min="9218" max="9218" width="8.42578125" style="34" customWidth="1"/>
    <col min="9219" max="9219" width="12.7109375" style="34" customWidth="1"/>
    <col min="9220" max="9220" width="12.42578125" style="34" customWidth="1"/>
    <col min="9221" max="9221" width="13.42578125" style="34" customWidth="1"/>
    <col min="9222" max="9222" width="12.140625" style="34" customWidth="1"/>
    <col min="9223" max="9223" width="12.28515625" style="34" customWidth="1"/>
    <col min="9224" max="9473" width="9.140625" style="34"/>
    <col min="9474" max="9474" width="8.42578125" style="34" customWidth="1"/>
    <col min="9475" max="9475" width="12.7109375" style="34" customWidth="1"/>
    <col min="9476" max="9476" width="12.42578125" style="34" customWidth="1"/>
    <col min="9477" max="9477" width="13.42578125" style="34" customWidth="1"/>
    <col min="9478" max="9478" width="12.140625" style="34" customWidth="1"/>
    <col min="9479" max="9479" width="12.28515625" style="34" customWidth="1"/>
    <col min="9480" max="9729" width="9.140625" style="34"/>
    <col min="9730" max="9730" width="8.42578125" style="34" customWidth="1"/>
    <col min="9731" max="9731" width="12.7109375" style="34" customWidth="1"/>
    <col min="9732" max="9732" width="12.42578125" style="34" customWidth="1"/>
    <col min="9733" max="9733" width="13.42578125" style="34" customWidth="1"/>
    <col min="9734" max="9734" width="12.140625" style="34" customWidth="1"/>
    <col min="9735" max="9735" width="12.28515625" style="34" customWidth="1"/>
    <col min="9736" max="9985" width="9.140625" style="34"/>
    <col min="9986" max="9986" width="8.42578125" style="34" customWidth="1"/>
    <col min="9987" max="9987" width="12.7109375" style="34" customWidth="1"/>
    <col min="9988" max="9988" width="12.42578125" style="34" customWidth="1"/>
    <col min="9989" max="9989" width="13.42578125" style="34" customWidth="1"/>
    <col min="9990" max="9990" width="12.140625" style="34" customWidth="1"/>
    <col min="9991" max="9991" width="12.28515625" style="34" customWidth="1"/>
    <col min="9992" max="10241" width="9.140625" style="34"/>
    <col min="10242" max="10242" width="8.42578125" style="34" customWidth="1"/>
    <col min="10243" max="10243" width="12.7109375" style="34" customWidth="1"/>
    <col min="10244" max="10244" width="12.42578125" style="34" customWidth="1"/>
    <col min="10245" max="10245" width="13.42578125" style="34" customWidth="1"/>
    <col min="10246" max="10246" width="12.140625" style="34" customWidth="1"/>
    <col min="10247" max="10247" width="12.28515625" style="34" customWidth="1"/>
    <col min="10248" max="10497" width="9.140625" style="34"/>
    <col min="10498" max="10498" width="8.42578125" style="34" customWidth="1"/>
    <col min="10499" max="10499" width="12.7109375" style="34" customWidth="1"/>
    <col min="10500" max="10500" width="12.42578125" style="34" customWidth="1"/>
    <col min="10501" max="10501" width="13.42578125" style="34" customWidth="1"/>
    <col min="10502" max="10502" width="12.140625" style="34" customWidth="1"/>
    <col min="10503" max="10503" width="12.28515625" style="34" customWidth="1"/>
    <col min="10504" max="10753" width="9.140625" style="34"/>
    <col min="10754" max="10754" width="8.42578125" style="34" customWidth="1"/>
    <col min="10755" max="10755" width="12.7109375" style="34" customWidth="1"/>
    <col min="10756" max="10756" width="12.42578125" style="34" customWidth="1"/>
    <col min="10757" max="10757" width="13.42578125" style="34" customWidth="1"/>
    <col min="10758" max="10758" width="12.140625" style="34" customWidth="1"/>
    <col min="10759" max="10759" width="12.28515625" style="34" customWidth="1"/>
    <col min="10760" max="11009" width="9.140625" style="34"/>
    <col min="11010" max="11010" width="8.42578125" style="34" customWidth="1"/>
    <col min="11011" max="11011" width="12.7109375" style="34" customWidth="1"/>
    <col min="11012" max="11012" width="12.42578125" style="34" customWidth="1"/>
    <col min="11013" max="11013" width="13.42578125" style="34" customWidth="1"/>
    <col min="11014" max="11014" width="12.140625" style="34" customWidth="1"/>
    <col min="11015" max="11015" width="12.28515625" style="34" customWidth="1"/>
    <col min="11016" max="11265" width="9.140625" style="34"/>
    <col min="11266" max="11266" width="8.42578125" style="34" customWidth="1"/>
    <col min="11267" max="11267" width="12.7109375" style="34" customWidth="1"/>
    <col min="11268" max="11268" width="12.42578125" style="34" customWidth="1"/>
    <col min="11269" max="11269" width="13.42578125" style="34" customWidth="1"/>
    <col min="11270" max="11270" width="12.140625" style="34" customWidth="1"/>
    <col min="11271" max="11271" width="12.28515625" style="34" customWidth="1"/>
    <col min="11272" max="11521" width="9.140625" style="34"/>
    <col min="11522" max="11522" width="8.42578125" style="34" customWidth="1"/>
    <col min="11523" max="11523" width="12.7109375" style="34" customWidth="1"/>
    <col min="11524" max="11524" width="12.42578125" style="34" customWidth="1"/>
    <col min="11525" max="11525" width="13.42578125" style="34" customWidth="1"/>
    <col min="11526" max="11526" width="12.140625" style="34" customWidth="1"/>
    <col min="11527" max="11527" width="12.28515625" style="34" customWidth="1"/>
    <col min="11528" max="11777" width="9.140625" style="34"/>
    <col min="11778" max="11778" width="8.42578125" style="34" customWidth="1"/>
    <col min="11779" max="11779" width="12.7109375" style="34" customWidth="1"/>
    <col min="11780" max="11780" width="12.42578125" style="34" customWidth="1"/>
    <col min="11781" max="11781" width="13.42578125" style="34" customWidth="1"/>
    <col min="11782" max="11782" width="12.140625" style="34" customWidth="1"/>
    <col min="11783" max="11783" width="12.28515625" style="34" customWidth="1"/>
    <col min="11784" max="12033" width="9.140625" style="34"/>
    <col min="12034" max="12034" width="8.42578125" style="34" customWidth="1"/>
    <col min="12035" max="12035" width="12.7109375" style="34" customWidth="1"/>
    <col min="12036" max="12036" width="12.42578125" style="34" customWidth="1"/>
    <col min="12037" max="12037" width="13.42578125" style="34" customWidth="1"/>
    <col min="12038" max="12038" width="12.140625" style="34" customWidth="1"/>
    <col min="12039" max="12039" width="12.28515625" style="34" customWidth="1"/>
    <col min="12040" max="12289" width="9.140625" style="34"/>
    <col min="12290" max="12290" width="8.42578125" style="34" customWidth="1"/>
    <col min="12291" max="12291" width="12.7109375" style="34" customWidth="1"/>
    <col min="12292" max="12292" width="12.42578125" style="34" customWidth="1"/>
    <col min="12293" max="12293" width="13.42578125" style="34" customWidth="1"/>
    <col min="12294" max="12294" width="12.140625" style="34" customWidth="1"/>
    <col min="12295" max="12295" width="12.28515625" style="34" customWidth="1"/>
    <col min="12296" max="12545" width="9.140625" style="34"/>
    <col min="12546" max="12546" width="8.42578125" style="34" customWidth="1"/>
    <col min="12547" max="12547" width="12.7109375" style="34" customWidth="1"/>
    <col min="12548" max="12548" width="12.42578125" style="34" customWidth="1"/>
    <col min="12549" max="12549" width="13.42578125" style="34" customWidth="1"/>
    <col min="12550" max="12550" width="12.140625" style="34" customWidth="1"/>
    <col min="12551" max="12551" width="12.28515625" style="34" customWidth="1"/>
    <col min="12552" max="12801" width="9.140625" style="34"/>
    <col min="12802" max="12802" width="8.42578125" style="34" customWidth="1"/>
    <col min="12803" max="12803" width="12.7109375" style="34" customWidth="1"/>
    <col min="12804" max="12804" width="12.42578125" style="34" customWidth="1"/>
    <col min="12805" max="12805" width="13.42578125" style="34" customWidth="1"/>
    <col min="12806" max="12806" width="12.140625" style="34" customWidth="1"/>
    <col min="12807" max="12807" width="12.28515625" style="34" customWidth="1"/>
    <col min="12808" max="13057" width="9.140625" style="34"/>
    <col min="13058" max="13058" width="8.42578125" style="34" customWidth="1"/>
    <col min="13059" max="13059" width="12.7109375" style="34" customWidth="1"/>
    <col min="13060" max="13060" width="12.42578125" style="34" customWidth="1"/>
    <col min="13061" max="13061" width="13.42578125" style="34" customWidth="1"/>
    <col min="13062" max="13062" width="12.140625" style="34" customWidth="1"/>
    <col min="13063" max="13063" width="12.28515625" style="34" customWidth="1"/>
    <col min="13064" max="13313" width="9.140625" style="34"/>
    <col min="13314" max="13314" width="8.42578125" style="34" customWidth="1"/>
    <col min="13315" max="13315" width="12.7109375" style="34" customWidth="1"/>
    <col min="13316" max="13316" width="12.42578125" style="34" customWidth="1"/>
    <col min="13317" max="13317" width="13.42578125" style="34" customWidth="1"/>
    <col min="13318" max="13318" width="12.140625" style="34" customWidth="1"/>
    <col min="13319" max="13319" width="12.28515625" style="34" customWidth="1"/>
    <col min="13320" max="13569" width="9.140625" style="34"/>
    <col min="13570" max="13570" width="8.42578125" style="34" customWidth="1"/>
    <col min="13571" max="13571" width="12.7109375" style="34" customWidth="1"/>
    <col min="13572" max="13572" width="12.42578125" style="34" customWidth="1"/>
    <col min="13573" max="13573" width="13.42578125" style="34" customWidth="1"/>
    <col min="13574" max="13574" width="12.140625" style="34" customWidth="1"/>
    <col min="13575" max="13575" width="12.28515625" style="34" customWidth="1"/>
    <col min="13576" max="13825" width="9.140625" style="34"/>
    <col min="13826" max="13826" width="8.42578125" style="34" customWidth="1"/>
    <col min="13827" max="13827" width="12.7109375" style="34" customWidth="1"/>
    <col min="13828" max="13828" width="12.42578125" style="34" customWidth="1"/>
    <col min="13829" max="13829" width="13.42578125" style="34" customWidth="1"/>
    <col min="13830" max="13830" width="12.140625" style="34" customWidth="1"/>
    <col min="13831" max="13831" width="12.28515625" style="34" customWidth="1"/>
    <col min="13832" max="14081" width="9.140625" style="34"/>
    <col min="14082" max="14082" width="8.42578125" style="34" customWidth="1"/>
    <col min="14083" max="14083" width="12.7109375" style="34" customWidth="1"/>
    <col min="14084" max="14084" width="12.42578125" style="34" customWidth="1"/>
    <col min="14085" max="14085" width="13.42578125" style="34" customWidth="1"/>
    <col min="14086" max="14086" width="12.140625" style="34" customWidth="1"/>
    <col min="14087" max="14087" width="12.28515625" style="34" customWidth="1"/>
    <col min="14088" max="14337" width="9.140625" style="34"/>
    <col min="14338" max="14338" width="8.42578125" style="34" customWidth="1"/>
    <col min="14339" max="14339" width="12.7109375" style="34" customWidth="1"/>
    <col min="14340" max="14340" width="12.42578125" style="34" customWidth="1"/>
    <col min="14341" max="14341" width="13.42578125" style="34" customWidth="1"/>
    <col min="14342" max="14342" width="12.140625" style="34" customWidth="1"/>
    <col min="14343" max="14343" width="12.28515625" style="34" customWidth="1"/>
    <col min="14344" max="14593" width="9.140625" style="34"/>
    <col min="14594" max="14594" width="8.42578125" style="34" customWidth="1"/>
    <col min="14595" max="14595" width="12.7109375" style="34" customWidth="1"/>
    <col min="14596" max="14596" width="12.42578125" style="34" customWidth="1"/>
    <col min="14597" max="14597" width="13.42578125" style="34" customWidth="1"/>
    <col min="14598" max="14598" width="12.140625" style="34" customWidth="1"/>
    <col min="14599" max="14599" width="12.28515625" style="34" customWidth="1"/>
    <col min="14600" max="14849" width="9.140625" style="34"/>
    <col min="14850" max="14850" width="8.42578125" style="34" customWidth="1"/>
    <col min="14851" max="14851" width="12.7109375" style="34" customWidth="1"/>
    <col min="14852" max="14852" width="12.42578125" style="34" customWidth="1"/>
    <col min="14853" max="14853" width="13.42578125" style="34" customWidth="1"/>
    <col min="14854" max="14854" width="12.140625" style="34" customWidth="1"/>
    <col min="14855" max="14855" width="12.28515625" style="34" customWidth="1"/>
    <col min="14856" max="15105" width="9.140625" style="34"/>
    <col min="15106" max="15106" width="8.42578125" style="34" customWidth="1"/>
    <col min="15107" max="15107" width="12.7109375" style="34" customWidth="1"/>
    <col min="15108" max="15108" width="12.42578125" style="34" customWidth="1"/>
    <col min="15109" max="15109" width="13.42578125" style="34" customWidth="1"/>
    <col min="15110" max="15110" width="12.140625" style="34" customWidth="1"/>
    <col min="15111" max="15111" width="12.28515625" style="34" customWidth="1"/>
    <col min="15112" max="15361" width="9.140625" style="34"/>
    <col min="15362" max="15362" width="8.42578125" style="34" customWidth="1"/>
    <col min="15363" max="15363" width="12.7109375" style="34" customWidth="1"/>
    <col min="15364" max="15364" width="12.42578125" style="34" customWidth="1"/>
    <col min="15365" max="15365" width="13.42578125" style="34" customWidth="1"/>
    <col min="15366" max="15366" width="12.140625" style="34" customWidth="1"/>
    <col min="15367" max="15367" width="12.28515625" style="34" customWidth="1"/>
    <col min="15368" max="15617" width="9.140625" style="34"/>
    <col min="15618" max="15618" width="8.42578125" style="34" customWidth="1"/>
    <col min="15619" max="15619" width="12.7109375" style="34" customWidth="1"/>
    <col min="15620" max="15620" width="12.42578125" style="34" customWidth="1"/>
    <col min="15621" max="15621" width="13.42578125" style="34" customWidth="1"/>
    <col min="15622" max="15622" width="12.140625" style="34" customWidth="1"/>
    <col min="15623" max="15623" width="12.28515625" style="34" customWidth="1"/>
    <col min="15624" max="15873" width="9.140625" style="34"/>
    <col min="15874" max="15874" width="8.42578125" style="34" customWidth="1"/>
    <col min="15875" max="15875" width="12.7109375" style="34" customWidth="1"/>
    <col min="15876" max="15876" width="12.42578125" style="34" customWidth="1"/>
    <col min="15877" max="15877" width="13.42578125" style="34" customWidth="1"/>
    <col min="15878" max="15878" width="12.140625" style="34" customWidth="1"/>
    <col min="15879" max="15879" width="12.28515625" style="34" customWidth="1"/>
    <col min="15880" max="16129" width="9.140625" style="34"/>
    <col min="16130" max="16130" width="8.42578125" style="34" customWidth="1"/>
    <col min="16131" max="16131" width="12.7109375" style="34" customWidth="1"/>
    <col min="16132" max="16132" width="12.42578125" style="34" customWidth="1"/>
    <col min="16133" max="16133" width="13.42578125" style="34" customWidth="1"/>
    <col min="16134" max="16134" width="12.140625" style="34" customWidth="1"/>
    <col min="16135" max="16135" width="12.28515625" style="34" customWidth="1"/>
    <col min="16136" max="16384" width="9.140625" style="34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43" t="s">
        <v>12</v>
      </c>
      <c r="B2" s="143"/>
      <c r="C2" s="143"/>
      <c r="D2" s="143"/>
      <c r="E2" s="143"/>
      <c r="F2" s="143"/>
      <c r="G2" s="143"/>
      <c r="H2" s="32"/>
      <c r="I2" s="39"/>
    </row>
    <row r="3" spans="1:12" ht="16.5" x14ac:dyDescent="0.2">
      <c r="A3" s="6"/>
      <c r="B3" s="6"/>
      <c r="C3" s="6"/>
      <c r="D3" s="6"/>
      <c r="E3" s="6"/>
      <c r="F3" s="6"/>
      <c r="G3" s="39"/>
      <c r="H3" s="39"/>
      <c r="I3" s="39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2" ht="15.75" x14ac:dyDescent="0.25">
      <c r="A5" s="4"/>
      <c r="B5" s="35">
        <f>'Kadar khal'!D5</f>
        <v>0</v>
      </c>
      <c r="C5" s="36">
        <f>'Kadar khal'!M51</f>
        <v>1.8750937500000049</v>
      </c>
      <c r="D5" s="9"/>
      <c r="E5" s="10"/>
      <c r="F5" s="10"/>
      <c r="G5" s="40">
        <f>'Kadar khal'!I18-'Kadar khal'!I16</f>
        <v>4</v>
      </c>
      <c r="H5" s="40">
        <v>-3</v>
      </c>
      <c r="L5" s="38"/>
    </row>
    <row r="6" spans="1:12" ht="15.75" x14ac:dyDescent="0.25">
      <c r="A6" s="4"/>
      <c r="B6" s="11">
        <f>'Kadar khal'!D52</f>
        <v>0.1</v>
      </c>
      <c r="C6" s="10" t="e">
        <f>'Kadar khal'!#REF!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0">
        <f>'Kadar khal'!I65-'Kadar khal'!I63</f>
        <v>1.9439999999999991</v>
      </c>
      <c r="H6" s="40">
        <f>H5+0.01</f>
        <v>-2.99</v>
      </c>
      <c r="L6" s="38"/>
    </row>
    <row r="7" spans="1:12" ht="15.75" x14ac:dyDescent="0.25">
      <c r="A7" s="4"/>
      <c r="B7" s="11">
        <f>'Kadar khal'!D73</f>
        <v>0.2</v>
      </c>
      <c r="C7" s="10" t="e">
        <f>'Kadar khal'!#REF!</f>
        <v>#REF!</v>
      </c>
      <c r="D7" s="11" t="e">
        <f t="shared" ref="D7:D30" si="0">(C6+C7)/2</f>
        <v>#REF!</v>
      </c>
      <c r="E7" s="10">
        <f t="shared" ref="E7:E30" si="1">(B7-B6)*1000</f>
        <v>100</v>
      </c>
      <c r="F7" s="10" t="e">
        <f t="shared" ref="F7:F30" si="2">ROUND(E7*D7,2)</f>
        <v>#REF!</v>
      </c>
      <c r="G7" s="40">
        <f>'Kadar khal'!I86-'Kadar khal'!I84</f>
        <v>3.5660000000000007</v>
      </c>
      <c r="H7" s="40">
        <f t="shared" ref="H7:H23" si="3">H6+0.01</f>
        <v>-2.9800000000000004</v>
      </c>
      <c r="L7" s="38"/>
    </row>
    <row r="8" spans="1:12" ht="15.75" x14ac:dyDescent="0.25">
      <c r="A8" s="4"/>
      <c r="B8" s="11">
        <f>'Kadar khal'!D92</f>
        <v>0.3</v>
      </c>
      <c r="C8" s="10" t="e">
        <f>'Kadar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0">
        <f>'Kadar khal'!P92</f>
        <v>4</v>
      </c>
      <c r="H8" s="40">
        <f t="shared" si="3"/>
        <v>-2.9700000000000006</v>
      </c>
      <c r="L8" s="38"/>
    </row>
    <row r="9" spans="1:12" ht="15.75" x14ac:dyDescent="0.25">
      <c r="A9" s="4"/>
      <c r="B9" s="11">
        <f>'Kadar khal'!D114</f>
        <v>0.4</v>
      </c>
      <c r="C9" s="10" t="e">
        <f>'Kadar khal'!#REF!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0">
        <f>'Kadar khal'!P115</f>
        <v>3.8204999999999991</v>
      </c>
      <c r="H9" s="40">
        <f t="shared" si="3"/>
        <v>-2.9600000000000009</v>
      </c>
      <c r="J9" s="34" t="s">
        <v>5</v>
      </c>
      <c r="L9" s="38"/>
    </row>
    <row r="10" spans="1:12" ht="15.75" x14ac:dyDescent="0.25">
      <c r="A10" s="4"/>
      <c r="B10" s="11">
        <f>'Kadar khal'!D149</f>
        <v>0.5</v>
      </c>
      <c r="C10" s="10" t="e">
        <f>'Kadar khal'!M167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0">
        <f>'Kadar khal'!P150</f>
        <v>9.9999999999999982</v>
      </c>
      <c r="H10" s="40">
        <f t="shared" si="3"/>
        <v>-2.9500000000000011</v>
      </c>
      <c r="L10" s="38"/>
    </row>
    <row r="11" spans="1:12" ht="15.75" x14ac:dyDescent="0.25">
      <c r="A11" s="4"/>
      <c r="B11" s="11">
        <f>'Kadar khal'!D168</f>
        <v>0.6</v>
      </c>
      <c r="C11" s="10" t="e">
        <f>'Kadar khal'!M185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0">
        <f>'Kadar khal'!P169</f>
        <v>7</v>
      </c>
      <c r="H11" s="40">
        <f t="shared" si="3"/>
        <v>-2.9400000000000013</v>
      </c>
      <c r="L11" s="38"/>
    </row>
    <row r="12" spans="1:12" ht="15.75" x14ac:dyDescent="0.25">
      <c r="A12" s="4"/>
      <c r="B12" s="11">
        <f>'Kadar khal'!D186</f>
        <v>0.7</v>
      </c>
      <c r="C12" s="10" t="e">
        <f>'Kadar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0">
        <f>'Kadar khal'!P187</f>
        <v>4.0775000000000006</v>
      </c>
      <c r="H12" s="40">
        <f t="shared" si="3"/>
        <v>-2.9300000000000015</v>
      </c>
      <c r="L12" s="38"/>
    </row>
    <row r="13" spans="1:12" ht="15.75" x14ac:dyDescent="0.25">
      <c r="A13" s="4"/>
      <c r="B13" s="11">
        <f>'Kadar khal'!D205</f>
        <v>0.8</v>
      </c>
      <c r="C13" s="10" t="e">
        <f>'Kadar khal'!#REF!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0">
        <f>'Kadar khal'!P206</f>
        <v>10</v>
      </c>
      <c r="H13" s="40">
        <f t="shared" si="3"/>
        <v>-2.9200000000000017</v>
      </c>
      <c r="L13" s="38"/>
    </row>
    <row r="14" spans="1:12" ht="15.75" x14ac:dyDescent="0.25">
      <c r="A14" s="4"/>
      <c r="B14" s="11">
        <f>'Kadar khal'!D225</f>
        <v>0.9</v>
      </c>
      <c r="C14" s="10" t="e">
        <f>'Kadar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0">
        <f>'Kadar khal'!P226</f>
        <v>12.725000000000001</v>
      </c>
      <c r="H14" s="40">
        <f t="shared" si="3"/>
        <v>-2.9100000000000019</v>
      </c>
      <c r="L14" s="38"/>
    </row>
    <row r="15" spans="1:12" ht="15.75" x14ac:dyDescent="0.25">
      <c r="A15" s="4"/>
      <c r="B15" s="11">
        <f>'Kadar khal'!D244</f>
        <v>1</v>
      </c>
      <c r="C15" s="10" t="e">
        <f>'Kadar khal'!#REF!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0">
        <f>'Kadar khal'!P245</f>
        <v>3</v>
      </c>
      <c r="H15" s="40">
        <f t="shared" si="3"/>
        <v>-2.9000000000000021</v>
      </c>
      <c r="L15" s="38"/>
    </row>
    <row r="16" spans="1:12" ht="15.75" x14ac:dyDescent="0.25">
      <c r="A16" s="4"/>
      <c r="B16" s="11">
        <f>'Kadar khal'!E263</f>
        <v>1.1000000000000001</v>
      </c>
      <c r="C16" s="10">
        <f>'Kadar khal'!M299</f>
        <v>12.731319499999998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0">
        <f>'Kadar khal'!P264</f>
        <v>4</v>
      </c>
      <c r="H16" s="40">
        <f t="shared" si="3"/>
        <v>-2.8900000000000023</v>
      </c>
      <c r="L16" s="38"/>
    </row>
    <row r="17" spans="1:12" ht="15.75" x14ac:dyDescent="0.25">
      <c r="A17" s="4"/>
      <c r="B17" s="11">
        <f>'Kadar khal'!D301</f>
        <v>1.2</v>
      </c>
      <c r="C17" s="10" t="e">
        <f>'Kadar khal'!#REF!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0">
        <f>'Kadar khal'!P302</f>
        <v>4</v>
      </c>
      <c r="H17" s="40">
        <f t="shared" si="3"/>
        <v>-2.8800000000000026</v>
      </c>
      <c r="L17" s="38"/>
    </row>
    <row r="18" spans="1:12" ht="15.75" x14ac:dyDescent="0.25">
      <c r="A18" s="4"/>
      <c r="B18" s="11">
        <f>'Kadar khal'!D322</f>
        <v>1.3</v>
      </c>
      <c r="C18" s="10" t="e">
        <f>'Kadar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0">
        <f>'Kadar khal'!P323</f>
        <v>4</v>
      </c>
      <c r="H18" s="40">
        <f t="shared" si="3"/>
        <v>-2.8700000000000028</v>
      </c>
      <c r="L18" s="38"/>
    </row>
    <row r="19" spans="1:12" ht="15.75" x14ac:dyDescent="0.25">
      <c r="A19" s="4"/>
      <c r="B19" s="11">
        <f>'Kadar khal'!D342</f>
        <v>1.4</v>
      </c>
      <c r="C19" s="10" t="e">
        <f>'Kadar khal'!#REF!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0">
        <f>'Kadar khal'!P343</f>
        <v>4</v>
      </c>
      <c r="H19" s="40">
        <f t="shared" si="3"/>
        <v>-2.860000000000003</v>
      </c>
      <c r="L19" s="38"/>
    </row>
    <row r="20" spans="1:12" ht="15.75" x14ac:dyDescent="0.25">
      <c r="A20" s="4"/>
      <c r="B20" s="11">
        <f>'Kadar khal'!D362</f>
        <v>1.5</v>
      </c>
      <c r="C20" s="10" t="e">
        <f>'Kadar khal'!#REF!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0" t="e">
        <f>'Kadar khal'!P363</f>
        <v>#REF!</v>
      </c>
      <c r="H20" s="40">
        <f t="shared" si="3"/>
        <v>-2.8500000000000032</v>
      </c>
      <c r="L20" s="38"/>
    </row>
    <row r="21" spans="1:12" ht="15.75" x14ac:dyDescent="0.25">
      <c r="A21" s="4"/>
      <c r="B21" s="11">
        <f>'Kadar khal'!D377</f>
        <v>1.6</v>
      </c>
      <c r="C21" s="10" t="e">
        <f>'Kadar khal'!M392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0" t="e">
        <f>'Kadar khal'!P378</f>
        <v>#REF!</v>
      </c>
      <c r="H21" s="40">
        <f t="shared" si="3"/>
        <v>-2.8400000000000034</v>
      </c>
      <c r="L21" s="38"/>
    </row>
    <row r="22" spans="1:12" ht="15.75" x14ac:dyDescent="0.25">
      <c r="A22" s="4"/>
      <c r="B22" s="11">
        <f>'Kadar khal'!D393</f>
        <v>1.7</v>
      </c>
      <c r="C22" s="10" t="e">
        <f>'Kadar khal'!M407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0" t="e">
        <f>'Kadar khal'!P394</f>
        <v>#REF!</v>
      </c>
      <c r="H22" s="40">
        <f t="shared" si="3"/>
        <v>-2.8300000000000036</v>
      </c>
      <c r="L22" s="38"/>
    </row>
    <row r="23" spans="1:12" ht="15.75" x14ac:dyDescent="0.25">
      <c r="A23" s="4"/>
      <c r="B23" s="11">
        <f>'Kadar khal'!D408</f>
        <v>1.8</v>
      </c>
      <c r="C23" s="10" t="e">
        <f>'Kadar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0" t="e">
        <f>'Kadar khal'!P409</f>
        <v>#REF!</v>
      </c>
      <c r="H23" s="40">
        <f t="shared" si="3"/>
        <v>-2.8200000000000038</v>
      </c>
      <c r="L23" s="38"/>
    </row>
    <row r="24" spans="1:12" ht="15.75" x14ac:dyDescent="0.25">
      <c r="A24" s="4"/>
      <c r="B24" s="11">
        <f>'Kadar khal'!D423</f>
        <v>1.9</v>
      </c>
      <c r="C24" s="10" t="e">
        <f>'Kadar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0" t="e">
        <f>'Kadar khal'!P424</f>
        <v>#REF!</v>
      </c>
      <c r="H24" s="40">
        <f>H23+0.02</f>
        <v>-2.8000000000000038</v>
      </c>
      <c r="L24" s="38"/>
    </row>
    <row r="25" spans="1:12" ht="15.75" x14ac:dyDescent="0.25">
      <c r="A25" s="4"/>
      <c r="B25" s="11">
        <f>'Kadar khal'!D439</f>
        <v>2</v>
      </c>
      <c r="C25" s="10" t="e">
        <f>'Kadar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40" t="e">
        <f>'Kadar khal'!P440</f>
        <v>#REF!</v>
      </c>
      <c r="H25" s="40">
        <f t="shared" ref="H25:H30" si="4">H24+0.02</f>
        <v>-2.7800000000000038</v>
      </c>
      <c r="L25" s="38"/>
    </row>
    <row r="26" spans="1:12" ht="15.75" x14ac:dyDescent="0.25">
      <c r="A26" s="4"/>
      <c r="B26" s="11">
        <f>'Kadar khal'!D453</f>
        <v>2.1</v>
      </c>
      <c r="C26" s="10" t="e">
        <f>'Kadar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40" t="e">
        <f>'Kadar khal'!P454</f>
        <v>#REF!</v>
      </c>
      <c r="H26" s="40">
        <f t="shared" si="4"/>
        <v>-2.7600000000000038</v>
      </c>
      <c r="L26" s="38"/>
    </row>
    <row r="27" spans="1:12" ht="15.75" x14ac:dyDescent="0.25">
      <c r="A27" s="4"/>
      <c r="B27" s="11">
        <f>'Kadar khal'!D469</f>
        <v>2.2000000000000002</v>
      </c>
      <c r="C27" s="10" t="e">
        <f>'Kadar khal'!#REF!</f>
        <v>#REF!</v>
      </c>
      <c r="D27" s="11" t="e">
        <f t="shared" si="0"/>
        <v>#REF!</v>
      </c>
      <c r="E27" s="10">
        <f t="shared" si="1"/>
        <v>100.00000000000009</v>
      </c>
      <c r="F27" s="10" t="e">
        <f t="shared" si="2"/>
        <v>#REF!</v>
      </c>
      <c r="G27" s="40" t="e">
        <f>'Kadar khal'!P470</f>
        <v>#REF!</v>
      </c>
      <c r="H27" s="40">
        <f t="shared" si="4"/>
        <v>-2.7400000000000038</v>
      </c>
      <c r="L27" s="38"/>
    </row>
    <row r="28" spans="1:12" ht="15.75" x14ac:dyDescent="0.25">
      <c r="A28" s="4"/>
      <c r="B28" s="11">
        <f>'Kadar khal'!D484</f>
        <v>2.2999999999999998</v>
      </c>
      <c r="C28" s="10" t="e">
        <f>'Kadar khal'!#REF!</f>
        <v>#REF!</v>
      </c>
      <c r="D28" s="11" t="e">
        <f t="shared" si="0"/>
        <v>#REF!</v>
      </c>
      <c r="E28" s="10">
        <f t="shared" si="1"/>
        <v>99.999999999999645</v>
      </c>
      <c r="F28" s="10" t="e">
        <f t="shared" si="2"/>
        <v>#REF!</v>
      </c>
      <c r="G28" s="40" t="e">
        <f>'Kadar khal'!P485</f>
        <v>#REF!</v>
      </c>
      <c r="H28" s="40">
        <f t="shared" si="4"/>
        <v>-2.7200000000000037</v>
      </c>
      <c r="L28" s="38"/>
    </row>
    <row r="29" spans="1:12" ht="15.75" x14ac:dyDescent="0.25">
      <c r="A29" s="4"/>
      <c r="B29" s="11">
        <f>'Kadar khal'!D501</f>
        <v>2.4</v>
      </c>
      <c r="C29" s="10" t="e">
        <f>'Kadar khal'!#REF!</f>
        <v>#REF!</v>
      </c>
      <c r="D29" s="11" t="e">
        <f t="shared" si="0"/>
        <v>#REF!</v>
      </c>
      <c r="E29" s="10">
        <f t="shared" si="1"/>
        <v>100.00000000000009</v>
      </c>
      <c r="F29" s="10" t="e">
        <f t="shared" si="2"/>
        <v>#REF!</v>
      </c>
      <c r="G29" s="40">
        <f>'Kadar khal'!P502</f>
        <v>6</v>
      </c>
      <c r="H29" s="40">
        <f t="shared" si="4"/>
        <v>-2.7000000000000037</v>
      </c>
      <c r="L29" s="38"/>
    </row>
    <row r="30" spans="1:12" ht="15.75" x14ac:dyDescent="0.25">
      <c r="A30" s="4"/>
      <c r="B30" s="11">
        <f>'Kadar khal'!D529</f>
        <v>2.5</v>
      </c>
      <c r="C30" s="10" t="e">
        <f>'Kadar khal'!#REF!</f>
        <v>#REF!</v>
      </c>
      <c r="D30" s="11" t="e">
        <f t="shared" si="0"/>
        <v>#REF!</v>
      </c>
      <c r="E30" s="10">
        <f t="shared" si="1"/>
        <v>100.00000000000009</v>
      </c>
      <c r="F30" s="10" t="e">
        <f t="shared" si="2"/>
        <v>#REF!</v>
      </c>
      <c r="G30" s="40">
        <f>'Kadar khal'!P530</f>
        <v>-28</v>
      </c>
      <c r="H30" s="40">
        <f t="shared" si="4"/>
        <v>-2.6800000000000037</v>
      </c>
      <c r="L30" s="38"/>
    </row>
    <row r="31" spans="1:12" x14ac:dyDescent="0.2">
      <c r="B31" s="144" t="s">
        <v>6</v>
      </c>
      <c r="C31" s="145"/>
      <c r="D31" s="146"/>
      <c r="E31" s="36">
        <f>SUM(E6:E30)</f>
        <v>2499.9999999999991</v>
      </c>
      <c r="F31" s="36" t="e">
        <f>SUM(F6:F30)</f>
        <v>#REF!</v>
      </c>
    </row>
    <row r="32" spans="1:12" x14ac:dyDescent="0.2">
      <c r="F32" s="37"/>
    </row>
    <row r="33" spans="4:6" x14ac:dyDescent="0.2">
      <c r="D33" s="147" t="s">
        <v>15</v>
      </c>
      <c r="E33" s="147"/>
      <c r="F33" s="37">
        <v>764692.46</v>
      </c>
    </row>
    <row r="34" spans="4:6" x14ac:dyDescent="0.2">
      <c r="D34" s="148" t="s">
        <v>16</v>
      </c>
      <c r="E34" s="148"/>
      <c r="F34" s="42" t="e">
        <f>F33-F31</f>
        <v>#REF!</v>
      </c>
    </row>
  </sheetData>
  <mergeCells count="4">
    <mergeCell ref="A2:G2"/>
    <mergeCell ref="B31:D31"/>
    <mergeCell ref="D33:E33"/>
    <mergeCell ref="D34:E34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section Kadar Khal</vt:lpstr>
      <vt:lpstr>Offtake khal</vt:lpstr>
      <vt:lpstr>Outfall khal</vt:lpstr>
      <vt:lpstr>Kadar khal</vt:lpstr>
      <vt:lpstr>Abstract of earth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2024-10-27T09:51:47Z</dcterms:modified>
</cp:coreProperties>
</file>