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E16AB8F3-3043-425C-AF1B-71FEC9877503}" xr6:coauthVersionLast="47" xr6:coauthVersionMax="47" xr10:uidLastSave="{00000000-0000-0000-0000-000000000000}"/>
  <bookViews>
    <workbookView xWindow="-108" yWindow="-108" windowWidth="23256" windowHeight="12456" tabRatio="845" activeTab="5" xr2:uid="{00000000-000D-0000-FFFF-FFFF00000000}"/>
  </bookViews>
  <sheets>
    <sheet name="Long section Basabari khal " sheetId="18" r:id="rId1"/>
    <sheet name="Offtake khal" sheetId="16" r:id="rId2"/>
    <sheet name="Outfall khal" sheetId="15" r:id="rId3"/>
    <sheet name="Basabari khal" sheetId="14" r:id="rId4"/>
    <sheet name="Abstract of earth" sheetId="13" r:id="rId5"/>
    <sheet name="Basabari khal (data)" sheetId="17" r:id="rId6"/>
  </sheets>
  <definedNames>
    <definedName name="_xlnm.Print_Area" localSheetId="0">'Long section Basabari khal '!$A$1:$AB$46</definedName>
    <definedName name="_xlnm.Print_Area" localSheetId="1">'Offtake khal'!$A$1:$T$59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3" i="17" l="1"/>
  <c r="K254" i="17" s="1"/>
  <c r="K255" i="17"/>
  <c r="K256" i="17"/>
  <c r="L256" i="17"/>
  <c r="K257" i="17"/>
  <c r="L257" i="17"/>
  <c r="K258" i="17"/>
  <c r="L258" i="17"/>
  <c r="K259" i="17"/>
  <c r="M259" i="17" s="1"/>
  <c r="L259" i="17"/>
  <c r="J55" i="17"/>
  <c r="K56" i="17" s="1"/>
  <c r="K57" i="17"/>
  <c r="K58" i="17"/>
  <c r="L58" i="17"/>
  <c r="K59" i="17"/>
  <c r="L59" i="17"/>
  <c r="K60" i="17"/>
  <c r="L60" i="17"/>
  <c r="K61" i="17"/>
  <c r="L61" i="17"/>
  <c r="K62" i="17"/>
  <c r="L62" i="17"/>
  <c r="L343" i="17"/>
  <c r="K343" i="17"/>
  <c r="L342" i="17"/>
  <c r="K342" i="17"/>
  <c r="L341" i="17"/>
  <c r="K341" i="17"/>
  <c r="L340" i="17"/>
  <c r="K340" i="17"/>
  <c r="K339" i="17"/>
  <c r="F339" i="17"/>
  <c r="E339" i="17"/>
  <c r="F338" i="17"/>
  <c r="E338" i="17"/>
  <c r="J337" i="17"/>
  <c r="K338" i="17" s="1"/>
  <c r="F337" i="17"/>
  <c r="E337" i="17"/>
  <c r="J336" i="17"/>
  <c r="F336" i="17"/>
  <c r="E336" i="17"/>
  <c r="K335" i="17"/>
  <c r="I335" i="17"/>
  <c r="I336" i="17" s="1"/>
  <c r="F335" i="17"/>
  <c r="E335" i="17"/>
  <c r="L334" i="17"/>
  <c r="K334" i="17"/>
  <c r="F334" i="17"/>
  <c r="E334" i="17"/>
  <c r="L333" i="17"/>
  <c r="K333" i="17"/>
  <c r="F333" i="17"/>
  <c r="E333" i="17"/>
  <c r="L332" i="17"/>
  <c r="K332" i="17"/>
  <c r="F332" i="17"/>
  <c r="E332" i="17"/>
  <c r="L331" i="17"/>
  <c r="K331" i="17"/>
  <c r="F331" i="17"/>
  <c r="E331" i="17"/>
  <c r="F330" i="17"/>
  <c r="E330" i="17"/>
  <c r="F329" i="17"/>
  <c r="E329" i="17"/>
  <c r="F328" i="17"/>
  <c r="E328" i="17"/>
  <c r="L324" i="17"/>
  <c r="K324" i="17"/>
  <c r="L323" i="17"/>
  <c r="K323" i="17"/>
  <c r="L322" i="17"/>
  <c r="K322" i="17"/>
  <c r="L321" i="17"/>
  <c r="K321" i="17"/>
  <c r="L320" i="17"/>
  <c r="K320" i="17"/>
  <c r="L319" i="17"/>
  <c r="K319" i="17"/>
  <c r="K318" i="17"/>
  <c r="F318" i="17"/>
  <c r="E318" i="17"/>
  <c r="F317" i="17"/>
  <c r="E317" i="17"/>
  <c r="J316" i="17"/>
  <c r="K317" i="17" s="1"/>
  <c r="F316" i="17"/>
  <c r="E316" i="17"/>
  <c r="J315" i="17"/>
  <c r="F315" i="17"/>
  <c r="E315" i="17"/>
  <c r="K314" i="17"/>
  <c r="I314" i="17"/>
  <c r="L314" i="17" s="1"/>
  <c r="F314" i="17"/>
  <c r="E314" i="17"/>
  <c r="L313" i="17"/>
  <c r="K313" i="17"/>
  <c r="F313" i="17"/>
  <c r="E313" i="17"/>
  <c r="L312" i="17"/>
  <c r="K312" i="17"/>
  <c r="F312" i="17"/>
  <c r="E312" i="17"/>
  <c r="L311" i="17"/>
  <c r="K311" i="17"/>
  <c r="F311" i="17"/>
  <c r="E311" i="17"/>
  <c r="L310" i="17"/>
  <c r="K310" i="17"/>
  <c r="F310" i="17"/>
  <c r="E310" i="17"/>
  <c r="L309" i="17"/>
  <c r="K309" i="17"/>
  <c r="F309" i="17"/>
  <c r="E309" i="17"/>
  <c r="L308" i="17"/>
  <c r="K308" i="17"/>
  <c r="F308" i="17"/>
  <c r="E308" i="17"/>
  <c r="F307" i="17"/>
  <c r="E307" i="17"/>
  <c r="F306" i="17"/>
  <c r="E306" i="17"/>
  <c r="F305" i="17"/>
  <c r="E305" i="17"/>
  <c r="F304" i="17"/>
  <c r="E304" i="17"/>
  <c r="F303" i="17"/>
  <c r="E303" i="17"/>
  <c r="L299" i="17"/>
  <c r="K299" i="17"/>
  <c r="L298" i="17"/>
  <c r="K298" i="17"/>
  <c r="F298" i="17"/>
  <c r="E298" i="17"/>
  <c r="L297" i="17"/>
  <c r="K297" i="17"/>
  <c r="F297" i="17"/>
  <c r="E297" i="17"/>
  <c r="L296" i="17"/>
  <c r="K296" i="17"/>
  <c r="F296" i="17"/>
  <c r="E296" i="17"/>
  <c r="L295" i="17"/>
  <c r="K295" i="17"/>
  <c r="F295" i="17"/>
  <c r="E295" i="17"/>
  <c r="K294" i="17"/>
  <c r="F294" i="17"/>
  <c r="E294" i="17"/>
  <c r="F293" i="17"/>
  <c r="E293" i="17"/>
  <c r="J292" i="17"/>
  <c r="K293" i="17" s="1"/>
  <c r="F292" i="17"/>
  <c r="E292" i="17"/>
  <c r="J291" i="17"/>
  <c r="F291" i="17"/>
  <c r="E291" i="17"/>
  <c r="K290" i="17"/>
  <c r="I290" i="17"/>
  <c r="I291" i="17" s="1"/>
  <c r="F290" i="17"/>
  <c r="E290" i="17"/>
  <c r="L289" i="17"/>
  <c r="K289" i="17"/>
  <c r="F289" i="17"/>
  <c r="E289" i="17"/>
  <c r="L288" i="17"/>
  <c r="K288" i="17"/>
  <c r="F288" i="17"/>
  <c r="E288" i="17"/>
  <c r="L287" i="17"/>
  <c r="K287" i="17"/>
  <c r="F287" i="17"/>
  <c r="E287" i="17"/>
  <c r="L286" i="17"/>
  <c r="K286" i="17"/>
  <c r="F286" i="17"/>
  <c r="E286" i="17"/>
  <c r="L285" i="17"/>
  <c r="K285" i="17"/>
  <c r="F285" i="17"/>
  <c r="E285" i="17"/>
  <c r="L284" i="17"/>
  <c r="K284" i="17"/>
  <c r="F284" i="17"/>
  <c r="E284" i="17"/>
  <c r="F283" i="17"/>
  <c r="E283" i="17"/>
  <c r="F278" i="17"/>
  <c r="E278" i="17"/>
  <c r="J277" i="17"/>
  <c r="K278" i="17" s="1"/>
  <c r="F277" i="17"/>
  <c r="E277" i="17"/>
  <c r="J276" i="17"/>
  <c r="F276" i="17"/>
  <c r="E276" i="17"/>
  <c r="K275" i="17"/>
  <c r="I275" i="17"/>
  <c r="I276" i="17" s="1"/>
  <c r="I277" i="17" s="1"/>
  <c r="F275" i="17"/>
  <c r="E275" i="17"/>
  <c r="L274" i="17"/>
  <c r="K274" i="17"/>
  <c r="F274" i="17"/>
  <c r="E274" i="17"/>
  <c r="L273" i="17"/>
  <c r="K273" i="17"/>
  <c r="F273" i="17"/>
  <c r="E273" i="17"/>
  <c r="L272" i="17"/>
  <c r="K272" i="17"/>
  <c r="F272" i="17"/>
  <c r="E272" i="17"/>
  <c r="L271" i="17"/>
  <c r="K271" i="17"/>
  <c r="F271" i="17"/>
  <c r="E271" i="17"/>
  <c r="L270" i="17"/>
  <c r="K270" i="17"/>
  <c r="F270" i="17"/>
  <c r="E270" i="17"/>
  <c r="F269" i="17"/>
  <c r="E269" i="17"/>
  <c r="F268" i="17"/>
  <c r="E268" i="17"/>
  <c r="F267" i="17"/>
  <c r="E267" i="17"/>
  <c r="F266" i="17"/>
  <c r="E266" i="17"/>
  <c r="F265" i="17"/>
  <c r="E265" i="17"/>
  <c r="F264" i="17"/>
  <c r="E264" i="17"/>
  <c r="F263" i="17"/>
  <c r="E263" i="17"/>
  <c r="J252" i="17"/>
  <c r="K253" i="17" s="1"/>
  <c r="F252" i="17"/>
  <c r="E252" i="17"/>
  <c r="K251" i="17"/>
  <c r="I251" i="17"/>
  <c r="I252" i="17" s="1"/>
  <c r="I253" i="17" s="1"/>
  <c r="F251" i="17"/>
  <c r="E251" i="17"/>
  <c r="L250" i="17"/>
  <c r="K250" i="17"/>
  <c r="F250" i="17"/>
  <c r="E250" i="17"/>
  <c r="L249" i="17"/>
  <c r="K249" i="17"/>
  <c r="F249" i="17"/>
  <c r="E249" i="17"/>
  <c r="L248" i="17"/>
  <c r="K248" i="17"/>
  <c r="F248" i="17"/>
  <c r="E248" i="17"/>
  <c r="L247" i="17"/>
  <c r="K247" i="17"/>
  <c r="F247" i="17"/>
  <c r="E247" i="17"/>
  <c r="L246" i="17"/>
  <c r="K246" i="17"/>
  <c r="F246" i="17"/>
  <c r="E246" i="17"/>
  <c r="L245" i="17"/>
  <c r="K245" i="17"/>
  <c r="F245" i="17"/>
  <c r="E245" i="17"/>
  <c r="L244" i="17"/>
  <c r="K244" i="17"/>
  <c r="F244" i="17"/>
  <c r="E244" i="17"/>
  <c r="F243" i="17"/>
  <c r="E243" i="17"/>
  <c r="F242" i="17"/>
  <c r="E242" i="17"/>
  <c r="F241" i="17"/>
  <c r="E241" i="17"/>
  <c r="F240" i="17"/>
  <c r="E240" i="17"/>
  <c r="F239" i="17"/>
  <c r="E239" i="17"/>
  <c r="F238" i="17"/>
  <c r="E238" i="17"/>
  <c r="F237" i="17"/>
  <c r="E237" i="17"/>
  <c r="J233" i="17"/>
  <c r="J232" i="17"/>
  <c r="K232" i="17" s="1"/>
  <c r="F232" i="17"/>
  <c r="E232" i="17"/>
  <c r="K231" i="17"/>
  <c r="I231" i="17"/>
  <c r="L231" i="17" s="1"/>
  <c r="F231" i="17"/>
  <c r="E231" i="17"/>
  <c r="L230" i="17"/>
  <c r="K230" i="17"/>
  <c r="F230" i="17"/>
  <c r="E230" i="17"/>
  <c r="L229" i="17"/>
  <c r="K229" i="17"/>
  <c r="F229" i="17"/>
  <c r="E229" i="17"/>
  <c r="L228" i="17"/>
  <c r="K228" i="17"/>
  <c r="F228" i="17"/>
  <c r="E228" i="17"/>
  <c r="L227" i="17"/>
  <c r="K227" i="17"/>
  <c r="F227" i="17"/>
  <c r="E227" i="17"/>
  <c r="L226" i="17"/>
  <c r="K226" i="17"/>
  <c r="F226" i="17"/>
  <c r="E226" i="17"/>
  <c r="L225" i="17"/>
  <c r="K225" i="17"/>
  <c r="F225" i="17"/>
  <c r="E225" i="17"/>
  <c r="F224" i="17"/>
  <c r="E224" i="17"/>
  <c r="F223" i="17"/>
  <c r="E223" i="17"/>
  <c r="F222" i="17"/>
  <c r="E222" i="17"/>
  <c r="F221" i="17"/>
  <c r="E221" i="17"/>
  <c r="F220" i="17"/>
  <c r="E220" i="17"/>
  <c r="F219" i="17"/>
  <c r="E219" i="17"/>
  <c r="F218" i="17"/>
  <c r="E218" i="17"/>
  <c r="J213" i="17"/>
  <c r="F213" i="17"/>
  <c r="E213" i="17"/>
  <c r="J212" i="17"/>
  <c r="F212" i="17"/>
  <c r="E212" i="17"/>
  <c r="K211" i="17"/>
  <c r="I211" i="17"/>
  <c r="L211" i="17" s="1"/>
  <c r="F211" i="17"/>
  <c r="E211" i="17"/>
  <c r="L210" i="17"/>
  <c r="K210" i="17"/>
  <c r="F210" i="17"/>
  <c r="E210" i="17"/>
  <c r="L209" i="17"/>
  <c r="K209" i="17"/>
  <c r="F209" i="17"/>
  <c r="E209" i="17"/>
  <c r="L208" i="17"/>
  <c r="K208" i="17"/>
  <c r="F208" i="17"/>
  <c r="E208" i="17"/>
  <c r="L207" i="17"/>
  <c r="K207" i="17"/>
  <c r="F207" i="17"/>
  <c r="E207" i="17"/>
  <c r="L206" i="17"/>
  <c r="K206" i="17"/>
  <c r="F206" i="17"/>
  <c r="E206" i="17"/>
  <c r="L205" i="17"/>
  <c r="K205" i="17"/>
  <c r="F205" i="17"/>
  <c r="E205" i="17"/>
  <c r="F204" i="17"/>
  <c r="E204" i="17"/>
  <c r="F203" i="17"/>
  <c r="E203" i="17"/>
  <c r="F202" i="17"/>
  <c r="E202" i="17"/>
  <c r="F201" i="17"/>
  <c r="E201" i="17"/>
  <c r="F200" i="17"/>
  <c r="E200" i="17"/>
  <c r="F199" i="17"/>
  <c r="E199" i="17"/>
  <c r="F198" i="17"/>
  <c r="E198" i="17"/>
  <c r="K193" i="17"/>
  <c r="I193" i="17"/>
  <c r="F193" i="17"/>
  <c r="E193" i="17"/>
  <c r="L192" i="17"/>
  <c r="K192" i="17"/>
  <c r="F192" i="17"/>
  <c r="E192" i="17"/>
  <c r="L191" i="17"/>
  <c r="K191" i="17"/>
  <c r="F191" i="17"/>
  <c r="E191" i="17"/>
  <c r="L190" i="17"/>
  <c r="K190" i="17"/>
  <c r="F190" i="17"/>
  <c r="E190" i="17"/>
  <c r="L189" i="17"/>
  <c r="K189" i="17"/>
  <c r="F189" i="17"/>
  <c r="E189" i="17"/>
  <c r="L188" i="17"/>
  <c r="K188" i="17"/>
  <c r="F188" i="17"/>
  <c r="E188" i="17"/>
  <c r="L187" i="17"/>
  <c r="K187" i="17"/>
  <c r="F187" i="17"/>
  <c r="E187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J177" i="17"/>
  <c r="F177" i="17"/>
  <c r="E177" i="17"/>
  <c r="K176" i="17"/>
  <c r="I176" i="17"/>
  <c r="L176" i="17" s="1"/>
  <c r="F176" i="17"/>
  <c r="E176" i="17"/>
  <c r="L175" i="17"/>
  <c r="K175" i="17"/>
  <c r="F175" i="17"/>
  <c r="E175" i="17"/>
  <c r="L174" i="17"/>
  <c r="K174" i="17"/>
  <c r="F174" i="17"/>
  <c r="E174" i="17"/>
  <c r="L173" i="17"/>
  <c r="K173" i="17"/>
  <c r="F173" i="17"/>
  <c r="E173" i="17"/>
  <c r="L172" i="17"/>
  <c r="K172" i="17"/>
  <c r="F172" i="17"/>
  <c r="E172" i="17"/>
  <c r="L171" i="17"/>
  <c r="K171" i="17"/>
  <c r="F171" i="17"/>
  <c r="E171" i="17"/>
  <c r="L170" i="17"/>
  <c r="K170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J161" i="17"/>
  <c r="K161" i="17" s="1"/>
  <c r="F161" i="17"/>
  <c r="E161" i="17"/>
  <c r="K160" i="17"/>
  <c r="I160" i="17"/>
  <c r="L160" i="17" s="1"/>
  <c r="F160" i="17"/>
  <c r="E160" i="17"/>
  <c r="L159" i="17"/>
  <c r="K159" i="17"/>
  <c r="F159" i="17"/>
  <c r="E159" i="17"/>
  <c r="L158" i="17"/>
  <c r="K158" i="17"/>
  <c r="F158" i="17"/>
  <c r="E158" i="17"/>
  <c r="L157" i="17"/>
  <c r="K157" i="17"/>
  <c r="F157" i="17"/>
  <c r="E157" i="17"/>
  <c r="L156" i="17"/>
  <c r="K156" i="17"/>
  <c r="F156" i="17"/>
  <c r="E156" i="17"/>
  <c r="L155" i="17"/>
  <c r="K155" i="17"/>
  <c r="F155" i="17"/>
  <c r="E155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J144" i="17"/>
  <c r="F144" i="17"/>
  <c r="E144" i="17"/>
  <c r="J143" i="17"/>
  <c r="F143" i="17"/>
  <c r="E143" i="17"/>
  <c r="K142" i="17"/>
  <c r="I142" i="17"/>
  <c r="I143" i="17" s="1"/>
  <c r="I144" i="17" s="1"/>
  <c r="F142" i="17"/>
  <c r="E142" i="17"/>
  <c r="L141" i="17"/>
  <c r="K141" i="17"/>
  <c r="F141" i="17"/>
  <c r="E141" i="17"/>
  <c r="L140" i="17"/>
  <c r="K140" i="17"/>
  <c r="F140" i="17"/>
  <c r="E140" i="17"/>
  <c r="L139" i="17"/>
  <c r="K139" i="17"/>
  <c r="F139" i="17"/>
  <c r="E139" i="17"/>
  <c r="L138" i="17"/>
  <c r="K138" i="17"/>
  <c r="F138" i="17"/>
  <c r="E138" i="17"/>
  <c r="L137" i="17"/>
  <c r="K137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28" i="17"/>
  <c r="E128" i="17"/>
  <c r="F127" i="17"/>
  <c r="E127" i="17"/>
  <c r="F126" i="17"/>
  <c r="E126" i="17"/>
  <c r="F125" i="17"/>
  <c r="E125" i="17"/>
  <c r="L124" i="17"/>
  <c r="K124" i="17"/>
  <c r="F124" i="17"/>
  <c r="E124" i="17"/>
  <c r="L123" i="17"/>
  <c r="K123" i="17"/>
  <c r="F123" i="17"/>
  <c r="E123" i="17"/>
  <c r="K122" i="17"/>
  <c r="F122" i="17"/>
  <c r="E122" i="17"/>
  <c r="F121" i="17"/>
  <c r="E121" i="17"/>
  <c r="J120" i="17"/>
  <c r="K121" i="17" s="1"/>
  <c r="F120" i="17"/>
  <c r="E120" i="17"/>
  <c r="J119" i="17"/>
  <c r="F119" i="17"/>
  <c r="E119" i="17"/>
  <c r="K118" i="17"/>
  <c r="I118" i="17"/>
  <c r="I119" i="17" s="1"/>
  <c r="I120" i="17" s="1"/>
  <c r="F118" i="17"/>
  <c r="E118" i="17"/>
  <c r="L117" i="17"/>
  <c r="K117" i="17"/>
  <c r="F117" i="17"/>
  <c r="E117" i="17"/>
  <c r="L116" i="17"/>
  <c r="K116" i="17"/>
  <c r="F116" i="17"/>
  <c r="E116" i="17"/>
  <c r="L115" i="17"/>
  <c r="K115" i="17"/>
  <c r="F115" i="17"/>
  <c r="E115" i="17"/>
  <c r="L111" i="17"/>
  <c r="K111" i="17"/>
  <c r="F111" i="17"/>
  <c r="E111" i="17"/>
  <c r="K110" i="17"/>
  <c r="F110" i="17"/>
  <c r="E110" i="17"/>
  <c r="F109" i="17"/>
  <c r="E109" i="17"/>
  <c r="J108" i="17"/>
  <c r="K109" i="17" s="1"/>
  <c r="F108" i="17"/>
  <c r="E108" i="17"/>
  <c r="J107" i="17"/>
  <c r="F107" i="17"/>
  <c r="E107" i="17"/>
  <c r="K106" i="17"/>
  <c r="I106" i="17"/>
  <c r="F106" i="17"/>
  <c r="E106" i="17"/>
  <c r="L105" i="17"/>
  <c r="K105" i="17"/>
  <c r="F105" i="17"/>
  <c r="E105" i="17"/>
  <c r="L104" i="17"/>
  <c r="K104" i="17"/>
  <c r="F104" i="17"/>
  <c r="E104" i="17"/>
  <c r="F103" i="17"/>
  <c r="E103" i="17"/>
  <c r="F102" i="17"/>
  <c r="E102" i="17"/>
  <c r="F101" i="17"/>
  <c r="E101" i="17"/>
  <c r="F100" i="17"/>
  <c r="E100" i="17"/>
  <c r="F96" i="17"/>
  <c r="E96" i="17"/>
  <c r="F95" i="17"/>
  <c r="E95" i="17"/>
  <c r="F94" i="17"/>
  <c r="E94" i="17"/>
  <c r="F93" i="17"/>
  <c r="E93" i="17"/>
  <c r="L92" i="17"/>
  <c r="K92" i="17"/>
  <c r="F92" i="17"/>
  <c r="E92" i="17"/>
  <c r="L91" i="17"/>
  <c r="K91" i="17"/>
  <c r="F91" i="17"/>
  <c r="E91" i="17"/>
  <c r="K90" i="17"/>
  <c r="F90" i="17"/>
  <c r="E90" i="17"/>
  <c r="F89" i="17"/>
  <c r="E89" i="17"/>
  <c r="J88" i="17"/>
  <c r="K89" i="17" s="1"/>
  <c r="F88" i="17"/>
  <c r="E88" i="17"/>
  <c r="J87" i="17"/>
  <c r="F87" i="17"/>
  <c r="E87" i="17"/>
  <c r="K86" i="17"/>
  <c r="I86" i="17"/>
  <c r="I87" i="17" s="1"/>
  <c r="F86" i="17"/>
  <c r="E86" i="17"/>
  <c r="L85" i="17"/>
  <c r="K85" i="17"/>
  <c r="F85" i="17"/>
  <c r="E85" i="17"/>
  <c r="L84" i="17"/>
  <c r="K84" i="17"/>
  <c r="F84" i="17"/>
  <c r="E84" i="17"/>
  <c r="J81" i="17"/>
  <c r="J80" i="17"/>
  <c r="F80" i="17"/>
  <c r="E80" i="17"/>
  <c r="K79" i="17"/>
  <c r="I79" i="17"/>
  <c r="F79" i="17"/>
  <c r="E79" i="17"/>
  <c r="L78" i="17"/>
  <c r="K78" i="17"/>
  <c r="F78" i="17"/>
  <c r="E78" i="17"/>
  <c r="L77" i="17"/>
  <c r="K77" i="17"/>
  <c r="F77" i="17"/>
  <c r="E77" i="17"/>
  <c r="L76" i="17"/>
  <c r="K76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J54" i="17"/>
  <c r="K54" i="17" s="1"/>
  <c r="F54" i="17"/>
  <c r="E54" i="17"/>
  <c r="K53" i="17"/>
  <c r="I53" i="17"/>
  <c r="I54" i="17" s="1"/>
  <c r="I55" i="17" s="1"/>
  <c r="F53" i="17"/>
  <c r="E53" i="17"/>
  <c r="L52" i="17"/>
  <c r="K52" i="17"/>
  <c r="F52" i="17"/>
  <c r="E52" i="17"/>
  <c r="L51" i="17"/>
  <c r="K51" i="17"/>
  <c r="F51" i="17"/>
  <c r="E51" i="17"/>
  <c r="L50" i="17"/>
  <c r="K50" i="17"/>
  <c r="F50" i="17"/>
  <c r="E50" i="17"/>
  <c r="L49" i="17"/>
  <c r="K49" i="17"/>
  <c r="F49" i="17"/>
  <c r="E49" i="17"/>
  <c r="L48" i="17"/>
  <c r="K48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L37" i="17"/>
  <c r="K37" i="17"/>
  <c r="F37" i="17"/>
  <c r="E37" i="17"/>
  <c r="L36" i="17"/>
  <c r="K36" i="17"/>
  <c r="F36" i="17"/>
  <c r="E36" i="17"/>
  <c r="L35" i="17"/>
  <c r="K35" i="17"/>
  <c r="F35" i="17"/>
  <c r="E35" i="17"/>
  <c r="L34" i="17"/>
  <c r="K34" i="17"/>
  <c r="F34" i="17"/>
  <c r="E34" i="17"/>
  <c r="L33" i="17"/>
  <c r="K33" i="17"/>
  <c r="F33" i="17"/>
  <c r="E33" i="17"/>
  <c r="L32" i="17"/>
  <c r="K32" i="17"/>
  <c r="F32" i="17"/>
  <c r="E32" i="17"/>
  <c r="L31" i="17"/>
  <c r="K31" i="17"/>
  <c r="F31" i="17"/>
  <c r="E31" i="17"/>
  <c r="L30" i="17"/>
  <c r="K30" i="17"/>
  <c r="F30" i="17"/>
  <c r="E30" i="17"/>
  <c r="L29" i="17"/>
  <c r="K29" i="17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L24" i="17"/>
  <c r="K24" i="17"/>
  <c r="F24" i="17"/>
  <c r="E24" i="17"/>
  <c r="F23" i="17"/>
  <c r="E23" i="17"/>
  <c r="L18" i="17"/>
  <c r="K18" i="17"/>
  <c r="F18" i="17"/>
  <c r="E18" i="17"/>
  <c r="L17" i="17"/>
  <c r="K17" i="17"/>
  <c r="F17" i="17"/>
  <c r="E17" i="17"/>
  <c r="L16" i="17"/>
  <c r="K16" i="17"/>
  <c r="F16" i="17"/>
  <c r="E16" i="17"/>
  <c r="L15" i="17"/>
  <c r="K15" i="17"/>
  <c r="F15" i="17"/>
  <c r="E15" i="17"/>
  <c r="L14" i="17"/>
  <c r="K14" i="17"/>
  <c r="F14" i="17"/>
  <c r="E14" i="17"/>
  <c r="L13" i="17"/>
  <c r="K13" i="17"/>
  <c r="F13" i="17"/>
  <c r="E13" i="17"/>
  <c r="L12" i="17"/>
  <c r="K12" i="17"/>
  <c r="F12" i="17"/>
  <c r="E12" i="17"/>
  <c r="L11" i="17"/>
  <c r="K11" i="17"/>
  <c r="F11" i="17"/>
  <c r="E11" i="17"/>
  <c r="L10" i="17"/>
  <c r="K10" i="17"/>
  <c r="F10" i="17"/>
  <c r="E10" i="17"/>
  <c r="L9" i="17"/>
  <c r="K9" i="17"/>
  <c r="F9" i="17"/>
  <c r="E9" i="17"/>
  <c r="L8" i="17"/>
  <c r="K8" i="17"/>
  <c r="F8" i="17"/>
  <c r="E8" i="17"/>
  <c r="F7" i="17"/>
  <c r="E7" i="17"/>
  <c r="M258" i="17" l="1"/>
  <c r="M256" i="17"/>
  <c r="M257" i="17"/>
  <c r="I254" i="17"/>
  <c r="L253" i="17"/>
  <c r="M253" i="17" s="1"/>
  <c r="M59" i="17"/>
  <c r="G176" i="17"/>
  <c r="G177" i="17"/>
  <c r="M62" i="17"/>
  <c r="M58" i="17"/>
  <c r="G150" i="17"/>
  <c r="G228" i="17"/>
  <c r="G229" i="17"/>
  <c r="G14" i="17"/>
  <c r="G16" i="17"/>
  <c r="G18" i="17"/>
  <c r="G23" i="17"/>
  <c r="G186" i="17"/>
  <c r="G270" i="17"/>
  <c r="G271" i="17"/>
  <c r="G273" i="17"/>
  <c r="G274" i="17"/>
  <c r="G275" i="17"/>
  <c r="M334" i="17"/>
  <c r="M342" i="17"/>
  <c r="M18" i="17"/>
  <c r="G24" i="17"/>
  <c r="G25" i="17"/>
  <c r="G26" i="17"/>
  <c r="G27" i="17"/>
  <c r="G308" i="17"/>
  <c r="M319" i="17"/>
  <c r="M61" i="17"/>
  <c r="K88" i="17"/>
  <c r="G101" i="17"/>
  <c r="M140" i="17"/>
  <c r="G149" i="17"/>
  <c r="G169" i="17"/>
  <c r="M171" i="17"/>
  <c r="M175" i="17"/>
  <c r="G277" i="17"/>
  <c r="M286" i="17"/>
  <c r="M287" i="17"/>
  <c r="M289" i="17"/>
  <c r="G292" i="17"/>
  <c r="G305" i="17"/>
  <c r="G307" i="17"/>
  <c r="M309" i="17"/>
  <c r="M314" i="17"/>
  <c r="K316" i="17"/>
  <c r="G317" i="17"/>
  <c r="G332" i="17"/>
  <c r="G334" i="17"/>
  <c r="M60" i="17"/>
  <c r="I56" i="17"/>
  <c r="L55" i="17"/>
  <c r="G43" i="17"/>
  <c r="G45" i="17"/>
  <c r="G47" i="17"/>
  <c r="M51" i="17"/>
  <c r="G111" i="17"/>
  <c r="G123" i="17"/>
  <c r="G125" i="17"/>
  <c r="G136" i="17"/>
  <c r="M139" i="17"/>
  <c r="M227" i="17"/>
  <c r="G309" i="17"/>
  <c r="K55" i="17"/>
  <c r="I232" i="17"/>
  <c r="I233" i="17" s="1"/>
  <c r="L233" i="17" s="1"/>
  <c r="G245" i="17"/>
  <c r="G246" i="17"/>
  <c r="G290" i="17"/>
  <c r="G291" i="17"/>
  <c r="G190" i="17"/>
  <c r="G191" i="17"/>
  <c r="G192" i="17"/>
  <c r="G193" i="17"/>
  <c r="G201" i="17"/>
  <c r="G203" i="17"/>
  <c r="G205" i="17"/>
  <c r="G206" i="17"/>
  <c r="G208" i="17"/>
  <c r="G211" i="17"/>
  <c r="G212" i="17"/>
  <c r="M244" i="17"/>
  <c r="G296" i="17"/>
  <c r="M299" i="17"/>
  <c r="M313" i="17"/>
  <c r="M52" i="17"/>
  <c r="M74" i="17"/>
  <c r="K213" i="17"/>
  <c r="G276" i="17"/>
  <c r="G285" i="17"/>
  <c r="G28" i="17"/>
  <c r="G29" i="17"/>
  <c r="G31" i="17"/>
  <c r="G32" i="17"/>
  <c r="G33" i="17"/>
  <c r="G34" i="17"/>
  <c r="G35" i="17"/>
  <c r="G37" i="17"/>
  <c r="G44" i="17"/>
  <c r="G84" i="17"/>
  <c r="G88" i="17"/>
  <c r="G107" i="17"/>
  <c r="G110" i="17"/>
  <c r="G126" i="17"/>
  <c r="G128" i="17"/>
  <c r="G232" i="17"/>
  <c r="G267" i="17"/>
  <c r="K292" i="17"/>
  <c r="G293" i="17"/>
  <c r="G330" i="17"/>
  <c r="M333" i="17"/>
  <c r="M9" i="17"/>
  <c r="M14" i="17"/>
  <c r="G54" i="17"/>
  <c r="G74" i="17"/>
  <c r="M76" i="17"/>
  <c r="M78" i="17"/>
  <c r="M84" i="17"/>
  <c r="G89" i="17"/>
  <c r="G100" i="17"/>
  <c r="G135" i="17"/>
  <c r="G142" i="17"/>
  <c r="G143" i="17"/>
  <c r="G151" i="17"/>
  <c r="G159" i="17"/>
  <c r="G165" i="17"/>
  <c r="M189" i="17"/>
  <c r="M190" i="17"/>
  <c r="M191" i="17"/>
  <c r="M192" i="17"/>
  <c r="G200" i="17"/>
  <c r="G204" i="17"/>
  <c r="M205" i="17"/>
  <c r="M210" i="17"/>
  <c r="K212" i="17"/>
  <c r="G226" i="17"/>
  <c r="M228" i="17"/>
  <c r="M229" i="17"/>
  <c r="K233" i="17"/>
  <c r="G237" i="17"/>
  <c r="G268" i="17"/>
  <c r="G286" i="17"/>
  <c r="G287" i="17"/>
  <c r="K291" i="17"/>
  <c r="G294" i="17"/>
  <c r="G303" i="17"/>
  <c r="M296" i="17"/>
  <c r="G310" i="17"/>
  <c r="G312" i="17"/>
  <c r="G313" i="17"/>
  <c r="M25" i="17"/>
  <c r="M30" i="17"/>
  <c r="M31" i="17"/>
  <c r="M32" i="17"/>
  <c r="M33" i="17"/>
  <c r="M48" i="17"/>
  <c r="G68" i="17"/>
  <c r="G85" i="17"/>
  <c r="G87" i="17"/>
  <c r="G90" i="17"/>
  <c r="M105" i="17"/>
  <c r="K108" i="17"/>
  <c r="G121" i="17"/>
  <c r="G132" i="17"/>
  <c r="G134" i="17"/>
  <c r="M137" i="17"/>
  <c r="G166" i="17"/>
  <c r="G174" i="17"/>
  <c r="G187" i="17"/>
  <c r="G222" i="17"/>
  <c r="M225" i="17"/>
  <c r="G238" i="17"/>
  <c r="G240" i="17"/>
  <c r="M245" i="17"/>
  <c r="M246" i="17"/>
  <c r="M248" i="17"/>
  <c r="M270" i="17"/>
  <c r="M271" i="17"/>
  <c r="M274" i="17"/>
  <c r="K277" i="17"/>
  <c r="G278" i="17"/>
  <c r="G283" i="17"/>
  <c r="M285" i="17"/>
  <c r="G304" i="17"/>
  <c r="G314" i="17"/>
  <c r="L275" i="17"/>
  <c r="M275" i="17" s="1"/>
  <c r="M311" i="17"/>
  <c r="M322" i="17"/>
  <c r="K337" i="17"/>
  <c r="G7" i="17"/>
  <c r="M8" i="17"/>
  <c r="L19" i="17" s="1"/>
  <c r="M10" i="17"/>
  <c r="M11" i="17"/>
  <c r="M12" i="17"/>
  <c r="M13" i="17"/>
  <c r="M77" i="17"/>
  <c r="M92" i="17"/>
  <c r="G94" i="17"/>
  <c r="G96" i="17"/>
  <c r="G131" i="17"/>
  <c r="G153" i="17"/>
  <c r="G155" i="17"/>
  <c r="G156" i="17"/>
  <c r="G157" i="17"/>
  <c r="G164" i="17"/>
  <c r="G181" i="17"/>
  <c r="G183" i="17"/>
  <c r="G218" i="17"/>
  <c r="G264" i="17"/>
  <c r="M273" i="17"/>
  <c r="G297" i="17"/>
  <c r="G298" i="17"/>
  <c r="M312" i="17"/>
  <c r="M321" i="17"/>
  <c r="M323" i="17"/>
  <c r="G339" i="17"/>
  <c r="M340" i="17"/>
  <c r="M17" i="17"/>
  <c r="M104" i="17"/>
  <c r="G109" i="17"/>
  <c r="M116" i="17"/>
  <c r="M124" i="17"/>
  <c r="G137" i="17"/>
  <c r="G139" i="17"/>
  <c r="G171" i="17"/>
  <c r="G173" i="17"/>
  <c r="G189" i="17"/>
  <c r="G199" i="17"/>
  <c r="G221" i="17"/>
  <c r="G225" i="17"/>
  <c r="M231" i="17"/>
  <c r="G244" i="17"/>
  <c r="M249" i="17"/>
  <c r="M250" i="17"/>
  <c r="G289" i="17"/>
  <c r="M332" i="17"/>
  <c r="G30" i="17"/>
  <c r="M49" i="17"/>
  <c r="M50" i="17"/>
  <c r="G70" i="17"/>
  <c r="G72" i="17"/>
  <c r="G77" i="17"/>
  <c r="G79" i="17"/>
  <c r="G92" i="17"/>
  <c r="G104" i="17"/>
  <c r="G106" i="17"/>
  <c r="G108" i="17"/>
  <c r="G118" i="17"/>
  <c r="G119" i="17"/>
  <c r="M138" i="17"/>
  <c r="G152" i="17"/>
  <c r="M156" i="17"/>
  <c r="M160" i="17"/>
  <c r="M170" i="17"/>
  <c r="M172" i="17"/>
  <c r="M173" i="17"/>
  <c r="G198" i="17"/>
  <c r="G210" i="17"/>
  <c r="G231" i="17"/>
  <c r="G241" i="17"/>
  <c r="G243" i="17"/>
  <c r="G248" i="17"/>
  <c r="G249" i="17"/>
  <c r="G250" i="17"/>
  <c r="G265" i="17"/>
  <c r="G269" i="17"/>
  <c r="M297" i="17"/>
  <c r="M298" i="17"/>
  <c r="M308" i="17"/>
  <c r="M324" i="17"/>
  <c r="G329" i="17"/>
  <c r="G338" i="17"/>
  <c r="G10" i="17"/>
  <c r="G12" i="17"/>
  <c r="M15" i="17"/>
  <c r="M16" i="17"/>
  <c r="G48" i="17"/>
  <c r="M75" i="17"/>
  <c r="G80" i="17"/>
  <c r="M85" i="17"/>
  <c r="M91" i="17"/>
  <c r="M26" i="17"/>
  <c r="M27" i="17"/>
  <c r="M28" i="17"/>
  <c r="M34" i="17"/>
  <c r="M35" i="17"/>
  <c r="M36" i="17"/>
  <c r="G50" i="17"/>
  <c r="G73" i="17"/>
  <c r="I107" i="17"/>
  <c r="L107" i="17" s="1"/>
  <c r="L106" i="17"/>
  <c r="M106" i="17" s="1"/>
  <c r="M115" i="17"/>
  <c r="G8" i="17"/>
  <c r="M29" i="17"/>
  <c r="G36" i="17"/>
  <c r="J38" i="17" s="1"/>
  <c r="M37" i="17"/>
  <c r="G52" i="17"/>
  <c r="L54" i="17"/>
  <c r="M54" i="17" s="1"/>
  <c r="G67" i="17"/>
  <c r="M73" i="17"/>
  <c r="G75" i="17"/>
  <c r="G78" i="17"/>
  <c r="G86" i="17"/>
  <c r="L86" i="17"/>
  <c r="M86" i="17" s="1"/>
  <c r="G95" i="17"/>
  <c r="G93" i="17"/>
  <c r="G103" i="17"/>
  <c r="G105" i="17"/>
  <c r="M111" i="17"/>
  <c r="G116" i="17"/>
  <c r="G120" i="17"/>
  <c r="M123" i="17"/>
  <c r="G140" i="17"/>
  <c r="G144" i="17"/>
  <c r="G160" i="17"/>
  <c r="G161" i="17"/>
  <c r="G167" i="17"/>
  <c r="G172" i="17"/>
  <c r="G182" i="17"/>
  <c r="G188" i="17"/>
  <c r="G209" i="17"/>
  <c r="G223" i="17"/>
  <c r="G230" i="17"/>
  <c r="G239" i="17"/>
  <c r="G242" i="17"/>
  <c r="G247" i="17"/>
  <c r="G251" i="17"/>
  <c r="G252" i="17"/>
  <c r="G284" i="17"/>
  <c r="G288" i="17"/>
  <c r="G295" i="17"/>
  <c r="G306" i="17"/>
  <c r="G311" i="17"/>
  <c r="G315" i="17"/>
  <c r="G318" i="17"/>
  <c r="F353" i="17"/>
  <c r="G333" i="17"/>
  <c r="G117" i="17"/>
  <c r="G133" i="17"/>
  <c r="G141" i="17"/>
  <c r="M157" i="17"/>
  <c r="M158" i="17"/>
  <c r="I161" i="17"/>
  <c r="L161" i="17" s="1"/>
  <c r="M161" i="17" s="1"/>
  <c r="G175" i="17"/>
  <c r="G184" i="17"/>
  <c r="M206" i="17"/>
  <c r="M207" i="17"/>
  <c r="G227" i="17"/>
  <c r="M272" i="17"/>
  <c r="K336" i="17"/>
  <c r="G91" i="17"/>
  <c r="G102" i="17"/>
  <c r="M117" i="17"/>
  <c r="I121" i="17"/>
  <c r="L121" i="17" s="1"/>
  <c r="M121" i="17" s="1"/>
  <c r="G122" i="17"/>
  <c r="G138" i="17"/>
  <c r="M141" i="17"/>
  <c r="G154" i="17"/>
  <c r="G158" i="17"/>
  <c r="M159" i="17"/>
  <c r="G168" i="17"/>
  <c r="G170" i="17"/>
  <c r="M174" i="17"/>
  <c r="G185" i="17"/>
  <c r="M188" i="17"/>
  <c r="L193" i="17"/>
  <c r="M193" i="17" s="1"/>
  <c r="G202" i="17"/>
  <c r="G207" i="17"/>
  <c r="M208" i="17"/>
  <c r="M209" i="17"/>
  <c r="M211" i="17"/>
  <c r="I212" i="17"/>
  <c r="I213" i="17" s="1"/>
  <c r="L213" i="17" s="1"/>
  <c r="G219" i="17"/>
  <c r="M230" i="17"/>
  <c r="M247" i="17"/>
  <c r="K252" i="17"/>
  <c r="G263" i="17"/>
  <c r="G266" i="17"/>
  <c r="G272" i="17"/>
  <c r="M284" i="17"/>
  <c r="M288" i="17"/>
  <c r="M295" i="17"/>
  <c r="M310" i="17"/>
  <c r="G316" i="17"/>
  <c r="M320" i="17"/>
  <c r="G328" i="17"/>
  <c r="G331" i="17"/>
  <c r="G335" i="17"/>
  <c r="G336" i="17"/>
  <c r="G337" i="17"/>
  <c r="M341" i="17"/>
  <c r="M343" i="17"/>
  <c r="G9" i="17"/>
  <c r="J19" i="17" s="1"/>
  <c r="G13" i="17"/>
  <c r="G17" i="17"/>
  <c r="G46" i="17"/>
  <c r="G51" i="17"/>
  <c r="G76" i="17"/>
  <c r="L79" i="17"/>
  <c r="M79" i="17" s="1"/>
  <c r="I80" i="17"/>
  <c r="K80" i="17"/>
  <c r="K81" i="17"/>
  <c r="M24" i="17"/>
  <c r="G11" i="17"/>
  <c r="G15" i="17"/>
  <c r="G42" i="17"/>
  <c r="G49" i="17"/>
  <c r="G53" i="17"/>
  <c r="L53" i="17"/>
  <c r="M53" i="17" s="1"/>
  <c r="G69" i="17"/>
  <c r="G71" i="17"/>
  <c r="I88" i="17"/>
  <c r="L87" i="17"/>
  <c r="K87" i="17"/>
  <c r="K107" i="17"/>
  <c r="L119" i="17"/>
  <c r="G124" i="17"/>
  <c r="L143" i="17"/>
  <c r="M176" i="17"/>
  <c r="L120" i="17"/>
  <c r="L144" i="17"/>
  <c r="G148" i="17"/>
  <c r="M155" i="17"/>
  <c r="G115" i="17"/>
  <c r="G127" i="17"/>
  <c r="L118" i="17"/>
  <c r="M118" i="17" s="1"/>
  <c r="K120" i="17"/>
  <c r="K119" i="17"/>
  <c r="L142" i="17"/>
  <c r="M142" i="17" s="1"/>
  <c r="K144" i="17"/>
  <c r="K143" i="17"/>
  <c r="I177" i="17"/>
  <c r="M187" i="17"/>
  <c r="G213" i="17"/>
  <c r="G224" i="17"/>
  <c r="I292" i="17"/>
  <c r="L291" i="17"/>
  <c r="I337" i="17"/>
  <c r="L336" i="17"/>
  <c r="K177" i="17"/>
  <c r="G220" i="17"/>
  <c r="L252" i="17"/>
  <c r="M226" i="17"/>
  <c r="I278" i="17"/>
  <c r="L277" i="17"/>
  <c r="L276" i="17"/>
  <c r="I315" i="17"/>
  <c r="L251" i="17"/>
  <c r="M251" i="17" s="1"/>
  <c r="L290" i="17"/>
  <c r="M290" i="17" s="1"/>
  <c r="K315" i="17"/>
  <c r="M331" i="17"/>
  <c r="L335" i="17"/>
  <c r="M335" i="17" s="1"/>
  <c r="K276" i="17"/>
  <c r="J550" i="14"/>
  <c r="J549" i="14"/>
  <c r="I549" i="14"/>
  <c r="I550" i="14" s="1"/>
  <c r="I551" i="14" s="1"/>
  <c r="I548" i="14"/>
  <c r="J525" i="14"/>
  <c r="J524" i="14"/>
  <c r="I524" i="14"/>
  <c r="I525" i="14" s="1"/>
  <c r="I526" i="14" s="1"/>
  <c r="I523" i="14"/>
  <c r="J492" i="14"/>
  <c r="J491" i="14"/>
  <c r="I490" i="14"/>
  <c r="I491" i="14" s="1"/>
  <c r="I492" i="14" s="1"/>
  <c r="K462" i="14"/>
  <c r="K463" i="14"/>
  <c r="L463" i="14"/>
  <c r="M463" i="14" s="1"/>
  <c r="K464" i="14"/>
  <c r="L464" i="14"/>
  <c r="K465" i="14"/>
  <c r="L465" i="14"/>
  <c r="K466" i="14"/>
  <c r="L466" i="14"/>
  <c r="M466" i="14" s="1"/>
  <c r="K467" i="14"/>
  <c r="M467" i="14" s="1"/>
  <c r="L467" i="14"/>
  <c r="K468" i="14"/>
  <c r="L468" i="14"/>
  <c r="M468" i="14" s="1"/>
  <c r="J460" i="14"/>
  <c r="K461" i="14" s="1"/>
  <c r="J459" i="14"/>
  <c r="I458" i="14"/>
  <c r="I459" i="14" s="1"/>
  <c r="I460" i="14" s="1"/>
  <c r="K425" i="14"/>
  <c r="K426" i="14"/>
  <c r="K429" i="14"/>
  <c r="K430" i="14"/>
  <c r="L430" i="14"/>
  <c r="K431" i="14"/>
  <c r="L431" i="14"/>
  <c r="K432" i="14"/>
  <c r="L432" i="14"/>
  <c r="K433" i="14"/>
  <c r="L433" i="14"/>
  <c r="K434" i="14"/>
  <c r="L434" i="14"/>
  <c r="K435" i="14"/>
  <c r="L435" i="14"/>
  <c r="K436" i="14"/>
  <c r="L436" i="14"/>
  <c r="K437" i="14"/>
  <c r="L437" i="14"/>
  <c r="J427" i="14"/>
  <c r="K428" i="14" s="1"/>
  <c r="J426" i="14"/>
  <c r="K427" i="14" s="1"/>
  <c r="I425" i="14"/>
  <c r="I426" i="14" s="1"/>
  <c r="I427" i="14" s="1"/>
  <c r="I428" i="14" s="1"/>
  <c r="L428" i="14" s="1"/>
  <c r="K390" i="14"/>
  <c r="K391" i="14"/>
  <c r="L391" i="14"/>
  <c r="K392" i="14"/>
  <c r="L392" i="14"/>
  <c r="K393" i="14"/>
  <c r="L393" i="14"/>
  <c r="K394" i="14"/>
  <c r="L394" i="14"/>
  <c r="J388" i="14"/>
  <c r="K389" i="14" s="1"/>
  <c r="J387" i="14"/>
  <c r="K388" i="14" s="1"/>
  <c r="I386" i="14"/>
  <c r="I387" i="14" s="1"/>
  <c r="I388" i="14" s="1"/>
  <c r="K356" i="14"/>
  <c r="K357" i="14"/>
  <c r="L357" i="14"/>
  <c r="K358" i="14"/>
  <c r="L358" i="14"/>
  <c r="K359" i="14"/>
  <c r="L359" i="14"/>
  <c r="K360" i="14"/>
  <c r="L360" i="14"/>
  <c r="K361" i="14"/>
  <c r="L361" i="14"/>
  <c r="K362" i="14"/>
  <c r="L362" i="14"/>
  <c r="J354" i="14"/>
  <c r="K355" i="14" s="1"/>
  <c r="J353" i="14"/>
  <c r="I352" i="14"/>
  <c r="I353" i="14" s="1"/>
  <c r="I354" i="14" s="1"/>
  <c r="I355" i="14" s="1"/>
  <c r="L356" i="14" s="1"/>
  <c r="K321" i="14"/>
  <c r="L321" i="14"/>
  <c r="K322" i="14"/>
  <c r="L322" i="14"/>
  <c r="K323" i="14"/>
  <c r="L323" i="14"/>
  <c r="J318" i="14"/>
  <c r="J317" i="14"/>
  <c r="I316" i="14"/>
  <c r="I317" i="14" s="1"/>
  <c r="I318" i="14" s="1"/>
  <c r="I319" i="14" s="1"/>
  <c r="K289" i="14"/>
  <c r="L289" i="14"/>
  <c r="K290" i="14"/>
  <c r="L290" i="14"/>
  <c r="K291" i="14"/>
  <c r="L291" i="14"/>
  <c r="K292" i="14"/>
  <c r="L292" i="14"/>
  <c r="K293" i="14"/>
  <c r="L293" i="14"/>
  <c r="J287" i="14"/>
  <c r="J286" i="14"/>
  <c r="I285" i="14"/>
  <c r="I286" i="14" s="1"/>
  <c r="I287" i="14" s="1"/>
  <c r="I288" i="14" s="1"/>
  <c r="K254" i="14"/>
  <c r="L255" i="14"/>
  <c r="K257" i="14"/>
  <c r="K258" i="14"/>
  <c r="L258" i="14"/>
  <c r="K259" i="14"/>
  <c r="L259" i="14"/>
  <c r="K260" i="14"/>
  <c r="L260" i="14"/>
  <c r="K261" i="14"/>
  <c r="L261" i="14"/>
  <c r="J255" i="14"/>
  <c r="K256" i="14" s="1"/>
  <c r="J254" i="14"/>
  <c r="K255" i="14" s="1"/>
  <c r="I253" i="14"/>
  <c r="I254" i="14" s="1"/>
  <c r="I255" i="14" s="1"/>
  <c r="K225" i="14"/>
  <c r="L225" i="14"/>
  <c r="K226" i="14"/>
  <c r="L226" i="14"/>
  <c r="K227" i="14"/>
  <c r="L227" i="14"/>
  <c r="K228" i="14"/>
  <c r="L228" i="14"/>
  <c r="K229" i="14"/>
  <c r="L229" i="14"/>
  <c r="J223" i="14"/>
  <c r="J222" i="14"/>
  <c r="I221" i="14"/>
  <c r="I222" i="14" s="1"/>
  <c r="I223" i="14" s="1"/>
  <c r="I224" i="14" s="1"/>
  <c r="K193" i="14"/>
  <c r="L193" i="14"/>
  <c r="M193" i="14"/>
  <c r="I187" i="14"/>
  <c r="I188" i="14" s="1"/>
  <c r="I189" i="14" s="1"/>
  <c r="I190" i="14" s="1"/>
  <c r="J188" i="14"/>
  <c r="J189" i="14"/>
  <c r="K140" i="14"/>
  <c r="L140" i="14"/>
  <c r="M140" i="14" s="1"/>
  <c r="K122" i="14"/>
  <c r="L122" i="14"/>
  <c r="I113" i="14"/>
  <c r="I114" i="14" s="1"/>
  <c r="I115" i="14" s="1"/>
  <c r="J114" i="14"/>
  <c r="J115" i="14"/>
  <c r="K116" i="14" s="1"/>
  <c r="K88" i="14"/>
  <c r="L88" i="14"/>
  <c r="M88" i="14"/>
  <c r="I79" i="14"/>
  <c r="I80" i="14" s="1"/>
  <c r="I81" i="14" s="1"/>
  <c r="I82" i="14" s="1"/>
  <c r="L83" i="14" s="1"/>
  <c r="J80" i="14"/>
  <c r="J81" i="14"/>
  <c r="K82" i="14" s="1"/>
  <c r="J166" i="14"/>
  <c r="J165" i="14"/>
  <c r="I164" i="14"/>
  <c r="I165" i="14" s="1"/>
  <c r="I166" i="14" s="1"/>
  <c r="J136" i="14"/>
  <c r="J135" i="14"/>
  <c r="I134" i="14"/>
  <c r="I135" i="14" s="1"/>
  <c r="I136" i="14" s="1"/>
  <c r="I137" i="14" s="1"/>
  <c r="K117" i="14"/>
  <c r="K118" i="14"/>
  <c r="L118" i="14"/>
  <c r="K119" i="14"/>
  <c r="L119" i="14"/>
  <c r="K120" i="14"/>
  <c r="L120" i="14"/>
  <c r="K121" i="14"/>
  <c r="L121" i="14"/>
  <c r="K83" i="14"/>
  <c r="K84" i="14"/>
  <c r="L84" i="14"/>
  <c r="K85" i="14"/>
  <c r="L85" i="14"/>
  <c r="K86" i="14"/>
  <c r="L86" i="14"/>
  <c r="K87" i="14"/>
  <c r="L87" i="14"/>
  <c r="M20" i="13"/>
  <c r="P29" i="14"/>
  <c r="P28" i="14"/>
  <c r="O27" i="14"/>
  <c r="O28" i="14" s="1"/>
  <c r="O29" i="14" s="1"/>
  <c r="I461" i="14" l="1"/>
  <c r="L460" i="14"/>
  <c r="K460" i="14"/>
  <c r="M460" i="14" s="1"/>
  <c r="I493" i="14"/>
  <c r="M465" i="14"/>
  <c r="L355" i="14"/>
  <c r="M355" i="14" s="1"/>
  <c r="I116" i="14"/>
  <c r="I256" i="14"/>
  <c r="M464" i="14"/>
  <c r="L426" i="14"/>
  <c r="M426" i="14" s="1"/>
  <c r="M425" i="14"/>
  <c r="I167" i="14"/>
  <c r="M122" i="14"/>
  <c r="I389" i="14"/>
  <c r="L429" i="14"/>
  <c r="L425" i="14"/>
  <c r="L388" i="14"/>
  <c r="M388" i="14" s="1"/>
  <c r="L254" i="14"/>
  <c r="M254" i="14" s="1"/>
  <c r="L427" i="14"/>
  <c r="I108" i="17"/>
  <c r="I109" i="17" s="1"/>
  <c r="L255" i="17"/>
  <c r="M255" i="17" s="1"/>
  <c r="L254" i="17"/>
  <c r="M254" i="17" s="1"/>
  <c r="M336" i="17"/>
  <c r="L122" i="17"/>
  <c r="M122" i="17" s="1"/>
  <c r="M213" i="17"/>
  <c r="L232" i="17"/>
  <c r="M232" i="17" s="1"/>
  <c r="M233" i="17"/>
  <c r="M277" i="17"/>
  <c r="M19" i="17"/>
  <c r="L212" i="17"/>
  <c r="M212" i="17" s="1"/>
  <c r="M291" i="17"/>
  <c r="M55" i="17"/>
  <c r="L57" i="17"/>
  <c r="M57" i="17" s="1"/>
  <c r="L56" i="17"/>
  <c r="M56" i="17" s="1"/>
  <c r="J97" i="17"/>
  <c r="M252" i="17"/>
  <c r="L38" i="17"/>
  <c r="M38" i="17" s="1"/>
  <c r="J279" i="17"/>
  <c r="J112" i="17"/>
  <c r="M276" i="17"/>
  <c r="G353" i="17"/>
  <c r="J356" i="17" s="1"/>
  <c r="I338" i="17"/>
  <c r="L337" i="17"/>
  <c r="M337" i="17" s="1"/>
  <c r="L177" i="17"/>
  <c r="M144" i="17"/>
  <c r="I89" i="17"/>
  <c r="L88" i="17"/>
  <c r="M107" i="17"/>
  <c r="I293" i="17"/>
  <c r="L292" i="17"/>
  <c r="M292" i="17" s="1"/>
  <c r="M120" i="17"/>
  <c r="M119" i="17"/>
  <c r="L80" i="17"/>
  <c r="I81" i="17"/>
  <c r="L315" i="17"/>
  <c r="I316" i="17"/>
  <c r="L278" i="17"/>
  <c r="M143" i="17"/>
  <c r="M87" i="17"/>
  <c r="M436" i="14"/>
  <c r="M432" i="14"/>
  <c r="M428" i="14"/>
  <c r="M437" i="14"/>
  <c r="M433" i="14"/>
  <c r="M429" i="14"/>
  <c r="M434" i="14"/>
  <c r="M431" i="14"/>
  <c r="M435" i="14"/>
  <c r="M430" i="14"/>
  <c r="M427" i="14"/>
  <c r="M394" i="14"/>
  <c r="M392" i="14"/>
  <c r="M391" i="14"/>
  <c r="M356" i="14"/>
  <c r="M393" i="14"/>
  <c r="M362" i="14"/>
  <c r="M358" i="14"/>
  <c r="M361" i="14"/>
  <c r="M359" i="14"/>
  <c r="M357" i="14"/>
  <c r="M360" i="14"/>
  <c r="M321" i="14"/>
  <c r="M322" i="14"/>
  <c r="M323" i="14"/>
  <c r="M290" i="14"/>
  <c r="M291" i="14"/>
  <c r="M292" i="14"/>
  <c r="M293" i="14"/>
  <c r="M289" i="14"/>
  <c r="M261" i="14"/>
  <c r="M255" i="14"/>
  <c r="M259" i="14"/>
  <c r="M260" i="14"/>
  <c r="M258" i="14"/>
  <c r="M228" i="14"/>
  <c r="M225" i="14"/>
  <c r="M229" i="14"/>
  <c r="M226" i="14"/>
  <c r="M227" i="14"/>
  <c r="M85" i="14"/>
  <c r="M118" i="14"/>
  <c r="M86" i="14"/>
  <c r="M121" i="14"/>
  <c r="M119" i="14"/>
  <c r="M120" i="14"/>
  <c r="L116" i="14"/>
  <c r="M116" i="14" s="1"/>
  <c r="L117" i="14"/>
  <c r="M117" i="14" s="1"/>
  <c r="L82" i="14"/>
  <c r="M82" i="14" s="1"/>
  <c r="M87" i="14"/>
  <c r="M83" i="14"/>
  <c r="M84" i="14"/>
  <c r="O30" i="14"/>
  <c r="E80" i="14"/>
  <c r="F80" i="14"/>
  <c r="L256" i="14" l="1"/>
  <c r="M256" i="14" s="1"/>
  <c r="L257" i="14"/>
  <c r="M257" i="14" s="1"/>
  <c r="L389" i="14"/>
  <c r="M389" i="14" s="1"/>
  <c r="L390" i="14"/>
  <c r="M390" i="14" s="1"/>
  <c r="G80" i="14"/>
  <c r="L461" i="14"/>
  <c r="M461" i="14" s="1"/>
  <c r="L462" i="14"/>
  <c r="M462" i="14" s="1"/>
  <c r="L108" i="17"/>
  <c r="M108" i="17" s="1"/>
  <c r="M278" i="17"/>
  <c r="L279" i="17" s="1"/>
  <c r="M279" i="17" s="1"/>
  <c r="L90" i="17"/>
  <c r="M90" i="17" s="1"/>
  <c r="L89" i="17"/>
  <c r="M89" i="17" s="1"/>
  <c r="M177" i="17"/>
  <c r="L339" i="17"/>
  <c r="M339" i="17" s="1"/>
  <c r="L338" i="17"/>
  <c r="L316" i="17"/>
  <c r="M316" i="17" s="1"/>
  <c r="I317" i="17"/>
  <c r="L81" i="17"/>
  <c r="M81" i="17" s="1"/>
  <c r="M315" i="17"/>
  <c r="M80" i="17"/>
  <c r="L110" i="17"/>
  <c r="M110" i="17" s="1"/>
  <c r="L109" i="17"/>
  <c r="M109" i="17" s="1"/>
  <c r="L294" i="17"/>
  <c r="M294" i="17" s="1"/>
  <c r="L293" i="17"/>
  <c r="M293" i="17" s="1"/>
  <c r="M88" i="17"/>
  <c r="D26" i="15"/>
  <c r="E26" i="15"/>
  <c r="F26" i="15"/>
  <c r="D27" i="15"/>
  <c r="E27" i="15"/>
  <c r="F27" i="15" s="1"/>
  <c r="J27" i="15"/>
  <c r="K27" i="15"/>
  <c r="D28" i="15"/>
  <c r="E28" i="15"/>
  <c r="J28" i="15"/>
  <c r="K28" i="15"/>
  <c r="D29" i="15"/>
  <c r="F29" i="15" s="1"/>
  <c r="E29" i="15"/>
  <c r="J29" i="15"/>
  <c r="K29" i="15"/>
  <c r="D30" i="15"/>
  <c r="E30" i="15"/>
  <c r="J30" i="15"/>
  <c r="K30" i="15"/>
  <c r="L30" i="15"/>
  <c r="D31" i="15"/>
  <c r="E31" i="15"/>
  <c r="J31" i="15"/>
  <c r="K31" i="15"/>
  <c r="D32" i="15"/>
  <c r="E32" i="15"/>
  <c r="J32" i="15"/>
  <c r="K32" i="15"/>
  <c r="L32" i="15"/>
  <c r="D33" i="15"/>
  <c r="E33" i="15"/>
  <c r="J33" i="15"/>
  <c r="D34" i="15"/>
  <c r="E34" i="15"/>
  <c r="H34" i="15"/>
  <c r="K35" i="15" s="1"/>
  <c r="I34" i="15"/>
  <c r="J35" i="15" s="1"/>
  <c r="D35" i="15"/>
  <c r="E35" i="15"/>
  <c r="D36" i="15"/>
  <c r="E36" i="15"/>
  <c r="H36" i="15"/>
  <c r="I36" i="15"/>
  <c r="J36" i="15"/>
  <c r="K36" i="15"/>
  <c r="L36" i="15" s="1"/>
  <c r="D37" i="15"/>
  <c r="E37" i="15"/>
  <c r="D38" i="15"/>
  <c r="E38" i="15"/>
  <c r="J38" i="15"/>
  <c r="D39" i="15"/>
  <c r="E39" i="15"/>
  <c r="J39" i="15"/>
  <c r="K39" i="15"/>
  <c r="L39" i="15" s="1"/>
  <c r="D40" i="15"/>
  <c r="E40" i="15"/>
  <c r="J40" i="15"/>
  <c r="K40" i="15"/>
  <c r="H37" i="15" l="1"/>
  <c r="L28" i="15"/>
  <c r="L112" i="17"/>
  <c r="M112" i="17" s="1"/>
  <c r="L97" i="17"/>
  <c r="M97" i="17" s="1"/>
  <c r="L317" i="17"/>
  <c r="L318" i="17"/>
  <c r="M318" i="17" s="1"/>
  <c r="M338" i="17"/>
  <c r="M353" i="17" s="1"/>
  <c r="L356" i="17" s="1"/>
  <c r="M356" i="17" s="1"/>
  <c r="L353" i="17"/>
  <c r="F38" i="15"/>
  <c r="L40" i="15"/>
  <c r="F40" i="15"/>
  <c r="F39" i="15"/>
  <c r="F36" i="15"/>
  <c r="L31" i="15"/>
  <c r="F31" i="15"/>
  <c r="F30" i="15"/>
  <c r="L29" i="15"/>
  <c r="F28" i="15"/>
  <c r="L27" i="15"/>
  <c r="F37" i="15"/>
  <c r="F33" i="15"/>
  <c r="F35" i="15"/>
  <c r="F34" i="15"/>
  <c r="F32" i="15"/>
  <c r="K37" i="15"/>
  <c r="K38" i="15"/>
  <c r="L38" i="15" s="1"/>
  <c r="L35" i="15"/>
  <c r="J37" i="15"/>
  <c r="J34" i="15"/>
  <c r="H33" i="15"/>
  <c r="K33" i="15" s="1"/>
  <c r="L33" i="15" s="1"/>
  <c r="K58" i="16"/>
  <c r="J58" i="16"/>
  <c r="J57" i="16"/>
  <c r="E56" i="16"/>
  <c r="D56" i="16"/>
  <c r="I55" i="16"/>
  <c r="J56" i="16" s="1"/>
  <c r="H55" i="16"/>
  <c r="E55" i="16"/>
  <c r="D55" i="16"/>
  <c r="E54" i="16"/>
  <c r="D54" i="16"/>
  <c r="I53" i="16"/>
  <c r="H53" i="16"/>
  <c r="E53" i="16"/>
  <c r="D53" i="16"/>
  <c r="J52" i="16"/>
  <c r="E52" i="16"/>
  <c r="D52" i="16"/>
  <c r="K51" i="16"/>
  <c r="J51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F40" i="16" s="1"/>
  <c r="K39" i="16"/>
  <c r="J39" i="16"/>
  <c r="E39" i="16"/>
  <c r="D39" i="16"/>
  <c r="K38" i="16"/>
  <c r="J38" i="16"/>
  <c r="E38" i="16"/>
  <c r="D38" i="16"/>
  <c r="F38" i="16" s="1"/>
  <c r="K37" i="16"/>
  <c r="J37" i="16"/>
  <c r="L37" i="16" s="1"/>
  <c r="E37" i="16"/>
  <c r="D37" i="16"/>
  <c r="J36" i="16"/>
  <c r="E36" i="16"/>
  <c r="D36" i="16"/>
  <c r="F36" i="16" s="1"/>
  <c r="E35" i="16"/>
  <c r="D35" i="16"/>
  <c r="I34" i="16"/>
  <c r="H34" i="16"/>
  <c r="K34" i="16" s="1"/>
  <c r="E34" i="16"/>
  <c r="D34" i="16"/>
  <c r="E33" i="16"/>
  <c r="D33" i="16"/>
  <c r="I32" i="16"/>
  <c r="H32" i="16"/>
  <c r="K33" i="16" s="1"/>
  <c r="E32" i="16"/>
  <c r="D32" i="16"/>
  <c r="J31" i="16"/>
  <c r="E31" i="16"/>
  <c r="D31" i="16"/>
  <c r="K30" i="16"/>
  <c r="J30" i="16"/>
  <c r="L30" i="16" s="1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F27" i="16" s="1"/>
  <c r="K26" i="16"/>
  <c r="J26" i="16"/>
  <c r="L26" i="16" s="1"/>
  <c r="E26" i="16"/>
  <c r="D26" i="16"/>
  <c r="F26" i="16" s="1"/>
  <c r="K25" i="16"/>
  <c r="J25" i="16"/>
  <c r="E25" i="16"/>
  <c r="D25" i="16"/>
  <c r="F25" i="16" s="1"/>
  <c r="E24" i="16"/>
  <c r="D24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H13" i="16"/>
  <c r="K13" i="16" s="1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F10" i="16" s="1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E6" i="16"/>
  <c r="D6" i="16"/>
  <c r="M317" i="17" l="1"/>
  <c r="L9" i="16"/>
  <c r="L13" i="16"/>
  <c r="F6" i="16"/>
  <c r="L7" i="16"/>
  <c r="L8" i="16"/>
  <c r="L10" i="16"/>
  <c r="L11" i="16"/>
  <c r="L12" i="16"/>
  <c r="H17" i="16"/>
  <c r="K18" i="16" s="1"/>
  <c r="L18" i="16" s="1"/>
  <c r="K16" i="16"/>
  <c r="L25" i="16"/>
  <c r="L27" i="16"/>
  <c r="L28" i="16"/>
  <c r="L29" i="16"/>
  <c r="J33" i="16"/>
  <c r="L33" i="16" s="1"/>
  <c r="J32" i="16"/>
  <c r="J35" i="16"/>
  <c r="J34" i="16"/>
  <c r="L34" i="16" s="1"/>
  <c r="F37" i="16"/>
  <c r="L38" i="16"/>
  <c r="L39" i="16"/>
  <c r="L40" i="16"/>
  <c r="L51" i="16"/>
  <c r="J54" i="16"/>
  <c r="J53" i="16"/>
  <c r="H56" i="16"/>
  <c r="P42" i="16"/>
  <c r="L58" i="16"/>
  <c r="F56" i="16"/>
  <c r="F54" i="16"/>
  <c r="F55" i="16"/>
  <c r="F53" i="16"/>
  <c r="F52" i="16"/>
  <c r="F50" i="16"/>
  <c r="F47" i="16"/>
  <c r="F46" i="16"/>
  <c r="F45" i="16"/>
  <c r="F51" i="16"/>
  <c r="F49" i="16"/>
  <c r="F48" i="16"/>
  <c r="F31" i="16"/>
  <c r="F28" i="16"/>
  <c r="F24" i="16"/>
  <c r="F39" i="16"/>
  <c r="F35" i="16"/>
  <c r="F34" i="16"/>
  <c r="F33" i="16"/>
  <c r="F32" i="16"/>
  <c r="F30" i="16"/>
  <c r="F29" i="16"/>
  <c r="F18" i="16"/>
  <c r="F15" i="16"/>
  <c r="F14" i="16"/>
  <c r="F12" i="16"/>
  <c r="F11" i="16"/>
  <c r="F8" i="16"/>
  <c r="F7" i="16"/>
  <c r="F17" i="16"/>
  <c r="F16" i="16"/>
  <c r="F13" i="16"/>
  <c r="K34" i="15"/>
  <c r="L34" i="15" s="1"/>
  <c r="L37" i="15"/>
  <c r="K57" i="16"/>
  <c r="L57" i="16" s="1"/>
  <c r="K56" i="16"/>
  <c r="L56" i="16" s="1"/>
  <c r="L16" i="16"/>
  <c r="K14" i="16"/>
  <c r="L14" i="16" s="1"/>
  <c r="J55" i="16"/>
  <c r="H52" i="16"/>
  <c r="K52" i="16" s="1"/>
  <c r="L52" i="16" s="1"/>
  <c r="K54" i="16"/>
  <c r="K55" i="16"/>
  <c r="J17" i="16"/>
  <c r="H35" i="16"/>
  <c r="J15" i="16"/>
  <c r="L15" i="16" s="1"/>
  <c r="H31" i="16"/>
  <c r="K31" i="16" s="1"/>
  <c r="L31" i="16" s="1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39" i="14"/>
  <c r="F339" i="14"/>
  <c r="E340" i="14"/>
  <c r="F340" i="14"/>
  <c r="E341" i="14"/>
  <c r="F341" i="14"/>
  <c r="E342" i="14"/>
  <c r="F342" i="14"/>
  <c r="E343" i="14"/>
  <c r="F343" i="14"/>
  <c r="E344" i="14"/>
  <c r="F344" i="14"/>
  <c r="E345" i="14"/>
  <c r="F345" i="14"/>
  <c r="E346" i="14"/>
  <c r="F346" i="14"/>
  <c r="K346" i="14"/>
  <c r="E347" i="14"/>
  <c r="F347" i="14"/>
  <c r="L348" i="14"/>
  <c r="K348" i="14"/>
  <c r="K347" i="14"/>
  <c r="E348" i="14"/>
  <c r="F348" i="14"/>
  <c r="E349" i="14"/>
  <c r="F349" i="14"/>
  <c r="L349" i="14"/>
  <c r="K349" i="14"/>
  <c r="E350" i="14"/>
  <c r="F350" i="14"/>
  <c r="E351" i="14"/>
  <c r="F351" i="14"/>
  <c r="K351" i="14"/>
  <c r="K354" i="14"/>
  <c r="L354" i="14"/>
  <c r="L251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524" i="14"/>
  <c r="L553" i="14"/>
  <c r="K544" i="14"/>
  <c r="L544" i="14"/>
  <c r="K556" i="14"/>
  <c r="K554" i="14"/>
  <c r="K553" i="14"/>
  <c r="F552" i="14"/>
  <c r="E552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L546" i="14"/>
  <c r="K546" i="14"/>
  <c r="F546" i="14"/>
  <c r="E546" i="14"/>
  <c r="L545" i="14"/>
  <c r="K545" i="14"/>
  <c r="F545" i="14"/>
  <c r="E545" i="14"/>
  <c r="F544" i="14"/>
  <c r="E544" i="14"/>
  <c r="F543" i="14"/>
  <c r="E543" i="14"/>
  <c r="F542" i="14"/>
  <c r="E542" i="14"/>
  <c r="F541" i="14"/>
  <c r="E541" i="14"/>
  <c r="L533" i="14"/>
  <c r="K533" i="14"/>
  <c r="L532" i="14"/>
  <c r="K532" i="14"/>
  <c r="L531" i="14"/>
  <c r="K531" i="14"/>
  <c r="L530" i="14"/>
  <c r="K530" i="14"/>
  <c r="L529" i="14"/>
  <c r="K529" i="14"/>
  <c r="L528" i="14"/>
  <c r="K528" i="14"/>
  <c r="K527" i="14"/>
  <c r="F527" i="14"/>
  <c r="E527" i="14"/>
  <c r="F526" i="14"/>
  <c r="E526" i="14"/>
  <c r="K525" i="14"/>
  <c r="F525" i="14"/>
  <c r="E525" i="14"/>
  <c r="F524" i="14"/>
  <c r="E524" i="14"/>
  <c r="K524" i="14"/>
  <c r="F523" i="14"/>
  <c r="E523" i="14"/>
  <c r="K522" i="14"/>
  <c r="F522" i="14"/>
  <c r="E522" i="14"/>
  <c r="L521" i="14"/>
  <c r="K521" i="14"/>
  <c r="F521" i="14"/>
  <c r="E521" i="14"/>
  <c r="L520" i="14"/>
  <c r="K520" i="14"/>
  <c r="F520" i="14"/>
  <c r="E520" i="14"/>
  <c r="L519" i="14"/>
  <c r="K519" i="14"/>
  <c r="F519" i="14"/>
  <c r="E519" i="14"/>
  <c r="L518" i="14"/>
  <c r="K518" i="14"/>
  <c r="F518" i="14"/>
  <c r="E518" i="14"/>
  <c r="L517" i="14"/>
  <c r="K517" i="14"/>
  <c r="F517" i="14"/>
  <c r="E517" i="14"/>
  <c r="F516" i="14"/>
  <c r="E516" i="14"/>
  <c r="F515" i="14"/>
  <c r="E515" i="14"/>
  <c r="F514" i="14"/>
  <c r="E514" i="14"/>
  <c r="F513" i="14"/>
  <c r="E513" i="14"/>
  <c r="F512" i="14"/>
  <c r="E512" i="14"/>
  <c r="K484" i="14"/>
  <c r="L484" i="14"/>
  <c r="K485" i="14"/>
  <c r="L485" i="14"/>
  <c r="K486" i="14"/>
  <c r="L486" i="14"/>
  <c r="K487" i="14"/>
  <c r="L487" i="14"/>
  <c r="K488" i="14"/>
  <c r="L488" i="14"/>
  <c r="K489" i="14"/>
  <c r="L489" i="14"/>
  <c r="K490" i="14"/>
  <c r="L490" i="14"/>
  <c r="K491" i="14"/>
  <c r="L491" i="14"/>
  <c r="L495" i="14"/>
  <c r="K494" i="14"/>
  <c r="L496" i="14"/>
  <c r="F498" i="14"/>
  <c r="E498" i="14"/>
  <c r="L500" i="14"/>
  <c r="K500" i="14"/>
  <c r="F497" i="14"/>
  <c r="E497" i="14"/>
  <c r="L499" i="14"/>
  <c r="K499" i="14"/>
  <c r="F496" i="14"/>
  <c r="E496" i="14"/>
  <c r="K498" i="14"/>
  <c r="F495" i="14"/>
  <c r="E495" i="14"/>
  <c r="F494" i="14"/>
  <c r="E494" i="14"/>
  <c r="K496" i="14"/>
  <c r="F493" i="14"/>
  <c r="E493" i="14"/>
  <c r="F492" i="14"/>
  <c r="E492" i="14"/>
  <c r="K495" i="14"/>
  <c r="F491" i="14"/>
  <c r="E491" i="14"/>
  <c r="K493" i="14"/>
  <c r="F490" i="14"/>
  <c r="E490" i="14"/>
  <c r="L492" i="14"/>
  <c r="K492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61" i="14"/>
  <c r="E461" i="14"/>
  <c r="F460" i="14"/>
  <c r="E460" i="14"/>
  <c r="L459" i="14"/>
  <c r="K459" i="14"/>
  <c r="F459" i="14"/>
  <c r="E459" i="14"/>
  <c r="K458" i="14"/>
  <c r="F458" i="14"/>
  <c r="E458" i="14"/>
  <c r="F457" i="14"/>
  <c r="E457" i="14"/>
  <c r="K457" i="14"/>
  <c r="F456" i="14"/>
  <c r="E456" i="14"/>
  <c r="F455" i="14"/>
  <c r="E455" i="14"/>
  <c r="F454" i="14"/>
  <c r="E454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26" i="14"/>
  <c r="E426" i="14"/>
  <c r="F425" i="14"/>
  <c r="E425" i="14"/>
  <c r="L424" i="14"/>
  <c r="K424" i="14"/>
  <c r="F424" i="14"/>
  <c r="E424" i="14"/>
  <c r="K423" i="14"/>
  <c r="F423" i="14"/>
  <c r="E423" i="14"/>
  <c r="F422" i="14"/>
  <c r="E422" i="14"/>
  <c r="K422" i="14"/>
  <c r="F421" i="14"/>
  <c r="E421" i="14"/>
  <c r="F420" i="14"/>
  <c r="E420" i="14"/>
  <c r="K419" i="14"/>
  <c r="F419" i="14"/>
  <c r="E419" i="14"/>
  <c r="K418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E411" i="14"/>
  <c r="L387" i="14"/>
  <c r="K387" i="14"/>
  <c r="F387" i="14"/>
  <c r="E387" i="14"/>
  <c r="L386" i="14"/>
  <c r="K386" i="14"/>
  <c r="F386" i="14"/>
  <c r="E386" i="14"/>
  <c r="K385" i="14"/>
  <c r="F385" i="14"/>
  <c r="E385" i="14"/>
  <c r="F384" i="14"/>
  <c r="E384" i="14"/>
  <c r="K383" i="14"/>
  <c r="F383" i="14"/>
  <c r="E383" i="14"/>
  <c r="F382" i="14"/>
  <c r="E382" i="14"/>
  <c r="K382" i="14"/>
  <c r="F381" i="14"/>
  <c r="E381" i="14"/>
  <c r="K380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54" i="14"/>
  <c r="E354" i="14"/>
  <c r="L353" i="14"/>
  <c r="K353" i="14"/>
  <c r="F353" i="14"/>
  <c r="E353" i="14"/>
  <c r="L352" i="14"/>
  <c r="K352" i="14"/>
  <c r="F352" i="14"/>
  <c r="E352" i="14"/>
  <c r="L320" i="14"/>
  <c r="K320" i="14"/>
  <c r="L319" i="14"/>
  <c r="K319" i="14"/>
  <c r="L318" i="14"/>
  <c r="K318" i="14"/>
  <c r="L317" i="14"/>
  <c r="K317" i="14"/>
  <c r="K316" i="14"/>
  <c r="F316" i="14"/>
  <c r="E316" i="14"/>
  <c r="F315" i="14"/>
  <c r="E315" i="14"/>
  <c r="K314" i="14"/>
  <c r="F314" i="14"/>
  <c r="E314" i="14"/>
  <c r="F313" i="14"/>
  <c r="E313" i="14"/>
  <c r="K313" i="14"/>
  <c r="L313" i="14"/>
  <c r="F312" i="14"/>
  <c r="E312" i="14"/>
  <c r="K311" i="14"/>
  <c r="F311" i="14"/>
  <c r="E311" i="14"/>
  <c r="L310" i="14"/>
  <c r="K310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K279" i="14"/>
  <c r="L279" i="14"/>
  <c r="K280" i="14"/>
  <c r="K288" i="14"/>
  <c r="L288" i="14"/>
  <c r="L283" i="14"/>
  <c r="L287" i="14"/>
  <c r="K287" i="14"/>
  <c r="L286" i="14"/>
  <c r="K286" i="14"/>
  <c r="F286" i="14"/>
  <c r="E286" i="14"/>
  <c r="K285" i="14"/>
  <c r="F285" i="14"/>
  <c r="E285" i="14"/>
  <c r="F284" i="14"/>
  <c r="E284" i="14"/>
  <c r="K284" i="14"/>
  <c r="F283" i="14"/>
  <c r="E283" i="14"/>
  <c r="F282" i="14"/>
  <c r="E282" i="14"/>
  <c r="K281" i="14"/>
  <c r="L282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L250" i="14"/>
  <c r="F254" i="14"/>
  <c r="E254" i="14"/>
  <c r="K253" i="14"/>
  <c r="F253" i="14"/>
  <c r="E253" i="14"/>
  <c r="F252" i="14"/>
  <c r="E252" i="14"/>
  <c r="K251" i="14"/>
  <c r="F251" i="14"/>
  <c r="E251" i="14"/>
  <c r="F250" i="14"/>
  <c r="E250" i="14"/>
  <c r="K250" i="14"/>
  <c r="F249" i="14"/>
  <c r="E249" i="14"/>
  <c r="K248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L219" i="14"/>
  <c r="L224" i="14"/>
  <c r="K224" i="14"/>
  <c r="L223" i="14"/>
  <c r="K223" i="14"/>
  <c r="F223" i="14"/>
  <c r="E223" i="14"/>
  <c r="K222" i="14"/>
  <c r="F222" i="14"/>
  <c r="E222" i="14"/>
  <c r="F221" i="14"/>
  <c r="E221" i="14"/>
  <c r="K220" i="14"/>
  <c r="F220" i="14"/>
  <c r="E220" i="14"/>
  <c r="F219" i="14"/>
  <c r="E219" i="14"/>
  <c r="K219" i="14"/>
  <c r="F218" i="14"/>
  <c r="E218" i="14"/>
  <c r="K217" i="14"/>
  <c r="F217" i="14"/>
  <c r="E217" i="14"/>
  <c r="L216" i="14"/>
  <c r="K216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K184" i="14"/>
  <c r="L184" i="14"/>
  <c r="F197" i="14"/>
  <c r="E197" i="14"/>
  <c r="F196" i="14"/>
  <c r="E196" i="14"/>
  <c r="F195" i="14"/>
  <c r="E195" i="14"/>
  <c r="F194" i="14"/>
  <c r="E194" i="14"/>
  <c r="F193" i="14"/>
  <c r="E193" i="14"/>
  <c r="K192" i="14"/>
  <c r="F192" i="14"/>
  <c r="E192" i="14"/>
  <c r="K191" i="14"/>
  <c r="F191" i="14"/>
  <c r="E191" i="14"/>
  <c r="L190" i="14"/>
  <c r="K190" i="14"/>
  <c r="F190" i="14"/>
  <c r="E190" i="14"/>
  <c r="L189" i="14"/>
  <c r="K189" i="14"/>
  <c r="F189" i="14"/>
  <c r="E189" i="14"/>
  <c r="L188" i="14"/>
  <c r="K188" i="14"/>
  <c r="F188" i="14"/>
  <c r="E188" i="14"/>
  <c r="L187" i="14"/>
  <c r="K187" i="14"/>
  <c r="F187" i="14"/>
  <c r="E187" i="14"/>
  <c r="L186" i="14"/>
  <c r="K186" i="14"/>
  <c r="F186" i="14"/>
  <c r="E186" i="14"/>
  <c r="L185" i="14"/>
  <c r="K185" i="14"/>
  <c r="F185" i="14"/>
  <c r="E185" i="14"/>
  <c r="F184" i="14"/>
  <c r="E184" i="14"/>
  <c r="F169" i="14"/>
  <c r="E169" i="14"/>
  <c r="K168" i="14"/>
  <c r="F168" i="14"/>
  <c r="E168" i="14"/>
  <c r="F167" i="14"/>
  <c r="E167" i="14"/>
  <c r="K167" i="14"/>
  <c r="F166" i="14"/>
  <c r="E166" i="14"/>
  <c r="K165" i="14"/>
  <c r="F165" i="14"/>
  <c r="E165" i="14"/>
  <c r="L164" i="14"/>
  <c r="K164" i="14"/>
  <c r="F164" i="14"/>
  <c r="E164" i="14"/>
  <c r="L163" i="14"/>
  <c r="K163" i="14"/>
  <c r="F163" i="14"/>
  <c r="E163" i="14"/>
  <c r="L162" i="14"/>
  <c r="K162" i="14"/>
  <c r="F162" i="14"/>
  <c r="E162" i="14"/>
  <c r="F161" i="14"/>
  <c r="E161" i="14"/>
  <c r="F160" i="14"/>
  <c r="E160" i="14"/>
  <c r="F159" i="14"/>
  <c r="E159" i="14"/>
  <c r="F158" i="14"/>
  <c r="E158" i="14"/>
  <c r="K132" i="14"/>
  <c r="L132" i="14"/>
  <c r="K133" i="14"/>
  <c r="L133" i="14"/>
  <c r="K134" i="14"/>
  <c r="L134" i="14"/>
  <c r="F144" i="14"/>
  <c r="E144" i="14"/>
  <c r="F143" i="14"/>
  <c r="E143" i="14"/>
  <c r="F142" i="14"/>
  <c r="E142" i="14"/>
  <c r="F141" i="14"/>
  <c r="E141" i="14"/>
  <c r="F140" i="14"/>
  <c r="E140" i="14"/>
  <c r="K139" i="14"/>
  <c r="F139" i="14"/>
  <c r="E139" i="14"/>
  <c r="L138" i="14"/>
  <c r="K138" i="14"/>
  <c r="F138" i="14"/>
  <c r="E138" i="14"/>
  <c r="L137" i="14"/>
  <c r="K137" i="14"/>
  <c r="F137" i="14"/>
  <c r="E137" i="14"/>
  <c r="L136" i="14"/>
  <c r="K136" i="14"/>
  <c r="F136" i="14"/>
  <c r="E136" i="14"/>
  <c r="L135" i="14"/>
  <c r="K135" i="14"/>
  <c r="F135" i="14"/>
  <c r="E135" i="14"/>
  <c r="F134" i="14"/>
  <c r="E134" i="14"/>
  <c r="F133" i="14"/>
  <c r="E133" i="14"/>
  <c r="F132" i="14"/>
  <c r="E132" i="14"/>
  <c r="L115" i="14"/>
  <c r="K115" i="14"/>
  <c r="L114" i="14"/>
  <c r="K114" i="14"/>
  <c r="F114" i="14"/>
  <c r="E114" i="14"/>
  <c r="K113" i="14"/>
  <c r="F113" i="14"/>
  <c r="E113" i="14"/>
  <c r="F112" i="14"/>
  <c r="E112" i="14"/>
  <c r="K111" i="14"/>
  <c r="L111" i="14"/>
  <c r="F111" i="14"/>
  <c r="E111" i="14"/>
  <c r="F110" i="14"/>
  <c r="E110" i="14"/>
  <c r="K110" i="14"/>
  <c r="L110" i="14"/>
  <c r="F109" i="14"/>
  <c r="E109" i="14"/>
  <c r="K108" i="14"/>
  <c r="F108" i="14"/>
  <c r="E108" i="14"/>
  <c r="L107" i="14"/>
  <c r="K107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7" i="16" l="1"/>
  <c r="L54" i="16"/>
  <c r="G5" i="13"/>
  <c r="P65" i="14"/>
  <c r="M349" i="14"/>
  <c r="M348" i="14"/>
  <c r="L17" i="16"/>
  <c r="L166" i="14"/>
  <c r="G6" i="13"/>
  <c r="E10" i="13"/>
  <c r="M354" i="14"/>
  <c r="K350" i="14"/>
  <c r="G349" i="14"/>
  <c r="G345" i="14"/>
  <c r="G342" i="14"/>
  <c r="G339" i="14"/>
  <c r="G340" i="14"/>
  <c r="G254" i="14"/>
  <c r="K35" i="16"/>
  <c r="L35" i="16" s="1"/>
  <c r="K36" i="16"/>
  <c r="L36" i="16" s="1"/>
  <c r="L55" i="16"/>
  <c r="K32" i="16"/>
  <c r="L32" i="16" s="1"/>
  <c r="K53" i="16"/>
  <c r="L53" i="16" s="1"/>
  <c r="L11" i="15"/>
  <c r="L8" i="15"/>
  <c r="L10" i="15"/>
  <c r="L12" i="15"/>
  <c r="F8" i="15"/>
  <c r="F48" i="15"/>
  <c r="F49" i="15"/>
  <c r="F52" i="15"/>
  <c r="F47" i="15"/>
  <c r="J55" i="15"/>
  <c r="F54" i="15"/>
  <c r="F56" i="15"/>
  <c r="F17" i="15"/>
  <c r="F55" i="15"/>
  <c r="L60" i="15"/>
  <c r="F7" i="15"/>
  <c r="F53" i="15"/>
  <c r="J16" i="15"/>
  <c r="L16" i="15" s="1"/>
  <c r="L7" i="15"/>
  <c r="H13" i="15"/>
  <c r="K13" i="15" s="1"/>
  <c r="L13" i="15" s="1"/>
  <c r="F51" i="15"/>
  <c r="H17" i="15"/>
  <c r="K17" i="15" s="1"/>
  <c r="L17" i="15" s="1"/>
  <c r="F16" i="15"/>
  <c r="F12" i="15"/>
  <c r="F11" i="15"/>
  <c r="F9" i="15"/>
  <c r="F18" i="15"/>
  <c r="F13" i="15"/>
  <c r="F10" i="15"/>
  <c r="F6" i="15"/>
  <c r="L9" i="15"/>
  <c r="F14" i="15"/>
  <c r="J15" i="15"/>
  <c r="L15" i="15" s="1"/>
  <c r="K56" i="15"/>
  <c r="L56" i="15" s="1"/>
  <c r="H54" i="15"/>
  <c r="F58" i="15"/>
  <c r="F50" i="15"/>
  <c r="F57" i="15"/>
  <c r="H58" i="15"/>
  <c r="J58" i="15"/>
  <c r="K57" i="15"/>
  <c r="L57" i="15" s="1"/>
  <c r="F15" i="15"/>
  <c r="L53" i="15"/>
  <c r="G485" i="14"/>
  <c r="G350" i="14"/>
  <c r="G348" i="14"/>
  <c r="G347" i="14"/>
  <c r="G346" i="14"/>
  <c r="G344" i="14"/>
  <c r="G343" i="14"/>
  <c r="G341" i="14"/>
  <c r="G351" i="14"/>
  <c r="G315" i="14"/>
  <c r="G314" i="14"/>
  <c r="G285" i="14"/>
  <c r="G213" i="14"/>
  <c r="G196" i="14"/>
  <c r="G167" i="14"/>
  <c r="G136" i="14"/>
  <c r="G144" i="14"/>
  <c r="G134" i="14"/>
  <c r="G37" i="14"/>
  <c r="G7" i="13"/>
  <c r="E16" i="13"/>
  <c r="E7" i="13"/>
  <c r="E14" i="13"/>
  <c r="E18" i="13"/>
  <c r="E17" i="13"/>
  <c r="E20" i="13"/>
  <c r="E15" i="13"/>
  <c r="E22" i="13"/>
  <c r="E13" i="13"/>
  <c r="E21" i="13"/>
  <c r="E19" i="13"/>
  <c r="E12" i="13"/>
  <c r="E11" i="13"/>
  <c r="E9" i="13"/>
  <c r="E8" i="13"/>
  <c r="L221" i="14"/>
  <c r="G250" i="14"/>
  <c r="G281" i="14"/>
  <c r="G282" i="14"/>
  <c r="M286" i="14"/>
  <c r="G455" i="14"/>
  <c r="G193" i="14"/>
  <c r="L381" i="14"/>
  <c r="G447" i="14"/>
  <c r="G449" i="14"/>
  <c r="G486" i="14"/>
  <c r="G495" i="14"/>
  <c r="G512" i="14"/>
  <c r="P156" i="14"/>
  <c r="G10" i="13" s="1"/>
  <c r="G191" i="14"/>
  <c r="M184" i="14"/>
  <c r="G412" i="14"/>
  <c r="G496" i="14"/>
  <c r="G516" i="14"/>
  <c r="G520" i="14"/>
  <c r="F566" i="14"/>
  <c r="G543" i="14"/>
  <c r="G548" i="14"/>
  <c r="M7" i="14"/>
  <c r="M40" i="14"/>
  <c r="G220" i="14"/>
  <c r="G244" i="14"/>
  <c r="G249" i="14"/>
  <c r="G252" i="14"/>
  <c r="M310" i="14"/>
  <c r="G448" i="14"/>
  <c r="G450" i="14"/>
  <c r="G453" i="14"/>
  <c r="G544" i="14"/>
  <c r="L552" i="14"/>
  <c r="M8" i="14"/>
  <c r="G38" i="14"/>
  <c r="G101" i="14"/>
  <c r="G103" i="14"/>
  <c r="G105" i="14"/>
  <c r="G107" i="14"/>
  <c r="G241" i="14"/>
  <c r="G243" i="14"/>
  <c r="G245" i="14"/>
  <c r="G247" i="14"/>
  <c r="M318" i="14"/>
  <c r="M320" i="14"/>
  <c r="M353" i="14"/>
  <c r="G373" i="14"/>
  <c r="G380" i="14"/>
  <c r="G383" i="14"/>
  <c r="M488" i="14"/>
  <c r="L523" i="14"/>
  <c r="G525" i="14"/>
  <c r="G526" i="14"/>
  <c r="G106" i="14"/>
  <c r="G216" i="14"/>
  <c r="L281" i="14"/>
  <c r="M281" i="14" s="1"/>
  <c r="G286" i="14"/>
  <c r="G384" i="14"/>
  <c r="G415" i="14"/>
  <c r="G418" i="14"/>
  <c r="G424" i="14"/>
  <c r="G426" i="14"/>
  <c r="K456" i="14"/>
  <c r="G458" i="14"/>
  <c r="M491" i="14"/>
  <c r="M489" i="14"/>
  <c r="M487" i="14"/>
  <c r="G45" i="14"/>
  <c r="G102" i="14"/>
  <c r="K109" i="14"/>
  <c r="M52" i="14"/>
  <c r="G109" i="14"/>
  <c r="M111" i="14"/>
  <c r="G113" i="14"/>
  <c r="M136" i="14"/>
  <c r="G160" i="14"/>
  <c r="G164" i="14"/>
  <c r="F205" i="14"/>
  <c r="G379" i="14"/>
  <c r="M490" i="14"/>
  <c r="M110" i="14"/>
  <c r="M114" i="14"/>
  <c r="G142" i="14"/>
  <c r="M163" i="14"/>
  <c r="M164" i="14"/>
  <c r="G186" i="14"/>
  <c r="G188" i="14"/>
  <c r="G274" i="14"/>
  <c r="G276" i="14"/>
  <c r="G278" i="14"/>
  <c r="M287" i="14"/>
  <c r="M279" i="14"/>
  <c r="G304" i="14"/>
  <c r="G306" i="14"/>
  <c r="G352" i="14"/>
  <c r="G354" i="14"/>
  <c r="G374" i="14"/>
  <c r="G376" i="14"/>
  <c r="G382" i="14"/>
  <c r="G422" i="14"/>
  <c r="G454" i="14"/>
  <c r="G461" i="14"/>
  <c r="M496" i="14"/>
  <c r="F153" i="14"/>
  <c r="M134" i="14"/>
  <c r="M132" i="14"/>
  <c r="M162" i="14"/>
  <c r="G192" i="14"/>
  <c r="G223" i="14"/>
  <c r="M288" i="14"/>
  <c r="M317" i="14"/>
  <c r="M319" i="14"/>
  <c r="K454" i="14"/>
  <c r="K455" i="14"/>
  <c r="P98" i="14"/>
  <c r="G8" i="13" s="1"/>
  <c r="G42" i="14"/>
  <c r="F58" i="14"/>
  <c r="G44" i="14"/>
  <c r="G51" i="14"/>
  <c r="M38" i="14"/>
  <c r="K46" i="14"/>
  <c r="M46" i="14" s="1"/>
  <c r="M51" i="14"/>
  <c r="M107" i="14"/>
  <c r="G133" i="14"/>
  <c r="M137" i="14"/>
  <c r="M138" i="14"/>
  <c r="G141" i="14"/>
  <c r="G161" i="14"/>
  <c r="G162" i="14"/>
  <c r="G165" i="14"/>
  <c r="G166" i="14"/>
  <c r="G169" i="14"/>
  <c r="G185" i="14"/>
  <c r="G194" i="14"/>
  <c r="M216" i="14"/>
  <c r="G218" i="14"/>
  <c r="M224" i="14"/>
  <c r="G248" i="14"/>
  <c r="G251" i="14"/>
  <c r="G275" i="14"/>
  <c r="G277" i="14"/>
  <c r="G305" i="14"/>
  <c r="G312" i="14"/>
  <c r="G313" i="14"/>
  <c r="F506" i="14"/>
  <c r="G48" i="14"/>
  <c r="G114" i="14"/>
  <c r="G137" i="14"/>
  <c r="G138" i="14"/>
  <c r="G143" i="14"/>
  <c r="M133" i="14"/>
  <c r="G168" i="14"/>
  <c r="G184" i="14"/>
  <c r="M188" i="14"/>
  <c r="G195" i="14"/>
  <c r="G214" i="14"/>
  <c r="G217" i="14"/>
  <c r="G221" i="14"/>
  <c r="G242" i="14"/>
  <c r="G246" i="14"/>
  <c r="G253" i="14"/>
  <c r="G283" i="14"/>
  <c r="G309" i="14"/>
  <c r="G310" i="14"/>
  <c r="L315" i="14"/>
  <c r="G446" i="14"/>
  <c r="M528" i="14"/>
  <c r="G414" i="14"/>
  <c r="G416" i="14"/>
  <c r="G420" i="14"/>
  <c r="M424" i="14"/>
  <c r="G457" i="14"/>
  <c r="M486" i="14"/>
  <c r="M484" i="14"/>
  <c r="G515" i="14"/>
  <c r="M517" i="14"/>
  <c r="M521" i="14"/>
  <c r="L385" i="14"/>
  <c r="M385" i="14" s="1"/>
  <c r="G487" i="14"/>
  <c r="G489" i="14"/>
  <c r="G490" i="14"/>
  <c r="G491" i="14"/>
  <c r="G492" i="14"/>
  <c r="P510" i="14"/>
  <c r="G21" i="13" s="1"/>
  <c r="M529" i="14"/>
  <c r="M530" i="14"/>
  <c r="M532" i="14"/>
  <c r="M546" i="14"/>
  <c r="M548" i="14"/>
  <c r="G377" i="14"/>
  <c r="G381" i="14"/>
  <c r="M386" i="14"/>
  <c r="G411" i="14"/>
  <c r="G419" i="14"/>
  <c r="G421" i="14"/>
  <c r="G451" i="14"/>
  <c r="G460" i="14"/>
  <c r="G493" i="14"/>
  <c r="G497" i="14"/>
  <c r="G498" i="14"/>
  <c r="M485" i="14"/>
  <c r="G519" i="14"/>
  <c r="G545" i="14"/>
  <c r="G549" i="14"/>
  <c r="G551" i="14"/>
  <c r="L556" i="14"/>
  <c r="M556" i="14" s="1"/>
  <c r="M544" i="14"/>
  <c r="M550" i="14"/>
  <c r="M547" i="14"/>
  <c r="M549" i="14"/>
  <c r="L554" i="14"/>
  <c r="M554" i="14" s="1"/>
  <c r="P539" i="14"/>
  <c r="G22" i="13" s="1"/>
  <c r="G541" i="14"/>
  <c r="G550" i="14"/>
  <c r="G552" i="14"/>
  <c r="G542" i="14"/>
  <c r="G546" i="14"/>
  <c r="G547" i="14"/>
  <c r="M553" i="14"/>
  <c r="L555" i="14"/>
  <c r="K552" i="14"/>
  <c r="M545" i="14"/>
  <c r="L551" i="14"/>
  <c r="M551" i="14" s="1"/>
  <c r="K555" i="14"/>
  <c r="M518" i="14"/>
  <c r="M519" i="14"/>
  <c r="M520" i="14"/>
  <c r="M531" i="14"/>
  <c r="M533" i="14"/>
  <c r="L525" i="14"/>
  <c r="M525" i="14" s="1"/>
  <c r="G513" i="14"/>
  <c r="G514" i="14"/>
  <c r="G521" i="14"/>
  <c r="G522" i="14"/>
  <c r="G523" i="14"/>
  <c r="G524" i="14"/>
  <c r="G527" i="14"/>
  <c r="F535" i="14"/>
  <c r="G517" i="14"/>
  <c r="G518" i="14"/>
  <c r="M524" i="14"/>
  <c r="K523" i="14"/>
  <c r="K526" i="14"/>
  <c r="M492" i="14"/>
  <c r="M499" i="14"/>
  <c r="M500" i="14"/>
  <c r="M495" i="14"/>
  <c r="G484" i="14"/>
  <c r="G494" i="14"/>
  <c r="G483" i="14"/>
  <c r="G488" i="14"/>
  <c r="K497" i="14"/>
  <c r="P481" i="14"/>
  <c r="G20" i="13" s="1"/>
  <c r="M459" i="14"/>
  <c r="L456" i="14"/>
  <c r="G452" i="14"/>
  <c r="F478" i="14"/>
  <c r="G456" i="14"/>
  <c r="G459" i="14"/>
  <c r="L458" i="14"/>
  <c r="M458" i="14" s="1"/>
  <c r="L457" i="14"/>
  <c r="M457" i="14" s="1"/>
  <c r="P444" i="14"/>
  <c r="G19" i="13" s="1"/>
  <c r="L453" i="14"/>
  <c r="M453" i="14" s="1"/>
  <c r="L455" i="14"/>
  <c r="L422" i="14"/>
  <c r="M422" i="14" s="1"/>
  <c r="L418" i="14"/>
  <c r="M418" i="14" s="1"/>
  <c r="L420" i="14"/>
  <c r="P409" i="14"/>
  <c r="G18" i="13" s="1"/>
  <c r="L421" i="14"/>
  <c r="F440" i="14"/>
  <c r="G413" i="14"/>
  <c r="G425" i="14"/>
  <c r="G417" i="14"/>
  <c r="G423" i="14"/>
  <c r="K420" i="14"/>
  <c r="K421" i="14"/>
  <c r="M387" i="14"/>
  <c r="L383" i="14"/>
  <c r="M383" i="14" s="1"/>
  <c r="P371" i="14"/>
  <c r="G17" i="13" s="1"/>
  <c r="L382" i="14"/>
  <c r="M382" i="14" s="1"/>
  <c r="F406" i="14"/>
  <c r="G375" i="14"/>
  <c r="G385" i="14"/>
  <c r="G386" i="14"/>
  <c r="G387" i="14"/>
  <c r="G378" i="14"/>
  <c r="L384" i="14"/>
  <c r="K381" i="14"/>
  <c r="K384" i="14"/>
  <c r="M352" i="14"/>
  <c r="P337" i="14"/>
  <c r="G16" i="13" s="1"/>
  <c r="G353" i="14"/>
  <c r="F367" i="14"/>
  <c r="P302" i="14"/>
  <c r="G15" i="13" s="1"/>
  <c r="L314" i="14"/>
  <c r="M314" i="14" s="1"/>
  <c r="G307" i="14"/>
  <c r="G308" i="14"/>
  <c r="G316" i="14"/>
  <c r="F333" i="14"/>
  <c r="G311" i="14"/>
  <c r="L312" i="14"/>
  <c r="M313" i="14"/>
  <c r="K312" i="14"/>
  <c r="K315" i="14"/>
  <c r="L284" i="14"/>
  <c r="M284" i="14" s="1"/>
  <c r="P271" i="14"/>
  <c r="G14" i="13" s="1"/>
  <c r="F298" i="14"/>
  <c r="G279" i="14"/>
  <c r="G280" i="14"/>
  <c r="G284" i="14"/>
  <c r="G273" i="14"/>
  <c r="K282" i="14"/>
  <c r="M282" i="14" s="1"/>
  <c r="K283" i="14"/>
  <c r="M283" i="14" s="1"/>
  <c r="M250" i="14"/>
  <c r="L249" i="14"/>
  <c r="K249" i="14"/>
  <c r="F268" i="14"/>
  <c r="M251" i="14"/>
  <c r="K252" i="14"/>
  <c r="P239" i="14"/>
  <c r="G13" i="13" s="1"/>
  <c r="M223" i="14"/>
  <c r="M219" i="14"/>
  <c r="L218" i="14"/>
  <c r="P208" i="14"/>
  <c r="G12" i="13" s="1"/>
  <c r="L220" i="14"/>
  <c r="M220" i="14" s="1"/>
  <c r="G215" i="14"/>
  <c r="G210" i="14"/>
  <c r="G219" i="14"/>
  <c r="G222" i="14"/>
  <c r="F234" i="14"/>
  <c r="G211" i="14"/>
  <c r="G212" i="14"/>
  <c r="K218" i="14"/>
  <c r="K221" i="14"/>
  <c r="M185" i="14"/>
  <c r="M189" i="14"/>
  <c r="M187" i="14"/>
  <c r="M190" i="14"/>
  <c r="M186" i="14"/>
  <c r="P182" i="14"/>
  <c r="G11" i="13" s="1"/>
  <c r="L191" i="14"/>
  <c r="M191" i="14" s="1"/>
  <c r="G187" i="14"/>
  <c r="G189" i="14"/>
  <c r="G190" i="14"/>
  <c r="G197" i="14"/>
  <c r="L169" i="14"/>
  <c r="L167" i="14"/>
  <c r="M167" i="14" s="1"/>
  <c r="L168" i="14"/>
  <c r="M168" i="14" s="1"/>
  <c r="G163" i="14"/>
  <c r="G158" i="14"/>
  <c r="F179" i="14"/>
  <c r="G159" i="14"/>
  <c r="K166" i="14"/>
  <c r="K169" i="14"/>
  <c r="P130" i="14"/>
  <c r="G9" i="13" s="1"/>
  <c r="L139" i="14"/>
  <c r="M139" i="14" s="1"/>
  <c r="G132" i="14"/>
  <c r="G135" i="14"/>
  <c r="G139" i="14"/>
  <c r="G140" i="14"/>
  <c r="M135" i="14"/>
  <c r="M115" i="14"/>
  <c r="L108" i="14"/>
  <c r="M108" i="14" s="1"/>
  <c r="F126" i="14"/>
  <c r="G108" i="14"/>
  <c r="G110" i="14"/>
  <c r="G104" i="14"/>
  <c r="G111" i="14"/>
  <c r="G112" i="14"/>
  <c r="K112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5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M552" i="14" l="1"/>
  <c r="M455" i="14"/>
  <c r="L380" i="14"/>
  <c r="M380" i="14" s="1"/>
  <c r="M381" i="14"/>
  <c r="L165" i="14"/>
  <c r="M165" i="14" s="1"/>
  <c r="M166" i="14"/>
  <c r="L280" i="14"/>
  <c r="M280" i="14" s="1"/>
  <c r="L346" i="14"/>
  <c r="M346" i="14" s="1"/>
  <c r="L347" i="14"/>
  <c r="M347" i="14" s="1"/>
  <c r="L351" i="14"/>
  <c r="M351" i="14" s="1"/>
  <c r="L350" i="14"/>
  <c r="M350" i="14" s="1"/>
  <c r="K18" i="15"/>
  <c r="L18" i="15" s="1"/>
  <c r="K14" i="15"/>
  <c r="L14" i="15" s="1"/>
  <c r="K55" i="15"/>
  <c r="L55" i="15" s="1"/>
  <c r="K54" i="15"/>
  <c r="K59" i="15"/>
  <c r="L59" i="15" s="1"/>
  <c r="K58" i="15"/>
  <c r="L58" i="15" s="1"/>
  <c r="L285" i="14"/>
  <c r="M285" i="14" s="1"/>
  <c r="M77" i="14"/>
  <c r="L222" i="14"/>
  <c r="M222" i="14" s="1"/>
  <c r="L522" i="14"/>
  <c r="M522" i="14" s="1"/>
  <c r="M523" i="14"/>
  <c r="L79" i="14"/>
  <c r="M79" i="14" s="1"/>
  <c r="G126" i="14"/>
  <c r="J127" i="14" s="1"/>
  <c r="G205" i="14"/>
  <c r="J206" i="14" s="1"/>
  <c r="G234" i="14"/>
  <c r="J235" i="14" s="1"/>
  <c r="G298" i="14"/>
  <c r="J299" i="14" s="1"/>
  <c r="L248" i="14"/>
  <c r="M248" i="14" s="1"/>
  <c r="L316" i="14"/>
  <c r="M316" i="14" s="1"/>
  <c r="G268" i="14"/>
  <c r="J269" i="14" s="1"/>
  <c r="M456" i="14"/>
  <c r="M47" i="14"/>
  <c r="G440" i="14"/>
  <c r="J441" i="14" s="1"/>
  <c r="G478" i="14"/>
  <c r="J479" i="14" s="1"/>
  <c r="G333" i="14"/>
  <c r="J334" i="14" s="1"/>
  <c r="M218" i="14"/>
  <c r="M420" i="14"/>
  <c r="G406" i="14"/>
  <c r="J407" i="14" s="1"/>
  <c r="G535" i="14"/>
  <c r="J537" i="14" s="1"/>
  <c r="L566" i="14"/>
  <c r="M78" i="14"/>
  <c r="G179" i="14"/>
  <c r="J180" i="14" s="1"/>
  <c r="G367" i="14"/>
  <c r="J368" i="14" s="1"/>
  <c r="G506" i="14"/>
  <c r="J508" i="14" s="1"/>
  <c r="G566" i="14"/>
  <c r="J569" i="14" s="1"/>
  <c r="M555" i="14"/>
  <c r="M566" i="14" s="1"/>
  <c r="L569" i="14" s="1"/>
  <c r="L526" i="14"/>
  <c r="L527" i="14"/>
  <c r="M527" i="14" s="1"/>
  <c r="L494" i="14"/>
  <c r="M494" i="14" s="1"/>
  <c r="L493" i="14"/>
  <c r="L497" i="14"/>
  <c r="L498" i="14"/>
  <c r="M498" i="14" s="1"/>
  <c r="L454" i="14"/>
  <c r="M454" i="14" s="1"/>
  <c r="M421" i="14"/>
  <c r="L419" i="14"/>
  <c r="M419" i="14" s="1"/>
  <c r="L423" i="14"/>
  <c r="M423" i="14" s="1"/>
  <c r="M384" i="14"/>
  <c r="M312" i="14"/>
  <c r="L311" i="14"/>
  <c r="M315" i="14"/>
  <c r="M249" i="14"/>
  <c r="L253" i="14"/>
  <c r="M253" i="14" s="1"/>
  <c r="L252" i="14"/>
  <c r="M252" i="14" s="1"/>
  <c r="L217" i="14"/>
  <c r="M217" i="14" s="1"/>
  <c r="M221" i="14"/>
  <c r="L192" i="14"/>
  <c r="M192" i="14" s="1"/>
  <c r="M169" i="14"/>
  <c r="G153" i="14"/>
  <c r="J154" i="14" s="1"/>
  <c r="L109" i="14"/>
  <c r="M109" i="14" s="1"/>
  <c r="L112" i="14"/>
  <c r="L113" i="14"/>
  <c r="M113" i="14" s="1"/>
  <c r="G58" i="14"/>
  <c r="J64" i="14" s="1"/>
  <c r="G95" i="14"/>
  <c r="J96" i="14" s="1"/>
  <c r="L76" i="14"/>
  <c r="M76" i="14" s="1"/>
  <c r="L75" i="14"/>
  <c r="L45" i="14"/>
  <c r="M45" i="14" s="1"/>
  <c r="L44" i="14"/>
  <c r="M296" i="14" l="1"/>
  <c r="L299" i="14" s="1"/>
  <c r="M299" i="14" s="1"/>
  <c r="C14" i="13" s="1"/>
  <c r="L296" i="14"/>
  <c r="L406" i="14"/>
  <c r="M406" i="14"/>
  <c r="L407" i="14" s="1"/>
  <c r="M407" i="14" s="1"/>
  <c r="C17" i="13" s="1"/>
  <c r="M177" i="14"/>
  <c r="L180" i="14" s="1"/>
  <c r="M180" i="14" s="1"/>
  <c r="C10" i="13" s="1"/>
  <c r="L54" i="15"/>
  <c r="M478" i="14"/>
  <c r="L479" i="14" s="1"/>
  <c r="M479" i="14" s="1"/>
  <c r="C19" i="13" s="1"/>
  <c r="L333" i="14"/>
  <c r="L177" i="14"/>
  <c r="M569" i="14"/>
  <c r="C22" i="13" s="1"/>
  <c r="M151" i="14"/>
  <c r="L154" i="14" s="1"/>
  <c r="M154" i="14" s="1"/>
  <c r="C9" i="13" s="1"/>
  <c r="M266" i="14"/>
  <c r="L269" i="14" s="1"/>
  <c r="M269" i="14" s="1"/>
  <c r="C13" i="13" s="1"/>
  <c r="L203" i="14"/>
  <c r="M232" i="14"/>
  <c r="L235" i="14" s="1"/>
  <c r="M235" i="14" s="1"/>
  <c r="C12" i="13" s="1"/>
  <c r="M203" i="14"/>
  <c r="L206" i="14" s="1"/>
  <c r="M206" i="14" s="1"/>
  <c r="C11" i="13" s="1"/>
  <c r="L232" i="14"/>
  <c r="M493" i="14"/>
  <c r="L506" i="14"/>
  <c r="L151" i="14"/>
  <c r="M440" i="14"/>
  <c r="L441" i="14" s="1"/>
  <c r="M441" i="14" s="1"/>
  <c r="C18" i="13" s="1"/>
  <c r="M526" i="14"/>
  <c r="M535" i="14" s="1"/>
  <c r="L537" i="14" s="1"/>
  <c r="M537" i="14" s="1"/>
  <c r="C21" i="13" s="1"/>
  <c r="L535" i="14"/>
  <c r="M497" i="14"/>
  <c r="L478" i="14"/>
  <c r="L440" i="14"/>
  <c r="M367" i="14"/>
  <c r="L368" i="14" s="1"/>
  <c r="M368" i="14" s="1"/>
  <c r="C16" i="13" s="1"/>
  <c r="L367" i="14"/>
  <c r="M311" i="14"/>
  <c r="L266" i="14"/>
  <c r="M112" i="14"/>
  <c r="M124" i="14" s="1"/>
  <c r="L127" i="14" s="1"/>
  <c r="M127" i="14" s="1"/>
  <c r="C8" i="13" s="1"/>
  <c r="L124" i="14"/>
  <c r="L56" i="14"/>
  <c r="M75" i="14"/>
  <c r="M93" i="14" s="1"/>
  <c r="L96" i="14" s="1"/>
  <c r="M96" i="14" s="1"/>
  <c r="C7" i="13" s="1"/>
  <c r="L93" i="14"/>
  <c r="M44" i="14"/>
  <c r="D22" i="13" l="1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33" i="14"/>
  <c r="L334" i="14" s="1"/>
  <c r="M334" i="14" s="1"/>
  <c r="C15" i="13" s="1"/>
  <c r="M506" i="14"/>
  <c r="L508" i="14" s="1"/>
  <c r="M508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3" i="13" s="1"/>
  <c r="F6" i="13" l="1"/>
  <c r="F23" i="13" s="1"/>
  <c r="K24" i="13" s="1"/>
</calcChain>
</file>

<file path=xl/sharedStrings.xml><?xml version="1.0" encoding="utf-8"?>
<sst xmlns="http://schemas.openxmlformats.org/spreadsheetml/2006/main" count="431" uniqueCount="67">
  <si>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</si>
  <si>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</si>
  <si>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</si>
  <si>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</si>
  <si>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</si>
  <si>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</si>
  <si>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</si>
  <si>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</si>
  <si>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</si>
  <si>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</si>
  <si>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</si>
  <si>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</si>
  <si>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</si>
  <si>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</si>
  <si>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</si>
  <si>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</si>
  <si>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</si>
  <si>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 xml:space="preserve"> </t>
  </si>
  <si>
    <t>Cross section of Rupahati Branch khal along the Basabari khal</t>
  </si>
  <si>
    <t>Cross section of Rupahati Branch khal 50 US from meeting point of Basabari khal</t>
  </si>
  <si>
    <t>Cross section of Rupahati Branch khal 50 DS from meeting point of Basabari khal</t>
  </si>
  <si>
    <t>Khal bed</t>
  </si>
  <si>
    <t>LB</t>
  </si>
  <si>
    <t>CL</t>
  </si>
  <si>
    <t>RB</t>
  </si>
  <si>
    <t>Open land</t>
  </si>
  <si>
    <t>Home stead</t>
  </si>
  <si>
    <t>Khal bank</t>
  </si>
  <si>
    <t>House Area</t>
  </si>
  <si>
    <t>Pond bank</t>
  </si>
  <si>
    <t>High land</t>
  </si>
  <si>
    <t>House road</t>
  </si>
  <si>
    <t>BC road</t>
  </si>
  <si>
    <t>Paddy land</t>
  </si>
  <si>
    <t>Ditch</t>
  </si>
  <si>
    <t>Cross Section for Re-excavation of Basabari khal in polder -2 - 1.660 km Basabari khal from km. 0.000 to km. 1.660 in c/w Tarail-Pachuria Sub-Project under CRISPWRM under Specialized Division. BWDB, Gopalganj during the year 2023-24.</t>
  </si>
  <si>
    <t>Cross section of Guadana khal along the Basabari khal</t>
  </si>
  <si>
    <t>Cross section of Guadana khal 50 DS from meeting point of Basabari khal</t>
  </si>
  <si>
    <t>Cross section of Guadana khal 50 US from meeting point of Basabari khal</t>
  </si>
  <si>
    <t>Fisheries</t>
  </si>
  <si>
    <t>Design</t>
  </si>
  <si>
    <t>Slope</t>
  </si>
  <si>
    <t>Width</t>
  </si>
  <si>
    <t>Depth</t>
  </si>
  <si>
    <t>1.00 : 1.50</t>
  </si>
  <si>
    <t>Ch 0.000 Km To Ch 4.053 Km</t>
  </si>
  <si>
    <t>Ch.</t>
  </si>
  <si>
    <t xml:space="preserve">Long Section of Basabari khal </t>
  </si>
  <si>
    <t>Dist/Ch(m)</t>
  </si>
  <si>
    <t>C/L R.L.</t>
  </si>
  <si>
    <t>L/BR.L.</t>
  </si>
  <si>
    <t>R/B R.L.</t>
  </si>
  <si>
    <t xml:space="preserve">Long Section for re-excavation of Basabari khal 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</si>
  <si>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</si>
  <si>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</si>
  <si>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</si>
  <si>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</si>
  <si>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</si>
  <si>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</si>
  <si>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</si>
  <si>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</si>
  <si>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</si>
  <si>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for Re-excavation of Basabari khal from km. 0.000 to km. 1.660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</si>
  <si>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(Guadana khal)</t>
    </r>
    <r>
      <rPr>
        <sz val="11"/>
        <rFont val="Arial"/>
        <family val="2"/>
      </rPr>
      <t xml:space="preserve">  Re-excavation of Basabari khal from km. 0.000 to km. 1.660 in polder -2 in c/w Tarail-Pachuria Sub-Project under CRISP-WRM under Specialized Division. BWDB, Gopalganj during the year 2024-2025.</t>
    </r>
  </si>
  <si>
    <t>(Sadiur Rahman)</t>
  </si>
  <si>
    <t>Long Section for Re-excavation of Basabari khal from km. 0.000 to km. 1.660 in polder -2 in c/w Tarail-Pachuria Sub-Project under CRISP-WRM under Specialized Division. BWDB, Gopalganj during the year 2024-2025.</t>
  </si>
  <si>
    <r>
      <t xml:space="preserve">Cross Section of Offtake khal </t>
    </r>
    <r>
      <rPr>
        <b/>
        <sz val="11"/>
        <rFont val="Arial"/>
        <family val="2"/>
      </rPr>
      <t>(Rupahati Branch khal)</t>
    </r>
    <r>
      <rPr>
        <sz val="11"/>
        <rFont val="Arial"/>
        <family val="2"/>
      </rPr>
      <t xml:space="preserve"> Re-excavation of Basabari khal from km. 0.000 to km. 1.660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</si>
</sst>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4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164" fontId="12" fillId="0" borderId="0" xfId="1" applyNumberFormat="1" applyFont="1" applyAlignment="1">
      <alignment horizontal="center" vertical="center"/>
    </xf>
    <xf numFmtId="164" fontId="12" fillId="0" borderId="0" xfId="5" applyNumberFormat="1" applyFont="1"/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8" fillId="0" borderId="0" xfId="5" applyNumberFormat="1" applyFont="1" applyAlignment="1">
      <alignment vertical="justify"/>
    </xf>
    <xf numFmtId="164" fontId="18" fillId="0" borderId="0" xfId="5" applyNumberFormat="1" applyFont="1" applyAlignment="1">
      <alignment vertical="justify"/>
    </xf>
    <xf numFmtId="2" fontId="19" fillId="0" borderId="0" xfId="5" applyNumberFormat="1" applyFont="1" applyAlignment="1">
      <alignment vertical="justify"/>
    </xf>
    <xf numFmtId="164" fontId="19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0" fontId="20" fillId="0" borderId="13" xfId="6" applyFont="1" applyBorder="1" applyAlignment="1">
      <alignment horizontal="center"/>
    </xf>
    <xf numFmtId="0" fontId="20" fillId="0" borderId="14" xfId="6" applyFont="1" applyBorder="1"/>
    <xf numFmtId="0" fontId="20" fillId="0" borderId="15" xfId="6" applyFont="1" applyBorder="1"/>
    <xf numFmtId="0" fontId="20" fillId="0" borderId="0" xfId="6" applyFont="1"/>
    <xf numFmtId="0" fontId="20" fillId="0" borderId="16" xfId="6" applyFont="1" applyBorder="1" applyAlignment="1">
      <alignment horizontal="center"/>
    </xf>
    <xf numFmtId="164" fontId="20" fillId="0" borderId="0" xfId="6" applyNumberFormat="1" applyFont="1" applyAlignment="1">
      <alignment horizontal="center" vertical="center"/>
    </xf>
    <xf numFmtId="164" fontId="20" fillId="0" borderId="17" xfId="6" applyNumberFormat="1" applyFont="1" applyBorder="1" applyAlignment="1">
      <alignment horizontal="center" vertical="center"/>
    </xf>
    <xf numFmtId="1" fontId="20" fillId="0" borderId="0" xfId="6" applyNumberFormat="1" applyFont="1"/>
    <xf numFmtId="1" fontId="21" fillId="0" borderId="0" xfId="6" applyNumberFormat="1" applyFont="1"/>
    <xf numFmtId="2" fontId="20" fillId="0" borderId="0" xfId="6" applyNumberFormat="1" applyFont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17" xfId="6" applyFont="1" applyBorder="1" applyAlignment="1">
      <alignment horizontal="center" vertical="center"/>
    </xf>
    <xf numFmtId="2" fontId="20" fillId="0" borderId="0" xfId="6" applyNumberFormat="1" applyFont="1"/>
    <xf numFmtId="0" fontId="20" fillId="0" borderId="17" xfId="6" applyFont="1" applyBorder="1"/>
    <xf numFmtId="0" fontId="22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26" fillId="0" borderId="13" xfId="6" applyFont="1" applyBorder="1" applyAlignment="1">
      <alignment horizontal="center" vertical="top" wrapText="1"/>
    </xf>
    <xf numFmtId="0" fontId="26" fillId="0" borderId="14" xfId="6" applyFont="1" applyBorder="1" applyAlignment="1">
      <alignment horizontal="center" vertical="top" wrapText="1"/>
    </xf>
    <xf numFmtId="0" fontId="26" fillId="0" borderId="15" xfId="6" applyFont="1" applyBorder="1" applyAlignment="1">
      <alignment horizontal="center" vertical="top" wrapText="1"/>
    </xf>
    <xf numFmtId="0" fontId="26" fillId="0" borderId="16" xfId="6" applyFont="1" applyBorder="1" applyAlignment="1">
      <alignment horizontal="center" vertical="top" wrapText="1"/>
    </xf>
    <xf numFmtId="0" fontId="26" fillId="0" borderId="0" xfId="6" applyFont="1" applyAlignment="1">
      <alignment horizontal="center" vertical="top" wrapText="1"/>
    </xf>
    <xf numFmtId="0" fontId="26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6" fillId="0" borderId="17" xfId="6" applyFont="1" applyBorder="1"/>
    <xf numFmtId="0" fontId="1" fillId="0" borderId="18" xfId="6" applyBorder="1"/>
    <xf numFmtId="0" fontId="1" fillId="0" borderId="19" xfId="6" applyBorder="1"/>
    <xf numFmtId="0" fontId="26" fillId="0" borderId="20" xfId="6" applyFont="1" applyBorder="1"/>
    <xf numFmtId="0" fontId="28" fillId="0" borderId="0" xfId="6" applyFont="1"/>
    <xf numFmtId="0" fontId="1" fillId="0" borderId="14" xfId="6" applyBorder="1"/>
    <xf numFmtId="0" fontId="0" fillId="0" borderId="14" xfId="0" applyBorder="1"/>
    <xf numFmtId="0" fontId="23" fillId="0" borderId="0" xfId="6" applyFont="1" applyAlignment="1">
      <alignment horizontal="center"/>
    </xf>
    <xf numFmtId="0" fontId="24" fillId="0" borderId="1" xfId="6" applyFont="1" applyBorder="1" applyAlignment="1">
      <alignment horizontal="center"/>
    </xf>
    <xf numFmtId="0" fontId="24" fillId="0" borderId="2" xfId="6" applyFont="1" applyBorder="1" applyAlignment="1">
      <alignment horizontal="center"/>
    </xf>
    <xf numFmtId="0" fontId="24" fillId="0" borderId="3" xfId="6" applyFont="1" applyBorder="1" applyAlignment="1">
      <alignment horizontal="center"/>
    </xf>
    <xf numFmtId="0" fontId="25" fillId="0" borderId="13" xfId="6" applyFont="1" applyBorder="1" applyAlignment="1">
      <alignment horizontal="justify" vertical="center" wrapText="1"/>
    </xf>
    <xf numFmtId="0" fontId="25" fillId="0" borderId="14" xfId="6" applyFont="1" applyBorder="1" applyAlignment="1">
      <alignment horizontal="justify" vertical="center" wrapText="1"/>
    </xf>
    <xf numFmtId="0" fontId="25" fillId="0" borderId="15" xfId="6" applyFont="1" applyBorder="1" applyAlignment="1">
      <alignment horizontal="justify" vertical="center" wrapText="1"/>
    </xf>
    <xf numFmtId="0" fontId="25" fillId="0" borderId="16" xfId="6" applyFont="1" applyBorder="1" applyAlignment="1">
      <alignment horizontal="justify" vertical="center" wrapText="1"/>
    </xf>
    <xf numFmtId="0" fontId="25" fillId="0" borderId="0" xfId="6" applyFont="1" applyAlignment="1">
      <alignment horizontal="justify" vertical="center" wrapText="1"/>
    </xf>
    <xf numFmtId="0" fontId="25" fillId="0" borderId="17" xfId="6" applyFont="1" applyBorder="1" applyAlignment="1">
      <alignment horizontal="justify" vertical="center" wrapText="1"/>
    </xf>
    <xf numFmtId="0" fontId="25" fillId="0" borderId="18" xfId="6" applyFont="1" applyBorder="1" applyAlignment="1">
      <alignment horizontal="justify" vertical="center" wrapText="1"/>
    </xf>
    <xf numFmtId="0" fontId="25" fillId="0" borderId="19" xfId="6" applyFont="1" applyBorder="1" applyAlignment="1">
      <alignment horizontal="justify" vertical="center" wrapText="1"/>
    </xf>
    <xf numFmtId="0" fontId="25" fillId="0" borderId="20" xfId="6" applyFont="1" applyBorder="1" applyAlignment="1">
      <alignment horizontal="justify" vertical="center" wrapText="1"/>
    </xf>
    <xf numFmtId="0" fontId="27" fillId="0" borderId="13" xfId="6" applyFont="1" applyBorder="1" applyAlignment="1">
      <alignment horizontal="center"/>
    </xf>
    <xf numFmtId="0" fontId="27" fillId="0" borderId="14" xfId="6" applyFont="1" applyBorder="1" applyAlignment="1">
      <alignment horizontal="center"/>
    </xf>
    <xf numFmtId="0" fontId="27" fillId="0" borderId="15" xfId="6" applyFont="1" applyBorder="1" applyAlignment="1">
      <alignment horizontal="center"/>
    </xf>
    <xf numFmtId="0" fontId="26" fillId="0" borderId="16" xfId="6" applyFont="1" applyBorder="1" applyAlignment="1">
      <alignment horizontal="center"/>
    </xf>
    <xf numFmtId="0" fontId="26" fillId="0" borderId="0" xfId="6" applyFont="1" applyAlignment="1">
      <alignment horizontal="center"/>
    </xf>
    <xf numFmtId="0" fontId="26" fillId="0" borderId="17" xfId="6" applyFont="1" applyBorder="1" applyAlignment="1">
      <alignment horizontal="center"/>
    </xf>
    <xf numFmtId="0" fontId="26" fillId="0" borderId="18" xfId="6" applyFont="1" applyBorder="1" applyAlignment="1">
      <alignment horizontal="center"/>
    </xf>
    <xf numFmtId="0" fontId="26" fillId="0" borderId="19" xfId="6" applyFont="1" applyBorder="1" applyAlignment="1">
      <alignment horizontal="center"/>
    </xf>
    <xf numFmtId="0" fontId="26" fillId="0" borderId="20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8" fillId="0" borderId="10" xfId="5" applyFont="1" applyBorder="1" applyAlignment="1">
      <alignment horizontal="center" vertical="justify"/>
    </xf>
    <xf numFmtId="0" fontId="18" fillId="0" borderId="11" xfId="5" applyFont="1" applyBorder="1" applyAlignment="1">
      <alignment horizontal="center" vertical="justify"/>
    </xf>
    <xf numFmtId="0" fontId="18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 xr:uid="{00000000-0005-0000-0000-000000000000}"/>
    <cellStyle name="Comma 3" xfId="1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6" xr:uid="{00000000-0005-0000-0000-000005000000}"/>
    <cellStyle name="Normal 2 2 2 2" xfId="7" xr:uid="{00000000-0005-0000-0000-000006000000}"/>
    <cellStyle name="Normal 2 2 2 3" xfId="13" xr:uid="{00000000-0005-0000-0000-000007000000}"/>
    <cellStyle name="Normal 2 2 3" xfId="14" xr:uid="{00000000-0005-0000-0000-000008000000}"/>
    <cellStyle name="Normal 2 3" xfId="5" xr:uid="{00000000-0005-0000-0000-000009000000}"/>
    <cellStyle name="Normal 2 4" xfId="9" xr:uid="{00000000-0005-0000-0000-00000A000000}"/>
    <cellStyle name="Normal 2 4 2" xfId="10" xr:uid="{00000000-0005-0000-0000-00000B000000}"/>
    <cellStyle name="Normal 2 5" xfId="15" xr:uid="{00000000-0005-0000-0000-00000C000000}"/>
    <cellStyle name="Normal 2 5 2" xfId="11" xr:uid="{00000000-0005-0000-0000-00000D000000}"/>
    <cellStyle name="Normal 3" xfId="4" xr:uid="{00000000-0005-0000-0000-00000E000000}"/>
    <cellStyle name="Normal 3 2" xfId="8" xr:uid="{00000000-0005-0000-0000-00000F000000}"/>
    <cellStyle name="Normal 4" xfId="16" xr:uid="{00000000-0005-0000-0000-000010000000}"/>
    <cellStyle name="Normal 4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'!$B$3:$U$3</c:f>
              <c:numCache>
                <c:formatCode>0.00</c:formatCode>
                <c:ptCount val="20"/>
                <c:pt idx="0">
                  <c:v>-2.915</c:v>
                </c:pt>
                <c:pt idx="1">
                  <c:v>-1.5269999999999999</c:v>
                </c:pt>
                <c:pt idx="2">
                  <c:v>-0.78500000000000003</c:v>
                </c:pt>
                <c:pt idx="3">
                  <c:v>-0.56299999999999994</c:v>
                </c:pt>
                <c:pt idx="4">
                  <c:v>-4.1000000000000002E-2</c:v>
                </c:pt>
                <c:pt idx="5">
                  <c:v>0.155</c:v>
                </c:pt>
                <c:pt idx="6">
                  <c:v>0.124</c:v>
                </c:pt>
                <c:pt idx="7">
                  <c:v>-0.373</c:v>
                </c:pt>
                <c:pt idx="8">
                  <c:v>-4.9000000000000002E-2</c:v>
                </c:pt>
                <c:pt idx="9">
                  <c:v>-0.189</c:v>
                </c:pt>
                <c:pt idx="10">
                  <c:v>-4.0000000000000001E-3</c:v>
                </c:pt>
                <c:pt idx="11">
                  <c:v>4.3999999999999997E-2</c:v>
                </c:pt>
                <c:pt idx="12" formatCode="General">
                  <c:v>0.16200000000000001</c:v>
                </c:pt>
                <c:pt idx="13" formatCode="General">
                  <c:v>-0.122</c:v>
                </c:pt>
                <c:pt idx="14" formatCode="General">
                  <c:v>-1.4999999999999999E-2</c:v>
                </c:pt>
                <c:pt idx="15" formatCode="General">
                  <c:v>-0.24299999999999999</c:v>
                </c:pt>
                <c:pt idx="16" formatCode="General">
                  <c:v>-0.29799999999999999</c:v>
                </c:pt>
                <c:pt idx="17" formatCode="General">
                  <c:v>-0.254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'!$B$4:$U$4</c:f>
              <c:numCache>
                <c:formatCode>0.00</c:formatCode>
                <c:ptCount val="20"/>
                <c:pt idx="0">
                  <c:v>2.597</c:v>
                </c:pt>
                <c:pt idx="1">
                  <c:v>1.9610000000000001</c:v>
                </c:pt>
                <c:pt idx="2">
                  <c:v>2.226</c:v>
                </c:pt>
                <c:pt idx="3">
                  <c:v>1.526</c:v>
                </c:pt>
                <c:pt idx="4">
                  <c:v>2.3849999999999998</c:v>
                </c:pt>
                <c:pt idx="5">
                  <c:v>1.859</c:v>
                </c:pt>
                <c:pt idx="6">
                  <c:v>2.1019999999999999</c:v>
                </c:pt>
                <c:pt idx="7">
                  <c:v>3.4620000000000002</c:v>
                </c:pt>
                <c:pt idx="8">
                  <c:v>3.1970000000000001</c:v>
                </c:pt>
                <c:pt idx="9">
                  <c:v>3.1360000000000001</c:v>
                </c:pt>
                <c:pt idx="10">
                  <c:v>2.9209999999999998</c:v>
                </c:pt>
                <c:pt idx="11">
                  <c:v>2.9529999999999998</c:v>
                </c:pt>
                <c:pt idx="12" formatCode="General">
                  <c:v>2.972</c:v>
                </c:pt>
                <c:pt idx="13" formatCode="General">
                  <c:v>2.7229999999999999</c:v>
                </c:pt>
                <c:pt idx="14" formatCode="General">
                  <c:v>3.0790000000000002</c:v>
                </c:pt>
                <c:pt idx="15" formatCode="General">
                  <c:v>3.0470000000000002</c:v>
                </c:pt>
                <c:pt idx="16" formatCode="General">
                  <c:v>3.387</c:v>
                </c:pt>
                <c:pt idx="17" formatCode="General">
                  <c:v>1.4490000000000001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'!$B$5:$U$5</c:f>
              <c:numCache>
                <c:formatCode>0.00</c:formatCode>
                <c:ptCount val="20"/>
                <c:pt idx="0">
                  <c:v>2.694</c:v>
                </c:pt>
                <c:pt idx="1">
                  <c:v>1.004</c:v>
                </c:pt>
                <c:pt idx="2">
                  <c:v>2.077</c:v>
                </c:pt>
                <c:pt idx="3">
                  <c:v>2.0489999999999999</c:v>
                </c:pt>
                <c:pt idx="4">
                  <c:v>2.2450000000000001</c:v>
                </c:pt>
                <c:pt idx="5">
                  <c:v>2.0920000000000001</c:v>
                </c:pt>
                <c:pt idx="6">
                  <c:v>2.1589999999999998</c:v>
                </c:pt>
                <c:pt idx="7">
                  <c:v>2.1219999999999999</c:v>
                </c:pt>
                <c:pt idx="8">
                  <c:v>2.242</c:v>
                </c:pt>
                <c:pt idx="9">
                  <c:v>0.25</c:v>
                </c:pt>
                <c:pt idx="10">
                  <c:v>0.30599999999999999</c:v>
                </c:pt>
                <c:pt idx="11">
                  <c:v>2.4820000000000002</c:v>
                </c:pt>
                <c:pt idx="12" formatCode="General">
                  <c:v>0.79800000000000004</c:v>
                </c:pt>
                <c:pt idx="13" formatCode="General">
                  <c:v>0.78700000000000003</c:v>
                </c:pt>
                <c:pt idx="14" formatCode="General">
                  <c:v>1.909</c:v>
                </c:pt>
                <c:pt idx="15" formatCode="General">
                  <c:v>2.456</c:v>
                </c:pt>
                <c:pt idx="16" formatCode="General">
                  <c:v>2.5579999999999998</c:v>
                </c:pt>
                <c:pt idx="17" formatCode="General">
                  <c:v>1.661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13856"/>
        <c:axId val="203516160"/>
      </c:lineChart>
      <c:catAx>
        <c:axId val="203513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16160"/>
        <c:crosses val="autoZero"/>
        <c:auto val="1"/>
        <c:lblAlgn val="ctr"/>
        <c:lblOffset val="100"/>
        <c:tickMarkSkip val="1"/>
        <c:noMultiLvlLbl val="0"/>
      </c:catAx>
      <c:valAx>
        <c:axId val="20351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1385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khal'!$B$67:$B$94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khal'!$C$67:$C$94</c:f>
              <c:numCache>
                <c:formatCode>0.000</c:formatCode>
                <c:ptCount val="28"/>
                <c:pt idx="0">
                  <c:v>2.2509999999999999</c:v>
                </c:pt>
                <c:pt idx="1">
                  <c:v>2.2389999999999999</c:v>
                </c:pt>
                <c:pt idx="2">
                  <c:v>2.226</c:v>
                </c:pt>
                <c:pt idx="3">
                  <c:v>0.91700000000000004</c:v>
                </c:pt>
                <c:pt idx="4">
                  <c:v>-5.2999999999999999E-2</c:v>
                </c:pt>
                <c:pt idx="5">
                  <c:v>-0.68300000000000005</c:v>
                </c:pt>
                <c:pt idx="6">
                  <c:v>-0.78500000000000003</c:v>
                </c:pt>
                <c:pt idx="7">
                  <c:v>-0.67400000000000004</c:v>
                </c:pt>
                <c:pt idx="8">
                  <c:v>-8.2000000000000003E-2</c:v>
                </c:pt>
                <c:pt idx="9">
                  <c:v>0.89800000000000002</c:v>
                </c:pt>
                <c:pt idx="10">
                  <c:v>2.077</c:v>
                </c:pt>
                <c:pt idx="11">
                  <c:v>2.073</c:v>
                </c:pt>
                <c:pt idx="12">
                  <c:v>2.09</c:v>
                </c:pt>
                <c:pt idx="13">
                  <c:v>2.0990000000000002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khal'!$I$67:$I$94</c:f>
              <c:numCache>
                <c:formatCode>0.00</c:formatCode>
                <c:ptCount val="28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15.775499999999999</c:v>
                </c:pt>
                <c:pt idx="13">
                  <c:v>17.275500000000001</c:v>
                </c:pt>
                <c:pt idx="14">
                  <c:v>18.775500000000001</c:v>
                </c:pt>
                <c:pt idx="15">
                  <c:v>19.825500000000002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'Basabari khal'!$J$67:$J$94</c:f>
              <c:numCache>
                <c:formatCode>0.00</c:formatCode>
                <c:ptCount val="28"/>
                <c:pt idx="6" formatCode="0.000">
                  <c:v>2.2509999999999999</c:v>
                </c:pt>
                <c:pt idx="7" formatCode="0.000">
                  <c:v>2.2389999999999999</c:v>
                </c:pt>
                <c:pt idx="8" formatCode="0.000">
                  <c:v>2.226</c:v>
                </c:pt>
                <c:pt idx="9" formatCode="0.000">
                  <c:v>0.91700000000000004</c:v>
                </c:pt>
                <c:pt idx="10" formatCode="0.000">
                  <c:v>-5.2999999999999999E-2</c:v>
                </c:pt>
                <c:pt idx="11" formatCode="0.000">
                  <c:v>-0.68300000000000005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-0.5</c:v>
                </c:pt>
                <c:pt idx="16" formatCode="0.000">
                  <c:v>-8.2000000000000003E-2</c:v>
                </c:pt>
                <c:pt idx="17" formatCode="0.000">
                  <c:v>0.89800000000000002</c:v>
                </c:pt>
                <c:pt idx="18" formatCode="0.000">
                  <c:v>2.077</c:v>
                </c:pt>
                <c:pt idx="19" formatCode="0.000">
                  <c:v>2.073</c:v>
                </c:pt>
                <c:pt idx="20" formatCode="0.000">
                  <c:v>2.09</c:v>
                </c:pt>
                <c:pt idx="21" formatCode="0.000">
                  <c:v>2.0990000000000002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9248"/>
        <c:axId val="205830784"/>
      </c:scatterChart>
      <c:valAx>
        <c:axId val="205829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30784"/>
        <c:crosses val="autoZero"/>
        <c:crossBetween val="midCat"/>
      </c:valAx>
      <c:valAx>
        <c:axId val="20583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29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khal'!$B$100:$B$125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'Basabari khal'!$C$100:$C$125</c:f>
              <c:numCache>
                <c:formatCode>0.000</c:formatCode>
                <c:ptCount val="26"/>
                <c:pt idx="0">
                  <c:v>0.25</c:v>
                </c:pt>
                <c:pt idx="1">
                  <c:v>0.748</c:v>
                </c:pt>
                <c:pt idx="2">
                  <c:v>1.5389999999999999</c:v>
                </c:pt>
                <c:pt idx="3">
                  <c:v>1.526</c:v>
                </c:pt>
                <c:pt idx="4">
                  <c:v>1.2410000000000001</c:v>
                </c:pt>
                <c:pt idx="5">
                  <c:v>2.4E-2</c:v>
                </c:pt>
                <c:pt idx="6">
                  <c:v>-0.45900000000000002</c:v>
                </c:pt>
                <c:pt idx="7">
                  <c:v>-0.56299999999999994</c:v>
                </c:pt>
                <c:pt idx="8">
                  <c:v>-0.45600000000000002</c:v>
                </c:pt>
                <c:pt idx="9">
                  <c:v>1.6E-2</c:v>
                </c:pt>
                <c:pt idx="10">
                  <c:v>0.82299999999999995</c:v>
                </c:pt>
                <c:pt idx="11">
                  <c:v>2.0489999999999999</c:v>
                </c:pt>
                <c:pt idx="12">
                  <c:v>2.0379999999999998</c:v>
                </c:pt>
                <c:pt idx="13">
                  <c:v>1.1950000000000001</c:v>
                </c:pt>
                <c:pt idx="14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khal'!$I$100:$I$125</c:f>
              <c:numCache>
                <c:formatCode>0.00</c:formatCode>
                <c:ptCount val="26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9.5</c:v>
                </c:pt>
                <c:pt idx="14">
                  <c:v>11</c:v>
                </c:pt>
                <c:pt idx="15">
                  <c:v>12.5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xVal>
          <c:yVal>
            <c:numRef>
              <c:f>'Basabari khal'!$J$100:$J$125</c:f>
              <c:numCache>
                <c:formatCode>0.00</c:formatCode>
                <c:ptCount val="26"/>
                <c:pt idx="6" formatCode="0.000">
                  <c:v>0.25</c:v>
                </c:pt>
                <c:pt idx="7" formatCode="0.000">
                  <c:v>0.748</c:v>
                </c:pt>
                <c:pt idx="8" formatCode="0.000">
                  <c:v>1.5389999999999999</c:v>
                </c:pt>
                <c:pt idx="9" formatCode="0.000">
                  <c:v>1.526</c:v>
                </c:pt>
                <c:pt idx="10" formatCode="0.000">
                  <c:v>1.2410000000000001</c:v>
                </c:pt>
                <c:pt idx="11" formatCode="0.000">
                  <c:v>2.4E-2</c:v>
                </c:pt>
                <c:pt idx="12" formatCode="0.000">
                  <c:v>-0.2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-0.2</c:v>
                </c:pt>
                <c:pt idx="17" formatCode="0.000">
                  <c:v>1.6E-2</c:v>
                </c:pt>
                <c:pt idx="18" formatCode="0.000">
                  <c:v>0.82299999999999995</c:v>
                </c:pt>
                <c:pt idx="19" formatCode="0.000">
                  <c:v>2.0489999999999999</c:v>
                </c:pt>
                <c:pt idx="20" formatCode="0.000">
                  <c:v>2.0379999999999998</c:v>
                </c:pt>
                <c:pt idx="21" formatCode="0.000">
                  <c:v>1.1950000000000001</c:v>
                </c:pt>
                <c:pt idx="22" formatCode="0.000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6240"/>
        <c:axId val="205952128"/>
      </c:scatterChart>
      <c:valAx>
        <c:axId val="205946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52128"/>
        <c:crosses val="autoZero"/>
        <c:crossBetween val="midCat"/>
      </c:valAx>
      <c:valAx>
        <c:axId val="20595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4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khal'!$B$131:$B$152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'Basabari khal'!$C$131:$C$152</c:f>
              <c:numCache>
                <c:formatCode>0.000</c:formatCode>
                <c:ptCount val="22"/>
                <c:pt idx="0">
                  <c:v>2.3980000000000001</c:v>
                </c:pt>
                <c:pt idx="1">
                  <c:v>2.3929999999999998</c:v>
                </c:pt>
                <c:pt idx="2">
                  <c:v>2.3849999999999998</c:v>
                </c:pt>
                <c:pt idx="3">
                  <c:v>1.107</c:v>
                </c:pt>
                <c:pt idx="4">
                  <c:v>0.54900000000000004</c:v>
                </c:pt>
                <c:pt idx="5">
                  <c:v>6.0999999999999999E-2</c:v>
                </c:pt>
                <c:pt idx="6">
                  <c:v>-4.1000000000000002E-2</c:v>
                </c:pt>
                <c:pt idx="7">
                  <c:v>6.5000000000000002E-2</c:v>
                </c:pt>
                <c:pt idx="8">
                  <c:v>0.52300000000000002</c:v>
                </c:pt>
                <c:pt idx="9">
                  <c:v>1.147</c:v>
                </c:pt>
                <c:pt idx="10">
                  <c:v>2.2450000000000001</c:v>
                </c:pt>
                <c:pt idx="11">
                  <c:v>2.234</c:v>
                </c:pt>
                <c:pt idx="12">
                  <c:v>1.645</c:v>
                </c:pt>
                <c:pt idx="13">
                  <c:v>1.1539999999999999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khal'!$I$132:$I$153</c:f>
              <c:numCache>
                <c:formatCode>0.00</c:formatCode>
                <c:ptCount val="22"/>
                <c:pt idx="0">
                  <c:v>5</c:v>
                </c:pt>
                <c:pt idx="1">
                  <c:v>9</c:v>
                </c:pt>
                <c:pt idx="2">
                  <c:v>14.3775</c:v>
                </c:pt>
                <c:pt idx="3">
                  <c:v>15.8775</c:v>
                </c:pt>
                <c:pt idx="4">
                  <c:v>17.377499999999998</c:v>
                </c:pt>
                <c:pt idx="5">
                  <c:v>22.544999999999998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'Basabari khal'!$J$132:$J$153</c:f>
              <c:numCache>
                <c:formatCode>0.000</c:formatCode>
                <c:ptCount val="22"/>
                <c:pt idx="0">
                  <c:v>2.3929999999999998</c:v>
                </c:pt>
                <c:pt idx="1">
                  <c:v>2.3849999999999998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2.2450000000000001</c:v>
                </c:pt>
                <c:pt idx="6">
                  <c:v>2.234</c:v>
                </c:pt>
                <c:pt idx="7">
                  <c:v>1.645</c:v>
                </c:pt>
                <c:pt idx="8">
                  <c:v>1.1539999999999999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6720"/>
        <c:axId val="205976704"/>
      </c:scatterChart>
      <c:valAx>
        <c:axId val="20596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76704"/>
        <c:crosses val="autoZero"/>
        <c:crossBetween val="midCat"/>
      </c:valAx>
      <c:valAx>
        <c:axId val="20597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6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khal'!$B$157:$B$178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khal'!$C$157:$C$178</c:f>
              <c:numCache>
                <c:formatCode>0.000</c:formatCode>
                <c:ptCount val="22"/>
                <c:pt idx="0">
                  <c:v>1.8779999999999999</c:v>
                </c:pt>
                <c:pt idx="1">
                  <c:v>1.873</c:v>
                </c:pt>
                <c:pt idx="2">
                  <c:v>1.859</c:v>
                </c:pt>
                <c:pt idx="3">
                  <c:v>1.038</c:v>
                </c:pt>
                <c:pt idx="4">
                  <c:v>0.64700000000000002</c:v>
                </c:pt>
                <c:pt idx="5">
                  <c:v>0.25900000000000001</c:v>
                </c:pt>
                <c:pt idx="6">
                  <c:v>0.155</c:v>
                </c:pt>
                <c:pt idx="7">
                  <c:v>0.25800000000000001</c:v>
                </c:pt>
                <c:pt idx="8">
                  <c:v>0.65200000000000002</c:v>
                </c:pt>
                <c:pt idx="9">
                  <c:v>1.0229999999999999</c:v>
                </c:pt>
                <c:pt idx="10">
                  <c:v>2.0920000000000001</c:v>
                </c:pt>
                <c:pt idx="11">
                  <c:v>2.1030000000000002</c:v>
                </c:pt>
                <c:pt idx="12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khal'!$I$157:$I$178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8.6999999999999993</c:v>
                </c:pt>
                <c:pt idx="7">
                  <c:v>13.288499999999999</c:v>
                </c:pt>
                <c:pt idx="8">
                  <c:v>14.788499999999999</c:v>
                </c:pt>
                <c:pt idx="9">
                  <c:v>16.288499999999999</c:v>
                </c:pt>
                <c:pt idx="10">
                  <c:v>21.226499999999998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khal'!$J$157:$J$178</c:f>
              <c:numCache>
                <c:formatCode>0.00</c:formatCode>
                <c:ptCount val="22"/>
                <c:pt idx="4" formatCode="0.000">
                  <c:v>1.8779999999999999</c:v>
                </c:pt>
                <c:pt idx="5" formatCode="0.000">
                  <c:v>1.873</c:v>
                </c:pt>
                <c:pt idx="6" formatCode="0.000">
                  <c:v>1.859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2.0920000000000001</c:v>
                </c:pt>
                <c:pt idx="11" formatCode="0.000">
                  <c:v>2.1030000000000002</c:v>
                </c:pt>
                <c:pt idx="12" formatCode="0.000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2784"/>
        <c:axId val="205864320"/>
      </c:scatterChart>
      <c:valAx>
        <c:axId val="20586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64320"/>
        <c:crosses val="autoZero"/>
        <c:crossBetween val="midCat"/>
      </c:valAx>
      <c:valAx>
        <c:axId val="20586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6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khal'!$B$183:$B$204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'Basabari khal'!$C$183:$C$204</c:f>
              <c:numCache>
                <c:formatCode>0.000</c:formatCode>
                <c:ptCount val="22"/>
                <c:pt idx="0">
                  <c:v>0.72499999999999998</c:v>
                </c:pt>
                <c:pt idx="1">
                  <c:v>1.6</c:v>
                </c:pt>
                <c:pt idx="2">
                  <c:v>2.129</c:v>
                </c:pt>
                <c:pt idx="3">
                  <c:v>2.1019999999999999</c:v>
                </c:pt>
                <c:pt idx="4">
                  <c:v>1.135</c:v>
                </c:pt>
                <c:pt idx="5">
                  <c:v>0.52700000000000002</c:v>
                </c:pt>
                <c:pt idx="6">
                  <c:v>0.22700000000000001</c:v>
                </c:pt>
                <c:pt idx="7">
                  <c:v>0.124</c:v>
                </c:pt>
                <c:pt idx="8">
                  <c:v>0.22800000000000001</c:v>
                </c:pt>
                <c:pt idx="9">
                  <c:v>0.53700000000000003</c:v>
                </c:pt>
                <c:pt idx="10">
                  <c:v>1.1830000000000001</c:v>
                </c:pt>
                <c:pt idx="11">
                  <c:v>2.1589999999999998</c:v>
                </c:pt>
                <c:pt idx="12">
                  <c:v>2.1539999999999999</c:v>
                </c:pt>
                <c:pt idx="13">
                  <c:v>1.4339999999999999</c:v>
                </c:pt>
                <c:pt idx="14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khal'!$I$184:$I$205</c:f>
              <c:numCache>
                <c:formatCode>0.00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8.4529999999999994</c:v>
                </c:pt>
                <c:pt idx="4">
                  <c:v>9.9529999999999994</c:v>
                </c:pt>
                <c:pt idx="5">
                  <c:v>11.452999999999999</c:v>
                </c:pt>
                <c:pt idx="6">
                  <c:v>16.491499999999998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'Basabari khal'!$J$184:$J$205</c:f>
              <c:numCache>
                <c:formatCode>0.000</c:formatCode>
                <c:ptCount val="22"/>
                <c:pt idx="0">
                  <c:v>1.6</c:v>
                </c:pt>
                <c:pt idx="1">
                  <c:v>2.129</c:v>
                </c:pt>
                <c:pt idx="2">
                  <c:v>2.1019999999999999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2.1589999999999998</c:v>
                </c:pt>
                <c:pt idx="7">
                  <c:v>2.1539999999999999</c:v>
                </c:pt>
                <c:pt idx="8">
                  <c:v>1.4339999999999999</c:v>
                </c:pt>
                <c:pt idx="9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3760"/>
        <c:axId val="206055296"/>
      </c:scatterChart>
      <c:valAx>
        <c:axId val="206053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5296"/>
        <c:crosses val="autoZero"/>
        <c:crossBetween val="midCat"/>
      </c:valAx>
      <c:valAx>
        <c:axId val="20605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3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khal'!$B$209:$B$233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khal'!$C$209:$C$233</c:f>
              <c:numCache>
                <c:formatCode>0.000</c:formatCode>
                <c:ptCount val="25"/>
                <c:pt idx="0">
                  <c:v>0.97299999999999998</c:v>
                </c:pt>
                <c:pt idx="1">
                  <c:v>1.571</c:v>
                </c:pt>
                <c:pt idx="2">
                  <c:v>3.4510000000000001</c:v>
                </c:pt>
                <c:pt idx="3">
                  <c:v>3.4620000000000002</c:v>
                </c:pt>
                <c:pt idx="4">
                  <c:v>1.8720000000000001</c:v>
                </c:pt>
                <c:pt idx="5">
                  <c:v>0.53100000000000003</c:v>
                </c:pt>
                <c:pt idx="6">
                  <c:v>-0.26800000000000002</c:v>
                </c:pt>
                <c:pt idx="7">
                  <c:v>-0.373</c:v>
                </c:pt>
                <c:pt idx="8">
                  <c:v>-0.27100000000000002</c:v>
                </c:pt>
                <c:pt idx="9">
                  <c:v>0.46200000000000002</c:v>
                </c:pt>
                <c:pt idx="10">
                  <c:v>1.3759999999999999</c:v>
                </c:pt>
                <c:pt idx="11">
                  <c:v>2.1219999999999999</c:v>
                </c:pt>
                <c:pt idx="12">
                  <c:v>2.117</c:v>
                </c:pt>
                <c:pt idx="13">
                  <c:v>1.482</c:v>
                </c:pt>
                <c:pt idx="14">
                  <c:v>0.66300000000000003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khal'!$I$209:$I$233</c:f>
              <c:numCache>
                <c:formatCode>0.00</c:formatCode>
                <c:ptCount val="25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13.596499999999999</c:v>
                </c:pt>
                <c:pt idx="13">
                  <c:v>15.096499999999999</c:v>
                </c:pt>
                <c:pt idx="14">
                  <c:v>16.596499999999999</c:v>
                </c:pt>
                <c:pt idx="15">
                  <c:v>19.296499999999998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'Basabari khal'!$J$209:$J$233</c:f>
              <c:numCache>
                <c:formatCode>0.00</c:formatCode>
                <c:ptCount val="25"/>
                <c:pt idx="6" formatCode="0.000">
                  <c:v>0.97299999999999998</c:v>
                </c:pt>
                <c:pt idx="7" formatCode="0.000">
                  <c:v>1.571</c:v>
                </c:pt>
                <c:pt idx="8" formatCode="0.000">
                  <c:v>3.4510000000000001</c:v>
                </c:pt>
                <c:pt idx="9" formatCode="0.000">
                  <c:v>3.4620000000000002</c:v>
                </c:pt>
                <c:pt idx="10" formatCode="0.000">
                  <c:v>1.8720000000000001</c:v>
                </c:pt>
                <c:pt idx="11" formatCode="0.000">
                  <c:v>0.53100000000000003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0.6</c:v>
                </c:pt>
                <c:pt idx="16" formatCode="0.000">
                  <c:v>1.3759999999999999</c:v>
                </c:pt>
                <c:pt idx="17" formatCode="0.000">
                  <c:v>2.1219999999999999</c:v>
                </c:pt>
                <c:pt idx="18" formatCode="0.000">
                  <c:v>2.117</c:v>
                </c:pt>
                <c:pt idx="19" formatCode="0.000">
                  <c:v>1.482</c:v>
                </c:pt>
                <c:pt idx="20" formatCode="0.000">
                  <c:v>0.66300000000000003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5008"/>
        <c:axId val="206076544"/>
      </c:scatterChart>
      <c:valAx>
        <c:axId val="2060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6544"/>
        <c:crosses val="autoZero"/>
        <c:crossBetween val="midCat"/>
      </c:valAx>
      <c:valAx>
        <c:axId val="20607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5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khal'!$B$240:$B$267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khal'!$C$240:$C$267</c:f>
              <c:numCache>
                <c:formatCode>0.000</c:formatCode>
                <c:ptCount val="28"/>
                <c:pt idx="0">
                  <c:v>0.629</c:v>
                </c:pt>
                <c:pt idx="1">
                  <c:v>1.2629999999999999</c:v>
                </c:pt>
                <c:pt idx="2">
                  <c:v>3.202</c:v>
                </c:pt>
                <c:pt idx="3">
                  <c:v>3.1970000000000001</c:v>
                </c:pt>
                <c:pt idx="4">
                  <c:v>1.827</c:v>
                </c:pt>
                <c:pt idx="5">
                  <c:v>0.65200000000000002</c:v>
                </c:pt>
                <c:pt idx="6">
                  <c:v>-6.0000000000000001E-3</c:v>
                </c:pt>
                <c:pt idx="7">
                  <c:v>-4.9000000000000002E-2</c:v>
                </c:pt>
                <c:pt idx="8">
                  <c:v>5.2999999999999999E-2</c:v>
                </c:pt>
                <c:pt idx="9">
                  <c:v>0.64700000000000002</c:v>
                </c:pt>
                <c:pt idx="10">
                  <c:v>1.359</c:v>
                </c:pt>
                <c:pt idx="11">
                  <c:v>2.242</c:v>
                </c:pt>
                <c:pt idx="12">
                  <c:v>2.2370000000000001</c:v>
                </c:pt>
                <c:pt idx="13">
                  <c:v>1.351</c:v>
                </c:pt>
                <c:pt idx="14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khal'!$I$240:$I$267</c:f>
              <c:numCache>
                <c:formatCode>0.00</c:formatCode>
                <c:ptCount val="28"/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13.75</c:v>
                </c:pt>
                <c:pt idx="14">
                  <c:v>15.25</c:v>
                </c:pt>
                <c:pt idx="15">
                  <c:v>16.75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</c:numCache>
            </c:numRef>
          </c:xVal>
          <c:yVal>
            <c:numRef>
              <c:f>'Basabari khal'!$J$240:$J$267</c:f>
              <c:numCache>
                <c:formatCode>0.00</c:formatCode>
                <c:ptCount val="28"/>
                <c:pt idx="7" formatCode="0.000">
                  <c:v>0.629</c:v>
                </c:pt>
                <c:pt idx="8" formatCode="0.000">
                  <c:v>1.2629999999999999</c:v>
                </c:pt>
                <c:pt idx="9" formatCode="0.000">
                  <c:v>3.202</c:v>
                </c:pt>
                <c:pt idx="10" formatCode="0.000">
                  <c:v>3.1970000000000001</c:v>
                </c:pt>
                <c:pt idx="11" formatCode="0.000">
                  <c:v>1.827</c:v>
                </c:pt>
                <c:pt idx="12" formatCode="0.000">
                  <c:v>1.3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1.1000000000000001</c:v>
                </c:pt>
                <c:pt idx="17" formatCode="0.000">
                  <c:v>1.359</c:v>
                </c:pt>
                <c:pt idx="18" formatCode="0.000">
                  <c:v>2.242</c:v>
                </c:pt>
                <c:pt idx="19" formatCode="0.000">
                  <c:v>2.2370000000000001</c:v>
                </c:pt>
                <c:pt idx="20" formatCode="0.000">
                  <c:v>1.351</c:v>
                </c:pt>
                <c:pt idx="21" formatCode="0.000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3808"/>
        <c:axId val="206189696"/>
      </c:scatterChart>
      <c:valAx>
        <c:axId val="206183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89696"/>
        <c:crosses val="autoZero"/>
        <c:crossBetween val="midCat"/>
      </c:valAx>
      <c:valAx>
        <c:axId val="20618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83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khal'!$B$272:$B$297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'Basabari khal'!$C$272:$C$297</c:f>
              <c:numCache>
                <c:formatCode>0.000</c:formatCode>
                <c:ptCount val="26"/>
                <c:pt idx="0">
                  <c:v>1.25</c:v>
                </c:pt>
                <c:pt idx="1">
                  <c:v>2.0619999999999998</c:v>
                </c:pt>
                <c:pt idx="2">
                  <c:v>3.15</c:v>
                </c:pt>
                <c:pt idx="3">
                  <c:v>3.1360000000000001</c:v>
                </c:pt>
                <c:pt idx="4">
                  <c:v>1.758</c:v>
                </c:pt>
                <c:pt idx="5">
                  <c:v>0.56200000000000006</c:v>
                </c:pt>
                <c:pt idx="6">
                  <c:v>-8.5000000000000006E-2</c:v>
                </c:pt>
                <c:pt idx="7">
                  <c:v>-0.189</c:v>
                </c:pt>
                <c:pt idx="8">
                  <c:v>-8.6999999999999994E-2</c:v>
                </c:pt>
                <c:pt idx="9">
                  <c:v>2.8000000000000001E-2</c:v>
                </c:pt>
                <c:pt idx="10">
                  <c:v>0.16200000000000001</c:v>
                </c:pt>
                <c:pt idx="11">
                  <c:v>0.25</c:v>
                </c:pt>
                <c:pt idx="12">
                  <c:v>0.24099999999999999</c:v>
                </c:pt>
                <c:pt idx="13">
                  <c:v>0.23599999999999999</c:v>
                </c:pt>
                <c:pt idx="14">
                  <c:v>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khal'!$I$272:$I$297</c:f>
              <c:numCache>
                <c:formatCode>0.00</c:formatCode>
                <c:ptCount val="26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14.672499999999999</c:v>
                </c:pt>
                <c:pt idx="14">
                  <c:v>16.172499999999999</c:v>
                </c:pt>
                <c:pt idx="15">
                  <c:v>17.672499999999999</c:v>
                </c:pt>
                <c:pt idx="16">
                  <c:v>19.697499999999998</c:v>
                </c:pt>
                <c:pt idx="17">
                  <c:v>20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'Basabari khal'!$J$272:$J$297</c:f>
              <c:numCache>
                <c:formatCode>0.00</c:formatCode>
                <c:ptCount val="26"/>
                <c:pt idx="6" formatCode="0.000">
                  <c:v>1.25</c:v>
                </c:pt>
                <c:pt idx="7" formatCode="0.000">
                  <c:v>2.0619999999999998</c:v>
                </c:pt>
                <c:pt idx="8" formatCode="0.000">
                  <c:v>3.15</c:v>
                </c:pt>
                <c:pt idx="9" formatCode="0.000">
                  <c:v>3.1360000000000001</c:v>
                </c:pt>
                <c:pt idx="10" formatCode="0.000">
                  <c:v>1.758</c:v>
                </c:pt>
                <c:pt idx="11" formatCode="0.000">
                  <c:v>0.56200000000000006</c:v>
                </c:pt>
                <c:pt idx="12" formatCode="0.000">
                  <c:v>-8.5000000000000006E-2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0.15</c:v>
                </c:pt>
                <c:pt idx="17" formatCode="0.000">
                  <c:v>0.16200000000000001</c:v>
                </c:pt>
                <c:pt idx="18" formatCode="0.000">
                  <c:v>0.25</c:v>
                </c:pt>
                <c:pt idx="19" formatCode="0.000">
                  <c:v>0.24099999999999999</c:v>
                </c:pt>
                <c:pt idx="20" formatCode="0.000">
                  <c:v>0.23599999999999999</c:v>
                </c:pt>
                <c:pt idx="21" formatCode="0.000">
                  <c:v>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9136"/>
        <c:axId val="206220672"/>
      </c:scatterChart>
      <c:valAx>
        <c:axId val="20621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20672"/>
        <c:crosses val="autoZero"/>
        <c:crossBetween val="midCat"/>
      </c:valAx>
      <c:valAx>
        <c:axId val="20622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1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khal'!$B$303:$B$332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'Basabari khal'!$C$303:$C$332</c:f>
              <c:numCache>
                <c:formatCode>0.000</c:formatCode>
                <c:ptCount val="30"/>
                <c:pt idx="0">
                  <c:v>0.29499999999999998</c:v>
                </c:pt>
                <c:pt idx="1">
                  <c:v>1.1000000000000001</c:v>
                </c:pt>
                <c:pt idx="2">
                  <c:v>2.9260000000000002</c:v>
                </c:pt>
                <c:pt idx="3">
                  <c:v>2.9209999999999998</c:v>
                </c:pt>
                <c:pt idx="4">
                  <c:v>1.7729999999999999</c:v>
                </c:pt>
                <c:pt idx="5">
                  <c:v>0.69599999999999995</c:v>
                </c:pt>
                <c:pt idx="6">
                  <c:v>9.9000000000000005E-2</c:v>
                </c:pt>
                <c:pt idx="7">
                  <c:v>-4.0000000000000001E-3</c:v>
                </c:pt>
                <c:pt idx="8">
                  <c:v>9.8000000000000004E-2</c:v>
                </c:pt>
                <c:pt idx="9">
                  <c:v>0.13</c:v>
                </c:pt>
                <c:pt idx="10">
                  <c:v>0.20399999999999999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khal'!$I$303:$I$332</c:f>
              <c:numCache>
                <c:formatCode>0.00</c:formatCode>
                <c:ptCount val="30"/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16.948499999999999</c:v>
                </c:pt>
                <c:pt idx="14">
                  <c:v>18.448499999999999</c:v>
                </c:pt>
                <c:pt idx="15">
                  <c:v>19.948499999999999</c:v>
                </c:pt>
                <c:pt idx="16">
                  <c:v>21.973499999999998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'Basabari khal'!$J$303:$J$332</c:f>
              <c:numCache>
                <c:formatCode>0.00</c:formatCode>
                <c:ptCount val="30"/>
                <c:pt idx="6" formatCode="0.000">
                  <c:v>0.29499999999999998</c:v>
                </c:pt>
                <c:pt idx="7" formatCode="0.000">
                  <c:v>1.1000000000000001</c:v>
                </c:pt>
                <c:pt idx="8" formatCode="0.000">
                  <c:v>2.9260000000000002</c:v>
                </c:pt>
                <c:pt idx="9" formatCode="0.000">
                  <c:v>2.9209999999999998</c:v>
                </c:pt>
                <c:pt idx="10" formatCode="0.000">
                  <c:v>1.7729999999999999</c:v>
                </c:pt>
                <c:pt idx="11" formatCode="0.000">
                  <c:v>0.69599999999999995</c:v>
                </c:pt>
                <c:pt idx="12" formatCode="0.000">
                  <c:v>9.9000000000000005E-2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0.15</c:v>
                </c:pt>
                <c:pt idx="17" formatCode="0.000">
                  <c:v>0.20399999999999999</c:v>
                </c:pt>
                <c:pt idx="18" formatCode="0.000">
                  <c:v>0.30599999999999999</c:v>
                </c:pt>
                <c:pt idx="19" formatCode="0.000">
                  <c:v>0.29599999999999999</c:v>
                </c:pt>
                <c:pt idx="20" formatCode="0.000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7488"/>
        <c:axId val="206129024"/>
      </c:scatterChart>
      <c:valAx>
        <c:axId val="206127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29024"/>
        <c:crosses val="autoZero"/>
        <c:crossBetween val="midCat"/>
      </c:valAx>
      <c:valAx>
        <c:axId val="20612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27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khal'!$B$338:$B$366</c:f>
              <c:numCache>
                <c:formatCode>0.00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</c:numCache>
            </c:numRef>
          </c:xVal>
          <c:yVal>
            <c:numRef>
              <c:f>'Basabari khal'!$C$338:$C$366</c:f>
              <c:numCache>
                <c:formatCode>0.000</c:formatCode>
                <c:ptCount val="29"/>
                <c:pt idx="0">
                  <c:v>9.2999999999999999E-2</c:v>
                </c:pt>
                <c:pt idx="1">
                  <c:v>0.88800000000000001</c:v>
                </c:pt>
                <c:pt idx="2">
                  <c:v>2.964</c:v>
                </c:pt>
                <c:pt idx="3">
                  <c:v>2.9529999999999998</c:v>
                </c:pt>
                <c:pt idx="4">
                  <c:v>1.6819999999999999</c:v>
                </c:pt>
                <c:pt idx="5">
                  <c:v>0.98599999999999999</c:v>
                </c:pt>
                <c:pt idx="6">
                  <c:v>0.58699999999999997</c:v>
                </c:pt>
                <c:pt idx="7">
                  <c:v>0.14699999999999999</c:v>
                </c:pt>
                <c:pt idx="8">
                  <c:v>4.3999999999999997E-2</c:v>
                </c:pt>
                <c:pt idx="9">
                  <c:v>0.14599999999999999</c:v>
                </c:pt>
                <c:pt idx="10">
                  <c:v>0.57799999999999996</c:v>
                </c:pt>
                <c:pt idx="11">
                  <c:v>0.97199999999999998</c:v>
                </c:pt>
                <c:pt idx="12">
                  <c:v>1.587</c:v>
                </c:pt>
                <c:pt idx="13">
                  <c:v>2.4820000000000002</c:v>
                </c:pt>
                <c:pt idx="14">
                  <c:v>2.464</c:v>
                </c:pt>
                <c:pt idx="15">
                  <c:v>1.5880000000000001</c:v>
                </c:pt>
                <c:pt idx="16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khal'!$I$339:$I$367</c:f>
              <c:numCache>
                <c:formatCode>0.00</c:formatCode>
                <c:ptCount val="29"/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17</c:v>
                </c:pt>
                <c:pt idx="14">
                  <c:v>18.5</c:v>
                </c:pt>
                <c:pt idx="15">
                  <c:v>20</c:v>
                </c:pt>
                <c:pt idx="16">
                  <c:v>22.55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</c:numCache>
            </c:numRef>
          </c:xVal>
          <c:yVal>
            <c:numRef>
              <c:f>'Basabari khal'!$J$339:$J$367</c:f>
              <c:numCache>
                <c:formatCode>0.00</c:formatCode>
                <c:ptCount val="29"/>
                <c:pt idx="6" formatCode="0.000">
                  <c:v>9.2999999999999999E-2</c:v>
                </c:pt>
                <c:pt idx="7" formatCode="0.000">
                  <c:v>0.88800000000000001</c:v>
                </c:pt>
                <c:pt idx="8" formatCode="0.000">
                  <c:v>2.964</c:v>
                </c:pt>
                <c:pt idx="9" formatCode="0.000">
                  <c:v>2.9529999999999998</c:v>
                </c:pt>
                <c:pt idx="10" formatCode="0.000">
                  <c:v>1.6819999999999999</c:v>
                </c:pt>
                <c:pt idx="11" formatCode="0.000">
                  <c:v>0.98599999999999999</c:v>
                </c:pt>
                <c:pt idx="12" formatCode="0.000">
                  <c:v>0.8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0.5</c:v>
                </c:pt>
                <c:pt idx="17" formatCode="0.000">
                  <c:v>0.57799999999999996</c:v>
                </c:pt>
                <c:pt idx="18" formatCode="0.000">
                  <c:v>0.97199999999999998</c:v>
                </c:pt>
                <c:pt idx="19" formatCode="0.000">
                  <c:v>1.587</c:v>
                </c:pt>
                <c:pt idx="20" formatCode="0.000">
                  <c:v>2.4820000000000002</c:v>
                </c:pt>
                <c:pt idx="21" formatCode="0.000">
                  <c:v>2.464</c:v>
                </c:pt>
                <c:pt idx="22" formatCode="0.000">
                  <c:v>1.5880000000000001</c:v>
                </c:pt>
                <c:pt idx="23" formatCode="0.000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6656"/>
        <c:axId val="206307712"/>
      </c:scatterChart>
      <c:valAx>
        <c:axId val="206166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07712"/>
        <c:crosses val="autoZero"/>
        <c:crossBetween val="midCat"/>
      </c:valAx>
      <c:valAx>
        <c:axId val="20630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66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0.97399999999999998</c:v>
                </c:pt>
                <c:pt idx="1">
                  <c:v>0.96899999999999997</c:v>
                </c:pt>
                <c:pt idx="2">
                  <c:v>0.96399999999999997</c:v>
                </c:pt>
                <c:pt idx="3">
                  <c:v>0.26500000000000001</c:v>
                </c:pt>
                <c:pt idx="4">
                  <c:v>-0.14699999999999999</c:v>
                </c:pt>
                <c:pt idx="5">
                  <c:v>-0.46100000000000002</c:v>
                </c:pt>
                <c:pt idx="6">
                  <c:v>-0.73599999999999999</c:v>
                </c:pt>
                <c:pt idx="7">
                  <c:v>-0.83699999999999997</c:v>
                </c:pt>
                <c:pt idx="8">
                  <c:v>-0.83199999999999996</c:v>
                </c:pt>
                <c:pt idx="9">
                  <c:v>-0.82</c:v>
                </c:pt>
                <c:pt idx="10">
                  <c:v>-0.73199999999999998</c:v>
                </c:pt>
                <c:pt idx="11">
                  <c:v>-0.53700000000000003</c:v>
                </c:pt>
                <c:pt idx="12">
                  <c:v>-0.27600000000000002</c:v>
                </c:pt>
                <c:pt idx="13">
                  <c:v>-0.26100000000000001</c:v>
                </c:pt>
                <c:pt idx="14">
                  <c:v>-0.245</c:v>
                </c:pt>
                <c:pt idx="15">
                  <c:v>-0.23599999999999999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2816"/>
        <c:axId val="204004352"/>
      </c:scatterChart>
      <c:valAx>
        <c:axId val="204002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04352"/>
        <c:crosses val="autoZero"/>
        <c:crossBetween val="midCat"/>
      </c:valAx>
      <c:valAx>
        <c:axId val="2040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02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khal'!$B$372:$B$405</c:f>
              <c:numCache>
                <c:formatCode>0.00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khal'!$C$372:$C$405</c:f>
              <c:numCache>
                <c:formatCode>0.000</c:formatCode>
                <c:ptCount val="34"/>
                <c:pt idx="0">
                  <c:v>0.46200000000000002</c:v>
                </c:pt>
                <c:pt idx="1">
                  <c:v>1.087</c:v>
                </c:pt>
                <c:pt idx="2">
                  <c:v>2.9860000000000002</c:v>
                </c:pt>
                <c:pt idx="3">
                  <c:v>2.972</c:v>
                </c:pt>
                <c:pt idx="4">
                  <c:v>1.5640000000000001</c:v>
                </c:pt>
                <c:pt idx="5">
                  <c:v>1.0860000000000001</c:v>
                </c:pt>
                <c:pt idx="6">
                  <c:v>0.64200000000000002</c:v>
                </c:pt>
                <c:pt idx="7">
                  <c:v>0.26700000000000002</c:v>
                </c:pt>
                <c:pt idx="8">
                  <c:v>0.16200000000000001</c:v>
                </c:pt>
                <c:pt idx="9">
                  <c:v>0.26400000000000001</c:v>
                </c:pt>
                <c:pt idx="10">
                  <c:v>0.377</c:v>
                </c:pt>
                <c:pt idx="11">
                  <c:v>0.498</c:v>
                </c:pt>
                <c:pt idx="12">
                  <c:v>0.56100000000000005</c:v>
                </c:pt>
                <c:pt idx="13">
                  <c:v>0.79800000000000004</c:v>
                </c:pt>
                <c:pt idx="14">
                  <c:v>0.78700000000000003</c:v>
                </c:pt>
                <c:pt idx="15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khal'!$I$372:$I$405</c:f>
              <c:numCache>
                <c:formatCode>0.00</c:formatCode>
                <c:ptCount val="34"/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18.762999999999998</c:v>
                </c:pt>
                <c:pt idx="15">
                  <c:v>20.262999999999998</c:v>
                </c:pt>
                <c:pt idx="16">
                  <c:v>21.762999999999998</c:v>
                </c:pt>
                <c:pt idx="17">
                  <c:v>24.162999999999997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'Basabari khal'!$J$372:$J$405</c:f>
              <c:numCache>
                <c:formatCode>0.00</c:formatCode>
                <c:ptCount val="34"/>
                <c:pt idx="7" formatCode="0.000">
                  <c:v>0.46200000000000002</c:v>
                </c:pt>
                <c:pt idx="8" formatCode="0.000">
                  <c:v>1.087</c:v>
                </c:pt>
                <c:pt idx="9" formatCode="0.000">
                  <c:v>2.9860000000000002</c:v>
                </c:pt>
                <c:pt idx="10" formatCode="0.000">
                  <c:v>2.972</c:v>
                </c:pt>
                <c:pt idx="11" formatCode="0.000">
                  <c:v>1.5640000000000001</c:v>
                </c:pt>
                <c:pt idx="12" formatCode="0.000">
                  <c:v>1.0860000000000001</c:v>
                </c:pt>
                <c:pt idx="13" formatCode="0.000">
                  <c:v>0.64200000000000002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-1.2</c:v>
                </c:pt>
                <c:pt idx="17" formatCode="0.000">
                  <c:v>0.4</c:v>
                </c:pt>
                <c:pt idx="18" formatCode="0.000">
                  <c:v>0.498</c:v>
                </c:pt>
                <c:pt idx="19" formatCode="0.000">
                  <c:v>0.56100000000000005</c:v>
                </c:pt>
                <c:pt idx="20" formatCode="0.000">
                  <c:v>0.79800000000000004</c:v>
                </c:pt>
                <c:pt idx="21" formatCode="0.000">
                  <c:v>0.78700000000000003</c:v>
                </c:pt>
                <c:pt idx="22" formatCode="0.000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1248"/>
        <c:axId val="206342784"/>
      </c:scatterChart>
      <c:valAx>
        <c:axId val="206341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42784"/>
        <c:crosses val="autoZero"/>
        <c:crossBetween val="midCat"/>
      </c:valAx>
      <c:valAx>
        <c:axId val="20634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4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khal'!$B$410:$B$439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'Basabari khal'!$C$410:$C$439</c:f>
              <c:numCache>
                <c:formatCode>0.000</c:formatCode>
                <c:ptCount val="30"/>
                <c:pt idx="0">
                  <c:v>0.438</c:v>
                </c:pt>
                <c:pt idx="1">
                  <c:v>1.2450000000000001</c:v>
                </c:pt>
                <c:pt idx="2">
                  <c:v>2.7280000000000002</c:v>
                </c:pt>
                <c:pt idx="3">
                  <c:v>2.7229999999999999</c:v>
                </c:pt>
                <c:pt idx="4">
                  <c:v>1.5449999999999999</c:v>
                </c:pt>
                <c:pt idx="5">
                  <c:v>0.89300000000000002</c:v>
                </c:pt>
                <c:pt idx="6">
                  <c:v>0.38700000000000001</c:v>
                </c:pt>
                <c:pt idx="7">
                  <c:v>-1.7999999999999999E-2</c:v>
                </c:pt>
                <c:pt idx="8">
                  <c:v>-0.122</c:v>
                </c:pt>
                <c:pt idx="9">
                  <c:v>-1.4999999999999999E-2</c:v>
                </c:pt>
                <c:pt idx="10">
                  <c:v>2.5000000000000001E-2</c:v>
                </c:pt>
                <c:pt idx="11">
                  <c:v>0.114</c:v>
                </c:pt>
                <c:pt idx="12">
                  <c:v>0.32500000000000001</c:v>
                </c:pt>
                <c:pt idx="13">
                  <c:v>0.78700000000000003</c:v>
                </c:pt>
                <c:pt idx="14">
                  <c:v>0.79900000000000004</c:v>
                </c:pt>
                <c:pt idx="15">
                  <c:v>0.81499999999999995</c:v>
                </c:pt>
                <c:pt idx="16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khal'!$I$410:$I$439</c:f>
              <c:numCache>
                <c:formatCode>0.00</c:formatCode>
                <c:ptCount val="30"/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19.773</c:v>
                </c:pt>
                <c:pt idx="16">
                  <c:v>21.273</c:v>
                </c:pt>
                <c:pt idx="17">
                  <c:v>22.773</c:v>
                </c:pt>
                <c:pt idx="18">
                  <c:v>24.573</c:v>
                </c:pt>
                <c:pt idx="19">
                  <c:v>21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xVal>
          <c:yVal>
            <c:numRef>
              <c:f>'Basabari khal'!$J$410:$J$439</c:f>
              <c:numCache>
                <c:formatCode>0.00</c:formatCode>
                <c:ptCount val="30"/>
                <c:pt idx="7" formatCode="0.000">
                  <c:v>0.438</c:v>
                </c:pt>
                <c:pt idx="8" formatCode="0.000">
                  <c:v>1.2450000000000001</c:v>
                </c:pt>
                <c:pt idx="9" formatCode="0.000">
                  <c:v>2.7280000000000002</c:v>
                </c:pt>
                <c:pt idx="10" formatCode="0.000">
                  <c:v>2.7229999999999999</c:v>
                </c:pt>
                <c:pt idx="11" formatCode="0.000">
                  <c:v>1.5449999999999999</c:v>
                </c:pt>
                <c:pt idx="12" formatCode="0.000">
                  <c:v>0.89300000000000002</c:v>
                </c:pt>
                <c:pt idx="13" formatCode="0.000">
                  <c:v>0.38700000000000001</c:v>
                </c:pt>
                <c:pt idx="14" formatCode="0.000">
                  <c:v>-1.7999999999999999E-2</c:v>
                </c:pt>
                <c:pt idx="15" formatCode="0.000">
                  <c:v>-1.2</c:v>
                </c:pt>
                <c:pt idx="16" formatCode="0.000">
                  <c:v>-1.2</c:v>
                </c:pt>
                <c:pt idx="17" formatCode="0.000">
                  <c:v>-1.2</c:v>
                </c:pt>
                <c:pt idx="18" formatCode="0.000">
                  <c:v>0</c:v>
                </c:pt>
                <c:pt idx="19" formatCode="0.000">
                  <c:v>-0.122</c:v>
                </c:pt>
                <c:pt idx="20" formatCode="0.000">
                  <c:v>-1.4999999999999999E-2</c:v>
                </c:pt>
                <c:pt idx="21" formatCode="0.000">
                  <c:v>2.5000000000000001E-2</c:v>
                </c:pt>
                <c:pt idx="22" formatCode="0.000">
                  <c:v>0.114</c:v>
                </c:pt>
                <c:pt idx="23" formatCode="0.000">
                  <c:v>0.32500000000000001</c:v>
                </c:pt>
                <c:pt idx="24" formatCode="0.000">
                  <c:v>0.78700000000000003</c:v>
                </c:pt>
                <c:pt idx="25" formatCode="0.000">
                  <c:v>0.79900000000000004</c:v>
                </c:pt>
                <c:pt idx="26" formatCode="0.000">
                  <c:v>0.81499999999999995</c:v>
                </c:pt>
                <c:pt idx="27" formatCode="0.000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0048"/>
        <c:axId val="206455936"/>
      </c:scatterChart>
      <c:valAx>
        <c:axId val="206450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5936"/>
        <c:crosses val="autoZero"/>
        <c:crossBetween val="midCat"/>
      </c:valAx>
      <c:valAx>
        <c:axId val="2064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0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khal'!$B$445:$B$477</c:f>
              <c:numCache>
                <c:formatCode>0.00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'Basabari khal'!$C$445:$C$477</c:f>
              <c:numCache>
                <c:formatCode>0.000</c:formatCode>
                <c:ptCount val="33"/>
                <c:pt idx="0">
                  <c:v>1.21</c:v>
                </c:pt>
                <c:pt idx="1">
                  <c:v>1.8540000000000001</c:v>
                </c:pt>
                <c:pt idx="2">
                  <c:v>3.0939999999999999</c:v>
                </c:pt>
                <c:pt idx="3">
                  <c:v>3.0790000000000002</c:v>
                </c:pt>
                <c:pt idx="4">
                  <c:v>1.859</c:v>
                </c:pt>
                <c:pt idx="5">
                  <c:v>1.1100000000000001</c:v>
                </c:pt>
                <c:pt idx="6">
                  <c:v>0.496</c:v>
                </c:pt>
                <c:pt idx="7">
                  <c:v>8.5999999999999993E-2</c:v>
                </c:pt>
                <c:pt idx="8">
                  <c:v>-1.4999999999999999E-2</c:v>
                </c:pt>
                <c:pt idx="9">
                  <c:v>8.8999999999999996E-2</c:v>
                </c:pt>
                <c:pt idx="10">
                  <c:v>0.35399999999999998</c:v>
                </c:pt>
                <c:pt idx="11">
                  <c:v>0.7</c:v>
                </c:pt>
                <c:pt idx="12">
                  <c:v>0.999</c:v>
                </c:pt>
                <c:pt idx="13">
                  <c:v>1.909</c:v>
                </c:pt>
                <c:pt idx="14">
                  <c:v>1.9039999999999999</c:v>
                </c:pt>
                <c:pt idx="15">
                  <c:v>1.2090000000000001</c:v>
                </c:pt>
                <c:pt idx="16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khal'!$I$445:$I$477</c:f>
              <c:numCache>
                <c:formatCode>0.00</c:formatCode>
                <c:ptCount val="33"/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17.465</c:v>
                </c:pt>
                <c:pt idx="14">
                  <c:v>18.965</c:v>
                </c:pt>
                <c:pt idx="15">
                  <c:v>20.465</c:v>
                </c:pt>
                <c:pt idx="16">
                  <c:v>22.79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34</c:v>
                </c:pt>
              </c:numCache>
            </c:numRef>
          </c:xVal>
          <c:yVal>
            <c:numRef>
              <c:f>'Basabari khal'!$J$445:$J$477</c:f>
              <c:numCache>
                <c:formatCode>0.00</c:formatCode>
                <c:ptCount val="33"/>
                <c:pt idx="7" formatCode="0.000">
                  <c:v>1.21</c:v>
                </c:pt>
                <c:pt idx="8" formatCode="0.000">
                  <c:v>1.8540000000000001</c:v>
                </c:pt>
                <c:pt idx="9" formatCode="0.000">
                  <c:v>3.0939999999999999</c:v>
                </c:pt>
                <c:pt idx="10" formatCode="0.000">
                  <c:v>3.0790000000000002</c:v>
                </c:pt>
                <c:pt idx="11" formatCode="0.000">
                  <c:v>1.859</c:v>
                </c:pt>
                <c:pt idx="12" formatCode="0.000">
                  <c:v>1.1100000000000001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0.35</c:v>
                </c:pt>
                <c:pt idx="17" formatCode="0.000">
                  <c:v>0.35399999999999998</c:v>
                </c:pt>
                <c:pt idx="18" formatCode="0.000">
                  <c:v>0.7</c:v>
                </c:pt>
                <c:pt idx="19" formatCode="0.000">
                  <c:v>0.999</c:v>
                </c:pt>
                <c:pt idx="20" formatCode="0.000">
                  <c:v>1.909</c:v>
                </c:pt>
                <c:pt idx="21" formatCode="0.000">
                  <c:v>1.9039999999999999</c:v>
                </c:pt>
                <c:pt idx="22" formatCode="0.000">
                  <c:v>1.2090000000000001</c:v>
                </c:pt>
                <c:pt idx="23" formatCode="0.00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240"/>
        <c:axId val="206492032"/>
      </c:scatterChart>
      <c:valAx>
        <c:axId val="206490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92032"/>
        <c:crosses val="autoZero"/>
        <c:crossBetween val="midCat"/>
      </c:valAx>
      <c:valAx>
        <c:axId val="2064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90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khal'!$B$482:$B$505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</c:numCache>
            </c:numRef>
          </c:xVal>
          <c:yVal>
            <c:numRef>
              <c:f>'Basabari khal'!$C$482:$C$505</c:f>
              <c:numCache>
                <c:formatCode>0.000</c:formatCode>
                <c:ptCount val="24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-0.14000000000000001</c:v>
                </c:pt>
                <c:pt idx="8">
                  <c:v>-0.24299999999999999</c:v>
                </c:pt>
                <c:pt idx="9">
                  <c:v>-0.14199999999999999</c:v>
                </c:pt>
                <c:pt idx="10">
                  <c:v>0.14699999999999999</c:v>
                </c:pt>
                <c:pt idx="11">
                  <c:v>0.85399999999999998</c:v>
                </c:pt>
                <c:pt idx="12">
                  <c:v>1.5580000000000001</c:v>
                </c:pt>
                <c:pt idx="13">
                  <c:v>2.456</c:v>
                </c:pt>
                <c:pt idx="14">
                  <c:v>2.4470000000000001</c:v>
                </c:pt>
                <c:pt idx="15">
                  <c:v>1.534</c:v>
                </c:pt>
                <c:pt idx="16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khal'!$I$483:$I$507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18.036999999999999</c:v>
                </c:pt>
                <c:pt idx="8">
                  <c:v>19.536999999999999</c:v>
                </c:pt>
                <c:pt idx="9">
                  <c:v>21.036999999999999</c:v>
                </c:pt>
                <c:pt idx="10">
                  <c:v>22.837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</c:numCache>
            </c:numRef>
          </c:xVal>
          <c:yVal>
            <c:numRef>
              <c:f>'Basabari khal'!$J$483:$J$507</c:f>
              <c:numCache>
                <c:formatCode>0.000</c:formatCode>
                <c:ptCount val="25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0</c:v>
                </c:pt>
                <c:pt idx="11">
                  <c:v>0.14699999999999999</c:v>
                </c:pt>
                <c:pt idx="12">
                  <c:v>0.85399999999999998</c:v>
                </c:pt>
                <c:pt idx="13">
                  <c:v>1.5580000000000001</c:v>
                </c:pt>
                <c:pt idx="14">
                  <c:v>2.456</c:v>
                </c:pt>
                <c:pt idx="15">
                  <c:v>2.4470000000000001</c:v>
                </c:pt>
                <c:pt idx="16">
                  <c:v>1.534</c:v>
                </c:pt>
                <c:pt idx="17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7776"/>
        <c:axId val="206589312"/>
      </c:scatterChart>
      <c:valAx>
        <c:axId val="206587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89312"/>
        <c:crosses val="autoZero"/>
        <c:crossBetween val="midCat"/>
      </c:valAx>
      <c:valAx>
        <c:axId val="20658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87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khal'!$B$511:$B$534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'Basabari khal'!$C$511:$C$534</c:f>
              <c:numCache>
                <c:formatCode>0.000</c:formatCode>
                <c:ptCount val="24"/>
                <c:pt idx="0">
                  <c:v>0.95599999999999996</c:v>
                </c:pt>
                <c:pt idx="1">
                  <c:v>1.367</c:v>
                </c:pt>
                <c:pt idx="2">
                  <c:v>3.3940000000000001</c:v>
                </c:pt>
                <c:pt idx="3">
                  <c:v>3.387</c:v>
                </c:pt>
                <c:pt idx="4">
                  <c:v>2.1509999999999998</c:v>
                </c:pt>
                <c:pt idx="5">
                  <c:v>1.1679999999999999</c:v>
                </c:pt>
                <c:pt idx="6">
                  <c:v>0.34699999999999998</c:v>
                </c:pt>
                <c:pt idx="7">
                  <c:v>-0.14000000000000001</c:v>
                </c:pt>
                <c:pt idx="8">
                  <c:v>-0.29799999999999999</c:v>
                </c:pt>
                <c:pt idx="9">
                  <c:v>-0.14199999999999999</c:v>
                </c:pt>
                <c:pt idx="10">
                  <c:v>0.316</c:v>
                </c:pt>
                <c:pt idx="11">
                  <c:v>1.1539999999999999</c:v>
                </c:pt>
                <c:pt idx="12">
                  <c:v>2.0640000000000001</c:v>
                </c:pt>
                <c:pt idx="13">
                  <c:v>2.5579999999999998</c:v>
                </c:pt>
                <c:pt idx="14">
                  <c:v>2.5470000000000002</c:v>
                </c:pt>
                <c:pt idx="15">
                  <c:v>1.4570000000000001</c:v>
                </c:pt>
                <c:pt idx="16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khal'!$I$512:$I$536</c:f>
              <c:numCache>
                <c:formatCode>0.00</c:formatCode>
                <c:ptCount val="25"/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17.320499999999999</c:v>
                </c:pt>
                <c:pt idx="12">
                  <c:v>18.820499999999999</c:v>
                </c:pt>
                <c:pt idx="13">
                  <c:v>20.320499999999999</c:v>
                </c:pt>
                <c:pt idx="14">
                  <c:v>22.420499999999997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</c:numCache>
            </c:numRef>
          </c:xVal>
          <c:yVal>
            <c:numRef>
              <c:f>'Basabari khal'!$J$512:$J$536</c:f>
              <c:numCache>
                <c:formatCode>0.00</c:formatCode>
                <c:ptCount val="25"/>
                <c:pt idx="4" formatCode="0.000">
                  <c:v>0.95599999999999996</c:v>
                </c:pt>
                <c:pt idx="5" formatCode="0.000">
                  <c:v>1.367</c:v>
                </c:pt>
                <c:pt idx="6" formatCode="0.000">
                  <c:v>3.3940000000000001</c:v>
                </c:pt>
                <c:pt idx="7" formatCode="0.000">
                  <c:v>3.387</c:v>
                </c:pt>
                <c:pt idx="8" formatCode="0.000">
                  <c:v>2.1509999999999998</c:v>
                </c:pt>
                <c:pt idx="9" formatCode="0.000">
                  <c:v>1.1679999999999999</c:v>
                </c:pt>
                <c:pt idx="10" formatCode="0.000">
                  <c:v>0.34699999999999998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0.2</c:v>
                </c:pt>
                <c:pt idx="15" formatCode="0.000">
                  <c:v>0.316</c:v>
                </c:pt>
                <c:pt idx="16" formatCode="0.000">
                  <c:v>1.1539999999999999</c:v>
                </c:pt>
                <c:pt idx="17" formatCode="0.000">
                  <c:v>2.0640000000000001</c:v>
                </c:pt>
                <c:pt idx="18" formatCode="0.000">
                  <c:v>2.5579999999999998</c:v>
                </c:pt>
                <c:pt idx="19" formatCode="0.000">
                  <c:v>2.5470000000000002</c:v>
                </c:pt>
                <c:pt idx="20" formatCode="0.000">
                  <c:v>1.4570000000000001</c:v>
                </c:pt>
                <c:pt idx="21" formatCode="0.000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7200"/>
        <c:axId val="206628736"/>
      </c:scatterChart>
      <c:valAx>
        <c:axId val="206627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8736"/>
        <c:crosses val="autoZero"/>
        <c:crossBetween val="midCat"/>
      </c:valAx>
      <c:valAx>
        <c:axId val="2066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khal'!$B$540:$B$563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'Basabari khal'!$C$540:$C$563</c:f>
              <c:numCache>
                <c:formatCode>0.000</c:formatCode>
                <c:ptCount val="24"/>
                <c:pt idx="0">
                  <c:v>1.474</c:v>
                </c:pt>
                <c:pt idx="1">
                  <c:v>1.4630000000000001</c:v>
                </c:pt>
                <c:pt idx="2">
                  <c:v>1.4490000000000001</c:v>
                </c:pt>
                <c:pt idx="3">
                  <c:v>0.94199999999999995</c:v>
                </c:pt>
                <c:pt idx="4">
                  <c:v>0.10199999999999999</c:v>
                </c:pt>
                <c:pt idx="5">
                  <c:v>-0.13100000000000001</c:v>
                </c:pt>
                <c:pt idx="6">
                  <c:v>-0.254</c:v>
                </c:pt>
                <c:pt idx="7">
                  <c:v>-0.126</c:v>
                </c:pt>
                <c:pt idx="8">
                  <c:v>0.26400000000000001</c:v>
                </c:pt>
                <c:pt idx="9">
                  <c:v>1.0680000000000001</c:v>
                </c:pt>
                <c:pt idx="10">
                  <c:v>1.661</c:v>
                </c:pt>
                <c:pt idx="11">
                  <c:v>1.6679999999999999</c:v>
                </c:pt>
                <c:pt idx="12">
                  <c:v>1.673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khal'!$I$540:$I$564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14.952999999999999</c:v>
                </c:pt>
                <c:pt idx="9">
                  <c:v>16.452999999999999</c:v>
                </c:pt>
                <c:pt idx="10">
                  <c:v>17.952999999999999</c:v>
                </c:pt>
                <c:pt idx="11">
                  <c:v>19.902999999999999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'Basabari khal'!$J$540:$J$564</c:f>
              <c:numCache>
                <c:formatCode>0.00</c:formatCode>
                <c:ptCount val="25"/>
                <c:pt idx="3" formatCode="0.000">
                  <c:v>1.474</c:v>
                </c:pt>
                <c:pt idx="4" formatCode="0.000">
                  <c:v>1.4630000000000001</c:v>
                </c:pt>
                <c:pt idx="5" formatCode="0.000">
                  <c:v>1.4490000000000001</c:v>
                </c:pt>
                <c:pt idx="6" formatCode="0.000">
                  <c:v>0.94199999999999995</c:v>
                </c:pt>
                <c:pt idx="7" formatCode="0.000">
                  <c:v>0.10199999999999999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0.1</c:v>
                </c:pt>
                <c:pt idx="12" formatCode="0.000">
                  <c:v>0.26400000000000001</c:v>
                </c:pt>
                <c:pt idx="13" formatCode="0.000">
                  <c:v>1.0680000000000001</c:v>
                </c:pt>
                <c:pt idx="14" formatCode="0.000">
                  <c:v>1.661</c:v>
                </c:pt>
                <c:pt idx="15" formatCode="0.000">
                  <c:v>1.6679999999999999</c:v>
                </c:pt>
                <c:pt idx="16" formatCode="0.000">
                  <c:v>1.673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4912"/>
        <c:axId val="206536704"/>
      </c:scatterChart>
      <c:valAx>
        <c:axId val="206534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36704"/>
        <c:crosses val="autoZero"/>
        <c:crossBetween val="midCat"/>
      </c:valAx>
      <c:valAx>
        <c:axId val="20653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34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(data)'!$B$6:$B$18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'Basabari khal (data)'!$C$6:$C$18</c:f>
              <c:numCache>
                <c:formatCode>0.000</c:formatCode>
                <c:ptCount val="13"/>
                <c:pt idx="0">
                  <c:v>2.6160000000000001</c:v>
                </c:pt>
                <c:pt idx="1">
                  <c:v>2.6110000000000002</c:v>
                </c:pt>
                <c:pt idx="2">
                  <c:v>2.597</c:v>
                </c:pt>
                <c:pt idx="3">
                  <c:v>-1.4E-2</c:v>
                </c:pt>
                <c:pt idx="4">
                  <c:v>-1.5069999999999999</c:v>
                </c:pt>
                <c:pt idx="5">
                  <c:v>-2.637</c:v>
                </c:pt>
                <c:pt idx="6">
                  <c:v>-2.915</c:v>
                </c:pt>
                <c:pt idx="7">
                  <c:v>-2.629</c:v>
                </c:pt>
                <c:pt idx="8">
                  <c:v>-1.5149999999999999</c:v>
                </c:pt>
                <c:pt idx="9">
                  <c:v>-3.9E-2</c:v>
                </c:pt>
                <c:pt idx="10">
                  <c:v>2.694</c:v>
                </c:pt>
                <c:pt idx="11">
                  <c:v>2.7010000000000001</c:v>
                </c:pt>
                <c:pt idx="12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(data)'!$I$6:$I$18</c:f>
            </c:numRef>
          </c:xVal>
          <c:yVal>
            <c:numRef>
              <c:f>'Basabari khal (data)'!$J$6:$J$18</c:f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4560"/>
        <c:axId val="206688640"/>
      </c:scatterChart>
      <c:valAx>
        <c:axId val="20667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88640"/>
        <c:crosses val="autoZero"/>
        <c:crossBetween val="midCat"/>
      </c:valAx>
      <c:valAx>
        <c:axId val="20668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(data)'!$B$22:$B$37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 (data)'!$C$22:$C$37</c:f>
              <c:numCache>
                <c:formatCode>0.000</c:formatCode>
                <c:ptCount val="16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(data)'!$I$23:$I$37</c:f>
            </c:numRef>
          </c:xVal>
          <c:yVal>
            <c:numRef>
              <c:f>'Basabari khal (data)'!$J$23:$J$37</c:f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9136"/>
        <c:axId val="205740672"/>
      </c:scatterChart>
      <c:valAx>
        <c:axId val="20573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40672"/>
        <c:crosses val="autoZero"/>
        <c:crossBetween val="midCat"/>
      </c:valAx>
      <c:valAx>
        <c:axId val="2057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3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(data)'!$B$41:$B$63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 (data)'!$C$41:$C$63</c:f>
              <c:numCache>
                <c:formatCode>0.000</c:formatCode>
                <c:ptCount val="23"/>
                <c:pt idx="0">
                  <c:v>2.2509999999999999</c:v>
                </c:pt>
                <c:pt idx="1">
                  <c:v>2.2389999999999999</c:v>
                </c:pt>
                <c:pt idx="2">
                  <c:v>2.226</c:v>
                </c:pt>
                <c:pt idx="3">
                  <c:v>0.91700000000000004</c:v>
                </c:pt>
                <c:pt idx="4">
                  <c:v>-5.2999999999999999E-2</c:v>
                </c:pt>
                <c:pt idx="5">
                  <c:v>-0.68300000000000005</c:v>
                </c:pt>
                <c:pt idx="6">
                  <c:v>-0.78500000000000003</c:v>
                </c:pt>
                <c:pt idx="7">
                  <c:v>-0.67400000000000004</c:v>
                </c:pt>
                <c:pt idx="8">
                  <c:v>-8.2000000000000003E-2</c:v>
                </c:pt>
                <c:pt idx="9">
                  <c:v>0.89800000000000002</c:v>
                </c:pt>
                <c:pt idx="10">
                  <c:v>2.077</c:v>
                </c:pt>
                <c:pt idx="11">
                  <c:v>2.073</c:v>
                </c:pt>
                <c:pt idx="12">
                  <c:v>2.09</c:v>
                </c:pt>
                <c:pt idx="13">
                  <c:v>2.0990000000000002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(data)'!$I$41:$I$63</c:f>
            </c:numRef>
          </c:xVal>
          <c:yVal>
            <c:numRef>
              <c:f>'Basabari khal (data)'!$J$41:$J$63</c:f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5024"/>
        <c:axId val="206706560"/>
      </c:scatterChart>
      <c:valAx>
        <c:axId val="206705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06560"/>
        <c:crosses val="autoZero"/>
        <c:crossBetween val="midCat"/>
      </c:valAx>
      <c:valAx>
        <c:axId val="20670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0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(data)'!$B$66:$B$81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'Basabari khal (data)'!$C$66:$C$81</c:f>
              <c:numCache>
                <c:formatCode>0.000</c:formatCode>
                <c:ptCount val="16"/>
                <c:pt idx="0">
                  <c:v>0.25</c:v>
                </c:pt>
                <c:pt idx="1">
                  <c:v>0.748</c:v>
                </c:pt>
                <c:pt idx="2">
                  <c:v>1.5389999999999999</c:v>
                </c:pt>
                <c:pt idx="3">
                  <c:v>1.526</c:v>
                </c:pt>
                <c:pt idx="4">
                  <c:v>1.2410000000000001</c:v>
                </c:pt>
                <c:pt idx="5">
                  <c:v>2.4E-2</c:v>
                </c:pt>
                <c:pt idx="6">
                  <c:v>-0.45900000000000002</c:v>
                </c:pt>
                <c:pt idx="7">
                  <c:v>-0.56299999999999994</c:v>
                </c:pt>
                <c:pt idx="8">
                  <c:v>-0.45600000000000002</c:v>
                </c:pt>
                <c:pt idx="9">
                  <c:v>1.6E-2</c:v>
                </c:pt>
                <c:pt idx="10">
                  <c:v>0.82299999999999995</c:v>
                </c:pt>
                <c:pt idx="11">
                  <c:v>2.0489999999999999</c:v>
                </c:pt>
                <c:pt idx="12">
                  <c:v>2.0379999999999998</c:v>
                </c:pt>
                <c:pt idx="13">
                  <c:v>1.1950000000000001</c:v>
                </c:pt>
                <c:pt idx="14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(data)'!$I$66:$I$81</c:f>
            </c:numRef>
          </c:xVal>
          <c:yVal>
            <c:numRef>
              <c:f>'Basabari khal (data)'!$J$66:$J$81</c:f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7040"/>
        <c:axId val="206728576"/>
      </c:scatterChart>
      <c:valAx>
        <c:axId val="20672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28576"/>
        <c:crosses val="autoZero"/>
        <c:crossBetween val="midCat"/>
      </c:valAx>
      <c:valAx>
        <c:axId val="2067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2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'Offtake khal'!$C$23:$C$41</c:f>
              <c:numCache>
                <c:formatCode>0.000</c:formatCode>
                <c:ptCount val="19"/>
                <c:pt idx="0">
                  <c:v>2.87</c:v>
                </c:pt>
                <c:pt idx="1">
                  <c:v>2.863</c:v>
                </c:pt>
                <c:pt idx="2">
                  <c:v>2.851</c:v>
                </c:pt>
                <c:pt idx="3">
                  <c:v>1.22</c:v>
                </c:pt>
                <c:pt idx="4">
                  <c:v>5.3999999999999999E-2</c:v>
                </c:pt>
                <c:pt idx="5">
                  <c:v>-0.66700000000000004</c:v>
                </c:pt>
                <c:pt idx="6">
                  <c:v>-0.76800000000000002</c:v>
                </c:pt>
                <c:pt idx="7">
                  <c:v>-0.66500000000000004</c:v>
                </c:pt>
                <c:pt idx="8">
                  <c:v>3.7999999999999999E-2</c:v>
                </c:pt>
                <c:pt idx="9">
                  <c:v>1.119</c:v>
                </c:pt>
                <c:pt idx="10">
                  <c:v>1.659</c:v>
                </c:pt>
                <c:pt idx="11">
                  <c:v>1.65</c:v>
                </c:pt>
                <c:pt idx="12">
                  <c:v>1.675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7216"/>
        <c:axId val="203658752"/>
      </c:scatterChart>
      <c:valAx>
        <c:axId val="203657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58752"/>
        <c:crosses val="autoZero"/>
        <c:crossBetween val="midCat"/>
      </c:valAx>
      <c:valAx>
        <c:axId val="2036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57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(data)'!$B$83:$B$96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'Basabari khal (data)'!$C$83:$C$96</c:f>
              <c:numCache>
                <c:formatCode>0.000</c:formatCode>
                <c:ptCount val="14"/>
                <c:pt idx="0">
                  <c:v>2.3980000000000001</c:v>
                </c:pt>
                <c:pt idx="1">
                  <c:v>2.3929999999999998</c:v>
                </c:pt>
                <c:pt idx="2">
                  <c:v>2.3849999999999998</c:v>
                </c:pt>
                <c:pt idx="3">
                  <c:v>1.107</c:v>
                </c:pt>
                <c:pt idx="4">
                  <c:v>0.54900000000000004</c:v>
                </c:pt>
                <c:pt idx="5">
                  <c:v>6.0999999999999999E-2</c:v>
                </c:pt>
                <c:pt idx="6">
                  <c:v>-4.1000000000000002E-2</c:v>
                </c:pt>
                <c:pt idx="7">
                  <c:v>6.5000000000000002E-2</c:v>
                </c:pt>
                <c:pt idx="8">
                  <c:v>0.52300000000000002</c:v>
                </c:pt>
                <c:pt idx="9">
                  <c:v>1.147</c:v>
                </c:pt>
                <c:pt idx="10">
                  <c:v>2.2450000000000001</c:v>
                </c:pt>
                <c:pt idx="11">
                  <c:v>2.234</c:v>
                </c:pt>
                <c:pt idx="12">
                  <c:v>1.645</c:v>
                </c:pt>
                <c:pt idx="13">
                  <c:v>1.1539999999999999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(data)'!$I$84:$I$96</c:f>
            </c:numRef>
          </c:xVal>
          <c:yVal>
            <c:numRef>
              <c:f>'Basabari khal (data)'!$J$84:$J$96</c:f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2368"/>
        <c:axId val="206763904"/>
      </c:scatterChart>
      <c:valAx>
        <c:axId val="206762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63904"/>
        <c:crosses val="autoZero"/>
        <c:crossBetween val="midCat"/>
      </c:valAx>
      <c:valAx>
        <c:axId val="20676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62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(data)'!$B$99:$B$111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 (data)'!$C$99:$C$111</c:f>
              <c:numCache>
                <c:formatCode>0.000</c:formatCode>
                <c:ptCount val="13"/>
                <c:pt idx="0">
                  <c:v>1.8779999999999999</c:v>
                </c:pt>
                <c:pt idx="1">
                  <c:v>1.873</c:v>
                </c:pt>
                <c:pt idx="2">
                  <c:v>1.859</c:v>
                </c:pt>
                <c:pt idx="3">
                  <c:v>1.038</c:v>
                </c:pt>
                <c:pt idx="4">
                  <c:v>0.64700000000000002</c:v>
                </c:pt>
                <c:pt idx="5">
                  <c:v>0.25900000000000001</c:v>
                </c:pt>
                <c:pt idx="6">
                  <c:v>0.155</c:v>
                </c:pt>
                <c:pt idx="7">
                  <c:v>0.25800000000000001</c:v>
                </c:pt>
                <c:pt idx="8">
                  <c:v>0.65200000000000002</c:v>
                </c:pt>
                <c:pt idx="9">
                  <c:v>1.0229999999999999</c:v>
                </c:pt>
                <c:pt idx="10">
                  <c:v>2.0920000000000001</c:v>
                </c:pt>
                <c:pt idx="11">
                  <c:v>2.1030000000000002</c:v>
                </c:pt>
                <c:pt idx="12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(data)'!$I$99:$I$111</c:f>
            </c:numRef>
          </c:xVal>
          <c:yVal>
            <c:numRef>
              <c:f>'Basabari khal (data)'!$J$99:$J$111</c:f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944"/>
        <c:axId val="207208832"/>
      </c:scatterChart>
      <c:valAx>
        <c:axId val="207202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8832"/>
        <c:crosses val="autoZero"/>
        <c:crossBetween val="midCat"/>
      </c:valAx>
      <c:valAx>
        <c:axId val="20720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2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(data)'!$B$114:$B$128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'Basabari khal (data)'!$C$114:$C$128</c:f>
              <c:numCache>
                <c:formatCode>0.000</c:formatCode>
                <c:ptCount val="15"/>
                <c:pt idx="0">
                  <c:v>0.72499999999999998</c:v>
                </c:pt>
                <c:pt idx="1">
                  <c:v>1.6</c:v>
                </c:pt>
                <c:pt idx="2">
                  <c:v>2.129</c:v>
                </c:pt>
                <c:pt idx="3">
                  <c:v>2.1019999999999999</c:v>
                </c:pt>
                <c:pt idx="4">
                  <c:v>1.135</c:v>
                </c:pt>
                <c:pt idx="5">
                  <c:v>0.52700000000000002</c:v>
                </c:pt>
                <c:pt idx="6">
                  <c:v>0.22700000000000001</c:v>
                </c:pt>
                <c:pt idx="7">
                  <c:v>0.124</c:v>
                </c:pt>
                <c:pt idx="8">
                  <c:v>0.22800000000000001</c:v>
                </c:pt>
                <c:pt idx="9">
                  <c:v>0.53700000000000003</c:v>
                </c:pt>
                <c:pt idx="10">
                  <c:v>1.1830000000000001</c:v>
                </c:pt>
                <c:pt idx="11">
                  <c:v>2.1589999999999998</c:v>
                </c:pt>
                <c:pt idx="12">
                  <c:v>2.1539999999999999</c:v>
                </c:pt>
                <c:pt idx="13">
                  <c:v>1.4339999999999999</c:v>
                </c:pt>
                <c:pt idx="14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(data)'!$I$115:$I$128</c:f>
            </c:numRef>
          </c:xVal>
          <c:yVal>
            <c:numRef>
              <c:f>'Basabari khal (data)'!$J$115:$J$128</c:f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216"/>
        <c:axId val="207706752"/>
      </c:scatterChart>
      <c:valAx>
        <c:axId val="207705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6752"/>
        <c:crosses val="autoZero"/>
        <c:crossBetween val="midCat"/>
      </c:valAx>
      <c:valAx>
        <c:axId val="20770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5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(data)'!$B$130:$B$144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 (data)'!$C$130:$C$144</c:f>
              <c:numCache>
                <c:formatCode>0.000</c:formatCode>
                <c:ptCount val="15"/>
                <c:pt idx="0">
                  <c:v>0.97299999999999998</c:v>
                </c:pt>
                <c:pt idx="1">
                  <c:v>1.571</c:v>
                </c:pt>
                <c:pt idx="2">
                  <c:v>3.4510000000000001</c:v>
                </c:pt>
                <c:pt idx="3">
                  <c:v>3.4620000000000002</c:v>
                </c:pt>
                <c:pt idx="4">
                  <c:v>1.8720000000000001</c:v>
                </c:pt>
                <c:pt idx="5">
                  <c:v>0.53100000000000003</c:v>
                </c:pt>
                <c:pt idx="6">
                  <c:v>-0.26800000000000002</c:v>
                </c:pt>
                <c:pt idx="7">
                  <c:v>-0.373</c:v>
                </c:pt>
                <c:pt idx="8">
                  <c:v>-0.27100000000000002</c:v>
                </c:pt>
                <c:pt idx="9">
                  <c:v>0.46200000000000002</c:v>
                </c:pt>
                <c:pt idx="10">
                  <c:v>1.3759999999999999</c:v>
                </c:pt>
                <c:pt idx="11">
                  <c:v>2.1219999999999999</c:v>
                </c:pt>
                <c:pt idx="12">
                  <c:v>2.117</c:v>
                </c:pt>
                <c:pt idx="13">
                  <c:v>1.482</c:v>
                </c:pt>
                <c:pt idx="14">
                  <c:v>0.66300000000000003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(data)'!$I$130:$I$144</c:f>
            </c:numRef>
          </c:xVal>
          <c:yVal>
            <c:numRef>
              <c:f>'Basabari khal (data)'!$J$130:$J$144</c:f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2096"/>
        <c:axId val="207746176"/>
      </c:scatterChart>
      <c:valAx>
        <c:axId val="20773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6176"/>
        <c:crosses val="autoZero"/>
        <c:crossBetween val="midCat"/>
      </c:valAx>
      <c:valAx>
        <c:axId val="20774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3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(data)'!$B$147:$B$161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 (data)'!$C$147:$C$161</c:f>
              <c:numCache>
                <c:formatCode>0.000</c:formatCode>
                <c:ptCount val="15"/>
                <c:pt idx="0">
                  <c:v>0.629</c:v>
                </c:pt>
                <c:pt idx="1">
                  <c:v>1.2629999999999999</c:v>
                </c:pt>
                <c:pt idx="2">
                  <c:v>3.202</c:v>
                </c:pt>
                <c:pt idx="3">
                  <c:v>3.1970000000000001</c:v>
                </c:pt>
                <c:pt idx="4">
                  <c:v>1.827</c:v>
                </c:pt>
                <c:pt idx="5">
                  <c:v>0.65200000000000002</c:v>
                </c:pt>
                <c:pt idx="6">
                  <c:v>-6.0000000000000001E-3</c:v>
                </c:pt>
                <c:pt idx="7">
                  <c:v>-4.9000000000000002E-2</c:v>
                </c:pt>
                <c:pt idx="8">
                  <c:v>5.2999999999999999E-2</c:v>
                </c:pt>
                <c:pt idx="9">
                  <c:v>0.64700000000000002</c:v>
                </c:pt>
                <c:pt idx="10">
                  <c:v>1.359</c:v>
                </c:pt>
                <c:pt idx="11">
                  <c:v>2.242</c:v>
                </c:pt>
                <c:pt idx="12">
                  <c:v>2.2370000000000001</c:v>
                </c:pt>
                <c:pt idx="13">
                  <c:v>1.351</c:v>
                </c:pt>
                <c:pt idx="14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(data)'!$I$147:$I$161</c:f>
            </c:numRef>
          </c:xVal>
          <c:yVal>
            <c:numRef>
              <c:f>'Basabari khal (data)'!$J$147:$J$161</c:f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9744"/>
        <c:axId val="207441280"/>
      </c:scatterChart>
      <c:valAx>
        <c:axId val="207439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41280"/>
        <c:crosses val="autoZero"/>
        <c:crossBetween val="midCat"/>
      </c:valAx>
      <c:valAx>
        <c:axId val="20744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39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(data)'!$B$163:$B$177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'Basabari khal (data)'!$C$163:$C$177</c:f>
              <c:numCache>
                <c:formatCode>0.000</c:formatCode>
                <c:ptCount val="15"/>
                <c:pt idx="0">
                  <c:v>1.25</c:v>
                </c:pt>
                <c:pt idx="1">
                  <c:v>2.0619999999999998</c:v>
                </c:pt>
                <c:pt idx="2">
                  <c:v>3.15</c:v>
                </c:pt>
                <c:pt idx="3">
                  <c:v>3.1360000000000001</c:v>
                </c:pt>
                <c:pt idx="4">
                  <c:v>1.758</c:v>
                </c:pt>
                <c:pt idx="5">
                  <c:v>0.56200000000000006</c:v>
                </c:pt>
                <c:pt idx="6">
                  <c:v>-8.5000000000000006E-2</c:v>
                </c:pt>
                <c:pt idx="7">
                  <c:v>-0.189</c:v>
                </c:pt>
                <c:pt idx="8">
                  <c:v>-8.6999999999999994E-2</c:v>
                </c:pt>
                <c:pt idx="9">
                  <c:v>2.8000000000000001E-2</c:v>
                </c:pt>
                <c:pt idx="10">
                  <c:v>0.16200000000000001</c:v>
                </c:pt>
                <c:pt idx="11">
                  <c:v>0.25</c:v>
                </c:pt>
                <c:pt idx="12">
                  <c:v>0.24099999999999999</c:v>
                </c:pt>
                <c:pt idx="13">
                  <c:v>0.23599999999999999</c:v>
                </c:pt>
                <c:pt idx="14">
                  <c:v>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(data)'!$I$163:$I$177</c:f>
            </c:numRef>
          </c:xVal>
          <c:yVal>
            <c:numRef>
              <c:f>'Basabari khal (data)'!$J$163:$J$177</c:f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360"/>
        <c:axId val="207488896"/>
      </c:scatterChart>
      <c:valAx>
        <c:axId val="207487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88896"/>
        <c:crosses val="autoZero"/>
        <c:crossBetween val="midCat"/>
      </c:valAx>
      <c:valAx>
        <c:axId val="20748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87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(data)'!$B$180:$B$193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'Basabari khal (data)'!$C$180:$C$193</c:f>
              <c:numCache>
                <c:formatCode>0.000</c:formatCode>
                <c:ptCount val="14"/>
                <c:pt idx="0">
                  <c:v>0.29499999999999998</c:v>
                </c:pt>
                <c:pt idx="1">
                  <c:v>1.1000000000000001</c:v>
                </c:pt>
                <c:pt idx="2">
                  <c:v>2.9260000000000002</c:v>
                </c:pt>
                <c:pt idx="3">
                  <c:v>2.9209999999999998</c:v>
                </c:pt>
                <c:pt idx="4">
                  <c:v>1.7729999999999999</c:v>
                </c:pt>
                <c:pt idx="5">
                  <c:v>0.69599999999999995</c:v>
                </c:pt>
                <c:pt idx="6">
                  <c:v>9.9000000000000005E-2</c:v>
                </c:pt>
                <c:pt idx="7">
                  <c:v>-4.0000000000000001E-3</c:v>
                </c:pt>
                <c:pt idx="8">
                  <c:v>9.8000000000000004E-2</c:v>
                </c:pt>
                <c:pt idx="9">
                  <c:v>0.13</c:v>
                </c:pt>
                <c:pt idx="10">
                  <c:v>0.20399999999999999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(data)'!$I$180:$I$193</c:f>
            </c:numRef>
          </c:xVal>
          <c:yVal>
            <c:numRef>
              <c:f>'Basabari khal (data)'!$J$180:$J$193</c:f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8336"/>
        <c:axId val="207520128"/>
      </c:scatterChart>
      <c:valAx>
        <c:axId val="207518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20128"/>
        <c:crosses val="autoZero"/>
        <c:crossBetween val="midCat"/>
      </c:valAx>
      <c:valAx>
        <c:axId val="2075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(data)'!$B$197:$B$213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</c:numCache>
            </c:numRef>
          </c:xVal>
          <c:yVal>
            <c:numRef>
              <c:f>'Basabari khal (data)'!$C$197:$C$213</c:f>
              <c:numCache>
                <c:formatCode>0.000</c:formatCode>
                <c:ptCount val="17"/>
                <c:pt idx="0">
                  <c:v>9.2999999999999999E-2</c:v>
                </c:pt>
                <c:pt idx="1">
                  <c:v>0.88800000000000001</c:v>
                </c:pt>
                <c:pt idx="2">
                  <c:v>2.964</c:v>
                </c:pt>
                <c:pt idx="3">
                  <c:v>2.9529999999999998</c:v>
                </c:pt>
                <c:pt idx="4">
                  <c:v>1.6819999999999999</c:v>
                </c:pt>
                <c:pt idx="5">
                  <c:v>0.98599999999999999</c:v>
                </c:pt>
                <c:pt idx="6">
                  <c:v>0.58699999999999997</c:v>
                </c:pt>
                <c:pt idx="7">
                  <c:v>0.14699999999999999</c:v>
                </c:pt>
                <c:pt idx="8">
                  <c:v>4.3999999999999997E-2</c:v>
                </c:pt>
                <c:pt idx="9">
                  <c:v>0.14599999999999999</c:v>
                </c:pt>
                <c:pt idx="10">
                  <c:v>0.57799999999999996</c:v>
                </c:pt>
                <c:pt idx="11">
                  <c:v>0.97199999999999998</c:v>
                </c:pt>
                <c:pt idx="12">
                  <c:v>1.587</c:v>
                </c:pt>
                <c:pt idx="13">
                  <c:v>2.4820000000000002</c:v>
                </c:pt>
                <c:pt idx="14">
                  <c:v>2.464</c:v>
                </c:pt>
                <c:pt idx="15">
                  <c:v>1.5880000000000001</c:v>
                </c:pt>
                <c:pt idx="16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(data)'!$I$198:$I$213</c:f>
            </c:numRef>
          </c:xVal>
          <c:yVal>
            <c:numRef>
              <c:f>'Basabari khal (data)'!$J$198:$J$213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3296"/>
        <c:axId val="207624832"/>
      </c:scatterChart>
      <c:valAx>
        <c:axId val="207623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24832"/>
        <c:crosses val="autoZero"/>
        <c:crossBetween val="midCat"/>
      </c:valAx>
      <c:valAx>
        <c:axId val="2076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23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(data)'!$B$217:$B$233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 (data)'!$C$217:$C$233</c:f>
              <c:numCache>
                <c:formatCode>0.000</c:formatCode>
                <c:ptCount val="17"/>
                <c:pt idx="0">
                  <c:v>0.46200000000000002</c:v>
                </c:pt>
                <c:pt idx="1">
                  <c:v>1.087</c:v>
                </c:pt>
                <c:pt idx="2">
                  <c:v>2.9860000000000002</c:v>
                </c:pt>
                <c:pt idx="3">
                  <c:v>2.972</c:v>
                </c:pt>
                <c:pt idx="4">
                  <c:v>1.5640000000000001</c:v>
                </c:pt>
                <c:pt idx="5">
                  <c:v>1.0860000000000001</c:v>
                </c:pt>
                <c:pt idx="6">
                  <c:v>0.64200000000000002</c:v>
                </c:pt>
                <c:pt idx="7">
                  <c:v>0.26700000000000002</c:v>
                </c:pt>
                <c:pt idx="8">
                  <c:v>0.16200000000000001</c:v>
                </c:pt>
                <c:pt idx="9">
                  <c:v>0.26400000000000001</c:v>
                </c:pt>
                <c:pt idx="10">
                  <c:v>0.377</c:v>
                </c:pt>
                <c:pt idx="11">
                  <c:v>0.498</c:v>
                </c:pt>
                <c:pt idx="12">
                  <c:v>0.56100000000000005</c:v>
                </c:pt>
                <c:pt idx="13">
                  <c:v>0.79800000000000004</c:v>
                </c:pt>
                <c:pt idx="14">
                  <c:v>0.78700000000000003</c:v>
                </c:pt>
                <c:pt idx="15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(data)'!$I$217:$I$233</c:f>
            </c:numRef>
          </c:xVal>
          <c:yVal>
            <c:numRef>
              <c:f>'Basabari khal (data)'!$J$217:$J$233</c:f>
            </c:numRef>
          </c:yVal>
          <c:smooth val="0"/>
          <c:extLst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7888"/>
        <c:axId val="207660160"/>
      </c:scatterChart>
      <c:valAx>
        <c:axId val="207637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0160"/>
        <c:crosses val="autoZero"/>
        <c:crossBetween val="midCat"/>
      </c:valAx>
      <c:valAx>
        <c:axId val="20766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37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(data)'!$B$236:$B$259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'Basabari khal (data)'!$C$236:$C$259</c:f>
              <c:numCache>
                <c:formatCode>0.000</c:formatCode>
                <c:ptCount val="24"/>
                <c:pt idx="0">
                  <c:v>0.438</c:v>
                </c:pt>
                <c:pt idx="1">
                  <c:v>1.2450000000000001</c:v>
                </c:pt>
                <c:pt idx="2">
                  <c:v>2.7280000000000002</c:v>
                </c:pt>
                <c:pt idx="3">
                  <c:v>2.7229999999999999</c:v>
                </c:pt>
                <c:pt idx="4">
                  <c:v>1.5449999999999999</c:v>
                </c:pt>
                <c:pt idx="5">
                  <c:v>0.89300000000000002</c:v>
                </c:pt>
                <c:pt idx="6">
                  <c:v>0.38700000000000001</c:v>
                </c:pt>
                <c:pt idx="7">
                  <c:v>-1.7999999999999999E-2</c:v>
                </c:pt>
                <c:pt idx="8">
                  <c:v>-0.122</c:v>
                </c:pt>
                <c:pt idx="9">
                  <c:v>-1.4999999999999999E-2</c:v>
                </c:pt>
                <c:pt idx="10">
                  <c:v>2.5000000000000001E-2</c:v>
                </c:pt>
                <c:pt idx="11">
                  <c:v>0.114</c:v>
                </c:pt>
                <c:pt idx="12">
                  <c:v>0.32500000000000001</c:v>
                </c:pt>
                <c:pt idx="13">
                  <c:v>0.78700000000000003</c:v>
                </c:pt>
                <c:pt idx="14">
                  <c:v>0.79900000000000004</c:v>
                </c:pt>
                <c:pt idx="15">
                  <c:v>0.81499999999999995</c:v>
                </c:pt>
                <c:pt idx="16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(data)'!$I$236:$I$259</c:f>
            </c:numRef>
          </c:xVal>
          <c:yVal>
            <c:numRef>
              <c:f>'Basabari khal (data)'!$J$236:$J$259</c:f>
            </c:numRef>
          </c:yVal>
          <c:smooth val="0"/>
          <c:extLst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584"/>
        <c:axId val="208097664"/>
      </c:scatterChart>
      <c:valAx>
        <c:axId val="20808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97664"/>
        <c:crosses val="autoZero"/>
        <c:crossBetween val="midCat"/>
      </c:valAx>
      <c:valAx>
        <c:axId val="20809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8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'Offtake khal'!$C$44:$C$61</c:f>
              <c:numCache>
                <c:formatCode>0.000</c:formatCode>
                <c:ptCount val="18"/>
                <c:pt idx="0">
                  <c:v>2.6840000000000002</c:v>
                </c:pt>
                <c:pt idx="1">
                  <c:v>2.6749999999999998</c:v>
                </c:pt>
                <c:pt idx="2">
                  <c:v>2.6539999999999999</c:v>
                </c:pt>
                <c:pt idx="3">
                  <c:v>1.149</c:v>
                </c:pt>
                <c:pt idx="4">
                  <c:v>7.4999999999999997E-2</c:v>
                </c:pt>
                <c:pt idx="5">
                  <c:v>-0.42199999999999999</c:v>
                </c:pt>
                <c:pt idx="6">
                  <c:v>-0.52600000000000002</c:v>
                </c:pt>
                <c:pt idx="7">
                  <c:v>-0.42399999999999999</c:v>
                </c:pt>
                <c:pt idx="8">
                  <c:v>5.3999999999999999E-2</c:v>
                </c:pt>
                <c:pt idx="9">
                  <c:v>0.47199999999999998</c:v>
                </c:pt>
                <c:pt idx="10">
                  <c:v>1.0489999999999999</c:v>
                </c:pt>
                <c:pt idx="11">
                  <c:v>1.03</c:v>
                </c:pt>
                <c:pt idx="12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0000"/>
        <c:axId val="203681792"/>
      </c:scatterChart>
      <c:valAx>
        <c:axId val="203680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81792"/>
        <c:crosses val="autoZero"/>
        <c:crossBetween val="midCat"/>
      </c:valAx>
      <c:valAx>
        <c:axId val="20368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80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(data)'!$B$262:$B$278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'Basabari khal (data)'!$C$262:$C$278</c:f>
              <c:numCache>
                <c:formatCode>0.000</c:formatCode>
                <c:ptCount val="17"/>
                <c:pt idx="0">
                  <c:v>1.21</c:v>
                </c:pt>
                <c:pt idx="1">
                  <c:v>1.8540000000000001</c:v>
                </c:pt>
                <c:pt idx="2">
                  <c:v>3.0939999999999999</c:v>
                </c:pt>
                <c:pt idx="3">
                  <c:v>3.0790000000000002</c:v>
                </c:pt>
                <c:pt idx="4">
                  <c:v>1.859</c:v>
                </c:pt>
                <c:pt idx="5">
                  <c:v>1.1100000000000001</c:v>
                </c:pt>
                <c:pt idx="6">
                  <c:v>0.496</c:v>
                </c:pt>
                <c:pt idx="7">
                  <c:v>8.5999999999999993E-2</c:v>
                </c:pt>
                <c:pt idx="8">
                  <c:v>-1.4999999999999999E-2</c:v>
                </c:pt>
                <c:pt idx="9">
                  <c:v>8.8999999999999996E-2</c:v>
                </c:pt>
                <c:pt idx="10">
                  <c:v>0.35399999999999998</c:v>
                </c:pt>
                <c:pt idx="11">
                  <c:v>0.7</c:v>
                </c:pt>
                <c:pt idx="12">
                  <c:v>0.999</c:v>
                </c:pt>
                <c:pt idx="13">
                  <c:v>1.909</c:v>
                </c:pt>
                <c:pt idx="14">
                  <c:v>1.9039999999999999</c:v>
                </c:pt>
                <c:pt idx="15">
                  <c:v>1.2090000000000001</c:v>
                </c:pt>
                <c:pt idx="16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(data)'!$I$262:$I$278</c:f>
            </c:numRef>
          </c:xVal>
          <c:yVal>
            <c:numRef>
              <c:f>'Basabari khal (data)'!$J$262:$J$278</c:f>
            </c:numRef>
          </c:yVal>
          <c:smooth val="0"/>
          <c:extLst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8528"/>
        <c:axId val="208120064"/>
      </c:scatterChart>
      <c:valAx>
        <c:axId val="208118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20064"/>
        <c:crosses val="autoZero"/>
        <c:crossBetween val="midCat"/>
      </c:valAx>
      <c:valAx>
        <c:axId val="20812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18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(data)'!$B$282:$B$299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</c:numCache>
            </c:numRef>
          </c:xVal>
          <c:yVal>
            <c:numRef>
              <c:f>'Basabari khal (data)'!$C$282:$C$299</c:f>
              <c:numCache>
                <c:formatCode>0.000</c:formatCode>
                <c:ptCount val="18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-0.14000000000000001</c:v>
                </c:pt>
                <c:pt idx="8">
                  <c:v>-0.24299999999999999</c:v>
                </c:pt>
                <c:pt idx="9">
                  <c:v>-0.14199999999999999</c:v>
                </c:pt>
                <c:pt idx="10">
                  <c:v>0.14699999999999999</c:v>
                </c:pt>
                <c:pt idx="11">
                  <c:v>0.85399999999999998</c:v>
                </c:pt>
                <c:pt idx="12">
                  <c:v>1.5580000000000001</c:v>
                </c:pt>
                <c:pt idx="13">
                  <c:v>2.456</c:v>
                </c:pt>
                <c:pt idx="14">
                  <c:v>2.4470000000000001</c:v>
                </c:pt>
                <c:pt idx="15">
                  <c:v>1.534</c:v>
                </c:pt>
                <c:pt idx="16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(data)'!$I$283:$I$299</c:f>
            </c:numRef>
          </c:xVal>
          <c:yVal>
            <c:numRef>
              <c:f>'Basabari khal (data)'!$J$283:$J$299</c:f>
            </c:numRef>
          </c:yVal>
          <c:smooth val="0"/>
          <c:extLst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7216"/>
        <c:axId val="208241408"/>
      </c:scatterChart>
      <c:valAx>
        <c:axId val="208137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41408"/>
        <c:crosses val="autoZero"/>
        <c:crossBetween val="midCat"/>
      </c:valAx>
      <c:valAx>
        <c:axId val="2082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37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(data)'!$B$302:$B$324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'Basabari khal (data)'!$C$302:$C$324</c:f>
              <c:numCache>
                <c:formatCode>0.000</c:formatCode>
                <c:ptCount val="23"/>
                <c:pt idx="0">
                  <c:v>0.95599999999999996</c:v>
                </c:pt>
                <c:pt idx="1">
                  <c:v>1.367</c:v>
                </c:pt>
                <c:pt idx="2">
                  <c:v>3.3940000000000001</c:v>
                </c:pt>
                <c:pt idx="3">
                  <c:v>3.387</c:v>
                </c:pt>
                <c:pt idx="4">
                  <c:v>2.1509999999999998</c:v>
                </c:pt>
                <c:pt idx="5">
                  <c:v>1.1679999999999999</c:v>
                </c:pt>
                <c:pt idx="6">
                  <c:v>0.34699999999999998</c:v>
                </c:pt>
                <c:pt idx="7">
                  <c:v>-0.14000000000000001</c:v>
                </c:pt>
                <c:pt idx="8">
                  <c:v>-0.29799999999999999</c:v>
                </c:pt>
                <c:pt idx="9">
                  <c:v>-0.14199999999999999</c:v>
                </c:pt>
                <c:pt idx="10">
                  <c:v>0.316</c:v>
                </c:pt>
                <c:pt idx="11">
                  <c:v>1.1539999999999999</c:v>
                </c:pt>
                <c:pt idx="12">
                  <c:v>2.0640000000000001</c:v>
                </c:pt>
                <c:pt idx="13">
                  <c:v>2.5579999999999998</c:v>
                </c:pt>
                <c:pt idx="14">
                  <c:v>2.5470000000000002</c:v>
                </c:pt>
                <c:pt idx="15">
                  <c:v>1.4570000000000001</c:v>
                </c:pt>
                <c:pt idx="16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(data)'!$I$303:$I$324</c:f>
            </c:numRef>
          </c:xVal>
          <c:yVal>
            <c:numRef>
              <c:f>'Basabari khal (data)'!$J$303:$J$324</c:f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232"/>
        <c:axId val="208257024"/>
      </c:scatterChart>
      <c:valAx>
        <c:axId val="208255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7024"/>
        <c:crosses val="autoZero"/>
        <c:crossBetween val="midCat"/>
      </c:valAx>
      <c:valAx>
        <c:axId val="2082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5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(data)'!$B$327:$B$350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'Basabari khal (data)'!$C$327:$C$350</c:f>
              <c:numCache>
                <c:formatCode>0.000</c:formatCode>
                <c:ptCount val="24"/>
                <c:pt idx="0">
                  <c:v>1.474</c:v>
                </c:pt>
                <c:pt idx="1">
                  <c:v>1.4630000000000001</c:v>
                </c:pt>
                <c:pt idx="2">
                  <c:v>1.4490000000000001</c:v>
                </c:pt>
                <c:pt idx="3">
                  <c:v>0.94199999999999995</c:v>
                </c:pt>
                <c:pt idx="4">
                  <c:v>0.10199999999999999</c:v>
                </c:pt>
                <c:pt idx="5">
                  <c:v>-0.13100000000000001</c:v>
                </c:pt>
                <c:pt idx="6">
                  <c:v>-0.254</c:v>
                </c:pt>
                <c:pt idx="7">
                  <c:v>-0.126</c:v>
                </c:pt>
                <c:pt idx="8">
                  <c:v>0.26400000000000001</c:v>
                </c:pt>
                <c:pt idx="9">
                  <c:v>1.0680000000000001</c:v>
                </c:pt>
                <c:pt idx="10">
                  <c:v>1.661</c:v>
                </c:pt>
                <c:pt idx="11">
                  <c:v>1.6679999999999999</c:v>
                </c:pt>
                <c:pt idx="12">
                  <c:v>1.673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(data)'!$I$327:$I$351</c:f>
            </c:numRef>
          </c:xVal>
          <c:yVal>
            <c:numRef>
              <c:f>'Basabari khal (data)'!$J$327:$J$351</c:f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680"/>
        <c:axId val="208169216"/>
      </c:scatterChart>
      <c:valAx>
        <c:axId val="208167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69216"/>
        <c:crosses val="autoZero"/>
        <c:crossBetween val="midCat"/>
      </c:valAx>
      <c:valAx>
        <c:axId val="20816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67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47</c:v>
                </c:pt>
                <c:pt idx="16">
                  <c:v>55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-2.9289999999999998</c:v>
                </c:pt>
                <c:pt idx="1">
                  <c:v>-2.9369999999999998</c:v>
                </c:pt>
                <c:pt idx="2">
                  <c:v>-2.9780000000000002</c:v>
                </c:pt>
                <c:pt idx="3">
                  <c:v>-3.3130000000000002</c:v>
                </c:pt>
                <c:pt idx="4">
                  <c:v>-3.508</c:v>
                </c:pt>
                <c:pt idx="5">
                  <c:v>-3.6139999999999999</c:v>
                </c:pt>
                <c:pt idx="6">
                  <c:v>-3.7370000000000001</c:v>
                </c:pt>
                <c:pt idx="7">
                  <c:v>-3.8130000000000002</c:v>
                </c:pt>
                <c:pt idx="8">
                  <c:v>-4.0190000000000001</c:v>
                </c:pt>
                <c:pt idx="9">
                  <c:v>-3.8170000000000002</c:v>
                </c:pt>
                <c:pt idx="10">
                  <c:v>-3.2130000000000001</c:v>
                </c:pt>
                <c:pt idx="11">
                  <c:v>-2.5099999999999998</c:v>
                </c:pt>
                <c:pt idx="12">
                  <c:v>-1.724</c:v>
                </c:pt>
                <c:pt idx="13">
                  <c:v>-0.71</c:v>
                </c:pt>
                <c:pt idx="14">
                  <c:v>0.95499999999999996</c:v>
                </c:pt>
                <c:pt idx="15">
                  <c:v>0.96099999999999997</c:v>
                </c:pt>
                <c:pt idx="16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2720"/>
        <c:axId val="204468608"/>
      </c:scatterChart>
      <c:valAx>
        <c:axId val="204462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68608"/>
        <c:crosses val="autoZero"/>
        <c:crossBetween val="midCat"/>
      </c:valAx>
      <c:valAx>
        <c:axId val="2044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62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46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2.681</c:v>
                </c:pt>
                <c:pt idx="1">
                  <c:v>2.6720000000000002</c:v>
                </c:pt>
                <c:pt idx="2">
                  <c:v>2.6629999999999998</c:v>
                </c:pt>
                <c:pt idx="3">
                  <c:v>0.18099999999999999</c:v>
                </c:pt>
                <c:pt idx="4">
                  <c:v>-0.504</c:v>
                </c:pt>
                <c:pt idx="5">
                  <c:v>-1.5129999999999999</c:v>
                </c:pt>
                <c:pt idx="6">
                  <c:v>-2.3029999999999999</c:v>
                </c:pt>
                <c:pt idx="7">
                  <c:v>-2.5390000000000001</c:v>
                </c:pt>
                <c:pt idx="8">
                  <c:v>-2.3149999999999999</c:v>
                </c:pt>
                <c:pt idx="9">
                  <c:v>-1.5249999999999999</c:v>
                </c:pt>
                <c:pt idx="10">
                  <c:v>-0.52</c:v>
                </c:pt>
                <c:pt idx="11">
                  <c:v>0.14499999999999999</c:v>
                </c:pt>
                <c:pt idx="12">
                  <c:v>2.86</c:v>
                </c:pt>
                <c:pt idx="13">
                  <c:v>2.8759999999999999</c:v>
                </c:pt>
                <c:pt idx="14">
                  <c:v>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2240"/>
        <c:axId val="204043776"/>
      </c:scatterChart>
      <c:valAx>
        <c:axId val="204042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43776"/>
        <c:crosses val="autoZero"/>
        <c:crossBetween val="midCat"/>
      </c:valAx>
      <c:valAx>
        <c:axId val="20404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42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</c:numCache>
            </c:numRef>
          </c:xVal>
          <c:yVal>
            <c:numRef>
              <c:f>'Outfall khal'!$C$46:$C$62</c:f>
              <c:numCache>
                <c:formatCode>0.000</c:formatCode>
                <c:ptCount val="17"/>
                <c:pt idx="0">
                  <c:v>2.7810000000000001</c:v>
                </c:pt>
                <c:pt idx="1">
                  <c:v>2.77</c:v>
                </c:pt>
                <c:pt idx="2">
                  <c:v>2.754</c:v>
                </c:pt>
                <c:pt idx="3">
                  <c:v>0.38500000000000001</c:v>
                </c:pt>
                <c:pt idx="4">
                  <c:v>-1.615</c:v>
                </c:pt>
                <c:pt idx="5">
                  <c:v>-2.7040000000000002</c:v>
                </c:pt>
                <c:pt idx="6">
                  <c:v>-3.4990000000000001</c:v>
                </c:pt>
                <c:pt idx="7">
                  <c:v>-3.7080000000000002</c:v>
                </c:pt>
                <c:pt idx="8">
                  <c:v>-3.504</c:v>
                </c:pt>
                <c:pt idx="9">
                  <c:v>-2.7149999999999999</c:v>
                </c:pt>
                <c:pt idx="10">
                  <c:v>-1.64</c:v>
                </c:pt>
                <c:pt idx="11">
                  <c:v>0.32500000000000001</c:v>
                </c:pt>
                <c:pt idx="12">
                  <c:v>2.903</c:v>
                </c:pt>
                <c:pt idx="13">
                  <c:v>2.9119999999999999</c:v>
                </c:pt>
                <c:pt idx="14">
                  <c:v>2.9209999999999998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2448"/>
        <c:axId val="204073984"/>
      </c:scatterChart>
      <c:valAx>
        <c:axId val="204072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3984"/>
        <c:crosses val="autoZero"/>
        <c:crossBetween val="midCat"/>
      </c:valAx>
      <c:valAx>
        <c:axId val="20407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2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'Basabari khal'!$C$5:$C$26</c:f>
              <c:numCache>
                <c:formatCode>0.000</c:formatCode>
                <c:ptCount val="22"/>
                <c:pt idx="0">
                  <c:v>2.6160000000000001</c:v>
                </c:pt>
                <c:pt idx="1">
                  <c:v>2.6110000000000002</c:v>
                </c:pt>
                <c:pt idx="2">
                  <c:v>2.597</c:v>
                </c:pt>
                <c:pt idx="3">
                  <c:v>-1.4E-2</c:v>
                </c:pt>
                <c:pt idx="4">
                  <c:v>-1.5069999999999999</c:v>
                </c:pt>
                <c:pt idx="5">
                  <c:v>-2.637</c:v>
                </c:pt>
                <c:pt idx="6">
                  <c:v>-2.915</c:v>
                </c:pt>
                <c:pt idx="7">
                  <c:v>-2.629</c:v>
                </c:pt>
                <c:pt idx="8">
                  <c:v>-1.5149999999999999</c:v>
                </c:pt>
                <c:pt idx="9">
                  <c:v>-3.9E-2</c:v>
                </c:pt>
                <c:pt idx="10">
                  <c:v>2.694</c:v>
                </c:pt>
                <c:pt idx="11">
                  <c:v>2.7010000000000001</c:v>
                </c:pt>
                <c:pt idx="12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khal'!$J$5:$J$26</c:f>
              <c:numCache>
                <c:formatCode>0.000</c:formatCode>
                <c:ptCount val="22"/>
                <c:pt idx="1">
                  <c:v>2.6160000000000001</c:v>
                </c:pt>
                <c:pt idx="2">
                  <c:v>2.6110000000000002</c:v>
                </c:pt>
                <c:pt idx="3">
                  <c:v>2.597</c:v>
                </c:pt>
                <c:pt idx="4">
                  <c:v>-1.4E-2</c:v>
                </c:pt>
                <c:pt idx="5">
                  <c:v>-1.5069999999999999</c:v>
                </c:pt>
                <c:pt idx="6">
                  <c:v>-2.637</c:v>
                </c:pt>
                <c:pt idx="7">
                  <c:v>-2.915</c:v>
                </c:pt>
                <c:pt idx="8">
                  <c:v>-2.629</c:v>
                </c:pt>
                <c:pt idx="9">
                  <c:v>-1.5149999999999999</c:v>
                </c:pt>
                <c:pt idx="10">
                  <c:v>-3.9E-2</c:v>
                </c:pt>
                <c:pt idx="11">
                  <c:v>2.694</c:v>
                </c:pt>
                <c:pt idx="12">
                  <c:v>2.7010000000000001</c:v>
                </c:pt>
                <c:pt idx="13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9152"/>
        <c:axId val="204770688"/>
      </c:scatterChart>
      <c:valAx>
        <c:axId val="204769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70688"/>
        <c:crosses val="autoZero"/>
        <c:crossBetween val="midCat"/>
      </c:valAx>
      <c:valAx>
        <c:axId val="20477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9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khal'!$C$36:$C$57</c:f>
              <c:numCache>
                <c:formatCode>0.000</c:formatCode>
                <c:ptCount val="22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khal'!$J$37:$J$58</c:f>
              <c:numCache>
                <c:formatCode>0.000</c:formatCode>
                <c:ptCount val="22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9808"/>
        <c:axId val="205801344"/>
      </c:scatterChart>
      <c:valAx>
        <c:axId val="205799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01344"/>
        <c:crosses val="autoZero"/>
        <c:crossBetween val="midCat"/>
      </c:valAx>
      <c:valAx>
        <c:axId val="20580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9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27</xdr:col>
      <xdr:colOff>238125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22861</xdr:rowOff>
    </xdr:from>
    <xdr:to>
      <xdr:col>19</xdr:col>
      <xdr:colOff>317501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333375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19</xdr:col>
      <xdr:colOff>317500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407013</xdr:colOff>
      <xdr:row>5</xdr:row>
      <xdr:rowOff>70486</xdr:rowOff>
    </xdr:from>
    <xdr:to>
      <xdr:col>19</xdr:col>
      <xdr:colOff>412750</xdr:colOff>
      <xdr:row>19</xdr:row>
      <xdr:rowOff>47626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381000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46</xdr:row>
      <xdr:rowOff>1</xdr:rowOff>
    </xdr:from>
    <xdr:to>
      <xdr:col>19</xdr:col>
      <xdr:colOff>444500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100</xdr:row>
      <xdr:rowOff>31197</xdr:rowOff>
    </xdr:from>
    <xdr:to>
      <xdr:col>19</xdr:col>
      <xdr:colOff>186833</xdr:colOff>
      <xdr:row>113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131</xdr:row>
      <xdr:rowOff>38817</xdr:rowOff>
    </xdr:from>
    <xdr:to>
      <xdr:col>19</xdr:col>
      <xdr:colOff>163973</xdr:colOff>
      <xdr:row>145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157</xdr:row>
      <xdr:rowOff>38817</xdr:rowOff>
    </xdr:from>
    <xdr:to>
      <xdr:col>19</xdr:col>
      <xdr:colOff>163973</xdr:colOff>
      <xdr:row>171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183</xdr:row>
      <xdr:rowOff>38817</xdr:rowOff>
    </xdr:from>
    <xdr:to>
      <xdr:col>19</xdr:col>
      <xdr:colOff>163973</xdr:colOff>
      <xdr:row>197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240</xdr:row>
      <xdr:rowOff>38817</xdr:rowOff>
    </xdr:from>
    <xdr:to>
      <xdr:col>19</xdr:col>
      <xdr:colOff>163973</xdr:colOff>
      <xdr:row>254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272</xdr:row>
      <xdr:rowOff>38817</xdr:rowOff>
    </xdr:from>
    <xdr:to>
      <xdr:col>19</xdr:col>
      <xdr:colOff>163973</xdr:colOff>
      <xdr:row>286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303</xdr:row>
      <xdr:rowOff>38817</xdr:rowOff>
    </xdr:from>
    <xdr:to>
      <xdr:col>19</xdr:col>
      <xdr:colOff>163973</xdr:colOff>
      <xdr:row>317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372</xdr:row>
      <xdr:rowOff>38817</xdr:rowOff>
    </xdr:from>
    <xdr:to>
      <xdr:col>19</xdr:col>
      <xdr:colOff>163973</xdr:colOff>
      <xdr:row>386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410</xdr:row>
      <xdr:rowOff>38817</xdr:rowOff>
    </xdr:from>
    <xdr:to>
      <xdr:col>19</xdr:col>
      <xdr:colOff>163973</xdr:colOff>
      <xdr:row>424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445</xdr:row>
      <xdr:rowOff>38817</xdr:rowOff>
    </xdr:from>
    <xdr:to>
      <xdr:col>19</xdr:col>
      <xdr:colOff>163973</xdr:colOff>
      <xdr:row>459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482</xdr:row>
      <xdr:rowOff>38817</xdr:rowOff>
    </xdr:from>
    <xdr:to>
      <xdr:col>19</xdr:col>
      <xdr:colOff>163973</xdr:colOff>
      <xdr:row>496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511</xdr:row>
      <xdr:rowOff>38817</xdr:rowOff>
    </xdr:from>
    <xdr:to>
      <xdr:col>19</xdr:col>
      <xdr:colOff>163973</xdr:colOff>
      <xdr:row>525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540</xdr:row>
      <xdr:rowOff>38817</xdr:rowOff>
    </xdr:from>
    <xdr:to>
      <xdr:col>19</xdr:col>
      <xdr:colOff>163973</xdr:colOff>
      <xdr:row>554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29</xdr:row>
      <xdr:rowOff>0</xdr:rowOff>
    </xdr:from>
    <xdr:to>
      <xdr:col>8</xdr:col>
      <xdr:colOff>161926</xdr:colOff>
      <xdr:row>36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29</xdr:row>
      <xdr:rowOff>27046</xdr:rowOff>
    </xdr:from>
    <xdr:to>
      <xdr:col>4</xdr:col>
      <xdr:colOff>543984</xdr:colOff>
      <xdr:row>36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29</xdr:row>
      <xdr:rowOff>27045</xdr:rowOff>
    </xdr:from>
    <xdr:to>
      <xdr:col>2</xdr:col>
      <xdr:colOff>349958</xdr:colOff>
      <xdr:row>36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171045</xdr:colOff>
      <xdr:row>3</xdr:row>
      <xdr:rowOff>146648</xdr:rowOff>
    </xdr:from>
    <xdr:to>
      <xdr:col>19</xdr:col>
      <xdr:colOff>128029</xdr:colOff>
      <xdr:row>17</xdr:row>
      <xdr:rowOff>80873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22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41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66</xdr:row>
      <xdr:rowOff>31197</xdr:rowOff>
    </xdr:from>
    <xdr:to>
      <xdr:col>19</xdr:col>
      <xdr:colOff>186833</xdr:colOff>
      <xdr:row>79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83</xdr:row>
      <xdr:rowOff>38817</xdr:rowOff>
    </xdr:from>
    <xdr:to>
      <xdr:col>19</xdr:col>
      <xdr:colOff>163973</xdr:colOff>
      <xdr:row>96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99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9300</xdr:colOff>
      <xdr:row>113</xdr:row>
      <xdr:rowOff>2875</xdr:rowOff>
    </xdr:from>
    <xdr:to>
      <xdr:col>19</xdr:col>
      <xdr:colOff>172959</xdr:colOff>
      <xdr:row>126</xdr:row>
      <xdr:rowOff>125803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314</xdr:colOff>
      <xdr:row>130</xdr:row>
      <xdr:rowOff>38818</xdr:rowOff>
    </xdr:from>
    <xdr:to>
      <xdr:col>19</xdr:col>
      <xdr:colOff>163973</xdr:colOff>
      <xdr:row>142</xdr:row>
      <xdr:rowOff>107831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163</xdr:row>
      <xdr:rowOff>38817</xdr:rowOff>
    </xdr:from>
    <xdr:to>
      <xdr:col>19</xdr:col>
      <xdr:colOff>163973</xdr:colOff>
      <xdr:row>177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18285</xdr:colOff>
      <xdr:row>178</xdr:row>
      <xdr:rowOff>83747</xdr:rowOff>
    </xdr:from>
    <xdr:to>
      <xdr:col>19</xdr:col>
      <xdr:colOff>181944</xdr:colOff>
      <xdr:row>192</xdr:row>
      <xdr:rowOff>17972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197</xdr:row>
      <xdr:rowOff>38817</xdr:rowOff>
    </xdr:from>
    <xdr:to>
      <xdr:col>19</xdr:col>
      <xdr:colOff>163973</xdr:colOff>
      <xdr:row>211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217</xdr:row>
      <xdr:rowOff>38817</xdr:rowOff>
    </xdr:from>
    <xdr:to>
      <xdr:col>19</xdr:col>
      <xdr:colOff>163973</xdr:colOff>
      <xdr:row>231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236</xdr:row>
      <xdr:rowOff>38817</xdr:rowOff>
    </xdr:from>
    <xdr:to>
      <xdr:col>19</xdr:col>
      <xdr:colOff>163973</xdr:colOff>
      <xdr:row>250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262</xdr:row>
      <xdr:rowOff>38817</xdr:rowOff>
    </xdr:from>
    <xdr:to>
      <xdr:col>19</xdr:col>
      <xdr:colOff>163973</xdr:colOff>
      <xdr:row>276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282</xdr:row>
      <xdr:rowOff>38817</xdr:rowOff>
    </xdr:from>
    <xdr:to>
      <xdr:col>19</xdr:col>
      <xdr:colOff>163973</xdr:colOff>
      <xdr:row>296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302</xdr:row>
      <xdr:rowOff>38817</xdr:rowOff>
    </xdr:from>
    <xdr:to>
      <xdr:col>19</xdr:col>
      <xdr:colOff>163973</xdr:colOff>
      <xdr:row>316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327</xdr:row>
      <xdr:rowOff>38817</xdr:rowOff>
    </xdr:from>
    <xdr:to>
      <xdr:col>19</xdr:col>
      <xdr:colOff>163973</xdr:colOff>
      <xdr:row>341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54"/>
  <sheetViews>
    <sheetView view="pageBreakPreview" zoomScale="98" zoomScaleNormal="100" zoomScaleSheetLayoutView="98" workbookViewId="0">
      <selection activeCell="R34" sqref="R34:AB37"/>
    </sheetView>
  </sheetViews>
  <sheetFormatPr defaultRowHeight="13.2" x14ac:dyDescent="0.25"/>
  <cols>
    <col min="1" max="1" width="7.88671875" style="81" customWidth="1"/>
    <col min="2" max="15" width="4.6640625" style="81" customWidth="1"/>
    <col min="16" max="16" width="3.6640625" style="81" customWidth="1"/>
    <col min="17" max="17" width="4.109375" style="81" customWidth="1"/>
    <col min="18" max="18" width="6.33203125" style="81" customWidth="1"/>
    <col min="19" max="19" width="3.6640625" style="81" customWidth="1"/>
    <col min="20" max="20" width="4.109375" style="81" customWidth="1"/>
    <col min="21" max="21" width="3.88671875" style="81" customWidth="1"/>
    <col min="22" max="22" width="4.44140625" style="81" customWidth="1"/>
    <col min="23" max="23" width="4.5546875" style="81" customWidth="1"/>
    <col min="24" max="24" width="4.44140625" style="81" customWidth="1"/>
    <col min="25" max="25" width="6.33203125" style="81" customWidth="1"/>
    <col min="26" max="26" width="4.5546875" style="81" customWidth="1"/>
    <col min="27" max="27" width="4.33203125" style="81" customWidth="1"/>
    <col min="28" max="28" width="6" style="81" customWidth="1"/>
    <col min="29" max="45" width="4.6640625" style="81" customWidth="1"/>
    <col min="46" max="255" width="9.109375" style="81"/>
    <col min="256" max="256" width="7.88671875" style="81" customWidth="1"/>
    <col min="257" max="283" width="4.6640625" style="81" customWidth="1"/>
    <col min="284" max="284" width="8.88671875" style="81" customWidth="1"/>
    <col min="285" max="301" width="4.6640625" style="81" customWidth="1"/>
    <col min="302" max="511" width="9.109375" style="81"/>
    <col min="512" max="512" width="7.88671875" style="81" customWidth="1"/>
    <col min="513" max="539" width="4.6640625" style="81" customWidth="1"/>
    <col min="540" max="540" width="8.88671875" style="81" customWidth="1"/>
    <col min="541" max="557" width="4.6640625" style="81" customWidth="1"/>
    <col min="558" max="767" width="9.109375" style="81"/>
    <col min="768" max="768" width="7.88671875" style="81" customWidth="1"/>
    <col min="769" max="795" width="4.6640625" style="81" customWidth="1"/>
    <col min="796" max="796" width="8.88671875" style="81" customWidth="1"/>
    <col min="797" max="813" width="4.6640625" style="81" customWidth="1"/>
    <col min="814" max="1023" width="9.109375" style="81"/>
    <col min="1024" max="1024" width="7.88671875" style="81" customWidth="1"/>
    <col min="1025" max="1051" width="4.6640625" style="81" customWidth="1"/>
    <col min="1052" max="1052" width="8.88671875" style="81" customWidth="1"/>
    <col min="1053" max="1069" width="4.6640625" style="81" customWidth="1"/>
    <col min="1070" max="1279" width="9.109375" style="81"/>
    <col min="1280" max="1280" width="7.88671875" style="81" customWidth="1"/>
    <col min="1281" max="1307" width="4.6640625" style="81" customWidth="1"/>
    <col min="1308" max="1308" width="8.88671875" style="81" customWidth="1"/>
    <col min="1309" max="1325" width="4.6640625" style="81" customWidth="1"/>
    <col min="1326" max="1535" width="9.109375" style="81"/>
    <col min="1536" max="1536" width="7.88671875" style="81" customWidth="1"/>
    <col min="1537" max="1563" width="4.6640625" style="81" customWidth="1"/>
    <col min="1564" max="1564" width="8.88671875" style="81" customWidth="1"/>
    <col min="1565" max="1581" width="4.6640625" style="81" customWidth="1"/>
    <col min="1582" max="1791" width="9.109375" style="81"/>
    <col min="1792" max="1792" width="7.88671875" style="81" customWidth="1"/>
    <col min="1793" max="1819" width="4.6640625" style="81" customWidth="1"/>
    <col min="1820" max="1820" width="8.88671875" style="81" customWidth="1"/>
    <col min="1821" max="1837" width="4.6640625" style="81" customWidth="1"/>
    <col min="1838" max="2047" width="9.109375" style="81"/>
    <col min="2048" max="2048" width="7.88671875" style="81" customWidth="1"/>
    <col min="2049" max="2075" width="4.6640625" style="81" customWidth="1"/>
    <col min="2076" max="2076" width="8.88671875" style="81" customWidth="1"/>
    <col min="2077" max="2093" width="4.6640625" style="81" customWidth="1"/>
    <col min="2094" max="2303" width="9.109375" style="81"/>
    <col min="2304" max="2304" width="7.88671875" style="81" customWidth="1"/>
    <col min="2305" max="2331" width="4.6640625" style="81" customWidth="1"/>
    <col min="2332" max="2332" width="8.88671875" style="81" customWidth="1"/>
    <col min="2333" max="2349" width="4.6640625" style="81" customWidth="1"/>
    <col min="2350" max="2559" width="9.109375" style="81"/>
    <col min="2560" max="2560" width="7.88671875" style="81" customWidth="1"/>
    <col min="2561" max="2587" width="4.6640625" style="81" customWidth="1"/>
    <col min="2588" max="2588" width="8.88671875" style="81" customWidth="1"/>
    <col min="2589" max="2605" width="4.6640625" style="81" customWidth="1"/>
    <col min="2606" max="2815" width="9.109375" style="81"/>
    <col min="2816" max="2816" width="7.88671875" style="81" customWidth="1"/>
    <col min="2817" max="2843" width="4.6640625" style="81" customWidth="1"/>
    <col min="2844" max="2844" width="8.88671875" style="81" customWidth="1"/>
    <col min="2845" max="2861" width="4.6640625" style="81" customWidth="1"/>
    <col min="2862" max="3071" width="9.109375" style="81"/>
    <col min="3072" max="3072" width="7.88671875" style="81" customWidth="1"/>
    <col min="3073" max="3099" width="4.6640625" style="81" customWidth="1"/>
    <col min="3100" max="3100" width="8.88671875" style="81" customWidth="1"/>
    <col min="3101" max="3117" width="4.6640625" style="81" customWidth="1"/>
    <col min="3118" max="3327" width="9.109375" style="81"/>
    <col min="3328" max="3328" width="7.88671875" style="81" customWidth="1"/>
    <col min="3329" max="3355" width="4.6640625" style="81" customWidth="1"/>
    <col min="3356" max="3356" width="8.88671875" style="81" customWidth="1"/>
    <col min="3357" max="3373" width="4.6640625" style="81" customWidth="1"/>
    <col min="3374" max="3583" width="9.109375" style="81"/>
    <col min="3584" max="3584" width="7.88671875" style="81" customWidth="1"/>
    <col min="3585" max="3611" width="4.6640625" style="81" customWidth="1"/>
    <col min="3612" max="3612" width="8.88671875" style="81" customWidth="1"/>
    <col min="3613" max="3629" width="4.6640625" style="81" customWidth="1"/>
    <col min="3630" max="3839" width="9.109375" style="81"/>
    <col min="3840" max="3840" width="7.88671875" style="81" customWidth="1"/>
    <col min="3841" max="3867" width="4.6640625" style="81" customWidth="1"/>
    <col min="3868" max="3868" width="8.88671875" style="81" customWidth="1"/>
    <col min="3869" max="3885" width="4.6640625" style="81" customWidth="1"/>
    <col min="3886" max="4095" width="9.109375" style="81"/>
    <col min="4096" max="4096" width="7.88671875" style="81" customWidth="1"/>
    <col min="4097" max="4123" width="4.6640625" style="81" customWidth="1"/>
    <col min="4124" max="4124" width="8.88671875" style="81" customWidth="1"/>
    <col min="4125" max="4141" width="4.6640625" style="81" customWidth="1"/>
    <col min="4142" max="4351" width="9.109375" style="81"/>
    <col min="4352" max="4352" width="7.88671875" style="81" customWidth="1"/>
    <col min="4353" max="4379" width="4.6640625" style="81" customWidth="1"/>
    <col min="4380" max="4380" width="8.88671875" style="81" customWidth="1"/>
    <col min="4381" max="4397" width="4.6640625" style="81" customWidth="1"/>
    <col min="4398" max="4607" width="9.109375" style="81"/>
    <col min="4608" max="4608" width="7.88671875" style="81" customWidth="1"/>
    <col min="4609" max="4635" width="4.6640625" style="81" customWidth="1"/>
    <col min="4636" max="4636" width="8.88671875" style="81" customWidth="1"/>
    <col min="4637" max="4653" width="4.6640625" style="81" customWidth="1"/>
    <col min="4654" max="4863" width="9.109375" style="81"/>
    <col min="4864" max="4864" width="7.88671875" style="81" customWidth="1"/>
    <col min="4865" max="4891" width="4.6640625" style="81" customWidth="1"/>
    <col min="4892" max="4892" width="8.88671875" style="81" customWidth="1"/>
    <col min="4893" max="4909" width="4.6640625" style="81" customWidth="1"/>
    <col min="4910" max="5119" width="9.109375" style="81"/>
    <col min="5120" max="5120" width="7.88671875" style="81" customWidth="1"/>
    <col min="5121" max="5147" width="4.6640625" style="81" customWidth="1"/>
    <col min="5148" max="5148" width="8.88671875" style="81" customWidth="1"/>
    <col min="5149" max="5165" width="4.6640625" style="81" customWidth="1"/>
    <col min="5166" max="5375" width="9.109375" style="81"/>
    <col min="5376" max="5376" width="7.88671875" style="81" customWidth="1"/>
    <col min="5377" max="5403" width="4.6640625" style="81" customWidth="1"/>
    <col min="5404" max="5404" width="8.88671875" style="81" customWidth="1"/>
    <col min="5405" max="5421" width="4.6640625" style="81" customWidth="1"/>
    <col min="5422" max="5631" width="9.109375" style="81"/>
    <col min="5632" max="5632" width="7.88671875" style="81" customWidth="1"/>
    <col min="5633" max="5659" width="4.6640625" style="81" customWidth="1"/>
    <col min="5660" max="5660" width="8.88671875" style="81" customWidth="1"/>
    <col min="5661" max="5677" width="4.6640625" style="81" customWidth="1"/>
    <col min="5678" max="5887" width="9.109375" style="81"/>
    <col min="5888" max="5888" width="7.88671875" style="81" customWidth="1"/>
    <col min="5889" max="5915" width="4.6640625" style="81" customWidth="1"/>
    <col min="5916" max="5916" width="8.88671875" style="81" customWidth="1"/>
    <col min="5917" max="5933" width="4.6640625" style="81" customWidth="1"/>
    <col min="5934" max="6143" width="9.109375" style="81"/>
    <col min="6144" max="6144" width="7.88671875" style="81" customWidth="1"/>
    <col min="6145" max="6171" width="4.6640625" style="81" customWidth="1"/>
    <col min="6172" max="6172" width="8.88671875" style="81" customWidth="1"/>
    <col min="6173" max="6189" width="4.6640625" style="81" customWidth="1"/>
    <col min="6190" max="6399" width="9.109375" style="81"/>
    <col min="6400" max="6400" width="7.88671875" style="81" customWidth="1"/>
    <col min="6401" max="6427" width="4.6640625" style="81" customWidth="1"/>
    <col min="6428" max="6428" width="8.88671875" style="81" customWidth="1"/>
    <col min="6429" max="6445" width="4.6640625" style="81" customWidth="1"/>
    <col min="6446" max="6655" width="9.109375" style="81"/>
    <col min="6656" max="6656" width="7.88671875" style="81" customWidth="1"/>
    <col min="6657" max="6683" width="4.6640625" style="81" customWidth="1"/>
    <col min="6684" max="6684" width="8.88671875" style="81" customWidth="1"/>
    <col min="6685" max="6701" width="4.6640625" style="81" customWidth="1"/>
    <col min="6702" max="6911" width="9.109375" style="81"/>
    <col min="6912" max="6912" width="7.88671875" style="81" customWidth="1"/>
    <col min="6913" max="6939" width="4.6640625" style="81" customWidth="1"/>
    <col min="6940" max="6940" width="8.88671875" style="81" customWidth="1"/>
    <col min="6941" max="6957" width="4.6640625" style="81" customWidth="1"/>
    <col min="6958" max="7167" width="9.109375" style="81"/>
    <col min="7168" max="7168" width="7.88671875" style="81" customWidth="1"/>
    <col min="7169" max="7195" width="4.6640625" style="81" customWidth="1"/>
    <col min="7196" max="7196" width="8.88671875" style="81" customWidth="1"/>
    <col min="7197" max="7213" width="4.6640625" style="81" customWidth="1"/>
    <col min="7214" max="7423" width="9.109375" style="81"/>
    <col min="7424" max="7424" width="7.88671875" style="81" customWidth="1"/>
    <col min="7425" max="7451" width="4.6640625" style="81" customWidth="1"/>
    <col min="7452" max="7452" width="8.88671875" style="81" customWidth="1"/>
    <col min="7453" max="7469" width="4.6640625" style="81" customWidth="1"/>
    <col min="7470" max="7679" width="9.109375" style="81"/>
    <col min="7680" max="7680" width="7.88671875" style="81" customWidth="1"/>
    <col min="7681" max="7707" width="4.6640625" style="81" customWidth="1"/>
    <col min="7708" max="7708" width="8.88671875" style="81" customWidth="1"/>
    <col min="7709" max="7725" width="4.6640625" style="81" customWidth="1"/>
    <col min="7726" max="7935" width="9.109375" style="81"/>
    <col min="7936" max="7936" width="7.88671875" style="81" customWidth="1"/>
    <col min="7937" max="7963" width="4.6640625" style="81" customWidth="1"/>
    <col min="7964" max="7964" width="8.88671875" style="81" customWidth="1"/>
    <col min="7965" max="7981" width="4.6640625" style="81" customWidth="1"/>
    <col min="7982" max="8191" width="9.109375" style="81"/>
    <col min="8192" max="8192" width="7.88671875" style="81" customWidth="1"/>
    <col min="8193" max="8219" width="4.6640625" style="81" customWidth="1"/>
    <col min="8220" max="8220" width="8.88671875" style="81" customWidth="1"/>
    <col min="8221" max="8237" width="4.6640625" style="81" customWidth="1"/>
    <col min="8238" max="8447" width="9.109375" style="81"/>
    <col min="8448" max="8448" width="7.88671875" style="81" customWidth="1"/>
    <col min="8449" max="8475" width="4.6640625" style="81" customWidth="1"/>
    <col min="8476" max="8476" width="8.88671875" style="81" customWidth="1"/>
    <col min="8477" max="8493" width="4.6640625" style="81" customWidth="1"/>
    <col min="8494" max="8703" width="9.109375" style="81"/>
    <col min="8704" max="8704" width="7.88671875" style="81" customWidth="1"/>
    <col min="8705" max="8731" width="4.6640625" style="81" customWidth="1"/>
    <col min="8732" max="8732" width="8.88671875" style="81" customWidth="1"/>
    <col min="8733" max="8749" width="4.6640625" style="81" customWidth="1"/>
    <col min="8750" max="8959" width="9.109375" style="81"/>
    <col min="8960" max="8960" width="7.88671875" style="81" customWidth="1"/>
    <col min="8961" max="8987" width="4.6640625" style="81" customWidth="1"/>
    <col min="8988" max="8988" width="8.88671875" style="81" customWidth="1"/>
    <col min="8989" max="9005" width="4.6640625" style="81" customWidth="1"/>
    <col min="9006" max="9215" width="9.109375" style="81"/>
    <col min="9216" max="9216" width="7.88671875" style="81" customWidth="1"/>
    <col min="9217" max="9243" width="4.6640625" style="81" customWidth="1"/>
    <col min="9244" max="9244" width="8.88671875" style="81" customWidth="1"/>
    <col min="9245" max="9261" width="4.6640625" style="81" customWidth="1"/>
    <col min="9262" max="9471" width="9.109375" style="81"/>
    <col min="9472" max="9472" width="7.88671875" style="81" customWidth="1"/>
    <col min="9473" max="9499" width="4.6640625" style="81" customWidth="1"/>
    <col min="9500" max="9500" width="8.88671875" style="81" customWidth="1"/>
    <col min="9501" max="9517" width="4.6640625" style="81" customWidth="1"/>
    <col min="9518" max="9727" width="9.109375" style="81"/>
    <col min="9728" max="9728" width="7.88671875" style="81" customWidth="1"/>
    <col min="9729" max="9755" width="4.6640625" style="81" customWidth="1"/>
    <col min="9756" max="9756" width="8.88671875" style="81" customWidth="1"/>
    <col min="9757" max="9773" width="4.6640625" style="81" customWidth="1"/>
    <col min="9774" max="9983" width="9.109375" style="81"/>
    <col min="9984" max="9984" width="7.88671875" style="81" customWidth="1"/>
    <col min="9985" max="10011" width="4.6640625" style="81" customWidth="1"/>
    <col min="10012" max="10012" width="8.88671875" style="81" customWidth="1"/>
    <col min="10013" max="10029" width="4.6640625" style="81" customWidth="1"/>
    <col min="10030" max="10239" width="9.109375" style="81"/>
    <col min="10240" max="10240" width="7.88671875" style="81" customWidth="1"/>
    <col min="10241" max="10267" width="4.6640625" style="81" customWidth="1"/>
    <col min="10268" max="10268" width="8.88671875" style="81" customWidth="1"/>
    <col min="10269" max="10285" width="4.6640625" style="81" customWidth="1"/>
    <col min="10286" max="10495" width="9.109375" style="81"/>
    <col min="10496" max="10496" width="7.88671875" style="81" customWidth="1"/>
    <col min="10497" max="10523" width="4.6640625" style="81" customWidth="1"/>
    <col min="10524" max="10524" width="8.88671875" style="81" customWidth="1"/>
    <col min="10525" max="10541" width="4.6640625" style="81" customWidth="1"/>
    <col min="10542" max="10751" width="9.109375" style="81"/>
    <col min="10752" max="10752" width="7.88671875" style="81" customWidth="1"/>
    <col min="10753" max="10779" width="4.6640625" style="81" customWidth="1"/>
    <col min="10780" max="10780" width="8.88671875" style="81" customWidth="1"/>
    <col min="10781" max="10797" width="4.6640625" style="81" customWidth="1"/>
    <col min="10798" max="11007" width="9.109375" style="81"/>
    <col min="11008" max="11008" width="7.88671875" style="81" customWidth="1"/>
    <col min="11009" max="11035" width="4.6640625" style="81" customWidth="1"/>
    <col min="11036" max="11036" width="8.88671875" style="81" customWidth="1"/>
    <col min="11037" max="11053" width="4.6640625" style="81" customWidth="1"/>
    <col min="11054" max="11263" width="9.109375" style="81"/>
    <col min="11264" max="11264" width="7.88671875" style="81" customWidth="1"/>
    <col min="11265" max="11291" width="4.6640625" style="81" customWidth="1"/>
    <col min="11292" max="11292" width="8.88671875" style="81" customWidth="1"/>
    <col min="11293" max="11309" width="4.6640625" style="81" customWidth="1"/>
    <col min="11310" max="11519" width="9.109375" style="81"/>
    <col min="11520" max="11520" width="7.88671875" style="81" customWidth="1"/>
    <col min="11521" max="11547" width="4.6640625" style="81" customWidth="1"/>
    <col min="11548" max="11548" width="8.88671875" style="81" customWidth="1"/>
    <col min="11549" max="11565" width="4.6640625" style="81" customWidth="1"/>
    <col min="11566" max="11775" width="9.109375" style="81"/>
    <col min="11776" max="11776" width="7.88671875" style="81" customWidth="1"/>
    <col min="11777" max="11803" width="4.6640625" style="81" customWidth="1"/>
    <col min="11804" max="11804" width="8.88671875" style="81" customWidth="1"/>
    <col min="11805" max="11821" width="4.6640625" style="81" customWidth="1"/>
    <col min="11822" max="12031" width="9.109375" style="81"/>
    <col min="12032" max="12032" width="7.88671875" style="81" customWidth="1"/>
    <col min="12033" max="12059" width="4.6640625" style="81" customWidth="1"/>
    <col min="12060" max="12060" width="8.88671875" style="81" customWidth="1"/>
    <col min="12061" max="12077" width="4.6640625" style="81" customWidth="1"/>
    <col min="12078" max="12287" width="9.109375" style="81"/>
    <col min="12288" max="12288" width="7.88671875" style="81" customWidth="1"/>
    <col min="12289" max="12315" width="4.6640625" style="81" customWidth="1"/>
    <col min="12316" max="12316" width="8.88671875" style="81" customWidth="1"/>
    <col min="12317" max="12333" width="4.6640625" style="81" customWidth="1"/>
    <col min="12334" max="12543" width="9.109375" style="81"/>
    <col min="12544" max="12544" width="7.88671875" style="81" customWidth="1"/>
    <col min="12545" max="12571" width="4.6640625" style="81" customWidth="1"/>
    <col min="12572" max="12572" width="8.88671875" style="81" customWidth="1"/>
    <col min="12573" max="12589" width="4.6640625" style="81" customWidth="1"/>
    <col min="12590" max="12799" width="9.109375" style="81"/>
    <col min="12800" max="12800" width="7.88671875" style="81" customWidth="1"/>
    <col min="12801" max="12827" width="4.6640625" style="81" customWidth="1"/>
    <col min="12828" max="12828" width="8.88671875" style="81" customWidth="1"/>
    <col min="12829" max="12845" width="4.6640625" style="81" customWidth="1"/>
    <col min="12846" max="13055" width="9.109375" style="81"/>
    <col min="13056" max="13056" width="7.88671875" style="81" customWidth="1"/>
    <col min="13057" max="13083" width="4.6640625" style="81" customWidth="1"/>
    <col min="13084" max="13084" width="8.88671875" style="81" customWidth="1"/>
    <col min="13085" max="13101" width="4.6640625" style="81" customWidth="1"/>
    <col min="13102" max="13311" width="9.109375" style="81"/>
    <col min="13312" max="13312" width="7.88671875" style="81" customWidth="1"/>
    <col min="13313" max="13339" width="4.6640625" style="81" customWidth="1"/>
    <col min="13340" max="13340" width="8.88671875" style="81" customWidth="1"/>
    <col min="13341" max="13357" width="4.6640625" style="81" customWidth="1"/>
    <col min="13358" max="13567" width="9.109375" style="81"/>
    <col min="13568" max="13568" width="7.88671875" style="81" customWidth="1"/>
    <col min="13569" max="13595" width="4.6640625" style="81" customWidth="1"/>
    <col min="13596" max="13596" width="8.88671875" style="81" customWidth="1"/>
    <col min="13597" max="13613" width="4.6640625" style="81" customWidth="1"/>
    <col min="13614" max="13823" width="9.109375" style="81"/>
    <col min="13824" max="13824" width="7.88671875" style="81" customWidth="1"/>
    <col min="13825" max="13851" width="4.6640625" style="81" customWidth="1"/>
    <col min="13852" max="13852" width="8.88671875" style="81" customWidth="1"/>
    <col min="13853" max="13869" width="4.6640625" style="81" customWidth="1"/>
    <col min="13870" max="14079" width="9.109375" style="81"/>
    <col min="14080" max="14080" width="7.88671875" style="81" customWidth="1"/>
    <col min="14081" max="14107" width="4.6640625" style="81" customWidth="1"/>
    <col min="14108" max="14108" width="8.88671875" style="81" customWidth="1"/>
    <col min="14109" max="14125" width="4.6640625" style="81" customWidth="1"/>
    <col min="14126" max="14335" width="9.109375" style="81"/>
    <col min="14336" max="14336" width="7.88671875" style="81" customWidth="1"/>
    <col min="14337" max="14363" width="4.6640625" style="81" customWidth="1"/>
    <col min="14364" max="14364" width="8.88671875" style="81" customWidth="1"/>
    <col min="14365" max="14381" width="4.6640625" style="81" customWidth="1"/>
    <col min="14382" max="14591" width="9.109375" style="81"/>
    <col min="14592" max="14592" width="7.88671875" style="81" customWidth="1"/>
    <col min="14593" max="14619" width="4.6640625" style="81" customWidth="1"/>
    <col min="14620" max="14620" width="8.88671875" style="81" customWidth="1"/>
    <col min="14621" max="14637" width="4.6640625" style="81" customWidth="1"/>
    <col min="14638" max="14847" width="9.109375" style="81"/>
    <col min="14848" max="14848" width="7.88671875" style="81" customWidth="1"/>
    <col min="14849" max="14875" width="4.6640625" style="81" customWidth="1"/>
    <col min="14876" max="14876" width="8.88671875" style="81" customWidth="1"/>
    <col min="14877" max="14893" width="4.6640625" style="81" customWidth="1"/>
    <col min="14894" max="15103" width="9.109375" style="81"/>
    <col min="15104" max="15104" width="7.88671875" style="81" customWidth="1"/>
    <col min="15105" max="15131" width="4.6640625" style="81" customWidth="1"/>
    <col min="15132" max="15132" width="8.88671875" style="81" customWidth="1"/>
    <col min="15133" max="15149" width="4.6640625" style="81" customWidth="1"/>
    <col min="15150" max="15359" width="9.109375" style="81"/>
    <col min="15360" max="15360" width="7.88671875" style="81" customWidth="1"/>
    <col min="15361" max="15387" width="4.6640625" style="81" customWidth="1"/>
    <col min="15388" max="15388" width="8.88671875" style="81" customWidth="1"/>
    <col min="15389" max="15405" width="4.6640625" style="81" customWidth="1"/>
    <col min="15406" max="15615" width="9.109375" style="81"/>
    <col min="15616" max="15616" width="7.88671875" style="81" customWidth="1"/>
    <col min="15617" max="15643" width="4.6640625" style="81" customWidth="1"/>
    <col min="15644" max="15644" width="8.88671875" style="81" customWidth="1"/>
    <col min="15645" max="15661" width="4.6640625" style="81" customWidth="1"/>
    <col min="15662" max="15871" width="9.109375" style="81"/>
    <col min="15872" max="15872" width="7.88671875" style="81" customWidth="1"/>
    <col min="15873" max="15899" width="4.6640625" style="81" customWidth="1"/>
    <col min="15900" max="15900" width="8.88671875" style="81" customWidth="1"/>
    <col min="15901" max="15917" width="4.6640625" style="81" customWidth="1"/>
    <col min="15918" max="16127" width="9.109375" style="81"/>
    <col min="16128" max="16128" width="7.88671875" style="81" customWidth="1"/>
    <col min="16129" max="16155" width="4.6640625" style="81" customWidth="1"/>
    <col min="16156" max="16156" width="8.88671875" style="81" customWidth="1"/>
    <col min="16157" max="16173" width="4.6640625" style="81" customWidth="1"/>
    <col min="16174" max="16384" width="9.109375" style="81"/>
  </cols>
  <sheetData>
    <row r="1" spans="1:39" s="68" customFormat="1" ht="12.75" customHeight="1" x14ac:dyDescent="0.3">
      <c r="A1" s="65" t="s">
        <v>46</v>
      </c>
      <c r="B1" s="97" t="s">
        <v>47</v>
      </c>
      <c r="C1" s="98"/>
      <c r="D1" s="98"/>
      <c r="E1" s="98"/>
      <c r="F1" s="98"/>
      <c r="G1" s="98"/>
      <c r="H1" s="98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7"/>
    </row>
    <row r="2" spans="1:39" s="68" customFormat="1" ht="9.6" x14ac:dyDescent="0.2">
      <c r="A2" s="69" t="s">
        <v>48</v>
      </c>
      <c r="B2" s="70">
        <v>0</v>
      </c>
      <c r="C2" s="70">
        <v>0.1</v>
      </c>
      <c r="D2" s="70">
        <v>0.2</v>
      </c>
      <c r="E2" s="70">
        <v>0.3</v>
      </c>
      <c r="F2" s="70">
        <v>0.4</v>
      </c>
      <c r="G2" s="70">
        <v>0.5</v>
      </c>
      <c r="H2" s="70">
        <v>0.6</v>
      </c>
      <c r="I2" s="70">
        <v>0.7</v>
      </c>
      <c r="J2" s="70">
        <v>0.8</v>
      </c>
      <c r="K2" s="70">
        <v>0.9</v>
      </c>
      <c r="L2" s="70">
        <v>1</v>
      </c>
      <c r="M2" s="70">
        <v>1.1000000000000001</v>
      </c>
      <c r="N2" s="70">
        <v>1.2</v>
      </c>
      <c r="O2" s="70">
        <v>1.3</v>
      </c>
      <c r="P2" s="70">
        <v>1.4</v>
      </c>
      <c r="Q2" s="70">
        <v>1.5</v>
      </c>
      <c r="R2" s="70">
        <v>1.6</v>
      </c>
      <c r="S2" s="70">
        <v>1.66</v>
      </c>
      <c r="T2" s="70"/>
      <c r="U2" s="70"/>
      <c r="V2" s="70"/>
      <c r="W2" s="70"/>
      <c r="X2" s="70"/>
      <c r="Y2" s="70"/>
      <c r="Z2" s="70"/>
      <c r="AA2" s="70"/>
      <c r="AB2" s="71"/>
      <c r="AC2" s="70"/>
      <c r="AD2" s="70"/>
      <c r="AE2" s="70"/>
      <c r="AF2" s="70"/>
      <c r="AG2" s="72"/>
      <c r="AH2" s="73"/>
      <c r="AI2" s="73"/>
      <c r="AJ2" s="73"/>
      <c r="AK2" s="73"/>
      <c r="AL2" s="73"/>
      <c r="AM2" s="73"/>
    </row>
    <row r="3" spans="1:39" s="68" customFormat="1" ht="9.6" x14ac:dyDescent="0.2">
      <c r="A3" s="69" t="s">
        <v>49</v>
      </c>
      <c r="B3" s="74">
        <v>-2.915</v>
      </c>
      <c r="C3" s="74">
        <v>-1.5269999999999999</v>
      </c>
      <c r="D3" s="74">
        <v>-0.78500000000000003</v>
      </c>
      <c r="E3" s="74">
        <v>-0.56299999999999994</v>
      </c>
      <c r="F3" s="74">
        <v>-4.1000000000000002E-2</v>
      </c>
      <c r="G3" s="74">
        <v>0.155</v>
      </c>
      <c r="H3" s="74">
        <v>0.124</v>
      </c>
      <c r="I3" s="74">
        <v>-0.373</v>
      </c>
      <c r="J3" s="74">
        <v>-4.9000000000000002E-2</v>
      </c>
      <c r="K3" s="74">
        <v>-0.189</v>
      </c>
      <c r="L3" s="74">
        <v>-4.0000000000000001E-3</v>
      </c>
      <c r="M3" s="74">
        <v>4.3999999999999997E-2</v>
      </c>
      <c r="N3" s="75">
        <v>0.16200000000000001</v>
      </c>
      <c r="O3" s="75">
        <v>-0.122</v>
      </c>
      <c r="P3" s="75">
        <v>-1.4999999999999999E-2</v>
      </c>
      <c r="Q3" s="75">
        <v>-0.24299999999999999</v>
      </c>
      <c r="R3" s="75">
        <v>-0.29799999999999999</v>
      </c>
      <c r="S3" s="75">
        <v>-0.254</v>
      </c>
      <c r="T3" s="75"/>
      <c r="U3" s="75"/>
      <c r="V3" s="75"/>
      <c r="W3" s="75"/>
      <c r="X3" s="75"/>
      <c r="Y3" s="75"/>
      <c r="Z3" s="75"/>
      <c r="AA3" s="75"/>
      <c r="AB3" s="76"/>
      <c r="AC3" s="75"/>
      <c r="AD3" s="75"/>
      <c r="AE3" s="75"/>
      <c r="AF3" s="75"/>
    </row>
    <row r="4" spans="1:39" s="68" customFormat="1" ht="9.6" x14ac:dyDescent="0.2">
      <c r="A4" s="69" t="s">
        <v>50</v>
      </c>
      <c r="B4" s="74">
        <v>2.597</v>
      </c>
      <c r="C4" s="74">
        <v>1.9610000000000001</v>
      </c>
      <c r="D4" s="74">
        <v>2.226</v>
      </c>
      <c r="E4" s="74">
        <v>1.526</v>
      </c>
      <c r="F4" s="74">
        <v>2.3849999999999998</v>
      </c>
      <c r="G4" s="74">
        <v>1.859</v>
      </c>
      <c r="H4" s="74">
        <v>2.1019999999999999</v>
      </c>
      <c r="I4" s="74">
        <v>3.4620000000000002</v>
      </c>
      <c r="J4" s="74">
        <v>3.1970000000000001</v>
      </c>
      <c r="K4" s="74">
        <v>3.1360000000000001</v>
      </c>
      <c r="L4" s="74">
        <v>2.9209999999999998</v>
      </c>
      <c r="M4" s="74">
        <v>2.9529999999999998</v>
      </c>
      <c r="N4" s="75">
        <v>2.972</v>
      </c>
      <c r="O4" s="75">
        <v>2.7229999999999999</v>
      </c>
      <c r="P4" s="75">
        <v>3.0790000000000002</v>
      </c>
      <c r="Q4" s="75">
        <v>3.0470000000000002</v>
      </c>
      <c r="R4" s="75">
        <v>3.387</v>
      </c>
      <c r="S4" s="75">
        <v>1.4490000000000001</v>
      </c>
      <c r="T4" s="75"/>
      <c r="U4" s="75"/>
      <c r="V4" s="75"/>
      <c r="W4" s="75"/>
      <c r="X4" s="75"/>
      <c r="Y4" s="75"/>
      <c r="Z4" s="75"/>
      <c r="AA4" s="75"/>
      <c r="AB4" s="76"/>
      <c r="AC4" s="75"/>
      <c r="AD4" s="75"/>
      <c r="AE4" s="75"/>
      <c r="AF4" s="75"/>
    </row>
    <row r="5" spans="1:39" s="68" customFormat="1" ht="9.6" x14ac:dyDescent="0.2">
      <c r="A5" s="69" t="s">
        <v>51</v>
      </c>
      <c r="B5" s="74">
        <v>2.694</v>
      </c>
      <c r="C5" s="74">
        <v>1.004</v>
      </c>
      <c r="D5" s="74">
        <v>2.077</v>
      </c>
      <c r="E5" s="74">
        <v>2.0489999999999999</v>
      </c>
      <c r="F5" s="74">
        <v>2.2450000000000001</v>
      </c>
      <c r="G5" s="74">
        <v>2.0920000000000001</v>
      </c>
      <c r="H5" s="74">
        <v>2.1589999999999998</v>
      </c>
      <c r="I5" s="74">
        <v>2.1219999999999999</v>
      </c>
      <c r="J5" s="74">
        <v>2.242</v>
      </c>
      <c r="K5" s="74">
        <v>0.25</v>
      </c>
      <c r="L5" s="74">
        <v>0.30599999999999999</v>
      </c>
      <c r="M5" s="74">
        <v>2.4820000000000002</v>
      </c>
      <c r="N5" s="75">
        <v>0.79800000000000004</v>
      </c>
      <c r="O5" s="75">
        <v>0.78700000000000003</v>
      </c>
      <c r="P5" s="75">
        <v>1.909</v>
      </c>
      <c r="Q5" s="75">
        <v>2.456</v>
      </c>
      <c r="R5" s="75">
        <v>2.5579999999999998</v>
      </c>
      <c r="S5" s="75">
        <v>1.661</v>
      </c>
      <c r="T5" s="75"/>
      <c r="U5" s="75"/>
      <c r="V5" s="75"/>
      <c r="W5" s="75"/>
      <c r="X5" s="75"/>
      <c r="Y5" s="75"/>
      <c r="Z5" s="75"/>
      <c r="AA5" s="75"/>
      <c r="AB5" s="76"/>
      <c r="AC5" s="75"/>
      <c r="AD5" s="75"/>
      <c r="AE5" s="75"/>
      <c r="AF5" s="75"/>
    </row>
    <row r="6" spans="1:39" s="79" customFormat="1" ht="9.6" x14ac:dyDescent="0.2">
      <c r="A6" s="69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68"/>
      <c r="O6" s="68"/>
      <c r="P6" s="68"/>
      <c r="Q6" s="68"/>
      <c r="R6" s="68"/>
      <c r="S6" s="77"/>
      <c r="T6" s="77"/>
      <c r="U6" s="77"/>
      <c r="V6" s="77"/>
      <c r="W6" s="77"/>
      <c r="X6" s="77"/>
      <c r="Y6" s="77"/>
      <c r="Z6" s="68"/>
      <c r="AA6" s="68"/>
      <c r="AB6" s="78"/>
    </row>
    <row r="7" spans="1:39" ht="15.6" x14ac:dyDescent="0.3">
      <c r="A7" s="80"/>
      <c r="F7" s="99" t="s">
        <v>52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AB7" s="82"/>
    </row>
    <row r="8" spans="1:39" x14ac:dyDescent="0.25">
      <c r="A8" s="80"/>
      <c r="AB8" s="82"/>
    </row>
    <row r="9" spans="1:39" x14ac:dyDescent="0.25">
      <c r="A9" s="80"/>
      <c r="AB9" s="82"/>
    </row>
    <row r="10" spans="1:39" x14ac:dyDescent="0.25">
      <c r="A10" s="80"/>
      <c r="AB10" s="82"/>
    </row>
    <row r="11" spans="1:39" x14ac:dyDescent="0.25">
      <c r="A11" s="80"/>
      <c r="AB11" s="82"/>
    </row>
    <row r="12" spans="1:39" x14ac:dyDescent="0.25">
      <c r="A12" s="80"/>
      <c r="AB12" s="82"/>
    </row>
    <row r="13" spans="1:39" x14ac:dyDescent="0.25">
      <c r="A13" s="80"/>
      <c r="AB13" s="82"/>
    </row>
    <row r="14" spans="1:39" x14ac:dyDescent="0.25">
      <c r="A14" s="80"/>
      <c r="AB14" s="82"/>
    </row>
    <row r="15" spans="1:39" x14ac:dyDescent="0.25">
      <c r="A15" s="80"/>
      <c r="AB15" s="82"/>
    </row>
    <row r="16" spans="1:39" x14ac:dyDescent="0.25">
      <c r="A16" s="80"/>
      <c r="AB16" s="82"/>
    </row>
    <row r="17" spans="1:28" x14ac:dyDescent="0.25">
      <c r="A17" s="80"/>
      <c r="AB17" s="82"/>
    </row>
    <row r="18" spans="1:28" x14ac:dyDescent="0.25">
      <c r="A18" s="80"/>
      <c r="AB18" s="82"/>
    </row>
    <row r="19" spans="1:28" x14ac:dyDescent="0.25">
      <c r="A19" s="80"/>
      <c r="AB19" s="82"/>
    </row>
    <row r="20" spans="1:28" x14ac:dyDescent="0.25">
      <c r="A20" s="80"/>
      <c r="AB20" s="82"/>
    </row>
    <row r="21" spans="1:28" x14ac:dyDescent="0.25">
      <c r="A21" s="80"/>
      <c r="AB21" s="82"/>
    </row>
    <row r="22" spans="1:28" x14ac:dyDescent="0.25">
      <c r="A22" s="80"/>
      <c r="AB22" s="82"/>
    </row>
    <row r="23" spans="1:28" x14ac:dyDescent="0.25">
      <c r="A23" s="80"/>
      <c r="AB23" s="82"/>
    </row>
    <row r="24" spans="1:28" x14ac:dyDescent="0.25">
      <c r="A24" s="80"/>
      <c r="AB24" s="82"/>
    </row>
    <row r="25" spans="1:28" x14ac:dyDescent="0.25">
      <c r="A25" s="80"/>
      <c r="AB25" s="82"/>
    </row>
    <row r="26" spans="1:28" x14ac:dyDescent="0.25">
      <c r="A26" s="80"/>
      <c r="AB26" s="82"/>
    </row>
    <row r="27" spans="1:28" x14ac:dyDescent="0.25">
      <c r="A27" s="80"/>
      <c r="AB27" s="82"/>
    </row>
    <row r="28" spans="1:28" x14ac:dyDescent="0.25">
      <c r="A28" s="80"/>
      <c r="AB28" s="82"/>
    </row>
    <row r="29" spans="1:28" x14ac:dyDescent="0.25">
      <c r="A29" s="80"/>
      <c r="AB29" s="82"/>
    </row>
    <row r="30" spans="1:28" x14ac:dyDescent="0.25">
      <c r="A30" s="80"/>
      <c r="AB30" s="82"/>
    </row>
    <row r="31" spans="1:28" x14ac:dyDescent="0.25">
      <c r="A31" s="80"/>
      <c r="AB31" s="82"/>
    </row>
    <row r="32" spans="1:28" x14ac:dyDescent="0.25">
      <c r="A32" s="80"/>
      <c r="AB32" s="82"/>
    </row>
    <row r="33" spans="1:29" x14ac:dyDescent="0.25">
      <c r="A33" s="80"/>
      <c r="R33" s="100" t="s">
        <v>53</v>
      </c>
      <c r="S33" s="101"/>
      <c r="T33" s="101"/>
      <c r="U33" s="101"/>
      <c r="V33" s="101"/>
      <c r="W33" s="101"/>
      <c r="X33" s="101"/>
      <c r="Y33" s="101"/>
      <c r="Z33" s="101"/>
      <c r="AA33" s="101"/>
      <c r="AB33" s="102"/>
    </row>
    <row r="34" spans="1:29" ht="12.75" customHeight="1" x14ac:dyDescent="0.25">
      <c r="A34" s="80"/>
      <c r="R34" s="103" t="s">
        <v>65</v>
      </c>
      <c r="S34" s="104"/>
      <c r="T34" s="104"/>
      <c r="U34" s="104"/>
      <c r="V34" s="104"/>
      <c r="W34" s="104"/>
      <c r="X34" s="104"/>
      <c r="Y34" s="104"/>
      <c r="Z34" s="104"/>
      <c r="AA34" s="104"/>
      <c r="AB34" s="105"/>
    </row>
    <row r="35" spans="1:29" x14ac:dyDescent="0.25">
      <c r="A35" s="80"/>
      <c r="R35" s="106"/>
      <c r="S35" s="107"/>
      <c r="T35" s="107"/>
      <c r="U35" s="107"/>
      <c r="V35" s="107"/>
      <c r="W35" s="107"/>
      <c r="X35" s="107"/>
      <c r="Y35" s="107"/>
      <c r="Z35" s="107"/>
      <c r="AA35" s="107"/>
      <c r="AB35" s="108"/>
    </row>
    <row r="36" spans="1:29" x14ac:dyDescent="0.25">
      <c r="A36" s="80"/>
      <c r="R36" s="106"/>
      <c r="S36" s="107"/>
      <c r="T36" s="107"/>
      <c r="U36" s="107"/>
      <c r="V36" s="107"/>
      <c r="W36" s="107"/>
      <c r="X36" s="107"/>
      <c r="Y36" s="107"/>
      <c r="Z36" s="107"/>
      <c r="AA36" s="107"/>
      <c r="AB36" s="108"/>
    </row>
    <row r="37" spans="1:29" x14ac:dyDescent="0.25">
      <c r="A37" s="80"/>
      <c r="R37" s="109"/>
      <c r="S37" s="110"/>
      <c r="T37" s="110"/>
      <c r="U37" s="110"/>
      <c r="V37" s="110"/>
      <c r="W37" s="110"/>
      <c r="X37" s="110"/>
      <c r="Y37" s="110"/>
      <c r="Z37" s="110"/>
      <c r="AA37" s="110"/>
      <c r="AB37" s="111"/>
    </row>
    <row r="38" spans="1:29" x14ac:dyDescent="0.25">
      <c r="A38" s="80"/>
      <c r="R38" s="83"/>
      <c r="S38" s="84"/>
      <c r="T38" s="84"/>
      <c r="U38" s="85"/>
      <c r="V38" s="83"/>
      <c r="W38" s="84"/>
      <c r="X38" s="84"/>
      <c r="Y38" s="85"/>
      <c r="Z38" s="83"/>
      <c r="AA38" s="84"/>
      <c r="AB38" s="85"/>
    </row>
    <row r="39" spans="1:29" x14ac:dyDescent="0.25">
      <c r="A39" s="80"/>
      <c r="R39" s="86"/>
      <c r="S39" s="87"/>
      <c r="T39" s="87"/>
      <c r="U39" s="88"/>
      <c r="V39" s="86"/>
      <c r="W39" s="87"/>
      <c r="X39" s="87"/>
      <c r="Y39" s="88"/>
      <c r="Z39" s="86"/>
      <c r="AA39" s="87"/>
      <c r="AB39" s="88"/>
    </row>
    <row r="40" spans="1:29" x14ac:dyDescent="0.25">
      <c r="A40" s="80"/>
      <c r="R40" s="86"/>
      <c r="S40" s="87"/>
      <c r="T40" s="87"/>
      <c r="U40" s="88"/>
      <c r="V40" s="86"/>
      <c r="W40" s="87"/>
      <c r="X40" s="87"/>
      <c r="Y40" s="88"/>
      <c r="Z40" s="86"/>
      <c r="AA40" s="87"/>
      <c r="AB40" s="88"/>
    </row>
    <row r="41" spans="1:29" x14ac:dyDescent="0.25">
      <c r="A41" s="80"/>
      <c r="R41" s="89"/>
      <c r="S41" s="90"/>
      <c r="T41" s="90"/>
      <c r="U41" s="91"/>
      <c r="V41" s="89"/>
      <c r="W41" s="90"/>
      <c r="X41" s="90"/>
      <c r="Y41" s="91"/>
      <c r="Z41" s="89"/>
      <c r="AA41" s="90"/>
      <c r="AB41" s="91"/>
    </row>
    <row r="42" spans="1:29" ht="11.1" customHeight="1" x14ac:dyDescent="0.25">
      <c r="A42" s="80"/>
      <c r="R42" s="112" t="s">
        <v>54</v>
      </c>
      <c r="S42" s="113"/>
      <c r="T42" s="113"/>
      <c r="U42" s="114"/>
      <c r="V42" s="112" t="s">
        <v>55</v>
      </c>
      <c r="W42" s="113"/>
      <c r="X42" s="113"/>
      <c r="Y42" s="114"/>
      <c r="Z42" s="112" t="s">
        <v>64</v>
      </c>
      <c r="AA42" s="113"/>
      <c r="AB42" s="114"/>
    </row>
    <row r="43" spans="1:29" ht="11.1" customHeight="1" x14ac:dyDescent="0.25">
      <c r="A43" s="80"/>
      <c r="R43" s="115" t="s">
        <v>56</v>
      </c>
      <c r="S43" s="116"/>
      <c r="T43" s="116"/>
      <c r="U43" s="117"/>
      <c r="V43" s="115" t="s">
        <v>57</v>
      </c>
      <c r="W43" s="116"/>
      <c r="X43" s="116"/>
      <c r="Y43" s="117"/>
      <c r="Z43" s="115" t="s">
        <v>58</v>
      </c>
      <c r="AA43" s="116"/>
      <c r="AB43" s="117"/>
    </row>
    <row r="44" spans="1:29" ht="11.1" customHeight="1" x14ac:dyDescent="0.25">
      <c r="A44" s="80"/>
      <c r="R44" s="115" t="s">
        <v>59</v>
      </c>
      <c r="S44" s="116"/>
      <c r="T44" s="116"/>
      <c r="U44" s="117"/>
      <c r="V44" s="115" t="s">
        <v>59</v>
      </c>
      <c r="W44" s="116"/>
      <c r="X44" s="116"/>
      <c r="Y44" s="117"/>
      <c r="Z44" s="115" t="s">
        <v>59</v>
      </c>
      <c r="AA44" s="116"/>
      <c r="AB44" s="117"/>
      <c r="AC44" s="92"/>
    </row>
    <row r="45" spans="1:29" ht="11.1" customHeight="1" x14ac:dyDescent="0.25">
      <c r="A45" s="80"/>
      <c r="R45" s="115" t="s">
        <v>60</v>
      </c>
      <c r="S45" s="116"/>
      <c r="T45" s="116"/>
      <c r="U45" s="117"/>
      <c r="V45" s="115" t="s">
        <v>60</v>
      </c>
      <c r="W45" s="116"/>
      <c r="X45" s="116"/>
      <c r="Y45" s="117"/>
      <c r="Z45" s="115" t="s">
        <v>60</v>
      </c>
      <c r="AA45" s="116"/>
      <c r="AB45" s="117"/>
      <c r="AC45" s="92"/>
    </row>
    <row r="46" spans="1:29" ht="11.1" customHeight="1" x14ac:dyDescent="0.25">
      <c r="A46" s="93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118" t="s">
        <v>61</v>
      </c>
      <c r="S46" s="119"/>
      <c r="T46" s="119"/>
      <c r="U46" s="120"/>
      <c r="V46" s="118" t="s">
        <v>61</v>
      </c>
      <c r="W46" s="119"/>
      <c r="X46" s="119"/>
      <c r="Y46" s="120"/>
      <c r="Z46" s="118" t="s">
        <v>61</v>
      </c>
      <c r="AA46" s="119"/>
      <c r="AB46" s="120"/>
      <c r="AC46" s="95"/>
    </row>
    <row r="52" spans="18:28" x14ac:dyDescent="0.25"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</row>
    <row r="53" spans="18:28" x14ac:dyDescent="0.25"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</row>
    <row r="54" spans="18:28" x14ac:dyDescent="0.25"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61"/>
  <sheetViews>
    <sheetView view="pageBreakPreview" zoomScale="60" zoomScaleNormal="100" workbookViewId="0">
      <selection activeCell="AB18" sqref="AB18"/>
    </sheetView>
  </sheetViews>
  <sheetFormatPr defaultRowHeight="13.2" x14ac:dyDescent="0.25"/>
  <cols>
    <col min="1" max="1" width="2.44140625" style="5" customWidth="1"/>
    <col min="2" max="2" width="8.109375" style="22" customWidth="1"/>
    <col min="3" max="3" width="8.5546875" style="45" customWidth="1"/>
    <col min="4" max="6" width="8.109375" style="5" hidden="1" customWidth="1"/>
    <col min="7" max="7" width="7.5546875" style="5" hidden="1" customWidth="1"/>
    <col min="8" max="8" width="7.44140625" style="5" hidden="1" customWidth="1"/>
    <col min="9" max="9" width="7.44140625" style="25" hidden="1" customWidth="1"/>
    <col min="10" max="12" width="7.44140625" style="5" hidden="1" customWidth="1"/>
    <col min="13" max="13" width="12.44140625" style="5" customWidth="1"/>
    <col min="14" max="16" width="10.109375" style="5" customWidth="1"/>
    <col min="17" max="17" width="8.6640625" style="5" customWidth="1"/>
    <col min="18" max="258" width="8.886718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8.886718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8.886718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8.886718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8.886718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8.886718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8.886718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8.886718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8.886718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8.886718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8.886718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8.886718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8.886718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8.886718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8.886718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8.886718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8.886718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8.886718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8.886718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8.886718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8.886718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8.886718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8.886718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8.886718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8.886718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8.886718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8.886718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8.886718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8.886718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8.886718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8.886718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8.886718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8.886718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8.886718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8.886718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8.886718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8.886718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8.886718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8.886718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8.886718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8.886718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8.886718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8.886718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8.886718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8.886718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8.886718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8.886718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8.886718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8.886718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8.886718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8.886718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8.886718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8.886718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8.886718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8.886718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8.886718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8.886718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8.886718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8.886718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8.886718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8.886718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8.886718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8.886718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8.88671875" style="5"/>
  </cols>
  <sheetData>
    <row r="1" spans="1:25" ht="49.95" customHeight="1" x14ac:dyDescent="0.3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24"/>
      <c r="P1" s="124"/>
      <c r="Q1" s="124"/>
      <c r="R1" s="124"/>
      <c r="S1" s="124"/>
      <c r="T1" s="124"/>
      <c r="U1" s="12"/>
      <c r="V1" s="12"/>
    </row>
    <row r="2" spans="1:25" ht="15" x14ac:dyDescent="0.25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5" ht="14.4" x14ac:dyDescent="0.3">
      <c r="A3" s="122" t="s">
        <v>18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T3" s="49"/>
    </row>
    <row r="4" spans="1:25" x14ac:dyDescent="0.25">
      <c r="B4" s="122"/>
      <c r="C4" s="122"/>
      <c r="D4" s="122"/>
      <c r="E4" s="122"/>
      <c r="F4" s="122"/>
      <c r="H4" s="122" t="s">
        <v>9</v>
      </c>
      <c r="I4" s="122"/>
      <c r="J4" s="122"/>
      <c r="K4" s="122"/>
      <c r="L4" s="122"/>
      <c r="M4" s="25"/>
      <c r="N4" s="15"/>
      <c r="O4" s="15"/>
      <c r="P4" s="15"/>
      <c r="T4" s="49"/>
    </row>
    <row r="5" spans="1:25" x14ac:dyDescent="0.25">
      <c r="B5" s="16">
        <v>0</v>
      </c>
      <c r="C5" s="19">
        <v>0.97399999999999998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25</v>
      </c>
      <c r="N5" s="20"/>
      <c r="O5" s="20"/>
      <c r="P5" s="20"/>
      <c r="R5" s="21"/>
      <c r="T5" s="49"/>
    </row>
    <row r="6" spans="1:25" x14ac:dyDescent="0.25">
      <c r="B6" s="16">
        <v>5</v>
      </c>
      <c r="C6" s="19">
        <v>0.96899999999999997</v>
      </c>
      <c r="D6" s="19">
        <f>(C5+C6)/2</f>
        <v>0.97150000000000003</v>
      </c>
      <c r="E6" s="16">
        <f>B6-B5</f>
        <v>5</v>
      </c>
      <c r="F6" s="19">
        <f>D6*E6</f>
        <v>4.8574999999999999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9"/>
    </row>
    <row r="7" spans="1:25" x14ac:dyDescent="0.25">
      <c r="B7" s="16">
        <v>10</v>
      </c>
      <c r="C7" s="19">
        <v>0.96399999999999997</v>
      </c>
      <c r="D7" s="19">
        <f t="shared" ref="D7:D18" si="0">(C6+C7)/2</f>
        <v>0.96649999999999991</v>
      </c>
      <c r="E7" s="16">
        <f t="shared" ref="E7:E18" si="1">B7-B6</f>
        <v>5</v>
      </c>
      <c r="F7" s="19">
        <f t="shared" ref="F7:F18" si="2">D7*E7</f>
        <v>4.8324999999999996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  <c r="T7" s="49"/>
    </row>
    <row r="8" spans="1:25" x14ac:dyDescent="0.25">
      <c r="B8" s="16">
        <v>11</v>
      </c>
      <c r="C8" s="19">
        <v>0.26500000000000001</v>
      </c>
      <c r="D8" s="19">
        <f t="shared" si="0"/>
        <v>0.61450000000000005</v>
      </c>
      <c r="E8" s="16">
        <f t="shared" si="1"/>
        <v>1</v>
      </c>
      <c r="F8" s="19">
        <f t="shared" si="2"/>
        <v>0.61450000000000005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9"/>
    </row>
    <row r="9" spans="1:25" x14ac:dyDescent="0.25">
      <c r="B9" s="16">
        <v>13</v>
      </c>
      <c r="C9" s="19">
        <v>-0.14699999999999999</v>
      </c>
      <c r="D9" s="19">
        <f t="shared" si="0"/>
        <v>5.9000000000000011E-2</v>
      </c>
      <c r="E9" s="16">
        <f t="shared" si="1"/>
        <v>2</v>
      </c>
      <c r="F9" s="19">
        <f t="shared" si="2"/>
        <v>0.11800000000000002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9"/>
    </row>
    <row r="10" spans="1:25" x14ac:dyDescent="0.25">
      <c r="B10" s="16">
        <v>15</v>
      </c>
      <c r="C10" s="19">
        <v>-0.46100000000000002</v>
      </c>
      <c r="D10" s="19">
        <f t="shared" si="0"/>
        <v>-0.30399999999999999</v>
      </c>
      <c r="E10" s="16">
        <f t="shared" si="1"/>
        <v>2</v>
      </c>
      <c r="F10" s="19">
        <f t="shared" si="2"/>
        <v>-0.60799999999999998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9"/>
    </row>
    <row r="11" spans="1:25" x14ac:dyDescent="0.25">
      <c r="B11" s="16">
        <v>17</v>
      </c>
      <c r="C11" s="19">
        <v>-0.73599999999999999</v>
      </c>
      <c r="D11" s="19">
        <f t="shared" si="0"/>
        <v>-0.59850000000000003</v>
      </c>
      <c r="E11" s="16">
        <f t="shared" si="1"/>
        <v>2</v>
      </c>
      <c r="F11" s="19">
        <f t="shared" si="2"/>
        <v>-1.1970000000000001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9"/>
      <c r="Y11" s="5" t="s">
        <v>17</v>
      </c>
    </row>
    <row r="12" spans="1:25" x14ac:dyDescent="0.25">
      <c r="B12" s="16">
        <v>18</v>
      </c>
      <c r="C12" s="19">
        <v>-0.83699999999999997</v>
      </c>
      <c r="D12" s="19">
        <f t="shared" si="0"/>
        <v>-0.78649999999999998</v>
      </c>
      <c r="E12" s="16">
        <f t="shared" si="1"/>
        <v>1</v>
      </c>
      <c r="F12" s="19">
        <f t="shared" si="2"/>
        <v>-0.78649999999999998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23</v>
      </c>
      <c r="N12" s="20"/>
      <c r="O12" s="20"/>
      <c r="P12" s="20"/>
      <c r="Q12" s="22"/>
      <c r="R12" s="21"/>
      <c r="T12" s="49"/>
    </row>
    <row r="13" spans="1:25" x14ac:dyDescent="0.25">
      <c r="B13" s="16">
        <v>19</v>
      </c>
      <c r="C13" s="19">
        <v>-0.83199999999999996</v>
      </c>
      <c r="D13" s="19">
        <f t="shared" si="0"/>
        <v>-0.83450000000000002</v>
      </c>
      <c r="E13" s="16">
        <f t="shared" si="1"/>
        <v>1</v>
      </c>
      <c r="F13" s="19">
        <f t="shared" si="2"/>
        <v>-0.83450000000000002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9"/>
    </row>
    <row r="14" spans="1:25" x14ac:dyDescent="0.25">
      <c r="B14" s="16">
        <v>21</v>
      </c>
      <c r="C14" s="19">
        <v>-0.82</v>
      </c>
      <c r="D14" s="19">
        <f t="shared" si="0"/>
        <v>-0.82599999999999996</v>
      </c>
      <c r="E14" s="16">
        <f t="shared" si="1"/>
        <v>2</v>
      </c>
      <c r="F14" s="19">
        <f t="shared" si="2"/>
        <v>-1.6519999999999999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9"/>
    </row>
    <row r="15" spans="1:25" x14ac:dyDescent="0.25">
      <c r="B15" s="16">
        <v>23</v>
      </c>
      <c r="C15" s="19">
        <v>-0.73199999999999998</v>
      </c>
      <c r="D15" s="19">
        <f t="shared" si="0"/>
        <v>-0.77600000000000002</v>
      </c>
      <c r="E15" s="16">
        <f t="shared" si="1"/>
        <v>2</v>
      </c>
      <c r="F15" s="19">
        <f t="shared" si="2"/>
        <v>-1.552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  <c r="T15" s="49"/>
    </row>
    <row r="16" spans="1:25" x14ac:dyDescent="0.25">
      <c r="B16" s="16">
        <v>25</v>
      </c>
      <c r="C16" s="19">
        <v>-0.53700000000000003</v>
      </c>
      <c r="D16" s="19">
        <f t="shared" si="0"/>
        <v>-0.63450000000000006</v>
      </c>
      <c r="E16" s="16">
        <f t="shared" si="1"/>
        <v>2</v>
      </c>
      <c r="F16" s="19">
        <f t="shared" si="2"/>
        <v>-1.2690000000000001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  <c r="T16" s="49"/>
    </row>
    <row r="17" spans="1:20" x14ac:dyDescent="0.25">
      <c r="B17" s="16">
        <v>26</v>
      </c>
      <c r="C17" s="19">
        <v>-0.27600000000000002</v>
      </c>
      <c r="D17" s="19">
        <f t="shared" si="0"/>
        <v>-0.40650000000000003</v>
      </c>
      <c r="E17" s="16">
        <f t="shared" si="1"/>
        <v>1</v>
      </c>
      <c r="F17" s="19">
        <f t="shared" si="2"/>
        <v>-0.40650000000000003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24</v>
      </c>
      <c r="N17" s="20"/>
      <c r="O17" s="20"/>
      <c r="P17" s="20"/>
      <c r="R17" s="21"/>
      <c r="T17" s="49"/>
    </row>
    <row r="18" spans="1:20" x14ac:dyDescent="0.25">
      <c r="B18" s="16">
        <v>30</v>
      </c>
      <c r="C18" s="19">
        <v>-0.26100000000000001</v>
      </c>
      <c r="D18" s="19">
        <f t="shared" si="0"/>
        <v>-0.26850000000000002</v>
      </c>
      <c r="E18" s="16">
        <f t="shared" si="1"/>
        <v>4</v>
      </c>
      <c r="F18" s="19">
        <f t="shared" si="2"/>
        <v>-1.0740000000000001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9"/>
    </row>
    <row r="19" spans="1:20" x14ac:dyDescent="0.25">
      <c r="B19" s="16">
        <v>35</v>
      </c>
      <c r="C19" s="19">
        <v>-0.245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9"/>
    </row>
    <row r="20" spans="1:20" x14ac:dyDescent="0.25">
      <c r="B20" s="17">
        <v>40</v>
      </c>
      <c r="C20" s="43">
        <v>-0.23599999999999999</v>
      </c>
      <c r="D20" s="19"/>
      <c r="E20" s="16"/>
      <c r="F20" s="19"/>
      <c r="H20" s="17"/>
      <c r="I20" s="17"/>
      <c r="J20" s="19"/>
      <c r="K20" s="16"/>
      <c r="L20" s="19"/>
      <c r="M20" s="19" t="s">
        <v>21</v>
      </c>
      <c r="N20" s="20"/>
      <c r="O20" s="20"/>
      <c r="P20" s="20"/>
      <c r="R20" s="21"/>
      <c r="T20" s="49"/>
    </row>
    <row r="21" spans="1:20" x14ac:dyDescent="0.25">
      <c r="B21" s="17"/>
      <c r="C21" s="43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  <c r="T21" s="49"/>
    </row>
    <row r="22" spans="1:20" ht="14.4" x14ac:dyDescent="0.3">
      <c r="A22" s="122" t="s">
        <v>19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49"/>
    </row>
    <row r="23" spans="1:20" x14ac:dyDescent="0.25">
      <c r="B23" s="16">
        <v>0</v>
      </c>
      <c r="C23" s="19">
        <v>2.87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26</v>
      </c>
      <c r="N23" s="20"/>
      <c r="O23" s="20"/>
      <c r="P23" s="20"/>
      <c r="R23" s="21"/>
      <c r="T23" s="49"/>
    </row>
    <row r="24" spans="1:20" x14ac:dyDescent="0.25">
      <c r="B24" s="16">
        <v>5</v>
      </c>
      <c r="C24" s="19">
        <v>2.863</v>
      </c>
      <c r="D24" s="19">
        <f>(C23+C24)/2</f>
        <v>2.8665000000000003</v>
      </c>
      <c r="E24" s="16">
        <f>B24-B23</f>
        <v>5</v>
      </c>
      <c r="F24" s="19">
        <f>D24*E24</f>
        <v>14.332500000000001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9"/>
    </row>
    <row r="25" spans="1:20" x14ac:dyDescent="0.25">
      <c r="B25" s="16">
        <v>10</v>
      </c>
      <c r="C25" s="19">
        <v>2.851</v>
      </c>
      <c r="D25" s="19">
        <f t="shared" ref="D25:D40" si="8">(C24+C25)/2</f>
        <v>2.8570000000000002</v>
      </c>
      <c r="E25" s="16">
        <f t="shared" ref="E25:E40" si="9">B25-B24</f>
        <v>5</v>
      </c>
      <c r="F25" s="19">
        <f t="shared" ref="F25:F40" si="10">D25*E25</f>
        <v>14.285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22</v>
      </c>
      <c r="N25" s="20"/>
      <c r="O25" s="20"/>
      <c r="P25" s="20"/>
      <c r="Q25" s="22"/>
      <c r="R25" s="21"/>
      <c r="T25" s="49"/>
    </row>
    <row r="26" spans="1:20" x14ac:dyDescent="0.25">
      <c r="B26" s="16">
        <v>11</v>
      </c>
      <c r="C26" s="19">
        <v>1.22</v>
      </c>
      <c r="D26" s="19">
        <f t="shared" si="8"/>
        <v>2.0354999999999999</v>
      </c>
      <c r="E26" s="16">
        <f t="shared" si="9"/>
        <v>1</v>
      </c>
      <c r="F26" s="19">
        <f t="shared" si="10"/>
        <v>2.0354999999999999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9"/>
    </row>
    <row r="27" spans="1:20" x14ac:dyDescent="0.25">
      <c r="B27" s="16">
        <v>13</v>
      </c>
      <c r="C27" s="19">
        <v>5.3999999999999999E-2</v>
      </c>
      <c r="D27" s="19">
        <f t="shared" si="8"/>
        <v>0.63700000000000001</v>
      </c>
      <c r="E27" s="16">
        <f t="shared" si="9"/>
        <v>2</v>
      </c>
      <c r="F27" s="19">
        <f t="shared" si="10"/>
        <v>1.274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9"/>
    </row>
    <row r="28" spans="1:20" x14ac:dyDescent="0.25">
      <c r="B28" s="16">
        <v>15</v>
      </c>
      <c r="C28" s="19">
        <v>-0.66700000000000004</v>
      </c>
      <c r="D28" s="19">
        <f t="shared" si="8"/>
        <v>-0.30649999999999999</v>
      </c>
      <c r="E28" s="16">
        <f t="shared" si="9"/>
        <v>2</v>
      </c>
      <c r="F28" s="19">
        <f t="shared" si="10"/>
        <v>-0.61299999999999999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9"/>
    </row>
    <row r="29" spans="1:20" x14ac:dyDescent="0.25">
      <c r="B29" s="16">
        <v>17</v>
      </c>
      <c r="C29" s="19">
        <v>-0.76800000000000002</v>
      </c>
      <c r="D29" s="19">
        <f t="shared" si="8"/>
        <v>-0.71750000000000003</v>
      </c>
      <c r="E29" s="16">
        <f t="shared" si="9"/>
        <v>2</v>
      </c>
      <c r="F29" s="19">
        <f t="shared" si="10"/>
        <v>-1.4350000000000001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 t="s">
        <v>23</v>
      </c>
      <c r="N29" s="20"/>
      <c r="O29" s="20"/>
      <c r="P29" s="20"/>
      <c r="Q29" s="22"/>
      <c r="R29" s="21"/>
      <c r="T29" s="49"/>
    </row>
    <row r="30" spans="1:20" x14ac:dyDescent="0.25">
      <c r="B30" s="16">
        <v>19</v>
      </c>
      <c r="C30" s="19">
        <v>-0.66500000000000004</v>
      </c>
      <c r="D30" s="19">
        <f t="shared" si="8"/>
        <v>-0.71650000000000003</v>
      </c>
      <c r="E30" s="16">
        <f t="shared" si="9"/>
        <v>2</v>
      </c>
      <c r="F30" s="19">
        <f t="shared" si="10"/>
        <v>-1.4330000000000001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/>
      <c r="N30" s="20"/>
      <c r="O30" s="20"/>
      <c r="P30" s="20"/>
      <c r="Q30" s="22"/>
      <c r="R30" s="21"/>
      <c r="T30" s="49"/>
    </row>
    <row r="31" spans="1:20" x14ac:dyDescent="0.25">
      <c r="B31" s="16">
        <v>21</v>
      </c>
      <c r="C31" s="19">
        <v>3.7999999999999999E-2</v>
      </c>
      <c r="D31" s="19">
        <f t="shared" si="8"/>
        <v>-0.3135</v>
      </c>
      <c r="E31" s="16">
        <f t="shared" si="9"/>
        <v>2</v>
      </c>
      <c r="F31" s="19">
        <f t="shared" si="10"/>
        <v>-0.627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  <c r="T31" s="49"/>
    </row>
    <row r="32" spans="1:20" x14ac:dyDescent="0.25">
      <c r="B32" s="16">
        <v>23</v>
      </c>
      <c r="C32" s="19">
        <v>1.119</v>
      </c>
      <c r="D32" s="19">
        <f t="shared" si="8"/>
        <v>0.57850000000000001</v>
      </c>
      <c r="E32" s="16">
        <f t="shared" si="9"/>
        <v>2</v>
      </c>
      <c r="F32" s="19">
        <f t="shared" si="10"/>
        <v>1.157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9"/>
    </row>
    <row r="33" spans="1:20" x14ac:dyDescent="0.25">
      <c r="B33" s="16">
        <v>24</v>
      </c>
      <c r="C33" s="19">
        <v>1.659</v>
      </c>
      <c r="D33" s="19">
        <f t="shared" si="8"/>
        <v>1.389</v>
      </c>
      <c r="E33" s="16">
        <f t="shared" si="9"/>
        <v>1</v>
      </c>
      <c r="F33" s="19">
        <f t="shared" si="10"/>
        <v>1.389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24</v>
      </c>
      <c r="N33" s="24"/>
      <c r="O33" s="24"/>
      <c r="P33" s="24"/>
      <c r="Q33" s="22"/>
      <c r="R33" s="21"/>
      <c r="T33" s="49"/>
    </row>
    <row r="34" spans="1:20" x14ac:dyDescent="0.25">
      <c r="B34" s="16">
        <v>30</v>
      </c>
      <c r="C34" s="19">
        <v>1.65</v>
      </c>
      <c r="D34" s="19">
        <f t="shared" si="8"/>
        <v>1.6545000000000001</v>
      </c>
      <c r="E34" s="16">
        <f t="shared" si="9"/>
        <v>6</v>
      </c>
      <c r="F34" s="19">
        <f t="shared" si="10"/>
        <v>9.9269999999999996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9"/>
    </row>
    <row r="35" spans="1:20" x14ac:dyDescent="0.25">
      <c r="B35" s="16">
        <v>35</v>
      </c>
      <c r="C35" s="19">
        <v>1.675</v>
      </c>
      <c r="D35" s="19">
        <f t="shared" si="8"/>
        <v>1.6625000000000001</v>
      </c>
      <c r="E35" s="16">
        <f t="shared" si="9"/>
        <v>5</v>
      </c>
      <c r="F35" s="19">
        <f t="shared" si="10"/>
        <v>8.3125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 t="s">
        <v>25</v>
      </c>
      <c r="N35" s="20"/>
      <c r="O35" s="20"/>
      <c r="P35" s="20"/>
      <c r="R35" s="21"/>
      <c r="T35" s="49"/>
    </row>
    <row r="36" spans="1:20" x14ac:dyDescent="0.25">
      <c r="B36" s="16"/>
      <c r="C36" s="19"/>
      <c r="D36" s="19">
        <f t="shared" si="8"/>
        <v>0.83750000000000002</v>
      </c>
      <c r="E36" s="16">
        <f t="shared" si="9"/>
        <v>-35</v>
      </c>
      <c r="F36" s="19">
        <f t="shared" si="10"/>
        <v>-29.3125</v>
      </c>
      <c r="G36" s="1"/>
      <c r="H36" s="16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  <c r="T36" s="49"/>
    </row>
    <row r="37" spans="1:20" x14ac:dyDescent="0.25">
      <c r="B37" s="16"/>
      <c r="C37" s="19"/>
      <c r="D37" s="19">
        <f t="shared" si="8"/>
        <v>0</v>
      </c>
      <c r="E37" s="16">
        <f t="shared" si="9"/>
        <v>0</v>
      </c>
      <c r="F37" s="19">
        <f t="shared" si="10"/>
        <v>0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  <c r="T37" s="49"/>
    </row>
    <row r="38" spans="1:20" x14ac:dyDescent="0.25">
      <c r="B38" s="17"/>
      <c r="C38" s="43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9"/>
    </row>
    <row r="39" spans="1:20" x14ac:dyDescent="0.25">
      <c r="B39" s="17"/>
      <c r="C39" s="43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  <c r="T39" s="49"/>
    </row>
    <row r="40" spans="1:20" x14ac:dyDescent="0.25">
      <c r="B40" s="17"/>
      <c r="C40" s="43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9"/>
    </row>
    <row r="41" spans="1:20" ht="14.4" x14ac:dyDescent="0.3">
      <c r="A41" s="122" t="s">
        <v>20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49"/>
    </row>
    <row r="42" spans="1:20" ht="15" x14ac:dyDescent="0.25">
      <c r="B42" s="13"/>
      <c r="C42" s="30"/>
      <c r="D42" s="13"/>
      <c r="E42" s="1" t="s">
        <v>7</v>
      </c>
      <c r="F42" s="1"/>
      <c r="G42" s="121">
        <v>0.2</v>
      </c>
      <c r="H42" s="121"/>
      <c r="I42" s="13"/>
      <c r="J42" s="13"/>
      <c r="K42" s="13"/>
      <c r="L42" s="13"/>
      <c r="M42" s="13"/>
      <c r="N42" s="14"/>
      <c r="O42" s="14"/>
      <c r="P42" s="31">
        <f>H55-H53</f>
        <v>18</v>
      </c>
      <c r="T42" s="49"/>
    </row>
    <row r="43" spans="1:20" x14ac:dyDescent="0.25">
      <c r="B43" s="122"/>
      <c r="C43" s="122"/>
      <c r="D43" s="122"/>
      <c r="E43" s="122"/>
      <c r="F43" s="122"/>
      <c r="G43" s="5" t="s">
        <v>5</v>
      </c>
      <c r="H43" s="122" t="s">
        <v>9</v>
      </c>
      <c r="I43" s="122"/>
      <c r="J43" s="122"/>
      <c r="K43" s="122"/>
      <c r="L43" s="122"/>
      <c r="M43" s="25"/>
      <c r="N43" s="15"/>
      <c r="O43" s="15"/>
      <c r="P43" s="15"/>
      <c r="T43" s="49"/>
    </row>
    <row r="44" spans="1:20" x14ac:dyDescent="0.25">
      <c r="B44" s="16">
        <v>0</v>
      </c>
      <c r="C44" s="19">
        <v>2.6840000000000002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  <c r="T44" s="49"/>
    </row>
    <row r="45" spans="1:20" x14ac:dyDescent="0.25">
      <c r="B45" s="16">
        <v>5</v>
      </c>
      <c r="C45" s="19">
        <v>2.6749999999999998</v>
      </c>
      <c r="D45" s="19">
        <f>(C44+C45)/2</f>
        <v>2.6795</v>
      </c>
      <c r="E45" s="16">
        <f>B45-B44</f>
        <v>5</v>
      </c>
      <c r="F45" s="19">
        <f>D45*E45</f>
        <v>13.397500000000001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9"/>
    </row>
    <row r="46" spans="1:20" x14ac:dyDescent="0.25">
      <c r="B46" s="16">
        <v>10</v>
      </c>
      <c r="C46" s="19">
        <v>2.6539999999999999</v>
      </c>
      <c r="D46" s="19">
        <f t="shared" ref="D46:D56" si="16">(C45+C46)/2</f>
        <v>2.6644999999999999</v>
      </c>
      <c r="E46" s="16">
        <f t="shared" ref="E46:E56" si="17">B46-B45</f>
        <v>5</v>
      </c>
      <c r="F46" s="19">
        <f t="shared" ref="F46:F56" si="18">D46*E46</f>
        <v>13.3225</v>
      </c>
      <c r="G46" s="16"/>
      <c r="H46" s="16"/>
      <c r="I46" s="16"/>
      <c r="J46" s="19"/>
      <c r="K46" s="16"/>
      <c r="L46" s="19"/>
      <c r="M46" s="19" t="s">
        <v>22</v>
      </c>
      <c r="N46" s="20"/>
      <c r="O46" s="20"/>
      <c r="P46" s="20"/>
      <c r="Q46" s="22"/>
      <c r="R46" s="21"/>
      <c r="T46" s="49"/>
    </row>
    <row r="47" spans="1:20" x14ac:dyDescent="0.25">
      <c r="B47" s="16">
        <v>11</v>
      </c>
      <c r="C47" s="19">
        <v>1.149</v>
      </c>
      <c r="D47" s="19">
        <f t="shared" si="16"/>
        <v>1.9015</v>
      </c>
      <c r="E47" s="16">
        <f t="shared" si="17"/>
        <v>1</v>
      </c>
      <c r="F47" s="19">
        <f t="shared" si="18"/>
        <v>1.9015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9"/>
    </row>
    <row r="48" spans="1:20" x14ac:dyDescent="0.25">
      <c r="B48" s="16">
        <v>13</v>
      </c>
      <c r="C48" s="19">
        <v>7.4999999999999997E-2</v>
      </c>
      <c r="D48" s="19">
        <f t="shared" si="16"/>
        <v>0.61199999999999999</v>
      </c>
      <c r="E48" s="16">
        <f t="shared" si="17"/>
        <v>2</v>
      </c>
      <c r="F48" s="19">
        <f t="shared" si="18"/>
        <v>1.224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9"/>
    </row>
    <row r="49" spans="1:20" x14ac:dyDescent="0.25">
      <c r="B49" s="16">
        <v>15</v>
      </c>
      <c r="C49" s="19">
        <v>-0.42199999999999999</v>
      </c>
      <c r="D49" s="19">
        <f t="shared" si="16"/>
        <v>-0.17349999999999999</v>
      </c>
      <c r="E49" s="16">
        <f t="shared" si="17"/>
        <v>2</v>
      </c>
      <c r="F49" s="19">
        <f t="shared" si="18"/>
        <v>-0.34699999999999998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9"/>
    </row>
    <row r="50" spans="1:20" x14ac:dyDescent="0.25">
      <c r="B50" s="16">
        <v>17</v>
      </c>
      <c r="C50" s="19">
        <v>-0.52600000000000002</v>
      </c>
      <c r="D50" s="19">
        <f t="shared" si="16"/>
        <v>-0.47399999999999998</v>
      </c>
      <c r="E50" s="16">
        <f t="shared" si="17"/>
        <v>2</v>
      </c>
      <c r="F50" s="19">
        <f t="shared" si="18"/>
        <v>-0.94799999999999995</v>
      </c>
      <c r="G50" s="16"/>
      <c r="H50" s="16">
        <v>0</v>
      </c>
      <c r="I50" s="16">
        <v>1.925</v>
      </c>
      <c r="J50" s="19"/>
      <c r="K50" s="16"/>
      <c r="L50" s="19"/>
      <c r="M50" s="19" t="s">
        <v>23</v>
      </c>
      <c r="N50" s="20"/>
      <c r="O50" s="20"/>
      <c r="P50" s="20"/>
      <c r="Q50" s="22"/>
      <c r="R50" s="21"/>
      <c r="T50" s="49"/>
    </row>
    <row r="51" spans="1:20" x14ac:dyDescent="0.25">
      <c r="B51" s="16">
        <v>19</v>
      </c>
      <c r="C51" s="19">
        <v>-0.42399999999999999</v>
      </c>
      <c r="D51" s="19">
        <f t="shared" si="16"/>
        <v>-0.47499999999999998</v>
      </c>
      <c r="E51" s="16">
        <f t="shared" si="17"/>
        <v>2</v>
      </c>
      <c r="F51" s="19">
        <f t="shared" si="18"/>
        <v>-0.95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  <c r="T51" s="49"/>
    </row>
    <row r="52" spans="1:20" x14ac:dyDescent="0.25">
      <c r="B52" s="16">
        <v>21</v>
      </c>
      <c r="C52" s="19">
        <v>5.3999999999999999E-2</v>
      </c>
      <c r="D52" s="19">
        <f t="shared" si="16"/>
        <v>-0.185</v>
      </c>
      <c r="E52" s="16">
        <f t="shared" si="17"/>
        <v>2</v>
      </c>
      <c r="F52" s="19">
        <f t="shared" si="18"/>
        <v>-0.37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4"/>
      <c r="O52" s="24"/>
      <c r="P52" s="24"/>
      <c r="Q52" s="22"/>
      <c r="R52" s="21"/>
      <c r="T52" s="49"/>
    </row>
    <row r="53" spans="1:20" x14ac:dyDescent="0.25">
      <c r="B53" s="16">
        <v>23</v>
      </c>
      <c r="C53" s="19">
        <v>0.47199999999999998</v>
      </c>
      <c r="D53" s="19">
        <f t="shared" si="16"/>
        <v>0.26300000000000001</v>
      </c>
      <c r="E53" s="16">
        <f t="shared" si="17"/>
        <v>2</v>
      </c>
      <c r="F53" s="19">
        <f t="shared" si="18"/>
        <v>0.52600000000000002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9"/>
    </row>
    <row r="54" spans="1:20" x14ac:dyDescent="0.25">
      <c r="B54" s="16">
        <v>24</v>
      </c>
      <c r="C54" s="19">
        <v>1.0489999999999999</v>
      </c>
      <c r="D54" s="19">
        <f t="shared" si="16"/>
        <v>0.76049999999999995</v>
      </c>
      <c r="E54" s="16">
        <f t="shared" si="17"/>
        <v>1</v>
      </c>
      <c r="F54" s="19">
        <f t="shared" si="18"/>
        <v>0.76049999999999995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24</v>
      </c>
      <c r="N54" s="24"/>
      <c r="O54" s="24"/>
      <c r="P54" s="24"/>
      <c r="Q54" s="22"/>
      <c r="R54" s="21"/>
      <c r="T54" s="49"/>
    </row>
    <row r="55" spans="1:20" x14ac:dyDescent="0.25">
      <c r="B55" s="16">
        <v>30</v>
      </c>
      <c r="C55" s="19">
        <v>1.03</v>
      </c>
      <c r="D55" s="19">
        <f t="shared" si="16"/>
        <v>1.0394999999999999</v>
      </c>
      <c r="E55" s="16">
        <f t="shared" si="17"/>
        <v>6</v>
      </c>
      <c r="F55" s="19">
        <f t="shared" si="18"/>
        <v>6.2369999999999992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  <c r="T55" s="49"/>
    </row>
    <row r="56" spans="1:20" x14ac:dyDescent="0.25">
      <c r="B56" s="16">
        <v>35</v>
      </c>
      <c r="C56" s="19">
        <v>1.02</v>
      </c>
      <c r="D56" s="19">
        <f t="shared" si="16"/>
        <v>1.0249999999999999</v>
      </c>
      <c r="E56" s="16">
        <f t="shared" si="17"/>
        <v>5</v>
      </c>
      <c r="F56" s="19">
        <f t="shared" si="18"/>
        <v>5.125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33</v>
      </c>
      <c r="N56" s="20"/>
      <c r="O56" s="20"/>
      <c r="P56" s="20"/>
      <c r="R56" s="21"/>
      <c r="T56" s="49"/>
    </row>
    <row r="57" spans="1:20" x14ac:dyDescent="0.25">
      <c r="B57" s="16"/>
      <c r="C57" s="19"/>
      <c r="D57" s="19"/>
      <c r="E57" s="16"/>
      <c r="F57" s="19"/>
      <c r="G57" s="1"/>
      <c r="H57" s="16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9"/>
    </row>
    <row r="58" spans="1:20" x14ac:dyDescent="0.25">
      <c r="B58" s="16"/>
      <c r="C58" s="19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  <c r="T58" s="49"/>
    </row>
    <row r="59" spans="1:20" x14ac:dyDescent="0.25">
      <c r="B59" s="17"/>
      <c r="C59" s="43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9"/>
    </row>
    <row r="60" spans="1:20" x14ac:dyDescent="0.25">
      <c r="A60" s="49"/>
      <c r="B60" s="47"/>
      <c r="C60" s="52"/>
      <c r="D60" s="46"/>
      <c r="E60" s="33"/>
      <c r="F60" s="46"/>
      <c r="G60" s="49"/>
      <c r="H60" s="47"/>
      <c r="I60" s="47"/>
      <c r="J60" s="46"/>
      <c r="K60" s="33"/>
      <c r="L60" s="46"/>
      <c r="M60" s="46"/>
      <c r="N60" s="49"/>
      <c r="O60" s="51"/>
      <c r="P60" s="51"/>
      <c r="Q60" s="49"/>
      <c r="R60" s="49"/>
      <c r="S60" s="49"/>
      <c r="T60" s="49"/>
    </row>
    <row r="61" spans="1:20" x14ac:dyDescent="0.25">
      <c r="B61" s="17"/>
      <c r="C61" s="43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62"/>
  <sheetViews>
    <sheetView view="pageBreakPreview" zoomScale="60" zoomScaleNormal="100" workbookViewId="0">
      <selection activeCell="B45" sqref="B45:F45"/>
    </sheetView>
  </sheetViews>
  <sheetFormatPr defaultRowHeight="13.2" x14ac:dyDescent="0.25"/>
  <cols>
    <col min="1" max="1" width="3.5546875" style="5" customWidth="1"/>
    <col min="2" max="2" width="8.109375" style="22" customWidth="1"/>
    <col min="3" max="3" width="8.5546875" style="45" customWidth="1"/>
    <col min="4" max="6" width="8.109375" style="5" hidden="1" customWidth="1"/>
    <col min="7" max="7" width="7.5546875" style="5" hidden="1" customWidth="1"/>
    <col min="8" max="8" width="7.44140625" style="5" hidden="1" customWidth="1"/>
    <col min="9" max="9" width="7.44140625" style="25" hidden="1" customWidth="1"/>
    <col min="10" max="12" width="7.44140625" style="5" hidden="1" customWidth="1"/>
    <col min="13" max="13" width="12.33203125" style="5" customWidth="1"/>
    <col min="14" max="16" width="10.109375" style="5" customWidth="1"/>
    <col min="17" max="17" width="8.6640625" style="5" customWidth="1"/>
    <col min="18" max="258" width="8.886718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8.886718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8.886718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8.886718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8.886718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8.886718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8.886718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8.886718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8.886718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8.886718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8.886718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8.886718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8.886718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8.886718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8.886718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8.886718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8.886718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8.886718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8.886718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8.886718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8.886718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8.886718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8.886718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8.886718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8.886718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8.886718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8.886718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8.886718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8.886718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8.886718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8.886718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8.886718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8.886718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8.886718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8.886718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8.886718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8.886718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8.886718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8.886718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8.886718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8.886718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8.886718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8.886718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8.886718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8.886718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8.886718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8.886718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8.886718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8.886718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8.886718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8.886718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8.886718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8.886718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8.886718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8.886718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8.886718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8.886718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8.886718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8.886718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8.886718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8.886718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8.886718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8.886718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8.88671875" style="5"/>
  </cols>
  <sheetData>
    <row r="1" spans="1:22" ht="49.95" customHeight="1" x14ac:dyDescent="0.3">
      <c r="A1" s="123" t="s">
        <v>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24"/>
      <c r="P1" s="124"/>
      <c r="Q1" s="124"/>
      <c r="R1" s="124"/>
      <c r="S1" s="124"/>
      <c r="T1" s="124"/>
      <c r="U1" s="12"/>
      <c r="V1" s="12"/>
    </row>
    <row r="2" spans="1:22" ht="15" x14ac:dyDescent="0.25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4.4" x14ac:dyDescent="0.3">
      <c r="A3" s="122" t="s">
        <v>36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22" x14ac:dyDescent="0.25">
      <c r="B4" s="122"/>
      <c r="C4" s="122"/>
      <c r="D4" s="122"/>
      <c r="E4" s="122"/>
      <c r="F4" s="122"/>
      <c r="H4" s="122" t="s">
        <v>9</v>
      </c>
      <c r="I4" s="122"/>
      <c r="J4" s="122"/>
      <c r="K4" s="122"/>
      <c r="L4" s="122"/>
      <c r="M4" s="25"/>
      <c r="N4" s="15"/>
      <c r="O4" s="15"/>
      <c r="P4" s="15"/>
    </row>
    <row r="5" spans="1:22" x14ac:dyDescent="0.25">
      <c r="B5" s="2">
        <v>0</v>
      </c>
      <c r="C5" s="3">
        <v>-2.9289999999999998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21</v>
      </c>
      <c r="N5" s="20"/>
      <c r="O5" s="20"/>
      <c r="P5" s="20"/>
      <c r="R5" s="21"/>
    </row>
    <row r="6" spans="1:22" x14ac:dyDescent="0.25">
      <c r="B6" s="2">
        <v>5</v>
      </c>
      <c r="C6" s="3">
        <v>-2.9369999999999998</v>
      </c>
      <c r="D6" s="19">
        <f>(C5+C6)/2</f>
        <v>-2.9329999999999998</v>
      </c>
      <c r="E6" s="16">
        <f>B6-B5</f>
        <v>5</v>
      </c>
      <c r="F6" s="19">
        <f>D6*E6</f>
        <v>-14.664999999999999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-2.9780000000000002</v>
      </c>
      <c r="D7" s="19">
        <f t="shared" ref="D7:D18" si="0">(C6+C7)/2</f>
        <v>-2.9575</v>
      </c>
      <c r="E7" s="16">
        <f t="shared" ref="E7:E18" si="1">B7-B6</f>
        <v>5</v>
      </c>
      <c r="F7" s="19">
        <f t="shared" ref="F7:F18" si="2">D7*E7</f>
        <v>-14.7875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</row>
    <row r="8" spans="1:22" x14ac:dyDescent="0.25">
      <c r="B8" s="2">
        <v>12</v>
      </c>
      <c r="C8" s="3">
        <v>-3.3130000000000002</v>
      </c>
      <c r="D8" s="19">
        <f t="shared" si="0"/>
        <v>-3.1455000000000002</v>
      </c>
      <c r="E8" s="16">
        <f t="shared" si="1"/>
        <v>2</v>
      </c>
      <c r="F8" s="19">
        <f t="shared" si="2"/>
        <v>-6.2910000000000004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5">
      <c r="B9" s="2">
        <v>14</v>
      </c>
      <c r="C9" s="3">
        <v>-3.508</v>
      </c>
      <c r="D9" s="19">
        <f t="shared" si="0"/>
        <v>-3.4104999999999999</v>
      </c>
      <c r="E9" s="16">
        <f t="shared" si="1"/>
        <v>2</v>
      </c>
      <c r="F9" s="19">
        <f t="shared" si="2"/>
        <v>-6.8209999999999997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5">
      <c r="B10" s="2">
        <v>17</v>
      </c>
      <c r="C10" s="3">
        <v>-3.6139999999999999</v>
      </c>
      <c r="D10" s="19">
        <f t="shared" si="0"/>
        <v>-3.5609999999999999</v>
      </c>
      <c r="E10" s="16">
        <f t="shared" si="1"/>
        <v>3</v>
      </c>
      <c r="F10" s="19">
        <f t="shared" si="2"/>
        <v>-10.683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5">
      <c r="B11" s="2">
        <v>20</v>
      </c>
      <c r="C11" s="3">
        <v>-3.7370000000000001</v>
      </c>
      <c r="D11" s="19">
        <f t="shared" si="0"/>
        <v>-3.6755</v>
      </c>
      <c r="E11" s="16">
        <f t="shared" si="1"/>
        <v>3</v>
      </c>
      <c r="F11" s="19">
        <f t="shared" si="2"/>
        <v>-11.0265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5">
      <c r="B12" s="2">
        <v>23</v>
      </c>
      <c r="C12" s="3">
        <v>-3.8130000000000002</v>
      </c>
      <c r="D12" s="19">
        <f t="shared" si="0"/>
        <v>-3.7750000000000004</v>
      </c>
      <c r="E12" s="16">
        <f t="shared" si="1"/>
        <v>3</v>
      </c>
      <c r="F12" s="19">
        <f t="shared" si="2"/>
        <v>-11.325000000000001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5">
      <c r="B13" s="2">
        <v>26</v>
      </c>
      <c r="C13" s="3">
        <v>-4.0190000000000001</v>
      </c>
      <c r="D13" s="19">
        <f t="shared" si="0"/>
        <v>-3.9160000000000004</v>
      </c>
      <c r="E13" s="16">
        <f t="shared" si="1"/>
        <v>3</v>
      </c>
      <c r="F13" s="19">
        <f t="shared" si="2"/>
        <v>-11.748000000000001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 t="s">
        <v>23</v>
      </c>
      <c r="N13" s="24"/>
      <c r="O13" s="24"/>
      <c r="P13" s="24"/>
      <c r="Q13" s="22"/>
      <c r="R13" s="21"/>
    </row>
    <row r="14" spans="1:22" x14ac:dyDescent="0.25">
      <c r="B14" s="2">
        <v>29</v>
      </c>
      <c r="C14" s="3">
        <v>-3.8170000000000002</v>
      </c>
      <c r="D14" s="19">
        <f t="shared" si="0"/>
        <v>-3.9180000000000001</v>
      </c>
      <c r="E14" s="16">
        <f t="shared" si="1"/>
        <v>3</v>
      </c>
      <c r="F14" s="19">
        <f t="shared" si="2"/>
        <v>-11.754000000000001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5">
      <c r="B15" s="2">
        <v>32</v>
      </c>
      <c r="C15" s="3">
        <v>-3.2130000000000001</v>
      </c>
      <c r="D15" s="19">
        <f t="shared" si="0"/>
        <v>-3.5150000000000001</v>
      </c>
      <c r="E15" s="16">
        <f t="shared" si="1"/>
        <v>3</v>
      </c>
      <c r="F15" s="19">
        <f t="shared" si="2"/>
        <v>-10.545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5">
      <c r="B16" s="2">
        <v>35</v>
      </c>
      <c r="C16" s="3">
        <v>-2.5099999999999998</v>
      </c>
      <c r="D16" s="19">
        <f t="shared" si="0"/>
        <v>-2.8614999999999999</v>
      </c>
      <c r="E16" s="16">
        <f t="shared" si="1"/>
        <v>3</v>
      </c>
      <c r="F16" s="19">
        <f t="shared" si="2"/>
        <v>-8.5845000000000002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5">
      <c r="B17" s="2">
        <v>38</v>
      </c>
      <c r="C17" s="3">
        <v>-1.724</v>
      </c>
      <c r="D17" s="19">
        <f t="shared" si="0"/>
        <v>-2.117</v>
      </c>
      <c r="E17" s="16">
        <f t="shared" si="1"/>
        <v>3</v>
      </c>
      <c r="F17" s="19">
        <f t="shared" si="2"/>
        <v>-6.351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5">
      <c r="B18" s="2">
        <v>40</v>
      </c>
      <c r="C18" s="3">
        <v>-0.71</v>
      </c>
      <c r="D18" s="19">
        <f t="shared" si="0"/>
        <v>-1.2170000000000001</v>
      </c>
      <c r="E18" s="16">
        <f t="shared" si="1"/>
        <v>2</v>
      </c>
      <c r="F18" s="19">
        <f t="shared" si="2"/>
        <v>-2.4340000000000002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5">
      <c r="B19" s="2">
        <v>42</v>
      </c>
      <c r="C19" s="3">
        <v>0.95499999999999996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24</v>
      </c>
      <c r="N19" s="20"/>
      <c r="O19" s="20"/>
      <c r="P19" s="20"/>
      <c r="R19" s="21"/>
    </row>
    <row r="20" spans="1:19" x14ac:dyDescent="0.25">
      <c r="B20" s="17">
        <v>47</v>
      </c>
      <c r="C20" s="43">
        <v>0.96099999999999997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5">
      <c r="B21" s="17">
        <v>55</v>
      </c>
      <c r="C21" s="43">
        <v>0.98499999999999999</v>
      </c>
      <c r="D21" s="19"/>
      <c r="E21" s="16"/>
      <c r="F21" s="19"/>
      <c r="H21" s="17"/>
      <c r="I21" s="17"/>
      <c r="J21" s="19"/>
      <c r="K21" s="16"/>
      <c r="L21" s="19"/>
      <c r="M21" s="19" t="s">
        <v>25</v>
      </c>
      <c r="N21" s="20"/>
      <c r="O21" s="20"/>
      <c r="P21" s="20"/>
      <c r="R21" s="21"/>
    </row>
    <row r="22" spans="1:19" ht="13.2" customHeight="1" x14ac:dyDescent="0.25">
      <c r="B22" s="17"/>
      <c r="C22" s="43"/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ht="13.2" customHeight="1" x14ac:dyDescent="0.25">
      <c r="B23" s="17"/>
      <c r="C23" s="43"/>
      <c r="D23" s="19"/>
      <c r="E23" s="16"/>
      <c r="F23" s="19"/>
      <c r="H23" s="17"/>
      <c r="I23" s="17"/>
      <c r="J23" s="19"/>
      <c r="K23" s="16"/>
      <c r="L23" s="19"/>
      <c r="M23" s="19"/>
      <c r="O23" s="24"/>
      <c r="P23" s="24"/>
    </row>
    <row r="24" spans="1:19" ht="14.4" customHeight="1" x14ac:dyDescent="0.25">
      <c r="A24" s="122" t="s">
        <v>37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</row>
    <row r="25" spans="1:19" ht="13.2" customHeight="1" x14ac:dyDescent="0.25">
      <c r="B25" s="2">
        <v>0</v>
      </c>
      <c r="C25" s="3">
        <v>2.681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26</v>
      </c>
      <c r="N25" s="20"/>
      <c r="O25" s="20"/>
      <c r="P25" s="20"/>
      <c r="R25" s="21"/>
    </row>
    <row r="26" spans="1:19" ht="13.2" customHeight="1" x14ac:dyDescent="0.25">
      <c r="B26" s="2">
        <v>5</v>
      </c>
      <c r="C26" s="3">
        <v>2.6720000000000002</v>
      </c>
      <c r="D26" s="19">
        <f>(C25+C26)/2</f>
        <v>2.6764999999999999</v>
      </c>
      <c r="E26" s="16">
        <f>B26-B25</f>
        <v>5</v>
      </c>
      <c r="F26" s="19">
        <f>D26*E26</f>
        <v>13.3825</v>
      </c>
      <c r="G26" s="16"/>
      <c r="H26" s="2">
        <v>0</v>
      </c>
      <c r="I26" s="2">
        <v>1.8839999999999999</v>
      </c>
      <c r="J26" s="19"/>
      <c r="K26" s="16"/>
      <c r="L26" s="19"/>
      <c r="M26" s="19"/>
      <c r="N26" s="20"/>
      <c r="O26" s="20"/>
      <c r="P26" s="20"/>
      <c r="Q26" s="22"/>
      <c r="R26" s="21"/>
    </row>
    <row r="27" spans="1:19" ht="13.2" customHeight="1" x14ac:dyDescent="0.25">
      <c r="B27" s="2">
        <v>10</v>
      </c>
      <c r="C27" s="3">
        <v>2.6629999999999998</v>
      </c>
      <c r="D27" s="19">
        <f t="shared" ref="D27:D40" si="8">(C26+C27)/2</f>
        <v>2.6675</v>
      </c>
      <c r="E27" s="16">
        <f t="shared" ref="E27:E40" si="9">B27-B26</f>
        <v>5</v>
      </c>
      <c r="F27" s="19">
        <f t="shared" ref="F27:F40" si="10">D27*E27</f>
        <v>13.3375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19" t="s">
        <v>22</v>
      </c>
      <c r="N27" s="20"/>
      <c r="O27" s="20"/>
      <c r="P27" s="20"/>
      <c r="Q27" s="22"/>
      <c r="R27" s="21"/>
    </row>
    <row r="28" spans="1:19" ht="13.2" customHeight="1" x14ac:dyDescent="0.25">
      <c r="B28" s="2">
        <v>12</v>
      </c>
      <c r="C28" s="3">
        <v>0.18099999999999999</v>
      </c>
      <c r="D28" s="19">
        <f t="shared" si="8"/>
        <v>1.4219999999999999</v>
      </c>
      <c r="E28" s="16">
        <f t="shared" si="9"/>
        <v>2</v>
      </c>
      <c r="F28" s="19">
        <f t="shared" si="10"/>
        <v>2.8439999999999999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19"/>
      <c r="N28" s="20"/>
      <c r="O28" s="20"/>
      <c r="P28" s="20"/>
      <c r="Q28" s="22"/>
      <c r="R28" s="21"/>
    </row>
    <row r="29" spans="1:19" ht="13.2" customHeight="1" x14ac:dyDescent="0.25">
      <c r="B29" s="2">
        <v>14</v>
      </c>
      <c r="C29" s="3">
        <v>-0.504</v>
      </c>
      <c r="D29" s="19">
        <f t="shared" si="8"/>
        <v>-0.1615</v>
      </c>
      <c r="E29" s="16">
        <f t="shared" si="9"/>
        <v>2</v>
      </c>
      <c r="F29" s="19">
        <f t="shared" si="10"/>
        <v>-0.32300000000000001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ht="13.2" customHeight="1" x14ac:dyDescent="0.25">
      <c r="B30" s="2">
        <v>17</v>
      </c>
      <c r="C30" s="3">
        <v>-1.5129999999999999</v>
      </c>
      <c r="D30" s="19">
        <f t="shared" si="8"/>
        <v>-1.0085</v>
      </c>
      <c r="E30" s="16">
        <f t="shared" si="9"/>
        <v>3</v>
      </c>
      <c r="F30" s="19">
        <f t="shared" si="10"/>
        <v>-3.0255000000000001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ht="13.2" customHeight="1" x14ac:dyDescent="0.25">
      <c r="B31" s="2">
        <v>20</v>
      </c>
      <c r="C31" s="3">
        <v>-2.3029999999999999</v>
      </c>
      <c r="D31" s="19">
        <f t="shared" si="8"/>
        <v>-1.9079999999999999</v>
      </c>
      <c r="E31" s="16">
        <f t="shared" si="9"/>
        <v>3</v>
      </c>
      <c r="F31" s="19">
        <f t="shared" si="10"/>
        <v>-5.7240000000000002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/>
      <c r="N31" s="20"/>
      <c r="O31" s="20"/>
      <c r="P31" s="20"/>
      <c r="Q31" s="22"/>
      <c r="R31" s="21"/>
    </row>
    <row r="32" spans="1:19" ht="13.2" customHeight="1" x14ac:dyDescent="0.25">
      <c r="B32" s="2">
        <v>23</v>
      </c>
      <c r="C32" s="3">
        <v>-2.5390000000000001</v>
      </c>
      <c r="D32" s="19">
        <f t="shared" si="8"/>
        <v>-2.4210000000000003</v>
      </c>
      <c r="E32" s="16">
        <f t="shared" si="9"/>
        <v>3</v>
      </c>
      <c r="F32" s="19">
        <f t="shared" si="10"/>
        <v>-7.2630000000000008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19" t="s">
        <v>23</v>
      </c>
      <c r="N32" s="20"/>
      <c r="O32" s="20"/>
      <c r="P32" s="20"/>
      <c r="Q32" s="22"/>
      <c r="R32" s="21"/>
    </row>
    <row r="33" spans="1:19" ht="13.2" customHeight="1" x14ac:dyDescent="0.25">
      <c r="B33" s="2">
        <v>26</v>
      </c>
      <c r="C33" s="3">
        <v>-2.3149999999999999</v>
      </c>
      <c r="D33" s="19">
        <f t="shared" si="8"/>
        <v>-2.427</v>
      </c>
      <c r="E33" s="16">
        <f t="shared" si="9"/>
        <v>3</v>
      </c>
      <c r="F33" s="19">
        <f t="shared" si="10"/>
        <v>-7.2810000000000006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ht="13.2" customHeight="1" x14ac:dyDescent="0.25">
      <c r="B34" s="2">
        <v>29</v>
      </c>
      <c r="C34" s="3">
        <v>-1.5249999999999999</v>
      </c>
      <c r="D34" s="19">
        <f t="shared" si="8"/>
        <v>-1.92</v>
      </c>
      <c r="E34" s="16">
        <f t="shared" si="9"/>
        <v>3</v>
      </c>
      <c r="F34" s="19">
        <f t="shared" si="10"/>
        <v>-5.76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ht="13.2" customHeight="1" x14ac:dyDescent="0.25">
      <c r="B35" s="2">
        <v>32</v>
      </c>
      <c r="C35" s="3">
        <v>-0.52</v>
      </c>
      <c r="D35" s="19">
        <f t="shared" si="8"/>
        <v>-1.0225</v>
      </c>
      <c r="E35" s="16">
        <f t="shared" si="9"/>
        <v>3</v>
      </c>
      <c r="F35" s="19">
        <f t="shared" si="10"/>
        <v>-3.0674999999999999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/>
      <c r="N35" s="24"/>
      <c r="O35" s="24"/>
      <c r="P35" s="24"/>
      <c r="Q35" s="22"/>
      <c r="R35" s="21"/>
    </row>
    <row r="36" spans="1:19" ht="13.2" customHeight="1" x14ac:dyDescent="0.25">
      <c r="B36" s="2">
        <v>34</v>
      </c>
      <c r="C36" s="3">
        <v>0.14499999999999999</v>
      </c>
      <c r="D36" s="19">
        <f t="shared" si="8"/>
        <v>-0.1875</v>
      </c>
      <c r="E36" s="16">
        <f t="shared" si="9"/>
        <v>2</v>
      </c>
      <c r="F36" s="19">
        <f t="shared" si="10"/>
        <v>-0.375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19"/>
      <c r="N36" s="24"/>
      <c r="O36" s="24"/>
      <c r="P36" s="24"/>
      <c r="Q36" s="22"/>
      <c r="R36" s="21"/>
    </row>
    <row r="37" spans="1:19" ht="13.2" customHeight="1" x14ac:dyDescent="0.25">
      <c r="B37" s="2">
        <v>36</v>
      </c>
      <c r="C37" s="3">
        <v>2.86</v>
      </c>
      <c r="D37" s="19">
        <f t="shared" si="8"/>
        <v>1.5024999999999999</v>
      </c>
      <c r="E37" s="16">
        <f t="shared" si="9"/>
        <v>2</v>
      </c>
      <c r="F37" s="19">
        <f t="shared" si="10"/>
        <v>3.0049999999999999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 t="s">
        <v>24</v>
      </c>
      <c r="N37" s="20"/>
      <c r="O37" s="20"/>
      <c r="P37" s="20"/>
      <c r="R37" s="21"/>
    </row>
    <row r="38" spans="1:19" ht="13.2" customHeight="1" x14ac:dyDescent="0.25">
      <c r="B38" s="2">
        <v>40</v>
      </c>
      <c r="C38" s="3">
        <v>2.8759999999999999</v>
      </c>
      <c r="D38" s="19">
        <f t="shared" si="8"/>
        <v>2.8679999999999999</v>
      </c>
      <c r="E38" s="16">
        <f t="shared" si="9"/>
        <v>4</v>
      </c>
      <c r="F38" s="19">
        <f t="shared" si="10"/>
        <v>11.472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/>
      <c r="N38" s="20"/>
      <c r="O38" s="20"/>
      <c r="P38" s="20"/>
      <c r="R38" s="21"/>
    </row>
    <row r="39" spans="1:19" ht="13.2" customHeight="1" x14ac:dyDescent="0.25">
      <c r="B39" s="2">
        <v>46</v>
      </c>
      <c r="C39" s="3">
        <v>2.887</v>
      </c>
      <c r="D39" s="19">
        <f t="shared" si="8"/>
        <v>2.8815</v>
      </c>
      <c r="E39" s="16">
        <f t="shared" si="9"/>
        <v>6</v>
      </c>
      <c r="F39" s="19">
        <f t="shared" si="10"/>
        <v>17.289000000000001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M39" s="19" t="s">
        <v>26</v>
      </c>
      <c r="N39" s="20"/>
      <c r="O39" s="20"/>
      <c r="P39" s="20"/>
      <c r="R39" s="21"/>
    </row>
    <row r="40" spans="1:19" ht="13.2" customHeight="1" x14ac:dyDescent="0.25">
      <c r="B40" s="17"/>
      <c r="C40" s="43"/>
      <c r="D40" s="19">
        <f t="shared" si="8"/>
        <v>1.4435</v>
      </c>
      <c r="E40" s="16">
        <f t="shared" si="9"/>
        <v>-46</v>
      </c>
      <c r="F40" s="19">
        <f t="shared" si="10"/>
        <v>-66.400999999999996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19"/>
      <c r="N40" s="20"/>
      <c r="O40" s="20"/>
      <c r="P40" s="20"/>
      <c r="R40" s="21"/>
    </row>
    <row r="41" spans="1:19" x14ac:dyDescent="0.25">
      <c r="B41" s="17"/>
      <c r="C41" s="43"/>
      <c r="D41" s="19"/>
      <c r="E41" s="16"/>
      <c r="F41" s="19"/>
      <c r="H41" s="17"/>
      <c r="I41" s="17"/>
      <c r="J41" s="19"/>
      <c r="K41" s="16"/>
      <c r="L41" s="19"/>
      <c r="M41" s="19"/>
      <c r="N41" s="20"/>
      <c r="O41" s="20"/>
      <c r="P41" s="20"/>
      <c r="R41" s="21"/>
    </row>
    <row r="42" spans="1:19" x14ac:dyDescent="0.25">
      <c r="B42" s="17"/>
      <c r="C42" s="43"/>
      <c r="D42" s="19"/>
      <c r="E42" s="16"/>
      <c r="F42" s="19"/>
      <c r="H42" s="17"/>
      <c r="I42" s="17"/>
      <c r="J42" s="19"/>
      <c r="K42" s="16"/>
      <c r="L42" s="19"/>
      <c r="M42" s="19"/>
      <c r="N42" s="20"/>
      <c r="O42" s="20"/>
      <c r="P42" s="20"/>
      <c r="R42" s="21"/>
    </row>
    <row r="43" spans="1:19" ht="14.4" x14ac:dyDescent="0.3">
      <c r="A43" s="122" t="s">
        <v>38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</row>
    <row r="44" spans="1:19" ht="15" x14ac:dyDescent="0.25">
      <c r="B44" s="13"/>
      <c r="C44" s="30"/>
      <c r="D44" s="13"/>
      <c r="E44" s="1" t="s">
        <v>7</v>
      </c>
      <c r="F44" s="1"/>
      <c r="G44" s="121">
        <v>0.2</v>
      </c>
      <c r="H44" s="121"/>
      <c r="I44" s="13"/>
      <c r="J44" s="13"/>
      <c r="K44" s="13"/>
      <c r="L44" s="13"/>
      <c r="M44" s="13"/>
      <c r="N44" s="14"/>
      <c r="O44" s="14"/>
      <c r="P44" s="31"/>
    </row>
    <row r="45" spans="1:19" x14ac:dyDescent="0.25">
      <c r="B45" s="122"/>
      <c r="C45" s="122"/>
      <c r="D45" s="122"/>
      <c r="E45" s="122"/>
      <c r="F45" s="122"/>
      <c r="G45" s="5" t="s">
        <v>5</v>
      </c>
      <c r="H45" s="122" t="s">
        <v>9</v>
      </c>
      <c r="I45" s="122"/>
      <c r="J45" s="122"/>
      <c r="K45" s="122"/>
      <c r="L45" s="122"/>
      <c r="M45" s="25"/>
      <c r="N45" s="15"/>
      <c r="O45" s="15"/>
      <c r="P45" s="15"/>
    </row>
    <row r="46" spans="1:19" x14ac:dyDescent="0.25">
      <c r="B46" s="2">
        <v>0</v>
      </c>
      <c r="C46" s="3">
        <v>2.7810000000000001</v>
      </c>
      <c r="D46" s="16"/>
      <c r="E46" s="16"/>
      <c r="F46" s="16"/>
      <c r="G46" s="16"/>
      <c r="H46" s="17"/>
      <c r="I46" s="18"/>
      <c r="J46" s="19"/>
      <c r="K46" s="16"/>
      <c r="L46" s="19"/>
      <c r="M46" s="19" t="s">
        <v>26</v>
      </c>
      <c r="N46" s="20"/>
      <c r="O46" s="20"/>
      <c r="P46" s="20"/>
      <c r="R46" s="21"/>
    </row>
    <row r="47" spans="1:19" x14ac:dyDescent="0.25">
      <c r="B47" s="2">
        <v>5</v>
      </c>
      <c r="C47" s="3">
        <v>2.77</v>
      </c>
      <c r="D47" s="19">
        <f>(C46+C47)/2</f>
        <v>2.7755000000000001</v>
      </c>
      <c r="E47" s="16">
        <f>B47-B46</f>
        <v>5</v>
      </c>
      <c r="F47" s="19">
        <f>D47*E47</f>
        <v>13.877500000000001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5">
      <c r="B48" s="2">
        <v>10</v>
      </c>
      <c r="C48" s="3">
        <v>2.754</v>
      </c>
      <c r="D48" s="19">
        <f t="shared" ref="D48:D58" si="16">(C47+C48)/2</f>
        <v>2.762</v>
      </c>
      <c r="E48" s="16">
        <f t="shared" ref="E48:E58" si="17">B48-B47</f>
        <v>5</v>
      </c>
      <c r="F48" s="19">
        <f t="shared" ref="F48:F58" si="18">D48*E48</f>
        <v>13.81</v>
      </c>
      <c r="G48" s="16"/>
      <c r="H48" s="2"/>
      <c r="I48" s="2"/>
      <c r="J48" s="19"/>
      <c r="K48" s="16"/>
      <c r="L48" s="19"/>
      <c r="M48" s="19" t="s">
        <v>22</v>
      </c>
      <c r="N48" s="20"/>
      <c r="O48" s="20"/>
      <c r="P48" s="20"/>
      <c r="Q48" s="22"/>
      <c r="R48" s="21"/>
    </row>
    <row r="49" spans="2:18" x14ac:dyDescent="0.25">
      <c r="B49" s="2">
        <v>12</v>
      </c>
      <c r="C49" s="3">
        <v>0.38500000000000001</v>
      </c>
      <c r="D49" s="19">
        <f t="shared" si="16"/>
        <v>1.5695000000000001</v>
      </c>
      <c r="E49" s="16">
        <f t="shared" si="17"/>
        <v>2</v>
      </c>
      <c r="F49" s="19">
        <f t="shared" si="18"/>
        <v>3.1390000000000002</v>
      </c>
      <c r="G49" s="16"/>
      <c r="H49" s="2"/>
      <c r="I49" s="2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5">
      <c r="B50" s="2">
        <v>13</v>
      </c>
      <c r="C50" s="3">
        <v>-1.615</v>
      </c>
      <c r="D50" s="19">
        <f t="shared" si="16"/>
        <v>-0.61499999999999999</v>
      </c>
      <c r="E50" s="16">
        <f t="shared" si="17"/>
        <v>1</v>
      </c>
      <c r="F50" s="19">
        <f t="shared" si="18"/>
        <v>-0.61499999999999999</v>
      </c>
      <c r="G50" s="16"/>
      <c r="H50" s="2"/>
      <c r="I50" s="2"/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5">
      <c r="B51" s="2">
        <v>15</v>
      </c>
      <c r="C51" s="3">
        <v>-2.7040000000000002</v>
      </c>
      <c r="D51" s="19">
        <f t="shared" si="16"/>
        <v>-2.1595</v>
      </c>
      <c r="E51" s="16">
        <f t="shared" si="17"/>
        <v>2</v>
      </c>
      <c r="F51" s="19">
        <f t="shared" si="18"/>
        <v>-4.319</v>
      </c>
      <c r="G51" s="16"/>
      <c r="H51" s="2"/>
      <c r="I51" s="2"/>
      <c r="J51" s="19"/>
      <c r="K51" s="16"/>
      <c r="L51" s="19"/>
      <c r="M51" s="19"/>
      <c r="N51" s="20"/>
      <c r="O51" s="20"/>
      <c r="P51" s="20"/>
      <c r="Q51" s="22"/>
      <c r="R51" s="21"/>
    </row>
    <row r="52" spans="2:18" x14ac:dyDescent="0.25">
      <c r="B52" s="2">
        <v>18</v>
      </c>
      <c r="C52" s="3">
        <v>-3.4990000000000001</v>
      </c>
      <c r="D52" s="19">
        <f t="shared" si="16"/>
        <v>-3.1015000000000001</v>
      </c>
      <c r="E52" s="16">
        <f t="shared" si="17"/>
        <v>3</v>
      </c>
      <c r="F52" s="19">
        <f t="shared" si="18"/>
        <v>-9.3045000000000009</v>
      </c>
      <c r="G52" s="16"/>
      <c r="H52" s="2">
        <v>0</v>
      </c>
      <c r="I52" s="2">
        <v>1.925</v>
      </c>
      <c r="J52" s="19"/>
      <c r="K52" s="16"/>
      <c r="L52" s="19"/>
      <c r="M52" s="19"/>
      <c r="N52" s="20"/>
      <c r="O52" s="20"/>
      <c r="P52" s="20"/>
      <c r="Q52" s="22"/>
      <c r="R52" s="21"/>
    </row>
    <row r="53" spans="2:18" x14ac:dyDescent="0.25">
      <c r="B53" s="2">
        <v>21</v>
      </c>
      <c r="C53" s="3">
        <v>-3.7080000000000002</v>
      </c>
      <c r="D53" s="19">
        <f t="shared" si="16"/>
        <v>-3.6035000000000004</v>
      </c>
      <c r="E53" s="16">
        <f t="shared" si="17"/>
        <v>3</v>
      </c>
      <c r="F53" s="19">
        <f t="shared" si="18"/>
        <v>-10.810500000000001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19" t="s">
        <v>23</v>
      </c>
      <c r="N53" s="20"/>
      <c r="O53" s="20"/>
      <c r="P53" s="20"/>
      <c r="Q53" s="22"/>
      <c r="R53" s="21"/>
    </row>
    <row r="54" spans="2:18" x14ac:dyDescent="0.25">
      <c r="B54" s="2">
        <v>24</v>
      </c>
      <c r="C54" s="3">
        <v>-3.504</v>
      </c>
      <c r="D54" s="19">
        <f t="shared" si="16"/>
        <v>-3.6059999999999999</v>
      </c>
      <c r="E54" s="16">
        <f t="shared" si="17"/>
        <v>3</v>
      </c>
      <c r="F54" s="19">
        <f t="shared" si="18"/>
        <v>-10.818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19"/>
      <c r="N54" s="24"/>
      <c r="O54" s="24"/>
      <c r="P54" s="24"/>
      <c r="Q54" s="22"/>
      <c r="R54" s="21"/>
    </row>
    <row r="55" spans="2:18" x14ac:dyDescent="0.25">
      <c r="B55" s="2">
        <v>27</v>
      </c>
      <c r="C55" s="3">
        <v>-2.7149999999999999</v>
      </c>
      <c r="D55" s="19">
        <f t="shared" si="16"/>
        <v>-3.1094999999999997</v>
      </c>
      <c r="E55" s="16">
        <f t="shared" si="17"/>
        <v>3</v>
      </c>
      <c r="F55" s="19">
        <f t="shared" si="18"/>
        <v>-9.3284999999999982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M55" s="19"/>
      <c r="N55" s="20"/>
      <c r="O55" s="20"/>
      <c r="P55" s="20"/>
      <c r="Q55" s="22"/>
      <c r="R55" s="21"/>
    </row>
    <row r="56" spans="2:18" x14ac:dyDescent="0.25">
      <c r="B56" s="2">
        <v>29</v>
      </c>
      <c r="C56" s="3">
        <v>-1.64</v>
      </c>
      <c r="D56" s="19">
        <f t="shared" si="16"/>
        <v>-2.1774999999999998</v>
      </c>
      <c r="E56" s="16">
        <f t="shared" si="17"/>
        <v>2</v>
      </c>
      <c r="F56" s="19">
        <f t="shared" si="18"/>
        <v>-4.3549999999999995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19"/>
      <c r="N56" s="24"/>
      <c r="O56" s="24"/>
      <c r="P56" s="24"/>
      <c r="Q56" s="22"/>
      <c r="R56" s="21"/>
    </row>
    <row r="57" spans="2:18" x14ac:dyDescent="0.25">
      <c r="B57" s="2">
        <v>31</v>
      </c>
      <c r="C57" s="3">
        <v>0.32500000000000001</v>
      </c>
      <c r="D57" s="19">
        <f t="shared" si="16"/>
        <v>-0.65749999999999997</v>
      </c>
      <c r="E57" s="16">
        <f t="shared" si="17"/>
        <v>2</v>
      </c>
      <c r="F57" s="19">
        <f t="shared" si="18"/>
        <v>-1.3149999999999999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19"/>
      <c r="N57" s="24"/>
      <c r="O57" s="24"/>
      <c r="P57" s="24"/>
      <c r="Q57" s="22"/>
      <c r="R57" s="21"/>
    </row>
    <row r="58" spans="2:18" x14ac:dyDescent="0.25">
      <c r="B58" s="2">
        <v>32</v>
      </c>
      <c r="C58" s="3">
        <v>2.903</v>
      </c>
      <c r="D58" s="19">
        <f t="shared" si="16"/>
        <v>1.6140000000000001</v>
      </c>
      <c r="E58" s="16">
        <f t="shared" si="17"/>
        <v>1</v>
      </c>
      <c r="F58" s="19">
        <f t="shared" si="18"/>
        <v>1.6140000000000001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19" t="s">
        <v>24</v>
      </c>
      <c r="N58" s="20"/>
      <c r="O58" s="20"/>
      <c r="P58" s="20"/>
      <c r="R58" s="21"/>
    </row>
    <row r="59" spans="2:18" x14ac:dyDescent="0.25">
      <c r="B59" s="2">
        <v>37</v>
      </c>
      <c r="C59" s="3">
        <v>2.9119999999999999</v>
      </c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19"/>
      <c r="N59" s="20"/>
      <c r="O59" s="20"/>
      <c r="P59" s="20"/>
      <c r="R59" s="21"/>
    </row>
    <row r="60" spans="2:18" x14ac:dyDescent="0.25">
      <c r="B60" s="2">
        <v>42</v>
      </c>
      <c r="C60" s="3">
        <v>2.9209999999999998</v>
      </c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19" t="s">
        <v>26</v>
      </c>
      <c r="N60" s="20"/>
      <c r="O60" s="20"/>
      <c r="P60" s="20"/>
      <c r="R60" s="21"/>
    </row>
    <row r="61" spans="2:18" x14ac:dyDescent="0.25">
      <c r="B61" s="17"/>
      <c r="C61" s="43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2:18" x14ac:dyDescent="0.25">
      <c r="B62" s="17"/>
      <c r="C62" s="43"/>
      <c r="D62" s="19"/>
      <c r="E62" s="16"/>
      <c r="F62" s="19"/>
      <c r="H62" s="17"/>
      <c r="I62" s="17"/>
      <c r="J62" s="19"/>
      <c r="K62" s="16"/>
      <c r="L62" s="19"/>
      <c r="M62" s="19"/>
      <c r="O62" s="14"/>
      <c r="P62" s="14"/>
    </row>
  </sheetData>
  <mergeCells count="9">
    <mergeCell ref="A1:T1"/>
    <mergeCell ref="A3:Q3"/>
    <mergeCell ref="A24:S24"/>
    <mergeCell ref="G44:H44"/>
    <mergeCell ref="B45:F45"/>
    <mergeCell ref="H45:L45"/>
    <mergeCell ref="A43:S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V573"/>
  <sheetViews>
    <sheetView zoomScaleNormal="100" workbookViewId="0">
      <selection activeCell="B538" sqref="B538:E538"/>
    </sheetView>
  </sheetViews>
  <sheetFormatPr defaultRowHeight="13.2" x14ac:dyDescent="0.25"/>
  <cols>
    <col min="1" max="1" width="9.109375" style="5"/>
    <col min="2" max="2" width="8.109375" style="22" customWidth="1"/>
    <col min="3" max="3" width="8.5546875" style="45" customWidth="1"/>
    <col min="4" max="4" width="11.6640625" style="45" customWidth="1"/>
    <col min="5" max="7" width="8.109375" style="5" customWidth="1"/>
    <col min="8" max="8" width="7.5546875" style="5" customWidth="1"/>
    <col min="9" max="9" width="7.44140625" style="5" customWidth="1"/>
    <col min="10" max="10" width="7.44140625" style="25" customWidth="1"/>
    <col min="11" max="12" width="7.44140625" style="5" customWidth="1"/>
    <col min="13" max="13" width="9.109375" style="5" customWidth="1"/>
    <col min="14" max="16" width="10.109375" style="5" customWidth="1"/>
    <col min="17" max="17" width="8.6640625" style="5" customWidth="1"/>
    <col min="18" max="18" width="9.109375" style="5"/>
    <col min="19" max="19" width="32" style="5" customWidth="1"/>
    <col min="20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1" spans="1:22" ht="49.95" customHeight="1" x14ac:dyDescent="0.25">
      <c r="A1" s="134" t="s">
        <v>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5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B3" s="1" t="s">
        <v>7</v>
      </c>
      <c r="C3" s="1"/>
      <c r="D3" s="121">
        <v>0</v>
      </c>
      <c r="E3" s="121"/>
      <c r="J3" s="13"/>
      <c r="K3" s="13"/>
      <c r="L3" s="13"/>
      <c r="M3" s="13"/>
      <c r="N3" s="14"/>
      <c r="O3" s="14"/>
      <c r="P3" s="14"/>
    </row>
    <row r="4" spans="1:22" x14ac:dyDescent="0.25">
      <c r="B4" s="122" t="s">
        <v>8</v>
      </c>
      <c r="C4" s="122"/>
      <c r="D4" s="122"/>
      <c r="E4" s="122"/>
      <c r="F4" s="122"/>
      <c r="G4" s="122"/>
      <c r="I4" s="122" t="s">
        <v>9</v>
      </c>
      <c r="J4" s="122"/>
      <c r="K4" s="122"/>
      <c r="L4" s="122"/>
      <c r="M4" s="122"/>
      <c r="N4" s="15"/>
      <c r="O4" s="15"/>
      <c r="P4" s="15"/>
    </row>
    <row r="5" spans="1:22" x14ac:dyDescent="0.25">
      <c r="B5" s="2">
        <v>0</v>
      </c>
      <c r="C5" s="3">
        <v>2.6160000000000001</v>
      </c>
      <c r="D5" s="3" t="s">
        <v>27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5">
      <c r="B6" s="2">
        <v>5</v>
      </c>
      <c r="C6" s="3">
        <v>2.6110000000000002</v>
      </c>
      <c r="D6" s="3"/>
      <c r="E6" s="19">
        <f>(C5+C6)/2</f>
        <v>2.6135000000000002</v>
      </c>
      <c r="F6" s="16">
        <f>B6-B5</f>
        <v>5</v>
      </c>
      <c r="G6" s="19">
        <f>E6*F6</f>
        <v>13.067500000000001</v>
      </c>
      <c r="H6" s="16"/>
      <c r="I6" s="2">
        <v>0</v>
      </c>
      <c r="J6" s="3">
        <v>2.6160000000000001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2.597</v>
      </c>
      <c r="D7" s="3" t="s">
        <v>22</v>
      </c>
      <c r="E7" s="19">
        <f t="shared" ref="E7:E17" si="0">(C6+C7)/2</f>
        <v>2.6040000000000001</v>
      </c>
      <c r="F7" s="16">
        <f t="shared" ref="F7:F17" si="1">B7-B6</f>
        <v>5</v>
      </c>
      <c r="G7" s="19">
        <f t="shared" ref="G7:G17" si="2">E7*F7</f>
        <v>13.02</v>
      </c>
      <c r="H7" s="16"/>
      <c r="I7" s="2">
        <v>5</v>
      </c>
      <c r="J7" s="3">
        <v>2.6110000000000002</v>
      </c>
      <c r="K7" s="19">
        <f t="shared" ref="K7:K9" si="3">AVERAGE(J6,J7)</f>
        <v>2.6135000000000002</v>
      </c>
      <c r="L7" s="16">
        <f t="shared" ref="L7:L9" si="4">I7-I6</f>
        <v>5</v>
      </c>
      <c r="M7" s="19">
        <f t="shared" ref="M7:M9" si="5">L7*K7</f>
        <v>13.067500000000001</v>
      </c>
      <c r="N7" s="20"/>
      <c r="O7" s="20"/>
      <c r="P7" s="20"/>
      <c r="Q7" s="22"/>
      <c r="R7" s="21"/>
    </row>
    <row r="8" spans="1:22" x14ac:dyDescent="0.25">
      <c r="B8" s="2">
        <v>12</v>
      </c>
      <c r="C8" s="3">
        <v>-1.4E-2</v>
      </c>
      <c r="D8" s="3"/>
      <c r="E8" s="19">
        <f t="shared" si="0"/>
        <v>1.2915000000000001</v>
      </c>
      <c r="F8" s="16">
        <f t="shared" si="1"/>
        <v>2</v>
      </c>
      <c r="G8" s="19">
        <f t="shared" si="2"/>
        <v>2.5830000000000002</v>
      </c>
      <c r="H8" s="16"/>
      <c r="I8" s="2">
        <v>10</v>
      </c>
      <c r="J8" s="3">
        <v>2.597</v>
      </c>
      <c r="K8" s="19">
        <f t="shared" si="3"/>
        <v>2.6040000000000001</v>
      </c>
      <c r="L8" s="16">
        <f t="shared" si="4"/>
        <v>5</v>
      </c>
      <c r="M8" s="19">
        <f t="shared" si="5"/>
        <v>13.02</v>
      </c>
      <c r="N8" s="20"/>
      <c r="O8" s="20"/>
      <c r="P8" s="20"/>
      <c r="Q8" s="22"/>
      <c r="R8" s="21"/>
    </row>
    <row r="9" spans="1:22" x14ac:dyDescent="0.25">
      <c r="B9" s="2">
        <v>14</v>
      </c>
      <c r="C9" s="3">
        <v>-1.5069999999999999</v>
      </c>
      <c r="D9" s="3"/>
      <c r="E9" s="19">
        <f t="shared" si="0"/>
        <v>-0.76049999999999995</v>
      </c>
      <c r="F9" s="16">
        <f t="shared" si="1"/>
        <v>2</v>
      </c>
      <c r="G9" s="19">
        <f t="shared" si="2"/>
        <v>-1.5209999999999999</v>
      </c>
      <c r="H9" s="16"/>
      <c r="I9" s="2">
        <v>12</v>
      </c>
      <c r="J9" s="3">
        <v>-1.4E-2</v>
      </c>
      <c r="K9" s="19">
        <f t="shared" si="3"/>
        <v>1.2915000000000001</v>
      </c>
      <c r="L9" s="16">
        <f t="shared" si="4"/>
        <v>2</v>
      </c>
      <c r="M9" s="19">
        <f t="shared" si="5"/>
        <v>2.5830000000000002</v>
      </c>
      <c r="N9" s="20"/>
      <c r="O9" s="20"/>
      <c r="P9" s="20"/>
      <c r="Q9" s="22"/>
      <c r="R9" s="21"/>
    </row>
    <row r="10" spans="1:22" x14ac:dyDescent="0.25">
      <c r="B10" s="2">
        <v>17</v>
      </c>
      <c r="C10" s="3">
        <v>-2.637</v>
      </c>
      <c r="D10" s="3"/>
      <c r="E10" s="19">
        <f t="shared" si="0"/>
        <v>-2.0720000000000001</v>
      </c>
      <c r="F10" s="16">
        <f t="shared" si="1"/>
        <v>3</v>
      </c>
      <c r="G10" s="19">
        <f t="shared" si="2"/>
        <v>-6.2160000000000002</v>
      </c>
      <c r="H10" s="16"/>
      <c r="I10" s="2">
        <v>14</v>
      </c>
      <c r="J10" s="3">
        <v>-1.5069999999999999</v>
      </c>
      <c r="K10" s="19">
        <f t="shared" ref="K10:K12" si="6">AVERAGE(J9,J10)</f>
        <v>-0.76049999999999995</v>
      </c>
      <c r="L10" s="16">
        <f t="shared" ref="L10:L12" si="7">I10-I9</f>
        <v>2</v>
      </c>
      <c r="M10" s="19">
        <f t="shared" ref="M10:M18" si="8">L10*K10</f>
        <v>-1.5209999999999999</v>
      </c>
      <c r="N10" s="20"/>
      <c r="O10" s="20"/>
      <c r="P10" s="20"/>
      <c r="Q10" s="22"/>
      <c r="R10" s="21"/>
    </row>
    <row r="11" spans="1:22" x14ac:dyDescent="0.25">
      <c r="B11" s="2">
        <v>20</v>
      </c>
      <c r="C11" s="3">
        <v>-2.915</v>
      </c>
      <c r="D11" s="3" t="s">
        <v>23</v>
      </c>
      <c r="E11" s="19">
        <f t="shared" si="0"/>
        <v>-2.7759999999999998</v>
      </c>
      <c r="F11" s="16">
        <f t="shared" si="1"/>
        <v>3</v>
      </c>
      <c r="G11" s="19">
        <f t="shared" si="2"/>
        <v>-8.3279999999999994</v>
      </c>
      <c r="H11" s="16"/>
      <c r="I11" s="2">
        <v>17</v>
      </c>
      <c r="J11" s="3">
        <v>-2.637</v>
      </c>
      <c r="K11" s="19">
        <f t="shared" si="6"/>
        <v>-2.0720000000000001</v>
      </c>
      <c r="L11" s="16">
        <f t="shared" si="7"/>
        <v>3</v>
      </c>
      <c r="M11" s="19">
        <f t="shared" si="8"/>
        <v>-6.2160000000000002</v>
      </c>
      <c r="N11" s="20"/>
      <c r="O11" s="20"/>
      <c r="P11" s="20"/>
      <c r="Q11" s="22"/>
      <c r="R11" s="21"/>
    </row>
    <row r="12" spans="1:22" x14ac:dyDescent="0.25">
      <c r="B12" s="2">
        <v>23</v>
      </c>
      <c r="C12" s="3">
        <v>-2.629</v>
      </c>
      <c r="D12" s="3"/>
      <c r="E12" s="19">
        <f t="shared" si="0"/>
        <v>-2.7720000000000002</v>
      </c>
      <c r="F12" s="16">
        <f t="shared" si="1"/>
        <v>3</v>
      </c>
      <c r="G12" s="19">
        <f t="shared" si="2"/>
        <v>-8.3160000000000007</v>
      </c>
      <c r="H12" s="16"/>
      <c r="I12" s="2">
        <v>20</v>
      </c>
      <c r="J12" s="3">
        <v>-2.915</v>
      </c>
      <c r="K12" s="19">
        <f t="shared" si="6"/>
        <v>-2.7759999999999998</v>
      </c>
      <c r="L12" s="16">
        <f t="shared" si="7"/>
        <v>3</v>
      </c>
      <c r="M12" s="19">
        <f t="shared" si="8"/>
        <v>-8.3279999999999994</v>
      </c>
      <c r="N12" s="20"/>
      <c r="O12" s="20"/>
      <c r="P12" s="20"/>
      <c r="Q12" s="22"/>
      <c r="R12" s="21"/>
    </row>
    <row r="13" spans="1:22" x14ac:dyDescent="0.25">
      <c r="B13" s="2">
        <v>26</v>
      </c>
      <c r="C13" s="3">
        <v>-1.5149999999999999</v>
      </c>
      <c r="D13" s="3"/>
      <c r="E13" s="19">
        <f t="shared" si="0"/>
        <v>-2.0720000000000001</v>
      </c>
      <c r="F13" s="16">
        <f t="shared" si="1"/>
        <v>3</v>
      </c>
      <c r="G13" s="19">
        <f t="shared" si="2"/>
        <v>-6.2160000000000002</v>
      </c>
      <c r="H13" s="16"/>
      <c r="I13" s="2">
        <v>23</v>
      </c>
      <c r="J13" s="3">
        <v>-2.629</v>
      </c>
      <c r="K13" s="19">
        <f>AVERAGE(J12,J13)</f>
        <v>-2.7720000000000002</v>
      </c>
      <c r="L13" s="16">
        <f>I13-I12</f>
        <v>3</v>
      </c>
      <c r="M13" s="19">
        <f t="shared" si="8"/>
        <v>-8.3160000000000007</v>
      </c>
      <c r="N13" s="24"/>
      <c r="O13" s="24"/>
      <c r="P13" s="24"/>
      <c r="Q13" s="22"/>
      <c r="R13" s="21"/>
    </row>
    <row r="14" spans="1:22" x14ac:dyDescent="0.25">
      <c r="B14" s="2">
        <v>28</v>
      </c>
      <c r="C14" s="3">
        <v>-3.9E-2</v>
      </c>
      <c r="D14" s="3"/>
      <c r="E14" s="19">
        <f t="shared" si="0"/>
        <v>-0.77699999999999991</v>
      </c>
      <c r="F14" s="16">
        <f t="shared" si="1"/>
        <v>2</v>
      </c>
      <c r="G14" s="19">
        <f t="shared" si="2"/>
        <v>-1.5539999999999998</v>
      </c>
      <c r="H14" s="16"/>
      <c r="I14" s="2">
        <v>26</v>
      </c>
      <c r="J14" s="3">
        <v>-1.5149999999999999</v>
      </c>
      <c r="K14" s="19">
        <f t="shared" ref="K14:K18" si="9">AVERAGE(J13,J14)</f>
        <v>-2.0720000000000001</v>
      </c>
      <c r="L14" s="16">
        <f t="shared" ref="L14:L18" si="10">I14-I13</f>
        <v>3</v>
      </c>
      <c r="M14" s="19">
        <f t="shared" si="8"/>
        <v>-6.2160000000000002</v>
      </c>
      <c r="N14" s="20"/>
      <c r="O14" s="20"/>
      <c r="P14" s="20"/>
      <c r="Q14" s="22"/>
      <c r="R14" s="21"/>
    </row>
    <row r="15" spans="1:22" x14ac:dyDescent="0.25">
      <c r="B15" s="2">
        <v>30</v>
      </c>
      <c r="C15" s="3">
        <v>2.694</v>
      </c>
      <c r="D15" s="3" t="s">
        <v>24</v>
      </c>
      <c r="E15" s="19">
        <f t="shared" si="0"/>
        <v>1.3274999999999999</v>
      </c>
      <c r="F15" s="16">
        <f t="shared" si="1"/>
        <v>2</v>
      </c>
      <c r="G15" s="19">
        <f t="shared" si="2"/>
        <v>2.6549999999999998</v>
      </c>
      <c r="H15" s="1"/>
      <c r="I15" s="2">
        <v>28</v>
      </c>
      <c r="J15" s="3">
        <v>-3.9E-2</v>
      </c>
      <c r="K15" s="19">
        <f t="shared" si="9"/>
        <v>-0.77699999999999991</v>
      </c>
      <c r="L15" s="16">
        <f t="shared" si="10"/>
        <v>2</v>
      </c>
      <c r="M15" s="19">
        <f t="shared" si="8"/>
        <v>-1.5539999999999998</v>
      </c>
      <c r="N15" s="24"/>
      <c r="O15" s="24"/>
      <c r="P15" s="24"/>
      <c r="Q15" s="22"/>
      <c r="R15" s="21"/>
    </row>
    <row r="16" spans="1:22" x14ac:dyDescent="0.25">
      <c r="B16" s="2">
        <v>35</v>
      </c>
      <c r="C16" s="3">
        <v>2.7010000000000001</v>
      </c>
      <c r="D16" s="3"/>
      <c r="E16" s="19">
        <f t="shared" si="0"/>
        <v>2.6974999999999998</v>
      </c>
      <c r="F16" s="16">
        <f t="shared" si="1"/>
        <v>5</v>
      </c>
      <c r="G16" s="19">
        <f t="shared" si="2"/>
        <v>13.487499999999999</v>
      </c>
      <c r="H16" s="1"/>
      <c r="I16" s="2">
        <v>30</v>
      </c>
      <c r="J16" s="3">
        <v>2.694</v>
      </c>
      <c r="K16" s="19">
        <f t="shared" si="9"/>
        <v>1.3274999999999999</v>
      </c>
      <c r="L16" s="16">
        <f t="shared" si="10"/>
        <v>2</v>
      </c>
      <c r="M16" s="19">
        <f t="shared" si="8"/>
        <v>2.6549999999999998</v>
      </c>
      <c r="N16" s="24"/>
      <c r="O16" s="24"/>
      <c r="P16" s="24"/>
      <c r="Q16" s="22"/>
      <c r="R16" s="21"/>
    </row>
    <row r="17" spans="2:18" x14ac:dyDescent="0.25">
      <c r="B17" s="2">
        <v>40</v>
      </c>
      <c r="C17" s="3">
        <v>2.17</v>
      </c>
      <c r="D17" s="3" t="s">
        <v>28</v>
      </c>
      <c r="E17" s="19">
        <f t="shared" si="0"/>
        <v>2.4355000000000002</v>
      </c>
      <c r="F17" s="16">
        <f t="shared" si="1"/>
        <v>5</v>
      </c>
      <c r="G17" s="19">
        <f t="shared" si="2"/>
        <v>12.177500000000002</v>
      </c>
      <c r="H17" s="1"/>
      <c r="I17" s="2">
        <v>35</v>
      </c>
      <c r="J17" s="3">
        <v>2.7010000000000001</v>
      </c>
      <c r="K17" s="19">
        <f t="shared" si="9"/>
        <v>2.6974999999999998</v>
      </c>
      <c r="L17" s="16">
        <f t="shared" si="10"/>
        <v>5</v>
      </c>
      <c r="M17" s="19">
        <f t="shared" si="8"/>
        <v>13.487499999999999</v>
      </c>
      <c r="N17" s="20"/>
      <c r="O17" s="20"/>
      <c r="P17" s="20"/>
      <c r="R17" s="21"/>
    </row>
    <row r="18" spans="2:18" x14ac:dyDescent="0.25">
      <c r="B18" s="2"/>
      <c r="C18" s="3"/>
      <c r="D18" s="3"/>
      <c r="E18" s="19"/>
      <c r="F18" s="16"/>
      <c r="G18" s="19"/>
      <c r="H18" s="1"/>
      <c r="I18" s="2">
        <v>40</v>
      </c>
      <c r="J18" s="3">
        <v>2.17</v>
      </c>
      <c r="K18" s="19">
        <f t="shared" si="9"/>
        <v>2.4355000000000002</v>
      </c>
      <c r="L18" s="16">
        <f t="shared" si="10"/>
        <v>5</v>
      </c>
      <c r="M18" s="19">
        <f t="shared" si="8"/>
        <v>12.177500000000002</v>
      </c>
      <c r="N18" s="20"/>
      <c r="O18" s="20"/>
      <c r="P18" s="20"/>
      <c r="R18" s="21"/>
    </row>
    <row r="19" spans="2:18" x14ac:dyDescent="0.25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5">
      <c r="B20" s="17"/>
      <c r="C20" s="43"/>
      <c r="D20" s="43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8" thickBot="1" x14ac:dyDescent="0.3">
      <c r="B21" s="17"/>
      <c r="C21" s="43"/>
      <c r="D21" s="43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5">
      <c r="B22" s="17"/>
      <c r="C22" s="43"/>
      <c r="D22" s="43"/>
      <c r="E22" s="19"/>
      <c r="F22" s="16"/>
      <c r="G22" s="19"/>
      <c r="I22" s="17"/>
      <c r="J22" s="17"/>
      <c r="K22" s="19"/>
      <c r="L22" s="16"/>
      <c r="M22" s="19"/>
      <c r="O22" s="128" t="s">
        <v>40</v>
      </c>
      <c r="P22" s="129"/>
      <c r="Q22" s="130"/>
    </row>
    <row r="23" spans="2:18" x14ac:dyDescent="0.25">
      <c r="B23" s="17"/>
      <c r="C23" s="43"/>
      <c r="D23" s="43"/>
      <c r="E23" s="19"/>
      <c r="F23" s="16"/>
      <c r="G23" s="19"/>
      <c r="I23" s="17"/>
      <c r="J23" s="17"/>
      <c r="K23" s="19"/>
      <c r="L23" s="16"/>
      <c r="M23" s="19"/>
      <c r="O23" s="54" t="s">
        <v>41</v>
      </c>
      <c r="P23" s="55" t="s">
        <v>42</v>
      </c>
      <c r="Q23" s="56" t="s">
        <v>43</v>
      </c>
    </row>
    <row r="24" spans="2:18" x14ac:dyDescent="0.25">
      <c r="B24" s="17"/>
      <c r="C24" s="43"/>
      <c r="D24" s="43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57" t="s">
        <v>44</v>
      </c>
      <c r="P24" s="58">
        <v>3</v>
      </c>
      <c r="Q24" s="59">
        <v>-1.2</v>
      </c>
    </row>
    <row r="25" spans="2:18" ht="13.8" thickBot="1" x14ac:dyDescent="0.3">
      <c r="B25" s="17"/>
      <c r="C25" s="43"/>
      <c r="D25" s="43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31" t="s">
        <v>45</v>
      </c>
      <c r="P25" s="132"/>
      <c r="Q25" s="133"/>
    </row>
    <row r="26" spans="2:18" x14ac:dyDescent="0.25">
      <c r="B26" s="17"/>
      <c r="C26" s="43"/>
      <c r="D26" s="43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5">
      <c r="B27" s="13"/>
      <c r="C27" s="30"/>
      <c r="D27" s="30"/>
      <c r="E27" s="13"/>
      <c r="F27" s="26">
        <f>SUM(F6:F26)</f>
        <v>40</v>
      </c>
      <c r="G27" s="27">
        <f>SUM(G6:G26)</f>
        <v>24.839499999999994</v>
      </c>
      <c r="H27" s="19"/>
      <c r="I27" s="19"/>
      <c r="J27" s="13"/>
      <c r="K27" s="13"/>
      <c r="L27" s="29">
        <f>SUM(L7:L26)</f>
        <v>40</v>
      </c>
      <c r="M27" s="30">
        <f>SUM(M7:M26)</f>
        <v>24.839499999999994</v>
      </c>
      <c r="N27" s="14"/>
      <c r="O27" s="60">
        <f>O26+(P26-P27)*1.5</f>
        <v>1.7999999999999998</v>
      </c>
      <c r="P27" s="61">
        <v>-1.2</v>
      </c>
    </row>
    <row r="28" spans="2:18" ht="15" x14ac:dyDescent="0.25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62">
        <f>O27+1.5</f>
        <v>3.3</v>
      </c>
      <c r="P28" s="63">
        <f>P27</f>
        <v>-1.2</v>
      </c>
    </row>
    <row r="29" spans="2:18" ht="15" x14ac:dyDescent="0.25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60">
        <f>O28+1.5</f>
        <v>4.8</v>
      </c>
      <c r="P29" s="61">
        <f>P27</f>
        <v>-1.2</v>
      </c>
    </row>
    <row r="30" spans="2:18" ht="15" x14ac:dyDescent="0.25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60">
        <f>O29+(P30-P29)*1.5</f>
        <v>9.8774999999999995</v>
      </c>
      <c r="P30" s="64">
        <v>2.1850000000000001</v>
      </c>
    </row>
    <row r="31" spans="2:18" ht="15" x14ac:dyDescent="0.25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5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5">
      <c r="B33" s="13"/>
      <c r="C33" s="30"/>
      <c r="D33" s="30"/>
      <c r="E33" s="13"/>
      <c r="F33" s="16"/>
      <c r="G33" s="19"/>
      <c r="H33" s="127" t="s">
        <v>10</v>
      </c>
      <c r="I33" s="127"/>
      <c r="J33" s="19">
        <f>G27</f>
        <v>24.839499999999994</v>
      </c>
      <c r="K33" s="19" t="s">
        <v>11</v>
      </c>
      <c r="L33" s="16">
        <f>M27</f>
        <v>24.839499999999994</v>
      </c>
      <c r="M33" s="19">
        <f>J33-L33</f>
        <v>0</v>
      </c>
      <c r="N33" s="24"/>
      <c r="O33" s="14"/>
      <c r="P33" s="14"/>
    </row>
    <row r="34" spans="2:18" ht="15" x14ac:dyDescent="0.25">
      <c r="B34" s="1" t="s">
        <v>7</v>
      </c>
      <c r="C34" s="1"/>
      <c r="D34" s="121">
        <v>0.1</v>
      </c>
      <c r="E34" s="121"/>
      <c r="J34" s="13"/>
      <c r="K34" s="13"/>
      <c r="L34" s="13"/>
      <c r="M34" s="13"/>
      <c r="N34" s="14"/>
      <c r="O34" s="14"/>
      <c r="P34" s="14"/>
    </row>
    <row r="35" spans="2:18" x14ac:dyDescent="0.25">
      <c r="B35" s="122" t="s">
        <v>8</v>
      </c>
      <c r="C35" s="122"/>
      <c r="D35" s="122"/>
      <c r="E35" s="122"/>
      <c r="F35" s="122"/>
      <c r="G35" s="122"/>
      <c r="H35" s="5" t="s">
        <v>5</v>
      </c>
      <c r="I35" s="122" t="s">
        <v>9</v>
      </c>
      <c r="J35" s="122"/>
      <c r="K35" s="122"/>
      <c r="L35" s="122"/>
      <c r="M35" s="122"/>
      <c r="N35" s="15"/>
      <c r="O35" s="15"/>
      <c r="P35" s="15"/>
    </row>
    <row r="36" spans="2:18" x14ac:dyDescent="0.25">
      <c r="B36" s="2">
        <v>0</v>
      </c>
      <c r="C36" s="3">
        <v>1.9710000000000001</v>
      </c>
      <c r="D36" s="3" t="s">
        <v>29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5">
      <c r="B37" s="2">
        <v>5</v>
      </c>
      <c r="C37" s="3">
        <v>1.966</v>
      </c>
      <c r="D37" s="3"/>
      <c r="E37" s="19">
        <f>(C36+C37)/2</f>
        <v>1.9685000000000001</v>
      </c>
      <c r="F37" s="16">
        <f>B37-B36</f>
        <v>5</v>
      </c>
      <c r="G37" s="19">
        <f>E37*F37</f>
        <v>9.8425000000000011</v>
      </c>
      <c r="H37" s="16"/>
      <c r="I37" s="2">
        <v>0</v>
      </c>
      <c r="J37" s="3">
        <v>1.9710000000000001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5">
      <c r="B38" s="2">
        <v>10</v>
      </c>
      <c r="C38" s="3">
        <v>1.9610000000000001</v>
      </c>
      <c r="D38" s="3" t="s">
        <v>22</v>
      </c>
      <c r="E38" s="19">
        <f t="shared" ref="E38:E51" si="11">(C37+C38)/2</f>
        <v>1.9635</v>
      </c>
      <c r="F38" s="16">
        <f t="shared" ref="F38:F51" si="12">B38-B37</f>
        <v>5</v>
      </c>
      <c r="G38" s="19">
        <f t="shared" ref="G38:G51" si="13">E38*F38</f>
        <v>9.8175000000000008</v>
      </c>
      <c r="H38" s="16"/>
      <c r="I38" s="2">
        <v>5</v>
      </c>
      <c r="J38" s="3">
        <v>1.966</v>
      </c>
      <c r="K38" s="19">
        <f t="shared" ref="K38:K43" si="14">AVERAGE(J37,J38)</f>
        <v>1.9685000000000001</v>
      </c>
      <c r="L38" s="16">
        <f t="shared" ref="L38:L43" si="15">I38-I37</f>
        <v>5</v>
      </c>
      <c r="M38" s="19">
        <f t="shared" ref="M38:M52" si="16">L38*K38</f>
        <v>9.8425000000000011</v>
      </c>
      <c r="N38" s="20"/>
      <c r="O38" s="20"/>
      <c r="P38" s="20"/>
      <c r="Q38" s="22"/>
      <c r="R38" s="21"/>
    </row>
    <row r="39" spans="2:18" x14ac:dyDescent="0.25">
      <c r="B39" s="2">
        <v>11</v>
      </c>
      <c r="C39" s="3">
        <v>0.72599999999999998</v>
      </c>
      <c r="D39" s="3"/>
      <c r="E39" s="19">
        <f t="shared" si="11"/>
        <v>1.3435000000000001</v>
      </c>
      <c r="F39" s="16">
        <f t="shared" si="12"/>
        <v>1</v>
      </c>
      <c r="G39" s="19">
        <f t="shared" si="13"/>
        <v>1.3435000000000001</v>
      </c>
      <c r="H39" s="16"/>
      <c r="I39" s="2">
        <v>10</v>
      </c>
      <c r="J39" s="3">
        <v>1.9610000000000001</v>
      </c>
      <c r="K39" s="19">
        <f t="shared" si="14"/>
        <v>1.9635</v>
      </c>
      <c r="L39" s="16">
        <f t="shared" si="15"/>
        <v>5</v>
      </c>
      <c r="M39" s="19">
        <f t="shared" si="16"/>
        <v>9.8175000000000008</v>
      </c>
      <c r="N39" s="20"/>
      <c r="O39" s="20"/>
      <c r="P39" s="20"/>
      <c r="Q39" s="22"/>
      <c r="R39" s="21"/>
    </row>
    <row r="40" spans="2:18" x14ac:dyDescent="0.25">
      <c r="B40" s="2">
        <v>12</v>
      </c>
      <c r="C40" s="3">
        <v>-0.20499999999999999</v>
      </c>
      <c r="D40" s="3"/>
      <c r="E40" s="19">
        <f t="shared" si="11"/>
        <v>0.26050000000000001</v>
      </c>
      <c r="F40" s="16">
        <f t="shared" si="12"/>
        <v>1</v>
      </c>
      <c r="G40" s="19">
        <f t="shared" si="13"/>
        <v>0.26050000000000001</v>
      </c>
      <c r="H40" s="16"/>
      <c r="I40" s="2">
        <v>11</v>
      </c>
      <c r="J40" s="3">
        <v>0.72599999999999998</v>
      </c>
      <c r="K40" s="19">
        <f t="shared" si="14"/>
        <v>1.3435000000000001</v>
      </c>
      <c r="L40" s="16">
        <f t="shared" si="15"/>
        <v>1</v>
      </c>
      <c r="M40" s="19">
        <f t="shared" si="16"/>
        <v>1.3435000000000001</v>
      </c>
      <c r="N40" s="20"/>
      <c r="O40" s="20"/>
      <c r="P40" s="20"/>
      <c r="Q40" s="22"/>
      <c r="R40" s="21"/>
    </row>
    <row r="41" spans="2:18" x14ac:dyDescent="0.25">
      <c r="B41" s="2">
        <v>14</v>
      </c>
      <c r="C41" s="3">
        <v>-0.86299999999999999</v>
      </c>
      <c r="D41" s="3"/>
      <c r="E41" s="19">
        <f t="shared" si="11"/>
        <v>-0.53400000000000003</v>
      </c>
      <c r="F41" s="16">
        <f t="shared" si="12"/>
        <v>2</v>
      </c>
      <c r="G41" s="19">
        <f t="shared" si="13"/>
        <v>-1.0680000000000001</v>
      </c>
      <c r="H41" s="16"/>
      <c r="I41" s="2">
        <v>12</v>
      </c>
      <c r="J41" s="3">
        <v>-0.20499999999999999</v>
      </c>
      <c r="K41" s="19">
        <f t="shared" si="14"/>
        <v>0.26050000000000001</v>
      </c>
      <c r="L41" s="16">
        <f t="shared" si="15"/>
        <v>1</v>
      </c>
      <c r="M41" s="19">
        <f t="shared" si="16"/>
        <v>0.26050000000000001</v>
      </c>
      <c r="N41" s="20"/>
      <c r="O41" s="20"/>
      <c r="P41" s="20"/>
      <c r="Q41" s="22"/>
      <c r="R41" s="21"/>
    </row>
    <row r="42" spans="2:18" x14ac:dyDescent="0.25">
      <c r="B42" s="2">
        <v>16</v>
      </c>
      <c r="C42" s="3">
        <v>-1.4139999999999999</v>
      </c>
      <c r="D42" s="3"/>
      <c r="E42" s="19">
        <f t="shared" si="11"/>
        <v>-1.1385000000000001</v>
      </c>
      <c r="F42" s="16">
        <f t="shared" si="12"/>
        <v>2</v>
      </c>
      <c r="G42" s="19">
        <f t="shared" si="13"/>
        <v>-2.2770000000000001</v>
      </c>
      <c r="H42" s="16"/>
      <c r="I42" s="2">
        <v>14</v>
      </c>
      <c r="J42" s="3">
        <v>-0.86299999999999999</v>
      </c>
      <c r="K42" s="19">
        <f t="shared" si="14"/>
        <v>-0.53400000000000003</v>
      </c>
      <c r="L42" s="16">
        <f t="shared" si="15"/>
        <v>2</v>
      </c>
      <c r="M42" s="19">
        <f t="shared" si="16"/>
        <v>-1.0680000000000001</v>
      </c>
      <c r="N42" s="20"/>
      <c r="O42" s="20"/>
      <c r="P42" s="20"/>
      <c r="Q42" s="22"/>
      <c r="R42" s="21"/>
    </row>
    <row r="43" spans="2:18" x14ac:dyDescent="0.25">
      <c r="B43" s="2">
        <v>18</v>
      </c>
      <c r="C43" s="3">
        <v>-1.5269999999999999</v>
      </c>
      <c r="D43" s="3" t="s">
        <v>23</v>
      </c>
      <c r="E43" s="19">
        <f t="shared" si="11"/>
        <v>-1.4704999999999999</v>
      </c>
      <c r="F43" s="16">
        <f t="shared" si="12"/>
        <v>2</v>
      </c>
      <c r="G43" s="19">
        <f t="shared" si="13"/>
        <v>-2.9409999999999998</v>
      </c>
      <c r="H43" s="16"/>
      <c r="I43" s="2">
        <v>16</v>
      </c>
      <c r="J43" s="3">
        <v>-1.4139999999999999</v>
      </c>
      <c r="K43" s="19">
        <f t="shared" si="14"/>
        <v>-1.1385000000000001</v>
      </c>
      <c r="L43" s="16">
        <f t="shared" si="15"/>
        <v>2</v>
      </c>
      <c r="M43" s="19">
        <f t="shared" si="16"/>
        <v>-2.2770000000000001</v>
      </c>
      <c r="N43" s="20"/>
      <c r="O43" s="20"/>
      <c r="P43" s="20"/>
      <c r="Q43" s="22"/>
      <c r="R43" s="21"/>
    </row>
    <row r="44" spans="2:18" x14ac:dyDescent="0.25">
      <c r="B44" s="2">
        <v>20</v>
      </c>
      <c r="C44" s="3">
        <v>-1.419</v>
      </c>
      <c r="D44" s="3"/>
      <c r="E44" s="19">
        <f t="shared" si="11"/>
        <v>-1.4729999999999999</v>
      </c>
      <c r="F44" s="16">
        <f t="shared" si="12"/>
        <v>2</v>
      </c>
      <c r="G44" s="19">
        <f t="shared" si="13"/>
        <v>-2.9459999999999997</v>
      </c>
      <c r="H44" s="16"/>
      <c r="I44" s="2">
        <v>18</v>
      </c>
      <c r="J44" s="3">
        <v>-1.5269999999999999</v>
      </c>
      <c r="K44" s="19">
        <f>AVERAGE(J43,J44)</f>
        <v>-1.4704999999999999</v>
      </c>
      <c r="L44" s="16">
        <f>I44-I43</f>
        <v>2</v>
      </c>
      <c r="M44" s="19">
        <f t="shared" si="16"/>
        <v>-2.9409999999999998</v>
      </c>
      <c r="N44" s="24"/>
      <c r="O44" s="24"/>
      <c r="P44" s="24"/>
      <c r="Q44" s="22"/>
      <c r="R44" s="21"/>
    </row>
    <row r="45" spans="2:18" x14ac:dyDescent="0.25">
      <c r="B45" s="2">
        <v>22</v>
      </c>
      <c r="C45" s="3">
        <v>-0.88</v>
      </c>
      <c r="D45" s="3"/>
      <c r="E45" s="19">
        <f t="shared" si="11"/>
        <v>-1.1495</v>
      </c>
      <c r="F45" s="16">
        <f t="shared" si="12"/>
        <v>2</v>
      </c>
      <c r="G45" s="19">
        <f t="shared" si="13"/>
        <v>-2.2989999999999999</v>
      </c>
      <c r="H45" s="16"/>
      <c r="I45" s="2">
        <v>20</v>
      </c>
      <c r="J45" s="3">
        <v>-1.419</v>
      </c>
      <c r="K45" s="19">
        <f t="shared" ref="K45:K52" si="17">AVERAGE(J44,J45)</f>
        <v>-1.4729999999999999</v>
      </c>
      <c r="L45" s="16">
        <f t="shared" ref="L45:L52" si="18">I45-I44</f>
        <v>2</v>
      </c>
      <c r="M45" s="19">
        <f t="shared" si="16"/>
        <v>-2.9459999999999997</v>
      </c>
      <c r="N45" s="20"/>
      <c r="O45" s="20"/>
      <c r="P45" s="20"/>
      <c r="Q45" s="22"/>
      <c r="R45" s="21"/>
    </row>
    <row r="46" spans="2:18" x14ac:dyDescent="0.25">
      <c r="B46" s="2">
        <v>24</v>
      </c>
      <c r="C46" s="3">
        <v>-0.36399999999999999</v>
      </c>
      <c r="D46" s="3"/>
      <c r="E46" s="19">
        <f t="shared" si="11"/>
        <v>-0.622</v>
      </c>
      <c r="F46" s="16">
        <f t="shared" si="12"/>
        <v>2</v>
      </c>
      <c r="G46" s="19">
        <f t="shared" si="13"/>
        <v>-1.244</v>
      </c>
      <c r="H46" s="1"/>
      <c r="I46" s="2">
        <v>22</v>
      </c>
      <c r="J46" s="3">
        <v>-0.88</v>
      </c>
      <c r="K46" s="19">
        <f t="shared" si="17"/>
        <v>-1.1495</v>
      </c>
      <c r="L46" s="16">
        <f t="shared" si="18"/>
        <v>2</v>
      </c>
      <c r="M46" s="19">
        <f t="shared" si="16"/>
        <v>-2.2989999999999999</v>
      </c>
      <c r="N46" s="24"/>
      <c r="O46" s="24"/>
      <c r="P46" s="24"/>
      <c r="Q46" s="22"/>
      <c r="R46" s="21"/>
    </row>
    <row r="47" spans="2:18" x14ac:dyDescent="0.25">
      <c r="B47" s="2">
        <v>25</v>
      </c>
      <c r="C47" s="3">
        <v>0.24099999999999999</v>
      </c>
      <c r="D47" s="3"/>
      <c r="E47" s="19">
        <f t="shared" si="11"/>
        <v>-6.1499999999999999E-2</v>
      </c>
      <c r="F47" s="16">
        <f t="shared" si="12"/>
        <v>1</v>
      </c>
      <c r="G47" s="19">
        <f t="shared" si="13"/>
        <v>-6.1499999999999999E-2</v>
      </c>
      <c r="H47" s="1"/>
      <c r="I47" s="2">
        <v>24</v>
      </c>
      <c r="J47" s="3">
        <v>-0.36399999999999999</v>
      </c>
      <c r="K47" s="19">
        <f t="shared" si="17"/>
        <v>-0.622</v>
      </c>
      <c r="L47" s="16">
        <f t="shared" si="18"/>
        <v>2</v>
      </c>
      <c r="M47" s="19">
        <f t="shared" si="16"/>
        <v>-1.244</v>
      </c>
      <c r="N47" s="24"/>
      <c r="O47" s="24"/>
      <c r="P47" s="24"/>
      <c r="Q47" s="22"/>
      <c r="R47" s="21"/>
    </row>
    <row r="48" spans="2:18" x14ac:dyDescent="0.25">
      <c r="B48" s="2">
        <v>26</v>
      </c>
      <c r="C48" s="3">
        <v>1.004</v>
      </c>
      <c r="D48" s="3" t="s">
        <v>24</v>
      </c>
      <c r="E48" s="19">
        <f t="shared" si="11"/>
        <v>0.62250000000000005</v>
      </c>
      <c r="F48" s="16">
        <f t="shared" si="12"/>
        <v>1</v>
      </c>
      <c r="G48" s="19">
        <f t="shared" si="13"/>
        <v>0.62250000000000005</v>
      </c>
      <c r="H48" s="1"/>
      <c r="I48" s="2">
        <v>25</v>
      </c>
      <c r="J48" s="3">
        <v>0.24099999999999999</v>
      </c>
      <c r="K48" s="19">
        <f t="shared" si="17"/>
        <v>-6.1499999999999999E-2</v>
      </c>
      <c r="L48" s="16">
        <f t="shared" si="18"/>
        <v>1</v>
      </c>
      <c r="M48" s="19">
        <f t="shared" si="16"/>
        <v>-6.1499999999999999E-2</v>
      </c>
      <c r="N48" s="20"/>
      <c r="O48" s="20"/>
      <c r="P48" s="20"/>
      <c r="R48" s="21"/>
    </row>
    <row r="49" spans="2:18" x14ac:dyDescent="0.25">
      <c r="B49" s="2">
        <v>30</v>
      </c>
      <c r="C49" s="3">
        <v>1.0109999999999999</v>
      </c>
      <c r="D49" s="3"/>
      <c r="E49" s="19">
        <f t="shared" si="11"/>
        <v>1.0074999999999998</v>
      </c>
      <c r="F49" s="16">
        <f t="shared" si="12"/>
        <v>4</v>
      </c>
      <c r="G49" s="19">
        <f t="shared" si="13"/>
        <v>4.0299999999999994</v>
      </c>
      <c r="H49" s="1"/>
      <c r="I49" s="2">
        <v>26</v>
      </c>
      <c r="J49" s="3">
        <v>1.004</v>
      </c>
      <c r="K49" s="19">
        <f t="shared" si="17"/>
        <v>0.62250000000000005</v>
      </c>
      <c r="L49" s="16">
        <f t="shared" si="18"/>
        <v>1</v>
      </c>
      <c r="M49" s="19">
        <f t="shared" si="16"/>
        <v>0.62250000000000005</v>
      </c>
      <c r="N49" s="20"/>
      <c r="O49" s="20"/>
      <c r="P49" s="20"/>
      <c r="R49" s="21"/>
    </row>
    <row r="50" spans="2:18" x14ac:dyDescent="0.25">
      <c r="B50" s="2">
        <v>35</v>
      </c>
      <c r="C50" s="3">
        <v>1.026</v>
      </c>
      <c r="D50" s="3"/>
      <c r="E50" s="19">
        <f t="shared" si="11"/>
        <v>1.0185</v>
      </c>
      <c r="F50" s="16">
        <f t="shared" si="12"/>
        <v>5</v>
      </c>
      <c r="G50" s="19">
        <f t="shared" si="13"/>
        <v>5.0924999999999994</v>
      </c>
      <c r="H50" s="1"/>
      <c r="I50" s="2">
        <v>30</v>
      </c>
      <c r="J50" s="3">
        <v>1.0109999999999999</v>
      </c>
      <c r="K50" s="19">
        <f t="shared" si="17"/>
        <v>1.0074999999999998</v>
      </c>
      <c r="L50" s="16">
        <f t="shared" si="18"/>
        <v>4</v>
      </c>
      <c r="M50" s="19">
        <f t="shared" si="16"/>
        <v>4.0299999999999994</v>
      </c>
      <c r="N50" s="20"/>
      <c r="O50" s="20"/>
      <c r="P50" s="20"/>
      <c r="R50" s="21"/>
    </row>
    <row r="51" spans="2:18" x14ac:dyDescent="0.25">
      <c r="B51" s="17">
        <v>40</v>
      </c>
      <c r="C51" s="43">
        <v>1.042</v>
      </c>
      <c r="D51" s="43" t="s">
        <v>25</v>
      </c>
      <c r="E51" s="19">
        <f t="shared" si="11"/>
        <v>1.034</v>
      </c>
      <c r="F51" s="16">
        <f t="shared" si="12"/>
        <v>5</v>
      </c>
      <c r="G51" s="19">
        <f t="shared" si="13"/>
        <v>5.17</v>
      </c>
      <c r="I51" s="2">
        <v>35</v>
      </c>
      <c r="J51" s="3">
        <v>1.026</v>
      </c>
      <c r="K51" s="19">
        <f t="shared" si="17"/>
        <v>1.0185</v>
      </c>
      <c r="L51" s="16">
        <f t="shared" si="18"/>
        <v>5</v>
      </c>
      <c r="M51" s="19">
        <f t="shared" si="16"/>
        <v>5.0924999999999994</v>
      </c>
      <c r="N51" s="20"/>
      <c r="O51" s="20"/>
      <c r="P51" s="20"/>
      <c r="R51" s="21"/>
    </row>
    <row r="52" spans="2:18" x14ac:dyDescent="0.25">
      <c r="B52" s="17"/>
      <c r="C52" s="43"/>
      <c r="D52" s="43"/>
      <c r="E52" s="19"/>
      <c r="F52" s="16"/>
      <c r="G52" s="19"/>
      <c r="I52" s="17">
        <v>40</v>
      </c>
      <c r="J52" s="43">
        <v>1.042</v>
      </c>
      <c r="K52" s="19">
        <f t="shared" si="17"/>
        <v>1.034</v>
      </c>
      <c r="L52" s="16">
        <f t="shared" si="18"/>
        <v>5</v>
      </c>
      <c r="M52" s="19">
        <f t="shared" si="16"/>
        <v>5.17</v>
      </c>
      <c r="O52" s="24"/>
      <c r="P52" s="24"/>
    </row>
    <row r="53" spans="2:18" x14ac:dyDescent="0.25">
      <c r="B53" s="17"/>
      <c r="C53" s="43"/>
      <c r="D53" s="43"/>
      <c r="E53" s="19"/>
      <c r="F53" s="16"/>
      <c r="G53" s="19"/>
      <c r="I53" s="2"/>
      <c r="J53" s="3"/>
      <c r="K53" s="19"/>
      <c r="L53" s="16"/>
      <c r="M53" s="19"/>
      <c r="O53" s="14"/>
      <c r="P53" s="14"/>
    </row>
    <row r="54" spans="2:18" x14ac:dyDescent="0.25">
      <c r="B54" s="17"/>
      <c r="C54" s="43"/>
      <c r="D54" s="43"/>
      <c r="E54" s="19"/>
      <c r="F54" s="16"/>
      <c r="G54" s="19"/>
      <c r="I54" s="2"/>
      <c r="J54" s="3"/>
      <c r="K54" s="19"/>
      <c r="L54" s="16"/>
      <c r="M54" s="19"/>
      <c r="O54" s="14"/>
      <c r="P54" s="14"/>
    </row>
    <row r="55" spans="2:18" x14ac:dyDescent="0.25">
      <c r="B55" s="17"/>
      <c r="C55" s="43"/>
      <c r="D55" s="43"/>
      <c r="E55" s="19"/>
      <c r="F55" s="16"/>
      <c r="G55" s="19"/>
      <c r="H55" s="19"/>
      <c r="I55" s="17"/>
      <c r="J55" s="43"/>
      <c r="K55" s="19"/>
      <c r="L55" s="16"/>
      <c r="M55" s="19"/>
      <c r="N55" s="14"/>
      <c r="O55" s="14"/>
      <c r="P55" s="14"/>
    </row>
    <row r="56" spans="2:18" x14ac:dyDescent="0.25">
      <c r="B56" s="17"/>
      <c r="C56" s="43"/>
      <c r="D56" s="43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23.342500000000001</v>
      </c>
      <c r="N56" s="14"/>
      <c r="O56" s="14"/>
      <c r="P56" s="14"/>
    </row>
    <row r="57" spans="2:18" x14ac:dyDescent="0.25">
      <c r="B57" s="17"/>
      <c r="C57" s="43"/>
      <c r="D57" s="43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5">
      <c r="B58" s="13"/>
      <c r="C58" s="30"/>
      <c r="D58" s="30"/>
      <c r="E58" s="13"/>
      <c r="F58" s="26">
        <f>SUM(F37:F57)</f>
        <v>40</v>
      </c>
      <c r="G58" s="27">
        <f>SUM(G37:G57)</f>
        <v>23.342500000000001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5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5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5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5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5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5">
      <c r="B64" s="13"/>
      <c r="C64" s="30"/>
      <c r="D64" s="30"/>
      <c r="E64" s="13"/>
      <c r="F64" s="16"/>
      <c r="G64" s="19"/>
      <c r="H64" s="127" t="s">
        <v>10</v>
      </c>
      <c r="I64" s="127"/>
      <c r="J64" s="19">
        <f>G58</f>
        <v>23.342500000000001</v>
      </c>
      <c r="K64" s="19" t="s">
        <v>11</v>
      </c>
      <c r="L64" s="16">
        <f>M56</f>
        <v>23.342500000000001</v>
      </c>
      <c r="M64" s="19">
        <f>J64-L64</f>
        <v>0</v>
      </c>
      <c r="N64" s="24"/>
      <c r="O64" s="14"/>
      <c r="P64" s="14"/>
    </row>
    <row r="65" spans="2:18" ht="15" x14ac:dyDescent="0.25">
      <c r="B65" s="1" t="s">
        <v>7</v>
      </c>
      <c r="C65" s="1"/>
      <c r="D65" s="121">
        <v>0.2</v>
      </c>
      <c r="E65" s="121"/>
      <c r="J65" s="13"/>
      <c r="K65" s="13"/>
      <c r="L65" s="13"/>
      <c r="M65" s="13"/>
      <c r="N65" s="14"/>
      <c r="O65" s="14"/>
      <c r="P65" s="31">
        <f>I78-I76</f>
        <v>4</v>
      </c>
    </row>
    <row r="66" spans="2:18" x14ac:dyDescent="0.25">
      <c r="B66" s="122" t="s">
        <v>8</v>
      </c>
      <c r="C66" s="122"/>
      <c r="D66" s="122"/>
      <c r="E66" s="122"/>
      <c r="F66" s="122"/>
      <c r="G66" s="122"/>
      <c r="H66" s="5" t="s">
        <v>5</v>
      </c>
      <c r="I66" s="122" t="s">
        <v>9</v>
      </c>
      <c r="J66" s="122"/>
      <c r="K66" s="122"/>
      <c r="L66" s="122"/>
      <c r="M66" s="122"/>
      <c r="N66" s="15"/>
      <c r="O66" s="15"/>
      <c r="P66" s="15"/>
    </row>
    <row r="67" spans="2:18" x14ac:dyDescent="0.25">
      <c r="B67" s="2">
        <v>0</v>
      </c>
      <c r="C67" s="3">
        <v>2.2509999999999999</v>
      </c>
      <c r="D67" s="3" t="s">
        <v>30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5">
      <c r="B68" s="2">
        <v>5</v>
      </c>
      <c r="C68" s="3">
        <v>2.2389999999999999</v>
      </c>
      <c r="D68" s="3"/>
      <c r="E68" s="19">
        <f>(C67+C68)/2</f>
        <v>2.2450000000000001</v>
      </c>
      <c r="F68" s="16">
        <f>B68-B67</f>
        <v>5</v>
      </c>
      <c r="G68" s="19">
        <f>E68*F68</f>
        <v>11.225000000000001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5">
      <c r="B69" s="2">
        <v>10</v>
      </c>
      <c r="C69" s="3">
        <v>2.226</v>
      </c>
      <c r="D69" s="3" t="s">
        <v>22</v>
      </c>
      <c r="E69" s="19">
        <f t="shared" ref="E69:E79" si="19">(C68+C69)/2</f>
        <v>2.2324999999999999</v>
      </c>
      <c r="F69" s="16">
        <f t="shared" ref="F69:F79" si="20">B69-B68</f>
        <v>5</v>
      </c>
      <c r="G69" s="19">
        <f t="shared" ref="G69:G79" si="21">E69*F69</f>
        <v>11.1625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5">
      <c r="B70" s="2">
        <v>11</v>
      </c>
      <c r="C70" s="3">
        <v>0.91700000000000004</v>
      </c>
      <c r="D70" s="3"/>
      <c r="E70" s="19">
        <f t="shared" si="19"/>
        <v>1.5714999999999999</v>
      </c>
      <c r="F70" s="16">
        <f t="shared" si="20"/>
        <v>1</v>
      </c>
      <c r="G70" s="19">
        <f t="shared" si="21"/>
        <v>1.5714999999999999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5">
      <c r="B71" s="2">
        <v>13</v>
      </c>
      <c r="C71" s="3">
        <v>-5.2999999999999999E-2</v>
      </c>
      <c r="D71" s="3"/>
      <c r="E71" s="19">
        <f t="shared" si="19"/>
        <v>0.432</v>
      </c>
      <c r="F71" s="16">
        <f t="shared" si="20"/>
        <v>2</v>
      </c>
      <c r="G71" s="19">
        <f t="shared" si="21"/>
        <v>0.86399999999999999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5">
      <c r="B72" s="2">
        <v>15</v>
      </c>
      <c r="C72" s="3">
        <v>-0.68300000000000005</v>
      </c>
      <c r="D72" s="3"/>
      <c r="E72" s="19">
        <f t="shared" si="19"/>
        <v>-0.36800000000000005</v>
      </c>
      <c r="F72" s="16">
        <f t="shared" si="20"/>
        <v>2</v>
      </c>
      <c r="G72" s="19">
        <f t="shared" si="21"/>
        <v>-0.7360000000000001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5">
      <c r="B73" s="2">
        <v>17</v>
      </c>
      <c r="C73" s="3">
        <v>-0.78500000000000003</v>
      </c>
      <c r="D73" s="3" t="s">
        <v>23</v>
      </c>
      <c r="E73" s="19">
        <f t="shared" si="19"/>
        <v>-0.73399999999999999</v>
      </c>
      <c r="F73" s="16">
        <f t="shared" si="20"/>
        <v>2</v>
      </c>
      <c r="G73" s="19">
        <f t="shared" si="21"/>
        <v>-1.468</v>
      </c>
      <c r="H73" s="16"/>
      <c r="I73" s="2">
        <v>0</v>
      </c>
      <c r="J73" s="3">
        <v>2.2509999999999999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5">
      <c r="B74" s="2">
        <v>19</v>
      </c>
      <c r="C74" s="3">
        <v>-0.67400000000000004</v>
      </c>
      <c r="D74" s="3"/>
      <c r="E74" s="19">
        <f t="shared" si="19"/>
        <v>-0.72950000000000004</v>
      </c>
      <c r="F74" s="16">
        <f t="shared" si="20"/>
        <v>2</v>
      </c>
      <c r="G74" s="19">
        <f t="shared" si="21"/>
        <v>-1.4590000000000001</v>
      </c>
      <c r="H74" s="16"/>
      <c r="I74" s="2">
        <v>5</v>
      </c>
      <c r="J74" s="3">
        <v>2.2389999999999999</v>
      </c>
      <c r="K74" s="19">
        <f t="shared" ref="K74" si="22">AVERAGE(J73,J74)</f>
        <v>2.2450000000000001</v>
      </c>
      <c r="L74" s="16">
        <f t="shared" ref="L74" si="23">I74-I73</f>
        <v>5</v>
      </c>
      <c r="M74" s="19">
        <f t="shared" ref="M74:M81" si="24">L74*K74</f>
        <v>11.225000000000001</v>
      </c>
      <c r="N74" s="20"/>
      <c r="O74" s="20"/>
      <c r="P74" s="20"/>
      <c r="Q74" s="22"/>
      <c r="R74" s="21"/>
    </row>
    <row r="75" spans="2:18" x14ac:dyDescent="0.25">
      <c r="B75" s="2">
        <v>21</v>
      </c>
      <c r="C75" s="3">
        <v>-8.2000000000000003E-2</v>
      </c>
      <c r="D75" s="3"/>
      <c r="E75" s="19">
        <f t="shared" si="19"/>
        <v>-0.378</v>
      </c>
      <c r="F75" s="16">
        <f t="shared" si="20"/>
        <v>2</v>
      </c>
      <c r="G75" s="19">
        <f t="shared" si="21"/>
        <v>-0.75600000000000001</v>
      </c>
      <c r="H75" s="16"/>
      <c r="I75" s="2">
        <v>10</v>
      </c>
      <c r="J75" s="3">
        <v>2.226</v>
      </c>
      <c r="K75" s="19">
        <f>AVERAGE(J74,J75)</f>
        <v>2.2324999999999999</v>
      </c>
      <c r="L75" s="16">
        <f>I75-I74</f>
        <v>5</v>
      </c>
      <c r="M75" s="19">
        <f t="shared" si="24"/>
        <v>11.1625</v>
      </c>
      <c r="N75" s="24"/>
      <c r="O75" s="24"/>
      <c r="P75" s="24"/>
      <c r="Q75" s="22"/>
      <c r="R75" s="21"/>
    </row>
    <row r="76" spans="2:18" x14ac:dyDescent="0.25">
      <c r="B76" s="2">
        <v>23</v>
      </c>
      <c r="C76" s="3">
        <v>0.89800000000000002</v>
      </c>
      <c r="D76" s="3"/>
      <c r="E76" s="19">
        <f t="shared" si="19"/>
        <v>0.40800000000000003</v>
      </c>
      <c r="F76" s="16">
        <f t="shared" si="20"/>
        <v>2</v>
      </c>
      <c r="G76" s="19">
        <f t="shared" si="21"/>
        <v>0.81600000000000006</v>
      </c>
      <c r="H76" s="16"/>
      <c r="I76" s="2">
        <v>11</v>
      </c>
      <c r="J76" s="3">
        <v>0.91700000000000004</v>
      </c>
      <c r="K76" s="19">
        <f t="shared" ref="K76:K81" si="25">AVERAGE(J75,J76)</f>
        <v>1.5714999999999999</v>
      </c>
      <c r="L76" s="16">
        <f t="shared" ref="L76:L81" si="26">I76-I75</f>
        <v>1</v>
      </c>
      <c r="M76" s="19">
        <f t="shared" si="24"/>
        <v>1.5714999999999999</v>
      </c>
      <c r="N76" s="20"/>
      <c r="O76" s="20"/>
      <c r="P76" s="20"/>
      <c r="Q76" s="22"/>
      <c r="R76" s="21"/>
    </row>
    <row r="77" spans="2:18" x14ac:dyDescent="0.25">
      <c r="B77" s="2">
        <v>24</v>
      </c>
      <c r="C77" s="3">
        <v>2.077</v>
      </c>
      <c r="D77" s="3" t="s">
        <v>24</v>
      </c>
      <c r="E77" s="19">
        <f t="shared" si="19"/>
        <v>1.4875</v>
      </c>
      <c r="F77" s="16">
        <f t="shared" si="20"/>
        <v>1</v>
      </c>
      <c r="G77" s="19">
        <f t="shared" si="21"/>
        <v>1.4875</v>
      </c>
      <c r="H77" s="1"/>
      <c r="I77" s="2">
        <v>13</v>
      </c>
      <c r="J77" s="3">
        <v>-5.2999999999999999E-2</v>
      </c>
      <c r="K77" s="19">
        <f t="shared" si="25"/>
        <v>0.432</v>
      </c>
      <c r="L77" s="16">
        <f t="shared" si="26"/>
        <v>2</v>
      </c>
      <c r="M77" s="19">
        <f t="shared" si="24"/>
        <v>0.86399999999999999</v>
      </c>
      <c r="N77" s="24"/>
      <c r="O77" s="24"/>
      <c r="P77" s="24"/>
      <c r="Q77" s="22"/>
      <c r="R77" s="21"/>
    </row>
    <row r="78" spans="2:18" x14ac:dyDescent="0.25">
      <c r="B78" s="2">
        <v>30</v>
      </c>
      <c r="C78" s="3">
        <v>2.073</v>
      </c>
      <c r="D78" s="3"/>
      <c r="E78" s="19">
        <f t="shared" si="19"/>
        <v>2.0750000000000002</v>
      </c>
      <c r="F78" s="16">
        <f t="shared" si="20"/>
        <v>6</v>
      </c>
      <c r="G78" s="19">
        <f t="shared" si="21"/>
        <v>12.450000000000001</v>
      </c>
      <c r="H78" s="1"/>
      <c r="I78" s="2">
        <v>15</v>
      </c>
      <c r="J78" s="3">
        <v>-0.68300000000000005</v>
      </c>
      <c r="K78" s="19">
        <f t="shared" si="25"/>
        <v>-0.36800000000000005</v>
      </c>
      <c r="L78" s="16">
        <f t="shared" si="26"/>
        <v>2</v>
      </c>
      <c r="M78" s="19">
        <f t="shared" si="24"/>
        <v>-0.7360000000000001</v>
      </c>
      <c r="N78" s="24"/>
      <c r="O78" s="24"/>
      <c r="P78" s="24"/>
      <c r="Q78" s="22"/>
      <c r="R78" s="21"/>
    </row>
    <row r="79" spans="2:18" x14ac:dyDescent="0.25">
      <c r="B79" s="2">
        <v>35</v>
      </c>
      <c r="C79" s="3">
        <v>2.09</v>
      </c>
      <c r="D79" s="3"/>
      <c r="E79" s="19">
        <f t="shared" si="19"/>
        <v>2.0815000000000001</v>
      </c>
      <c r="F79" s="16">
        <f t="shared" si="20"/>
        <v>5</v>
      </c>
      <c r="G79" s="19">
        <f t="shared" si="21"/>
        <v>10.407500000000001</v>
      </c>
      <c r="H79" s="1"/>
      <c r="I79" s="60">
        <f>I78+(J78-J79)*1.5</f>
        <v>15.775499999999999</v>
      </c>
      <c r="J79" s="61">
        <v>-1.2</v>
      </c>
      <c r="K79" s="19">
        <f t="shared" si="25"/>
        <v>-0.9415</v>
      </c>
      <c r="L79" s="16">
        <f t="shared" si="26"/>
        <v>0.77549999999999919</v>
      </c>
      <c r="M79" s="19">
        <f t="shared" si="24"/>
        <v>-0.73013324999999929</v>
      </c>
      <c r="N79" s="20"/>
      <c r="O79" s="20"/>
      <c r="P79" s="20"/>
      <c r="R79" s="21"/>
    </row>
    <row r="80" spans="2:18" x14ac:dyDescent="0.25">
      <c r="B80" s="2">
        <v>40</v>
      </c>
      <c r="C80" s="3">
        <v>2.0990000000000002</v>
      </c>
      <c r="D80" s="3" t="s">
        <v>29</v>
      </c>
      <c r="E80" s="19">
        <f t="shared" ref="E80" si="27">(C79+C80)/2</f>
        <v>2.0945</v>
      </c>
      <c r="F80" s="16">
        <f t="shared" ref="F80" si="28">B80-B79</f>
        <v>5</v>
      </c>
      <c r="G80" s="19">
        <f t="shared" ref="G80" si="29">E80*F80</f>
        <v>10.4725</v>
      </c>
      <c r="H80" s="1"/>
      <c r="I80" s="62">
        <f>I79+1.5</f>
        <v>17.275500000000001</v>
      </c>
      <c r="J80" s="63">
        <f>J79</f>
        <v>-1.2</v>
      </c>
      <c r="K80" s="19">
        <f t="shared" si="25"/>
        <v>-1.2</v>
      </c>
      <c r="L80" s="16">
        <f t="shared" si="26"/>
        <v>1.5000000000000018</v>
      </c>
      <c r="M80" s="19">
        <f t="shared" si="24"/>
        <v>-1.800000000000002</v>
      </c>
      <c r="N80" s="20"/>
      <c r="O80" s="20"/>
      <c r="P80" s="20"/>
      <c r="R80" s="21"/>
    </row>
    <row r="81" spans="2:18" x14ac:dyDescent="0.25">
      <c r="B81" s="2"/>
      <c r="C81" s="3"/>
      <c r="D81" s="3"/>
      <c r="E81" s="19"/>
      <c r="F81" s="16"/>
      <c r="G81" s="19"/>
      <c r="H81" s="1"/>
      <c r="I81" s="60">
        <f>I80+1.5</f>
        <v>18.775500000000001</v>
      </c>
      <c r="J81" s="61">
        <f>J79</f>
        <v>-1.2</v>
      </c>
      <c r="K81" s="19">
        <f t="shared" si="25"/>
        <v>-1.2</v>
      </c>
      <c r="L81" s="16">
        <f t="shared" si="26"/>
        <v>1.5</v>
      </c>
      <c r="M81" s="19">
        <f t="shared" si="24"/>
        <v>-1.7999999999999998</v>
      </c>
      <c r="N81" s="20"/>
      <c r="O81" s="20"/>
      <c r="P81" s="20"/>
      <c r="R81" s="21"/>
    </row>
    <row r="82" spans="2:18" x14ac:dyDescent="0.25">
      <c r="B82" s="17"/>
      <c r="C82" s="43"/>
      <c r="D82" s="43"/>
      <c r="E82" s="19"/>
      <c r="F82" s="16"/>
      <c r="G82" s="19"/>
      <c r="I82" s="60">
        <f>I81+(J82-J81)*1.5</f>
        <v>19.825500000000002</v>
      </c>
      <c r="J82" s="64">
        <v>-0.5</v>
      </c>
      <c r="K82" s="19">
        <f t="shared" ref="K82:K87" si="30">AVERAGE(J81,J82)</f>
        <v>-0.85</v>
      </c>
      <c r="L82" s="16">
        <f t="shared" ref="L82:L87" si="31">I82-I81</f>
        <v>1.0500000000000007</v>
      </c>
      <c r="M82" s="19">
        <f t="shared" ref="M82:M87" si="32">L82*K82</f>
        <v>-0.89250000000000063</v>
      </c>
      <c r="N82" s="20"/>
      <c r="O82" s="20"/>
      <c r="P82" s="20"/>
      <c r="R82" s="21"/>
    </row>
    <row r="83" spans="2:18" x14ac:dyDescent="0.25">
      <c r="B83" s="17"/>
      <c r="C83" s="43"/>
      <c r="D83" s="43"/>
      <c r="E83" s="19"/>
      <c r="F83" s="16"/>
      <c r="G83" s="19"/>
      <c r="I83" s="2">
        <v>21</v>
      </c>
      <c r="J83" s="3">
        <v>-8.2000000000000003E-2</v>
      </c>
      <c r="K83" s="19">
        <f t="shared" si="30"/>
        <v>-0.29099999999999998</v>
      </c>
      <c r="L83" s="16">
        <f t="shared" si="31"/>
        <v>1.1744999999999983</v>
      </c>
      <c r="M83" s="19">
        <f t="shared" si="32"/>
        <v>-0.34177949999999951</v>
      </c>
      <c r="O83" s="24"/>
      <c r="P83" s="24"/>
    </row>
    <row r="84" spans="2:18" x14ac:dyDescent="0.25">
      <c r="B84" s="17"/>
      <c r="C84" s="43"/>
      <c r="D84" s="43"/>
      <c r="E84" s="19"/>
      <c r="F84" s="16"/>
      <c r="G84" s="19"/>
      <c r="I84" s="2">
        <v>23</v>
      </c>
      <c r="J84" s="3">
        <v>0.89800000000000002</v>
      </c>
      <c r="K84" s="19">
        <f t="shared" si="30"/>
        <v>0.40800000000000003</v>
      </c>
      <c r="L84" s="16">
        <f t="shared" si="31"/>
        <v>2</v>
      </c>
      <c r="M84" s="19">
        <f t="shared" si="32"/>
        <v>0.81600000000000006</v>
      </c>
      <c r="O84" s="14"/>
      <c r="P84" s="14"/>
    </row>
    <row r="85" spans="2:18" x14ac:dyDescent="0.25">
      <c r="B85" s="17"/>
      <c r="C85" s="43"/>
      <c r="D85" s="43"/>
      <c r="E85" s="19"/>
      <c r="F85" s="16"/>
      <c r="G85" s="19"/>
      <c r="I85" s="2">
        <v>24</v>
      </c>
      <c r="J85" s="3">
        <v>2.077</v>
      </c>
      <c r="K85" s="19">
        <f t="shared" si="30"/>
        <v>1.4875</v>
      </c>
      <c r="L85" s="16">
        <f t="shared" si="31"/>
        <v>1</v>
      </c>
      <c r="M85" s="19">
        <f t="shared" si="32"/>
        <v>1.4875</v>
      </c>
      <c r="O85" s="14"/>
      <c r="P85" s="14"/>
    </row>
    <row r="86" spans="2:18" x14ac:dyDescent="0.25">
      <c r="B86" s="17"/>
      <c r="C86" s="43"/>
      <c r="D86" s="43"/>
      <c r="E86" s="19"/>
      <c r="F86" s="16"/>
      <c r="G86" s="19"/>
      <c r="I86" s="2">
        <v>30</v>
      </c>
      <c r="J86" s="3">
        <v>2.073</v>
      </c>
      <c r="K86" s="19">
        <f t="shared" si="30"/>
        <v>2.0750000000000002</v>
      </c>
      <c r="L86" s="16">
        <f t="shared" si="31"/>
        <v>6</v>
      </c>
      <c r="M86" s="19">
        <f t="shared" si="32"/>
        <v>12.450000000000001</v>
      </c>
      <c r="O86" s="14"/>
      <c r="P86" s="14"/>
    </row>
    <row r="87" spans="2:18" x14ac:dyDescent="0.25">
      <c r="B87" s="17"/>
      <c r="C87" s="43"/>
      <c r="D87" s="43"/>
      <c r="E87" s="19"/>
      <c r="F87" s="16"/>
      <c r="G87" s="19"/>
      <c r="I87" s="2">
        <v>35</v>
      </c>
      <c r="J87" s="3">
        <v>2.09</v>
      </c>
      <c r="K87" s="19">
        <f t="shared" si="30"/>
        <v>2.0815000000000001</v>
      </c>
      <c r="L87" s="16">
        <f t="shared" si="31"/>
        <v>5</v>
      </c>
      <c r="M87" s="19">
        <f t="shared" si="32"/>
        <v>10.407500000000001</v>
      </c>
      <c r="O87" s="14"/>
      <c r="P87" s="14"/>
    </row>
    <row r="88" spans="2:18" x14ac:dyDescent="0.25">
      <c r="B88" s="17"/>
      <c r="C88" s="43"/>
      <c r="D88" s="43"/>
      <c r="E88" s="19"/>
      <c r="F88" s="16"/>
      <c r="G88" s="19"/>
      <c r="I88" s="2">
        <v>40</v>
      </c>
      <c r="J88" s="3">
        <v>2.0990000000000002</v>
      </c>
      <c r="K88" s="19">
        <f t="shared" ref="K88" si="33">AVERAGE(J87,J88)</f>
        <v>2.0945</v>
      </c>
      <c r="L88" s="16">
        <f t="shared" ref="L88" si="34">I88-I87</f>
        <v>5</v>
      </c>
      <c r="M88" s="19">
        <f t="shared" ref="M88" si="35">L88*K88</f>
        <v>10.4725</v>
      </c>
      <c r="O88" s="14"/>
      <c r="P88" s="14"/>
    </row>
    <row r="89" spans="2:18" x14ac:dyDescent="0.25">
      <c r="B89" s="17"/>
      <c r="C89" s="43"/>
      <c r="D89" s="43"/>
      <c r="E89" s="19"/>
      <c r="F89" s="16"/>
      <c r="G89" s="19"/>
      <c r="I89" s="2"/>
      <c r="J89" s="3"/>
      <c r="K89" s="19"/>
      <c r="L89" s="16"/>
      <c r="M89" s="19"/>
      <c r="O89" s="14"/>
      <c r="P89" s="14"/>
    </row>
    <row r="90" spans="2:18" x14ac:dyDescent="0.25">
      <c r="B90" s="17"/>
      <c r="C90" s="43"/>
      <c r="D90" s="43"/>
      <c r="E90" s="19"/>
      <c r="F90" s="16"/>
      <c r="G90" s="19"/>
      <c r="I90" s="17"/>
      <c r="J90" s="17"/>
      <c r="K90" s="19"/>
      <c r="L90" s="16"/>
      <c r="M90" s="19"/>
      <c r="O90" s="14"/>
      <c r="P90" s="14"/>
    </row>
    <row r="91" spans="2:18" x14ac:dyDescent="0.25">
      <c r="B91" s="17"/>
      <c r="C91" s="43"/>
      <c r="D91" s="43"/>
      <c r="E91" s="19"/>
      <c r="F91" s="16"/>
      <c r="G91" s="19"/>
      <c r="I91" s="17"/>
      <c r="J91" s="17"/>
      <c r="K91" s="19"/>
      <c r="L91" s="16"/>
      <c r="M91" s="19"/>
      <c r="O91" s="14"/>
      <c r="P91" s="14"/>
    </row>
    <row r="92" spans="2:18" x14ac:dyDescent="0.25">
      <c r="B92" s="17"/>
      <c r="C92" s="43"/>
      <c r="D92" s="43"/>
      <c r="E92" s="19"/>
      <c r="F92" s="16"/>
      <c r="G92" s="19"/>
      <c r="H92" s="19"/>
      <c r="I92" s="17"/>
      <c r="J92" s="17"/>
      <c r="K92" s="19"/>
      <c r="L92" s="16"/>
      <c r="M92" s="19"/>
      <c r="N92" s="14"/>
      <c r="O92" s="14"/>
      <c r="P92" s="14"/>
    </row>
    <row r="93" spans="2:18" x14ac:dyDescent="0.25">
      <c r="B93" s="17"/>
      <c r="C93" s="43"/>
      <c r="D93" s="43"/>
      <c r="E93" s="19"/>
      <c r="F93" s="16"/>
      <c r="G93" s="19"/>
      <c r="H93" s="19"/>
      <c r="I93" s="17"/>
      <c r="J93" s="17"/>
      <c r="K93" s="19"/>
      <c r="L93" s="16">
        <f>SUM(L69:L92)</f>
        <v>40</v>
      </c>
      <c r="M93" s="19">
        <f>SUM(M69:M92)</f>
        <v>54.156087249999999</v>
      </c>
      <c r="N93" s="14"/>
      <c r="O93" s="14"/>
      <c r="P93" s="14"/>
    </row>
    <row r="94" spans="2:18" x14ac:dyDescent="0.25">
      <c r="B94" s="17"/>
      <c r="C94" s="43"/>
      <c r="D94" s="43"/>
      <c r="E94" s="19"/>
      <c r="F94" s="16"/>
      <c r="G94" s="19"/>
      <c r="H94" s="19"/>
      <c r="I94" s="17"/>
      <c r="J94" s="17"/>
      <c r="K94" s="19"/>
      <c r="L94" s="16"/>
      <c r="M94" s="19"/>
      <c r="N94" s="14"/>
      <c r="O94" s="14"/>
      <c r="P94" s="14"/>
    </row>
    <row r="95" spans="2:18" ht="15" x14ac:dyDescent="0.25">
      <c r="B95" s="13"/>
      <c r="C95" s="30"/>
      <c r="D95" s="30"/>
      <c r="E95" s="13"/>
      <c r="F95" s="26">
        <f>SUM(F68:F94)</f>
        <v>40</v>
      </c>
      <c r="G95" s="27">
        <f>SUM(G68:G94)</f>
        <v>56.037500000000009</v>
      </c>
      <c r="H95" s="19"/>
      <c r="I95" s="19"/>
      <c r="J95" s="13"/>
      <c r="K95" s="13"/>
      <c r="L95" s="29"/>
      <c r="M95" s="30"/>
      <c r="N95" s="14"/>
      <c r="O95" s="14"/>
      <c r="P95" s="14"/>
    </row>
    <row r="96" spans="2:18" ht="15" x14ac:dyDescent="0.25">
      <c r="B96" s="13"/>
      <c r="C96" s="30"/>
      <c r="D96" s="30"/>
      <c r="E96" s="13"/>
      <c r="F96" s="16"/>
      <c r="G96" s="19"/>
      <c r="H96" s="127" t="s">
        <v>10</v>
      </c>
      <c r="I96" s="127"/>
      <c r="J96" s="19">
        <f>G95</f>
        <v>56.037500000000009</v>
      </c>
      <c r="K96" s="19" t="s">
        <v>11</v>
      </c>
      <c r="L96" s="16">
        <f>M93</f>
        <v>54.156087249999999</v>
      </c>
      <c r="M96" s="19">
        <f>J96-L96</f>
        <v>1.8814127500000097</v>
      </c>
      <c r="N96" s="24"/>
      <c r="O96" s="14"/>
      <c r="P96" s="14"/>
    </row>
    <row r="97" spans="2:18" x14ac:dyDescent="0.25">
      <c r="B97" s="2"/>
      <c r="C97" s="3"/>
      <c r="D97" s="3"/>
      <c r="E97" s="19"/>
      <c r="F97" s="16"/>
      <c r="G97" s="19"/>
      <c r="H97" s="16"/>
      <c r="I97" s="2"/>
      <c r="J97" s="2"/>
      <c r="K97" s="19"/>
      <c r="L97" s="16"/>
      <c r="M97" s="19"/>
      <c r="N97" s="24"/>
      <c r="O97" s="24"/>
      <c r="P97" s="24"/>
      <c r="Q97" s="22"/>
      <c r="R97" s="21"/>
    </row>
    <row r="98" spans="2:18" ht="15" x14ac:dyDescent="0.25">
      <c r="B98" s="1" t="s">
        <v>7</v>
      </c>
      <c r="C98" s="1"/>
      <c r="D98" s="121">
        <v>0.3</v>
      </c>
      <c r="E98" s="121"/>
      <c r="J98" s="13"/>
      <c r="K98" s="13"/>
      <c r="L98" s="13"/>
      <c r="M98" s="13"/>
      <c r="N98" s="14"/>
      <c r="O98" s="14"/>
      <c r="P98" s="31">
        <f>I111-I109</f>
        <v>3</v>
      </c>
    </row>
    <row r="99" spans="2:18" x14ac:dyDescent="0.25">
      <c r="B99" s="122" t="s">
        <v>8</v>
      </c>
      <c r="C99" s="122"/>
      <c r="D99" s="122"/>
      <c r="E99" s="122"/>
      <c r="F99" s="122"/>
      <c r="G99" s="122"/>
      <c r="H99" s="5" t="s">
        <v>5</v>
      </c>
      <c r="I99" s="122" t="s">
        <v>9</v>
      </c>
      <c r="J99" s="122"/>
      <c r="K99" s="122"/>
      <c r="L99" s="122"/>
      <c r="M99" s="122"/>
      <c r="N99" s="15"/>
      <c r="O99" s="15"/>
      <c r="P99" s="15"/>
    </row>
    <row r="100" spans="2:18" x14ac:dyDescent="0.25">
      <c r="B100" s="2">
        <v>0</v>
      </c>
      <c r="C100" s="3">
        <v>0.25</v>
      </c>
      <c r="D100" s="3" t="s">
        <v>39</v>
      </c>
      <c r="E100" s="16"/>
      <c r="F100" s="16"/>
      <c r="G100" s="16"/>
      <c r="H100" s="16"/>
      <c r="I100" s="17"/>
      <c r="J100" s="18"/>
      <c r="K100" s="19"/>
      <c r="L100" s="16"/>
      <c r="M100" s="19"/>
      <c r="N100" s="20"/>
      <c r="O100" s="20"/>
      <c r="P100" s="20"/>
      <c r="R100" s="21"/>
    </row>
    <row r="101" spans="2:18" x14ac:dyDescent="0.25">
      <c r="B101" s="2">
        <v>2</v>
      </c>
      <c r="C101" s="3">
        <v>0.748</v>
      </c>
      <c r="D101" s="3"/>
      <c r="E101" s="19">
        <f>(C100+C101)/2</f>
        <v>0.499</v>
      </c>
      <c r="F101" s="16">
        <f>B101-B100</f>
        <v>2</v>
      </c>
      <c r="G101" s="19">
        <f>E101*F101</f>
        <v>0.998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5">
      <c r="B102" s="2">
        <v>3</v>
      </c>
      <c r="C102" s="3">
        <v>1.5389999999999999</v>
      </c>
      <c r="D102" s="3"/>
      <c r="E102" s="19">
        <f t="shared" ref="E102:E114" si="36">(C101+C102)/2</f>
        <v>1.1435</v>
      </c>
      <c r="F102" s="16">
        <f t="shared" ref="F102:F114" si="37">B102-B101</f>
        <v>1</v>
      </c>
      <c r="G102" s="19">
        <f t="shared" ref="G102:G114" si="38">E102*F102</f>
        <v>1.1435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5">
      <c r="B103" s="2">
        <v>4</v>
      </c>
      <c r="C103" s="3">
        <v>1.526</v>
      </c>
      <c r="D103" s="3" t="s">
        <v>22</v>
      </c>
      <c r="E103" s="19">
        <f t="shared" si="36"/>
        <v>1.5325</v>
      </c>
      <c r="F103" s="16">
        <f t="shared" si="37"/>
        <v>1</v>
      </c>
      <c r="G103" s="19">
        <f t="shared" si="38"/>
        <v>1.5325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5">
      <c r="B104" s="2">
        <v>5</v>
      </c>
      <c r="C104" s="3">
        <v>1.2410000000000001</v>
      </c>
      <c r="D104" s="3"/>
      <c r="E104" s="19">
        <f t="shared" si="36"/>
        <v>1.3835000000000002</v>
      </c>
      <c r="F104" s="16">
        <f t="shared" si="37"/>
        <v>1</v>
      </c>
      <c r="G104" s="19">
        <f t="shared" si="38"/>
        <v>1.3835000000000002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5">
      <c r="B105" s="2">
        <v>7</v>
      </c>
      <c r="C105" s="3">
        <v>2.4E-2</v>
      </c>
      <c r="D105" s="3"/>
      <c r="E105" s="19">
        <f t="shared" si="36"/>
        <v>0.63250000000000006</v>
      </c>
      <c r="F105" s="16">
        <f t="shared" si="37"/>
        <v>2</v>
      </c>
      <c r="G105" s="19">
        <f t="shared" si="38"/>
        <v>1.2650000000000001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5">
      <c r="B106" s="2">
        <v>9</v>
      </c>
      <c r="C106" s="3">
        <v>-0.45900000000000002</v>
      </c>
      <c r="D106" s="3"/>
      <c r="E106" s="19">
        <f t="shared" si="36"/>
        <v>-0.2175</v>
      </c>
      <c r="F106" s="16">
        <f t="shared" si="37"/>
        <v>2</v>
      </c>
      <c r="G106" s="19">
        <f t="shared" si="38"/>
        <v>-0.435</v>
      </c>
      <c r="H106" s="16"/>
      <c r="I106" s="2">
        <v>0</v>
      </c>
      <c r="J106" s="3">
        <v>0.25</v>
      </c>
      <c r="K106" s="19"/>
      <c r="L106" s="16"/>
      <c r="M106" s="19"/>
      <c r="N106" s="20"/>
      <c r="O106" s="20"/>
      <c r="P106" s="20"/>
      <c r="Q106" s="22"/>
      <c r="R106" s="21"/>
    </row>
    <row r="107" spans="2:18" x14ac:dyDescent="0.25">
      <c r="B107" s="2">
        <v>11</v>
      </c>
      <c r="C107" s="3">
        <v>-0.56299999999999994</v>
      </c>
      <c r="D107" s="3" t="s">
        <v>23</v>
      </c>
      <c r="E107" s="19">
        <f t="shared" si="36"/>
        <v>-0.51100000000000001</v>
      </c>
      <c r="F107" s="16">
        <f t="shared" si="37"/>
        <v>2</v>
      </c>
      <c r="G107" s="19">
        <f t="shared" si="38"/>
        <v>-1.022</v>
      </c>
      <c r="H107" s="16"/>
      <c r="I107" s="2">
        <v>2</v>
      </c>
      <c r="J107" s="3">
        <v>0.748</v>
      </c>
      <c r="K107" s="19">
        <f t="shared" ref="K107" si="39">AVERAGE(J106,J107)</f>
        <v>0.499</v>
      </c>
      <c r="L107" s="16">
        <f t="shared" ref="L107" si="40">I107-I106</f>
        <v>2</v>
      </c>
      <c r="M107" s="19">
        <f t="shared" ref="M107:M115" si="41">L107*K107</f>
        <v>0.998</v>
      </c>
      <c r="N107" s="20"/>
      <c r="O107" s="20"/>
      <c r="P107" s="20"/>
      <c r="Q107" s="22"/>
      <c r="R107" s="21"/>
    </row>
    <row r="108" spans="2:18" x14ac:dyDescent="0.25">
      <c r="B108" s="2">
        <v>13</v>
      </c>
      <c r="C108" s="3">
        <v>-0.45600000000000002</v>
      </c>
      <c r="D108" s="3"/>
      <c r="E108" s="19">
        <f t="shared" si="36"/>
        <v>-0.50949999999999995</v>
      </c>
      <c r="F108" s="16">
        <f t="shared" si="37"/>
        <v>2</v>
      </c>
      <c r="G108" s="19">
        <f t="shared" si="38"/>
        <v>-1.0189999999999999</v>
      </c>
      <c r="H108" s="16"/>
      <c r="I108" s="2">
        <v>3</v>
      </c>
      <c r="J108" s="3">
        <v>1.5389999999999999</v>
      </c>
      <c r="K108" s="19">
        <f>AVERAGE(J107,J108)</f>
        <v>1.1435</v>
      </c>
      <c r="L108" s="16">
        <f>I108-I107</f>
        <v>1</v>
      </c>
      <c r="M108" s="19">
        <f t="shared" si="41"/>
        <v>1.1435</v>
      </c>
      <c r="N108" s="24"/>
      <c r="O108" s="24"/>
      <c r="P108" s="24"/>
      <c r="Q108" s="22"/>
      <c r="R108" s="21"/>
    </row>
    <row r="109" spans="2:18" x14ac:dyDescent="0.25">
      <c r="B109" s="2">
        <v>15</v>
      </c>
      <c r="C109" s="3">
        <v>1.6E-2</v>
      </c>
      <c r="D109" s="3"/>
      <c r="E109" s="19">
        <f t="shared" si="36"/>
        <v>-0.22</v>
      </c>
      <c r="F109" s="16">
        <f t="shared" si="37"/>
        <v>2</v>
      </c>
      <c r="G109" s="19">
        <f t="shared" si="38"/>
        <v>-0.44</v>
      </c>
      <c r="H109" s="16"/>
      <c r="I109" s="2">
        <v>4</v>
      </c>
      <c r="J109" s="3">
        <v>1.526</v>
      </c>
      <c r="K109" s="19">
        <f t="shared" ref="K109:K115" si="42">AVERAGE(J108,J109)</f>
        <v>1.5325</v>
      </c>
      <c r="L109" s="16">
        <f t="shared" ref="L109:L115" si="43">I109-I108</f>
        <v>1</v>
      </c>
      <c r="M109" s="19">
        <f t="shared" si="41"/>
        <v>1.5325</v>
      </c>
      <c r="N109" s="20"/>
      <c r="O109" s="20"/>
      <c r="P109" s="20"/>
      <c r="Q109" s="22"/>
      <c r="R109" s="21"/>
    </row>
    <row r="110" spans="2:18" x14ac:dyDescent="0.25">
      <c r="B110" s="2">
        <v>17</v>
      </c>
      <c r="C110" s="3">
        <v>0.82299999999999995</v>
      </c>
      <c r="D110" s="3"/>
      <c r="E110" s="19">
        <f t="shared" si="36"/>
        <v>0.41949999999999998</v>
      </c>
      <c r="F110" s="16">
        <f t="shared" si="37"/>
        <v>2</v>
      </c>
      <c r="G110" s="19">
        <f t="shared" si="38"/>
        <v>0.83899999999999997</v>
      </c>
      <c r="H110" s="1"/>
      <c r="I110" s="2">
        <v>5</v>
      </c>
      <c r="J110" s="3">
        <v>1.2410000000000001</v>
      </c>
      <c r="K110" s="19">
        <f t="shared" si="42"/>
        <v>1.3835000000000002</v>
      </c>
      <c r="L110" s="16">
        <f t="shared" si="43"/>
        <v>1</v>
      </c>
      <c r="M110" s="19">
        <f t="shared" si="41"/>
        <v>1.3835000000000002</v>
      </c>
      <c r="N110" s="24"/>
      <c r="O110" s="24"/>
      <c r="P110" s="24"/>
      <c r="Q110" s="22"/>
      <c r="R110" s="21"/>
    </row>
    <row r="111" spans="2:18" x14ac:dyDescent="0.25">
      <c r="B111" s="2">
        <v>18</v>
      </c>
      <c r="C111" s="3">
        <v>2.0489999999999999</v>
      </c>
      <c r="D111" s="3" t="s">
        <v>24</v>
      </c>
      <c r="E111" s="19">
        <f t="shared" si="36"/>
        <v>1.4359999999999999</v>
      </c>
      <c r="F111" s="16">
        <f t="shared" si="37"/>
        <v>1</v>
      </c>
      <c r="G111" s="19">
        <f t="shared" si="38"/>
        <v>1.4359999999999999</v>
      </c>
      <c r="H111" s="1"/>
      <c r="I111" s="2">
        <v>7</v>
      </c>
      <c r="J111" s="3">
        <v>2.4E-2</v>
      </c>
      <c r="K111" s="19">
        <f t="shared" si="42"/>
        <v>0.63250000000000006</v>
      </c>
      <c r="L111" s="16">
        <f t="shared" si="43"/>
        <v>2</v>
      </c>
      <c r="M111" s="19">
        <f t="shared" si="41"/>
        <v>1.2650000000000001</v>
      </c>
      <c r="N111" s="24"/>
      <c r="O111" s="24"/>
      <c r="P111" s="24"/>
      <c r="Q111" s="22"/>
      <c r="R111" s="21"/>
    </row>
    <row r="112" spans="2:18" x14ac:dyDescent="0.25">
      <c r="B112" s="2">
        <v>19</v>
      </c>
      <c r="C112" s="3">
        <v>2.0379999999999998</v>
      </c>
      <c r="D112" s="3"/>
      <c r="E112" s="19">
        <f t="shared" si="36"/>
        <v>2.0434999999999999</v>
      </c>
      <c r="F112" s="16">
        <f t="shared" si="37"/>
        <v>1</v>
      </c>
      <c r="G112" s="19">
        <f t="shared" si="38"/>
        <v>2.0434999999999999</v>
      </c>
      <c r="H112" s="1"/>
      <c r="I112" s="2">
        <v>8</v>
      </c>
      <c r="J112" s="3">
        <v>-0.2</v>
      </c>
      <c r="K112" s="19">
        <f t="shared" si="42"/>
        <v>-8.8000000000000009E-2</v>
      </c>
      <c r="L112" s="16">
        <f t="shared" si="43"/>
        <v>1</v>
      </c>
      <c r="M112" s="19">
        <f t="shared" si="41"/>
        <v>-8.8000000000000009E-2</v>
      </c>
      <c r="N112" s="20"/>
      <c r="O112" s="20"/>
      <c r="P112" s="20"/>
      <c r="R112" s="21"/>
    </row>
    <row r="113" spans="2:18" x14ac:dyDescent="0.25">
      <c r="B113" s="2">
        <v>20</v>
      </c>
      <c r="C113" s="3">
        <v>1.1950000000000001</v>
      </c>
      <c r="D113" s="3"/>
      <c r="E113" s="19">
        <f t="shared" si="36"/>
        <v>1.6164999999999998</v>
      </c>
      <c r="F113" s="16">
        <f t="shared" si="37"/>
        <v>1</v>
      </c>
      <c r="G113" s="19">
        <f t="shared" si="38"/>
        <v>1.6164999999999998</v>
      </c>
      <c r="H113" s="1"/>
      <c r="I113" s="60">
        <f>I112+(J112-J113)*1.5</f>
        <v>9.5</v>
      </c>
      <c r="J113" s="61">
        <v>-1.2</v>
      </c>
      <c r="K113" s="19">
        <f t="shared" si="42"/>
        <v>-0.7</v>
      </c>
      <c r="L113" s="16">
        <f t="shared" si="43"/>
        <v>1.5</v>
      </c>
      <c r="M113" s="19">
        <f t="shared" si="41"/>
        <v>-1.0499999999999998</v>
      </c>
      <c r="N113" s="20"/>
      <c r="O113" s="20"/>
      <c r="P113" s="20"/>
      <c r="R113" s="21"/>
    </row>
    <row r="114" spans="2:18" x14ac:dyDescent="0.25">
      <c r="B114" s="2">
        <v>21</v>
      </c>
      <c r="C114" s="3">
        <v>0.53900000000000003</v>
      </c>
      <c r="D114" s="3" t="s">
        <v>39</v>
      </c>
      <c r="E114" s="19">
        <f t="shared" si="36"/>
        <v>0.86699999999999999</v>
      </c>
      <c r="F114" s="16">
        <f t="shared" si="37"/>
        <v>1</v>
      </c>
      <c r="G114" s="19">
        <f t="shared" si="38"/>
        <v>0.86699999999999999</v>
      </c>
      <c r="H114" s="1"/>
      <c r="I114" s="62">
        <f>I113+1.5</f>
        <v>11</v>
      </c>
      <c r="J114" s="63">
        <f>J113</f>
        <v>-1.2</v>
      </c>
      <c r="K114" s="19">
        <f t="shared" si="42"/>
        <v>-1.2</v>
      </c>
      <c r="L114" s="16">
        <f t="shared" si="43"/>
        <v>1.5</v>
      </c>
      <c r="M114" s="19">
        <f t="shared" si="41"/>
        <v>-1.7999999999999998</v>
      </c>
      <c r="N114" s="20"/>
      <c r="O114" s="20"/>
      <c r="P114" s="20"/>
      <c r="R114" s="21"/>
    </row>
    <row r="115" spans="2:18" x14ac:dyDescent="0.25">
      <c r="B115" s="17"/>
      <c r="C115" s="43"/>
      <c r="D115" s="43"/>
      <c r="E115" s="19"/>
      <c r="F115" s="16"/>
      <c r="G115" s="19"/>
      <c r="I115" s="60">
        <f>I114+1.5</f>
        <v>12.5</v>
      </c>
      <c r="J115" s="61">
        <f>J113</f>
        <v>-1.2</v>
      </c>
      <c r="K115" s="19">
        <f t="shared" si="42"/>
        <v>-1.2</v>
      </c>
      <c r="L115" s="16">
        <f t="shared" si="43"/>
        <v>1.5</v>
      </c>
      <c r="M115" s="19">
        <f t="shared" si="41"/>
        <v>-1.7999999999999998</v>
      </c>
      <c r="N115" s="20"/>
      <c r="O115" s="20"/>
      <c r="P115" s="20"/>
      <c r="R115" s="21"/>
    </row>
    <row r="116" spans="2:18" x14ac:dyDescent="0.25">
      <c r="B116" s="17"/>
      <c r="C116" s="43"/>
      <c r="D116" s="43"/>
      <c r="E116" s="19"/>
      <c r="F116" s="16"/>
      <c r="G116" s="19"/>
      <c r="I116" s="60">
        <f>I115+(J116-J115)*1.5</f>
        <v>14</v>
      </c>
      <c r="J116" s="64">
        <v>-0.2</v>
      </c>
      <c r="K116" s="19">
        <f t="shared" ref="K116:K121" si="44">AVERAGE(J115,J116)</f>
        <v>-0.7</v>
      </c>
      <c r="L116" s="16">
        <f t="shared" ref="L116:L121" si="45">I116-I115</f>
        <v>1.5</v>
      </c>
      <c r="M116" s="19">
        <f t="shared" ref="M116:M121" si="46">L116*K116</f>
        <v>-1.0499999999999998</v>
      </c>
      <c r="O116" s="24"/>
      <c r="P116" s="24"/>
    </row>
    <row r="117" spans="2:18" x14ac:dyDescent="0.25">
      <c r="B117" s="17"/>
      <c r="C117" s="43"/>
      <c r="D117" s="43"/>
      <c r="E117" s="19"/>
      <c r="F117" s="16"/>
      <c r="G117" s="19"/>
      <c r="I117" s="2">
        <v>15</v>
      </c>
      <c r="J117" s="3">
        <v>1.6E-2</v>
      </c>
      <c r="K117" s="19">
        <f t="shared" si="44"/>
        <v>-9.1999999999999998E-2</v>
      </c>
      <c r="L117" s="16">
        <f t="shared" si="45"/>
        <v>1</v>
      </c>
      <c r="M117" s="19">
        <f t="shared" si="46"/>
        <v>-9.1999999999999998E-2</v>
      </c>
      <c r="O117" s="14"/>
      <c r="P117" s="14"/>
    </row>
    <row r="118" spans="2:18" x14ac:dyDescent="0.25">
      <c r="B118" s="17"/>
      <c r="C118" s="43"/>
      <c r="D118" s="43"/>
      <c r="E118" s="19"/>
      <c r="F118" s="16"/>
      <c r="G118" s="19"/>
      <c r="I118" s="2">
        <v>17</v>
      </c>
      <c r="J118" s="3">
        <v>0.82299999999999995</v>
      </c>
      <c r="K118" s="19">
        <f t="shared" si="44"/>
        <v>0.41949999999999998</v>
      </c>
      <c r="L118" s="16">
        <f t="shared" si="45"/>
        <v>2</v>
      </c>
      <c r="M118" s="19">
        <f t="shared" si="46"/>
        <v>0.83899999999999997</v>
      </c>
      <c r="O118" s="14"/>
      <c r="P118" s="14"/>
    </row>
    <row r="119" spans="2:18" x14ac:dyDescent="0.25">
      <c r="B119" s="17"/>
      <c r="C119" s="43"/>
      <c r="D119" s="43"/>
      <c r="E119" s="19"/>
      <c r="F119" s="16"/>
      <c r="G119" s="19"/>
      <c r="I119" s="2">
        <v>18</v>
      </c>
      <c r="J119" s="3">
        <v>2.0489999999999999</v>
      </c>
      <c r="K119" s="19">
        <f t="shared" si="44"/>
        <v>1.4359999999999999</v>
      </c>
      <c r="L119" s="16">
        <f t="shared" si="45"/>
        <v>1</v>
      </c>
      <c r="M119" s="19">
        <f t="shared" si="46"/>
        <v>1.4359999999999999</v>
      </c>
      <c r="O119" s="14"/>
      <c r="P119" s="14"/>
    </row>
    <row r="120" spans="2:18" x14ac:dyDescent="0.25">
      <c r="B120" s="17"/>
      <c r="C120" s="43"/>
      <c r="D120" s="43"/>
      <c r="E120" s="19"/>
      <c r="F120" s="16"/>
      <c r="G120" s="19"/>
      <c r="I120" s="2">
        <v>19</v>
      </c>
      <c r="J120" s="3">
        <v>2.0379999999999998</v>
      </c>
      <c r="K120" s="19">
        <f t="shared" si="44"/>
        <v>2.0434999999999999</v>
      </c>
      <c r="L120" s="16">
        <f t="shared" si="45"/>
        <v>1</v>
      </c>
      <c r="M120" s="19">
        <f t="shared" si="46"/>
        <v>2.0434999999999999</v>
      </c>
      <c r="O120" s="14"/>
      <c r="P120" s="14"/>
    </row>
    <row r="121" spans="2:18" x14ac:dyDescent="0.25">
      <c r="B121" s="17"/>
      <c r="C121" s="43"/>
      <c r="D121" s="43"/>
      <c r="E121" s="19"/>
      <c r="F121" s="16"/>
      <c r="G121" s="19"/>
      <c r="I121" s="2">
        <v>20</v>
      </c>
      <c r="J121" s="3">
        <v>1.1950000000000001</v>
      </c>
      <c r="K121" s="19">
        <f t="shared" si="44"/>
        <v>1.6164999999999998</v>
      </c>
      <c r="L121" s="16">
        <f t="shared" si="45"/>
        <v>1</v>
      </c>
      <c r="M121" s="19">
        <f t="shared" si="46"/>
        <v>1.6164999999999998</v>
      </c>
      <c r="O121" s="14"/>
      <c r="P121" s="14"/>
    </row>
    <row r="122" spans="2:18" x14ac:dyDescent="0.25">
      <c r="B122" s="17"/>
      <c r="C122" s="43"/>
      <c r="D122" s="43"/>
      <c r="E122" s="19"/>
      <c r="F122" s="16"/>
      <c r="G122" s="19"/>
      <c r="I122" s="2">
        <v>21</v>
      </c>
      <c r="J122" s="3">
        <v>0.53900000000000003</v>
      </c>
      <c r="K122" s="19">
        <f t="shared" ref="K122" si="47">AVERAGE(J121,J122)</f>
        <v>0.86699999999999999</v>
      </c>
      <c r="L122" s="16">
        <f t="shared" ref="L122" si="48">I122-I121</f>
        <v>1</v>
      </c>
      <c r="M122" s="19">
        <f t="shared" ref="M122" si="49">L122*K122</f>
        <v>0.86699999999999999</v>
      </c>
      <c r="O122" s="14"/>
      <c r="P122" s="14"/>
    </row>
    <row r="123" spans="2:18" x14ac:dyDescent="0.25">
      <c r="B123" s="17"/>
      <c r="C123" s="43"/>
      <c r="D123" s="43"/>
      <c r="E123" s="19"/>
      <c r="F123" s="16"/>
      <c r="G123" s="19"/>
      <c r="H123" s="19"/>
      <c r="I123" s="17"/>
      <c r="J123" s="17"/>
      <c r="K123" s="19"/>
      <c r="L123" s="16"/>
      <c r="M123" s="19"/>
      <c r="N123" s="14"/>
      <c r="O123" s="14"/>
      <c r="P123" s="14"/>
    </row>
    <row r="124" spans="2:18" x14ac:dyDescent="0.25">
      <c r="B124" s="17"/>
      <c r="C124" s="43"/>
      <c r="D124" s="43"/>
      <c r="E124" s="19"/>
      <c r="F124" s="16"/>
      <c r="G124" s="19"/>
      <c r="H124" s="19"/>
      <c r="I124" s="17"/>
      <c r="J124" s="17"/>
      <c r="K124" s="19"/>
      <c r="L124" s="16">
        <f>SUM(L102:L123)</f>
        <v>21</v>
      </c>
      <c r="M124" s="19">
        <f>SUM(M102:M123)</f>
        <v>7.2444999999999995</v>
      </c>
      <c r="N124" s="14"/>
      <c r="O124" s="14"/>
      <c r="P124" s="14"/>
    </row>
    <row r="125" spans="2:18" x14ac:dyDescent="0.25">
      <c r="B125" s="17"/>
      <c r="C125" s="43"/>
      <c r="D125" s="43"/>
      <c r="E125" s="19"/>
      <c r="F125" s="16"/>
      <c r="G125" s="19"/>
      <c r="H125" s="19"/>
      <c r="I125" s="17"/>
      <c r="J125" s="17"/>
      <c r="K125" s="19"/>
      <c r="L125" s="16"/>
      <c r="M125" s="19"/>
      <c r="N125" s="14"/>
      <c r="O125" s="14"/>
      <c r="P125" s="14"/>
    </row>
    <row r="126" spans="2:18" ht="15" x14ac:dyDescent="0.25">
      <c r="B126" s="13"/>
      <c r="C126" s="30"/>
      <c r="D126" s="30"/>
      <c r="E126" s="13"/>
      <c r="F126" s="26">
        <f>SUM(F101:F125)</f>
        <v>21</v>
      </c>
      <c r="G126" s="27">
        <f>SUM(G101:G125)</f>
        <v>10.208500000000001</v>
      </c>
      <c r="H126" s="19"/>
      <c r="I126" s="19"/>
      <c r="J126" s="13"/>
      <c r="K126" s="13"/>
      <c r="L126" s="29"/>
      <c r="M126" s="30"/>
      <c r="N126" s="14"/>
      <c r="O126" s="14"/>
      <c r="P126" s="14"/>
    </row>
    <row r="127" spans="2:18" ht="15" x14ac:dyDescent="0.25">
      <c r="B127" s="13"/>
      <c r="C127" s="30"/>
      <c r="D127" s="30"/>
      <c r="E127" s="13"/>
      <c r="F127" s="16"/>
      <c r="G127" s="19"/>
      <c r="H127" s="127" t="s">
        <v>10</v>
      </c>
      <c r="I127" s="127"/>
      <c r="J127" s="19">
        <f>G126</f>
        <v>10.208500000000001</v>
      </c>
      <c r="K127" s="19" t="s">
        <v>11</v>
      </c>
      <c r="L127" s="16">
        <f>M124</f>
        <v>7.2444999999999995</v>
      </c>
      <c r="M127" s="19">
        <f>J127-L127</f>
        <v>2.9640000000000013</v>
      </c>
      <c r="N127" s="24"/>
      <c r="O127" s="14"/>
      <c r="P127" s="14"/>
    </row>
    <row r="128" spans="2:18" x14ac:dyDescent="0.25">
      <c r="B128" s="2"/>
      <c r="C128" s="3"/>
      <c r="D128" s="3"/>
      <c r="E128" s="19"/>
      <c r="F128" s="16"/>
      <c r="G128" s="19"/>
      <c r="H128" s="16"/>
      <c r="I128" s="2"/>
      <c r="J128" s="2"/>
      <c r="K128" s="19"/>
      <c r="L128" s="16"/>
      <c r="M128" s="19"/>
      <c r="N128" s="24"/>
      <c r="O128" s="24"/>
      <c r="P128" s="24"/>
      <c r="Q128" s="22"/>
      <c r="R128" s="21"/>
    </row>
    <row r="129" spans="2:18" ht="15" x14ac:dyDescent="0.25">
      <c r="B129" s="1" t="s">
        <v>7</v>
      </c>
      <c r="C129" s="1"/>
      <c r="D129" s="121">
        <v>0.4</v>
      </c>
      <c r="E129" s="121"/>
      <c r="J129" s="13"/>
      <c r="K129" s="13"/>
      <c r="L129" s="13"/>
      <c r="M129" s="13"/>
      <c r="N129" s="14"/>
      <c r="O129" s="14"/>
      <c r="P129" s="14"/>
    </row>
    <row r="130" spans="2:18" x14ac:dyDescent="0.25">
      <c r="B130" s="122" t="s">
        <v>8</v>
      </c>
      <c r="C130" s="122"/>
      <c r="D130" s="122"/>
      <c r="E130" s="122"/>
      <c r="F130" s="122"/>
      <c r="G130" s="122"/>
      <c r="H130" s="5" t="s">
        <v>5</v>
      </c>
      <c r="I130" s="122" t="s">
        <v>9</v>
      </c>
      <c r="J130" s="122"/>
      <c r="K130" s="122"/>
      <c r="L130" s="122"/>
      <c r="M130" s="122"/>
      <c r="N130" s="15"/>
      <c r="O130" s="15"/>
      <c r="P130" s="20">
        <f>I142-I140</f>
        <v>-26</v>
      </c>
    </row>
    <row r="131" spans="2:18" x14ac:dyDescent="0.25">
      <c r="B131" s="2">
        <v>0</v>
      </c>
      <c r="C131" s="3">
        <v>2.3980000000000001</v>
      </c>
      <c r="D131" s="3" t="s">
        <v>30</v>
      </c>
      <c r="E131" s="16"/>
      <c r="F131" s="16"/>
      <c r="G131" s="16"/>
      <c r="H131" s="16"/>
      <c r="I131" s="2">
        <v>0</v>
      </c>
      <c r="J131" s="3">
        <v>2.3980000000000001</v>
      </c>
      <c r="K131" s="19"/>
      <c r="L131" s="16"/>
      <c r="M131" s="19"/>
      <c r="N131" s="20"/>
      <c r="O131" s="20"/>
      <c r="P131" s="20"/>
      <c r="R131" s="21"/>
    </row>
    <row r="132" spans="2:18" x14ac:dyDescent="0.25">
      <c r="B132" s="2">
        <v>5</v>
      </c>
      <c r="C132" s="3">
        <v>2.3929999999999998</v>
      </c>
      <c r="D132" s="3"/>
      <c r="E132" s="19">
        <f>(C131+C132)/2</f>
        <v>2.3955000000000002</v>
      </c>
      <c r="F132" s="16">
        <f>B132-B131</f>
        <v>5</v>
      </c>
      <c r="G132" s="19">
        <f>E132*F132</f>
        <v>11.977500000000001</v>
      </c>
      <c r="H132" s="16"/>
      <c r="I132" s="2">
        <v>5</v>
      </c>
      <c r="J132" s="3">
        <v>2.3929999999999998</v>
      </c>
      <c r="K132" s="19">
        <f t="shared" ref="K132:K134" si="50">AVERAGE(J131,J132)</f>
        <v>2.3955000000000002</v>
      </c>
      <c r="L132" s="16">
        <f t="shared" ref="L132:L134" si="51">I132-I131</f>
        <v>5</v>
      </c>
      <c r="M132" s="19">
        <f t="shared" ref="M132:M134" si="52">L132*K132</f>
        <v>11.977500000000001</v>
      </c>
      <c r="N132" s="20"/>
      <c r="O132" s="20"/>
      <c r="P132" s="20"/>
      <c r="Q132" s="22"/>
      <c r="R132" s="21"/>
    </row>
    <row r="133" spans="2:18" x14ac:dyDescent="0.25">
      <c r="B133" s="2">
        <v>10</v>
      </c>
      <c r="C133" s="3">
        <v>2.3849999999999998</v>
      </c>
      <c r="D133" s="3" t="s">
        <v>22</v>
      </c>
      <c r="E133" s="19">
        <f t="shared" ref="E133:E144" si="53">(C132+C133)/2</f>
        <v>2.3889999999999998</v>
      </c>
      <c r="F133" s="16">
        <f t="shared" ref="F133:F144" si="54">B133-B132</f>
        <v>5</v>
      </c>
      <c r="G133" s="19">
        <f t="shared" ref="G133:G144" si="55">E133*F133</f>
        <v>11.944999999999999</v>
      </c>
      <c r="H133" s="16"/>
      <c r="I133" s="2">
        <v>9</v>
      </c>
      <c r="J133" s="3">
        <v>2.3849999999999998</v>
      </c>
      <c r="K133" s="19">
        <f t="shared" si="50"/>
        <v>2.3889999999999998</v>
      </c>
      <c r="L133" s="16">
        <f t="shared" si="51"/>
        <v>4</v>
      </c>
      <c r="M133" s="19">
        <f t="shared" si="52"/>
        <v>9.5559999999999992</v>
      </c>
      <c r="N133" s="20"/>
      <c r="O133" s="20"/>
      <c r="P133" s="20"/>
      <c r="Q133" s="22"/>
      <c r="R133" s="21"/>
    </row>
    <row r="134" spans="2:18" x14ac:dyDescent="0.25">
      <c r="B134" s="2">
        <v>11</v>
      </c>
      <c r="C134" s="3">
        <v>1.107</v>
      </c>
      <c r="D134" s="3"/>
      <c r="E134" s="19">
        <f t="shared" si="53"/>
        <v>1.746</v>
      </c>
      <c r="F134" s="16">
        <f t="shared" si="54"/>
        <v>1</v>
      </c>
      <c r="G134" s="19">
        <f t="shared" si="55"/>
        <v>1.746</v>
      </c>
      <c r="H134" s="16"/>
      <c r="I134" s="60">
        <f>I133+(J133-J134)*1.5</f>
        <v>14.3775</v>
      </c>
      <c r="J134" s="61">
        <v>-1.2</v>
      </c>
      <c r="K134" s="19">
        <f t="shared" si="50"/>
        <v>0.59249999999999992</v>
      </c>
      <c r="L134" s="16">
        <f t="shared" si="51"/>
        <v>5.3774999999999995</v>
      </c>
      <c r="M134" s="19">
        <f t="shared" si="52"/>
        <v>3.1861687499999993</v>
      </c>
      <c r="N134" s="20"/>
      <c r="O134" s="20"/>
      <c r="P134" s="20"/>
      <c r="Q134" s="22"/>
      <c r="R134" s="21"/>
    </row>
    <row r="135" spans="2:18" x14ac:dyDescent="0.25">
      <c r="B135" s="2">
        <v>12</v>
      </c>
      <c r="C135" s="3">
        <v>0.54900000000000004</v>
      </c>
      <c r="D135" s="3"/>
      <c r="E135" s="19">
        <f t="shared" si="53"/>
        <v>0.82800000000000007</v>
      </c>
      <c r="F135" s="16">
        <f t="shared" si="54"/>
        <v>1</v>
      </c>
      <c r="G135" s="19">
        <f t="shared" si="55"/>
        <v>0.82800000000000007</v>
      </c>
      <c r="H135" s="16"/>
      <c r="I135" s="62">
        <f>I134+1.5</f>
        <v>15.8775</v>
      </c>
      <c r="J135" s="63">
        <f>J134</f>
        <v>-1.2</v>
      </c>
      <c r="K135" s="19">
        <f t="shared" ref="K135:K138" si="56">AVERAGE(J134,J135)</f>
        <v>-1.2</v>
      </c>
      <c r="L135" s="16">
        <f t="shared" ref="L135:L138" si="57">I135-I134</f>
        <v>1.5</v>
      </c>
      <c r="M135" s="19">
        <f t="shared" ref="M135:M139" si="58">L135*K135</f>
        <v>-1.7999999999999998</v>
      </c>
      <c r="N135" s="20"/>
      <c r="O135" s="20"/>
      <c r="P135" s="20"/>
      <c r="Q135" s="22"/>
      <c r="R135" s="21"/>
    </row>
    <row r="136" spans="2:18" x14ac:dyDescent="0.25">
      <c r="B136" s="2">
        <v>14</v>
      </c>
      <c r="C136" s="3">
        <v>6.0999999999999999E-2</v>
      </c>
      <c r="D136" s="3"/>
      <c r="E136" s="19">
        <f t="shared" si="53"/>
        <v>0.30500000000000005</v>
      </c>
      <c r="F136" s="16">
        <f t="shared" si="54"/>
        <v>2</v>
      </c>
      <c r="G136" s="19">
        <f t="shared" si="55"/>
        <v>0.6100000000000001</v>
      </c>
      <c r="H136" s="16"/>
      <c r="I136" s="60">
        <f>I135+1.5</f>
        <v>17.377499999999998</v>
      </c>
      <c r="J136" s="61">
        <f>J134</f>
        <v>-1.2</v>
      </c>
      <c r="K136" s="19">
        <f t="shared" si="56"/>
        <v>-1.2</v>
      </c>
      <c r="L136" s="16">
        <f t="shared" si="57"/>
        <v>1.4999999999999982</v>
      </c>
      <c r="M136" s="19">
        <f t="shared" si="58"/>
        <v>-1.7999999999999978</v>
      </c>
      <c r="N136" s="20"/>
      <c r="O136" s="20"/>
      <c r="P136" s="20"/>
      <c r="Q136" s="22"/>
      <c r="R136" s="21"/>
    </row>
    <row r="137" spans="2:18" x14ac:dyDescent="0.25">
      <c r="B137" s="2">
        <v>16</v>
      </c>
      <c r="C137" s="3">
        <v>-4.1000000000000002E-2</v>
      </c>
      <c r="D137" s="3" t="s">
        <v>23</v>
      </c>
      <c r="E137" s="19">
        <f t="shared" si="53"/>
        <v>9.9999999999999985E-3</v>
      </c>
      <c r="F137" s="16">
        <f t="shared" si="54"/>
        <v>2</v>
      </c>
      <c r="G137" s="19">
        <f t="shared" si="55"/>
        <v>1.9999999999999997E-2</v>
      </c>
      <c r="H137" s="16"/>
      <c r="I137" s="60">
        <f>I136+(J137-J136)*1.5</f>
        <v>22.544999999999998</v>
      </c>
      <c r="J137" s="64">
        <v>2.2450000000000001</v>
      </c>
      <c r="K137" s="19">
        <f t="shared" si="56"/>
        <v>0.52250000000000008</v>
      </c>
      <c r="L137" s="16">
        <f t="shared" si="57"/>
        <v>5.1675000000000004</v>
      </c>
      <c r="M137" s="19">
        <f t="shared" si="58"/>
        <v>2.7000187500000008</v>
      </c>
      <c r="N137" s="20"/>
      <c r="O137" s="20"/>
      <c r="P137" s="20"/>
      <c r="Q137" s="22"/>
      <c r="R137" s="21"/>
    </row>
    <row r="138" spans="2:18" x14ac:dyDescent="0.25">
      <c r="B138" s="2">
        <v>18</v>
      </c>
      <c r="C138" s="3">
        <v>6.5000000000000002E-2</v>
      </c>
      <c r="D138" s="3"/>
      <c r="E138" s="19">
        <f t="shared" si="53"/>
        <v>1.2E-2</v>
      </c>
      <c r="F138" s="16">
        <f t="shared" si="54"/>
        <v>2</v>
      </c>
      <c r="G138" s="19">
        <f t="shared" si="55"/>
        <v>2.4E-2</v>
      </c>
      <c r="H138" s="16"/>
      <c r="I138" s="2">
        <v>23</v>
      </c>
      <c r="J138" s="3">
        <v>2.234</v>
      </c>
      <c r="K138" s="19">
        <f t="shared" si="56"/>
        <v>2.2395</v>
      </c>
      <c r="L138" s="16">
        <f t="shared" si="57"/>
        <v>0.45500000000000185</v>
      </c>
      <c r="M138" s="19">
        <f t="shared" si="58"/>
        <v>1.0189725000000041</v>
      </c>
      <c r="N138" s="20"/>
      <c r="O138" s="20"/>
      <c r="P138" s="20"/>
      <c r="Q138" s="22"/>
      <c r="R138" s="21"/>
    </row>
    <row r="139" spans="2:18" x14ac:dyDescent="0.25">
      <c r="B139" s="2">
        <v>20</v>
      </c>
      <c r="C139" s="3">
        <v>0.52300000000000002</v>
      </c>
      <c r="D139" s="3"/>
      <c r="E139" s="19">
        <f t="shared" si="53"/>
        <v>0.29400000000000004</v>
      </c>
      <c r="F139" s="16">
        <f t="shared" si="54"/>
        <v>2</v>
      </c>
      <c r="G139" s="19">
        <f t="shared" si="55"/>
        <v>0.58800000000000008</v>
      </c>
      <c r="H139" s="16"/>
      <c r="I139" s="2">
        <v>24</v>
      </c>
      <c r="J139" s="3">
        <v>1.645</v>
      </c>
      <c r="K139" s="19">
        <f>AVERAGE(J138,J139)</f>
        <v>1.9395</v>
      </c>
      <c r="L139" s="16">
        <f>I139-I138</f>
        <v>1</v>
      </c>
      <c r="M139" s="19">
        <f t="shared" si="58"/>
        <v>1.9395</v>
      </c>
      <c r="N139" s="24"/>
      <c r="O139" s="24"/>
      <c r="P139" s="24"/>
      <c r="Q139" s="22"/>
      <c r="R139" s="21"/>
    </row>
    <row r="140" spans="2:18" x14ac:dyDescent="0.25">
      <c r="B140" s="2">
        <v>21</v>
      </c>
      <c r="C140" s="3">
        <v>1.147</v>
      </c>
      <c r="D140" s="3"/>
      <c r="E140" s="19">
        <f t="shared" si="53"/>
        <v>0.83499999999999996</v>
      </c>
      <c r="F140" s="16">
        <f t="shared" si="54"/>
        <v>1</v>
      </c>
      <c r="G140" s="19">
        <f t="shared" si="55"/>
        <v>0.83499999999999996</v>
      </c>
      <c r="H140" s="16"/>
      <c r="I140" s="2">
        <v>26</v>
      </c>
      <c r="J140" s="3">
        <v>1.1539999999999999</v>
      </c>
      <c r="K140" s="19">
        <f>AVERAGE(J139,J140)</f>
        <v>1.3995</v>
      </c>
      <c r="L140" s="16">
        <f>I140-I139</f>
        <v>2</v>
      </c>
      <c r="M140" s="19">
        <f t="shared" ref="M140" si="59">L140*K140</f>
        <v>2.7989999999999999</v>
      </c>
      <c r="N140" s="20"/>
      <c r="O140" s="20"/>
      <c r="P140" s="20"/>
      <c r="Q140" s="22"/>
      <c r="R140" s="21"/>
    </row>
    <row r="141" spans="2:18" x14ac:dyDescent="0.25">
      <c r="B141" s="2">
        <v>22</v>
      </c>
      <c r="C141" s="3">
        <v>2.2450000000000001</v>
      </c>
      <c r="D141" s="3" t="s">
        <v>24</v>
      </c>
      <c r="E141" s="19">
        <f t="shared" si="53"/>
        <v>1.6960000000000002</v>
      </c>
      <c r="F141" s="16">
        <f t="shared" si="54"/>
        <v>1</v>
      </c>
      <c r="G141" s="19">
        <f t="shared" si="55"/>
        <v>1.6960000000000002</v>
      </c>
      <c r="H141" s="1"/>
      <c r="I141" s="21"/>
      <c r="J141" s="21"/>
      <c r="K141" s="19"/>
      <c r="L141" s="16"/>
      <c r="M141" s="19"/>
      <c r="N141" s="24"/>
      <c r="O141" s="24"/>
      <c r="P141" s="24"/>
      <c r="Q141" s="22"/>
      <c r="R141" s="21"/>
    </row>
    <row r="142" spans="2:18" x14ac:dyDescent="0.25">
      <c r="B142" s="2">
        <v>23</v>
      </c>
      <c r="C142" s="3">
        <v>2.234</v>
      </c>
      <c r="D142" s="3"/>
      <c r="E142" s="19">
        <f t="shared" si="53"/>
        <v>2.2395</v>
      </c>
      <c r="F142" s="16">
        <f t="shared" si="54"/>
        <v>1</v>
      </c>
      <c r="G142" s="19">
        <f t="shared" si="55"/>
        <v>2.2395</v>
      </c>
      <c r="H142" s="1"/>
      <c r="I142" s="16"/>
      <c r="J142" s="16"/>
      <c r="K142" s="19"/>
      <c r="L142" s="16"/>
      <c r="M142" s="19"/>
      <c r="N142" s="24"/>
      <c r="O142" s="24"/>
      <c r="P142" s="24"/>
      <c r="Q142" s="22"/>
      <c r="R142" s="21"/>
    </row>
    <row r="143" spans="2:18" x14ac:dyDescent="0.25">
      <c r="B143" s="2">
        <v>24</v>
      </c>
      <c r="C143" s="3">
        <v>1.645</v>
      </c>
      <c r="D143" s="3"/>
      <c r="E143" s="19">
        <f t="shared" si="53"/>
        <v>1.9395</v>
      </c>
      <c r="F143" s="16">
        <f t="shared" si="54"/>
        <v>1</v>
      </c>
      <c r="G143" s="19">
        <f t="shared" si="55"/>
        <v>1.9395</v>
      </c>
      <c r="H143" s="1"/>
      <c r="I143" s="16"/>
      <c r="J143" s="16"/>
      <c r="K143" s="19"/>
      <c r="L143" s="16"/>
      <c r="M143" s="19"/>
      <c r="N143" s="20"/>
      <c r="O143" s="20"/>
      <c r="P143" s="20"/>
      <c r="R143" s="21"/>
    </row>
    <row r="144" spans="2:18" x14ac:dyDescent="0.25">
      <c r="B144" s="2">
        <v>26</v>
      </c>
      <c r="C144" s="3">
        <v>1.1539999999999999</v>
      </c>
      <c r="D144" s="3" t="s">
        <v>39</v>
      </c>
      <c r="E144" s="19">
        <f t="shared" si="53"/>
        <v>1.3995</v>
      </c>
      <c r="F144" s="16">
        <f t="shared" si="54"/>
        <v>2</v>
      </c>
      <c r="G144" s="19">
        <f t="shared" si="55"/>
        <v>2.7989999999999999</v>
      </c>
      <c r="H144" s="1"/>
      <c r="I144" s="2"/>
      <c r="J144" s="28"/>
      <c r="K144" s="19"/>
      <c r="L144" s="16"/>
      <c r="M144" s="19"/>
      <c r="N144" s="20"/>
      <c r="O144" s="20"/>
      <c r="P144" s="20"/>
      <c r="R144" s="21"/>
    </row>
    <row r="145" spans="2:18" x14ac:dyDescent="0.25">
      <c r="B145" s="2"/>
      <c r="C145" s="3"/>
      <c r="D145" s="3"/>
      <c r="E145" s="19"/>
      <c r="F145" s="16"/>
      <c r="G145" s="19"/>
      <c r="H145" s="1"/>
      <c r="I145" s="17"/>
      <c r="J145" s="17"/>
      <c r="K145" s="19"/>
      <c r="L145" s="16"/>
      <c r="M145" s="19"/>
      <c r="N145" s="20"/>
      <c r="O145" s="20"/>
      <c r="P145" s="20"/>
      <c r="R145" s="21"/>
    </row>
    <row r="146" spans="2:18" x14ac:dyDescent="0.25">
      <c r="B146" s="17"/>
      <c r="C146" s="43"/>
      <c r="D146" s="43"/>
      <c r="E146" s="19"/>
      <c r="F146" s="16"/>
      <c r="G146" s="19"/>
      <c r="I146" s="17"/>
      <c r="J146" s="17"/>
      <c r="K146" s="19"/>
      <c r="L146" s="16"/>
      <c r="M146" s="19"/>
      <c r="N146" s="20"/>
      <c r="O146" s="20"/>
      <c r="P146" s="20"/>
      <c r="R146" s="21"/>
    </row>
    <row r="147" spans="2:18" x14ac:dyDescent="0.25">
      <c r="B147" s="17"/>
      <c r="C147" s="43"/>
      <c r="D147" s="43"/>
      <c r="E147" s="19"/>
      <c r="F147" s="16"/>
      <c r="G147" s="19"/>
      <c r="I147" s="17"/>
      <c r="J147" s="17"/>
      <c r="K147" s="19"/>
      <c r="L147" s="16"/>
      <c r="M147" s="19"/>
      <c r="O147" s="24"/>
      <c r="P147" s="24"/>
    </row>
    <row r="148" spans="2:18" x14ac:dyDescent="0.25">
      <c r="B148" s="17"/>
      <c r="C148" s="43"/>
      <c r="D148" s="43"/>
      <c r="E148" s="19"/>
      <c r="F148" s="16"/>
      <c r="G148" s="19"/>
      <c r="I148" s="17"/>
      <c r="J148" s="17"/>
      <c r="K148" s="19"/>
      <c r="L148" s="16"/>
      <c r="M148" s="19"/>
      <c r="O148" s="14"/>
      <c r="P148" s="14"/>
    </row>
    <row r="149" spans="2:18" x14ac:dyDescent="0.25">
      <c r="B149" s="17"/>
      <c r="C149" s="43"/>
      <c r="D149" s="43"/>
      <c r="E149" s="19"/>
      <c r="F149" s="16"/>
      <c r="G149" s="19"/>
      <c r="I149" s="17"/>
      <c r="J149" s="17"/>
      <c r="K149" s="19"/>
      <c r="L149" s="16"/>
      <c r="M149" s="19"/>
      <c r="O149" s="14"/>
      <c r="P149" s="14"/>
    </row>
    <row r="150" spans="2:18" x14ac:dyDescent="0.25">
      <c r="B150" s="17"/>
      <c r="C150" s="43"/>
      <c r="D150" s="43"/>
      <c r="E150" s="19"/>
      <c r="F150" s="16"/>
      <c r="G150" s="19"/>
      <c r="H150" s="19"/>
      <c r="I150" s="17"/>
      <c r="J150" s="17"/>
      <c r="K150" s="19"/>
      <c r="L150" s="16"/>
      <c r="M150" s="19"/>
      <c r="N150" s="14"/>
      <c r="O150" s="14"/>
      <c r="P150" s="14"/>
    </row>
    <row r="151" spans="2:18" x14ac:dyDescent="0.25">
      <c r="B151" s="17"/>
      <c r="C151" s="43"/>
      <c r="D151" s="43"/>
      <c r="E151" s="19"/>
      <c r="F151" s="16"/>
      <c r="G151" s="19"/>
      <c r="H151" s="19"/>
      <c r="I151" s="17"/>
      <c r="J151" s="17"/>
      <c r="K151" s="19"/>
      <c r="L151" s="16">
        <f>SUM(L132:L150)</f>
        <v>26</v>
      </c>
      <c r="M151" s="19">
        <f>SUM(M132:M150)</f>
        <v>29.577160000000006</v>
      </c>
      <c r="N151" s="14"/>
      <c r="O151" s="14"/>
      <c r="P151" s="14"/>
    </row>
    <row r="152" spans="2:18" x14ac:dyDescent="0.25">
      <c r="B152" s="17"/>
      <c r="C152" s="43"/>
      <c r="D152" s="43"/>
      <c r="E152" s="19"/>
      <c r="F152" s="16"/>
      <c r="G152" s="19"/>
      <c r="H152" s="19"/>
      <c r="I152" s="17"/>
      <c r="J152" s="17"/>
      <c r="K152" s="19"/>
      <c r="L152" s="16"/>
      <c r="M152" s="19"/>
      <c r="N152" s="14"/>
      <c r="O152" s="14"/>
      <c r="P152" s="14"/>
    </row>
    <row r="153" spans="2:18" ht="15" x14ac:dyDescent="0.25">
      <c r="B153" s="13"/>
      <c r="C153" s="30"/>
      <c r="D153" s="30"/>
      <c r="E153" s="13"/>
      <c r="F153" s="26">
        <f>SUM(F132:F152)</f>
        <v>26</v>
      </c>
      <c r="G153" s="27">
        <f>SUM(G132:G152)</f>
        <v>37.247500000000002</v>
      </c>
      <c r="H153" s="19"/>
      <c r="I153" s="19"/>
      <c r="J153" s="13"/>
      <c r="K153" s="13"/>
      <c r="L153" s="29"/>
      <c r="M153" s="30"/>
      <c r="N153" s="14"/>
      <c r="O153" s="14"/>
      <c r="P153" s="14"/>
    </row>
    <row r="154" spans="2:18" ht="15" x14ac:dyDescent="0.25">
      <c r="B154" s="13"/>
      <c r="C154" s="30"/>
      <c r="D154" s="30"/>
      <c r="E154" s="13"/>
      <c r="F154" s="16"/>
      <c r="G154" s="19"/>
      <c r="H154" s="127" t="s">
        <v>10</v>
      </c>
      <c r="I154" s="127"/>
      <c r="J154" s="19">
        <f>G153</f>
        <v>37.247500000000002</v>
      </c>
      <c r="K154" s="19" t="s">
        <v>11</v>
      </c>
      <c r="L154" s="16">
        <f>M151</f>
        <v>29.577160000000006</v>
      </c>
      <c r="M154" s="19">
        <f>J154-L154</f>
        <v>7.6703399999999959</v>
      </c>
      <c r="N154" s="24"/>
      <c r="O154" s="14"/>
      <c r="P154" s="14"/>
    </row>
    <row r="155" spans="2:18" ht="15" x14ac:dyDescent="0.25">
      <c r="B155" s="1" t="s">
        <v>7</v>
      </c>
      <c r="C155" s="1"/>
      <c r="D155" s="121">
        <v>0.5</v>
      </c>
      <c r="E155" s="121"/>
      <c r="J155" s="13"/>
      <c r="K155" s="13"/>
      <c r="L155" s="13"/>
      <c r="M155" s="13"/>
      <c r="N155" s="14"/>
      <c r="O155" s="14"/>
      <c r="P155" s="14"/>
    </row>
    <row r="156" spans="2:18" x14ac:dyDescent="0.25">
      <c r="B156" s="122" t="s">
        <v>8</v>
      </c>
      <c r="C156" s="122"/>
      <c r="D156" s="122"/>
      <c r="E156" s="122"/>
      <c r="F156" s="122"/>
      <c r="G156" s="122"/>
      <c r="H156" s="5" t="s">
        <v>5</v>
      </c>
      <c r="I156" s="122" t="s">
        <v>9</v>
      </c>
      <c r="J156" s="122"/>
      <c r="K156" s="122"/>
      <c r="L156" s="122"/>
      <c r="M156" s="122"/>
      <c r="N156" s="15"/>
      <c r="O156" s="15"/>
      <c r="P156" s="20">
        <f>I168-I166</f>
        <v>8.7115000000000009</v>
      </c>
    </row>
    <row r="157" spans="2:18" x14ac:dyDescent="0.25">
      <c r="B157" s="2">
        <v>0</v>
      </c>
      <c r="C157" s="3">
        <v>1.8779999999999999</v>
      </c>
      <c r="D157" s="3" t="s">
        <v>31</v>
      </c>
      <c r="E157" s="16"/>
      <c r="F157" s="16"/>
      <c r="G157" s="16"/>
      <c r="H157" s="16"/>
      <c r="I157" s="17"/>
      <c r="J157" s="18"/>
      <c r="K157" s="19"/>
      <c r="L157" s="16"/>
      <c r="M157" s="19"/>
      <c r="N157" s="20"/>
      <c r="O157" s="20"/>
      <c r="P157" s="20"/>
      <c r="R157" s="21"/>
    </row>
    <row r="158" spans="2:18" x14ac:dyDescent="0.25">
      <c r="B158" s="2">
        <v>5</v>
      </c>
      <c r="C158" s="3">
        <v>1.873</v>
      </c>
      <c r="D158" s="3"/>
      <c r="E158" s="19">
        <f>(C157+C158)/2</f>
        <v>1.8754999999999999</v>
      </c>
      <c r="F158" s="16">
        <f>B158-B157</f>
        <v>5</v>
      </c>
      <c r="G158" s="19">
        <f>E158*F158</f>
        <v>9.3774999999999995</v>
      </c>
      <c r="H158" s="16"/>
      <c r="I158" s="2"/>
      <c r="J158" s="2"/>
      <c r="K158" s="19"/>
      <c r="L158" s="16"/>
      <c r="M158" s="19"/>
      <c r="N158" s="20"/>
      <c r="O158" s="20"/>
      <c r="P158" s="20"/>
      <c r="Q158" s="22"/>
      <c r="R158" s="21"/>
    </row>
    <row r="159" spans="2:18" x14ac:dyDescent="0.25">
      <c r="B159" s="2">
        <v>10</v>
      </c>
      <c r="C159" s="3">
        <v>1.859</v>
      </c>
      <c r="D159" s="3" t="s">
        <v>22</v>
      </c>
      <c r="E159" s="19">
        <f t="shared" ref="E159:E169" si="60">(C158+C159)/2</f>
        <v>1.8660000000000001</v>
      </c>
      <c r="F159" s="16">
        <f t="shared" ref="F159:F169" si="61">B159-B158</f>
        <v>5</v>
      </c>
      <c r="G159" s="19">
        <f t="shared" ref="G159:G169" si="62">E159*F159</f>
        <v>9.33</v>
      </c>
      <c r="H159" s="16"/>
      <c r="I159" s="2"/>
      <c r="J159" s="2"/>
      <c r="K159" s="19"/>
      <c r="L159" s="16"/>
      <c r="M159" s="19"/>
      <c r="N159" s="20"/>
      <c r="O159" s="20"/>
      <c r="P159" s="20"/>
      <c r="Q159" s="22"/>
      <c r="R159" s="21"/>
    </row>
    <row r="160" spans="2:18" x14ac:dyDescent="0.25">
      <c r="B160" s="2">
        <v>11</v>
      </c>
      <c r="C160" s="3">
        <v>1.038</v>
      </c>
      <c r="D160" s="3"/>
      <c r="E160" s="19">
        <f t="shared" si="60"/>
        <v>1.4485000000000001</v>
      </c>
      <c r="F160" s="16">
        <f t="shared" si="61"/>
        <v>1</v>
      </c>
      <c r="G160" s="19">
        <f t="shared" si="62"/>
        <v>1.4485000000000001</v>
      </c>
      <c r="H160" s="16"/>
      <c r="I160" s="2"/>
      <c r="J160" s="2"/>
      <c r="K160" s="19"/>
      <c r="L160" s="16"/>
      <c r="M160" s="19"/>
      <c r="N160" s="20"/>
      <c r="O160" s="20"/>
      <c r="P160" s="20"/>
      <c r="Q160" s="22"/>
      <c r="R160" s="21"/>
    </row>
    <row r="161" spans="2:18" x14ac:dyDescent="0.25">
      <c r="B161" s="2">
        <v>12</v>
      </c>
      <c r="C161" s="3">
        <v>0.64700000000000002</v>
      </c>
      <c r="D161" s="3"/>
      <c r="E161" s="19">
        <f t="shared" si="60"/>
        <v>0.84250000000000003</v>
      </c>
      <c r="F161" s="16">
        <f t="shared" si="61"/>
        <v>1</v>
      </c>
      <c r="G161" s="19">
        <f t="shared" si="62"/>
        <v>0.84250000000000003</v>
      </c>
      <c r="H161" s="16"/>
      <c r="I161" s="2">
        <v>0</v>
      </c>
      <c r="J161" s="3">
        <v>1.8779999999999999</v>
      </c>
      <c r="K161" s="19"/>
      <c r="L161" s="16"/>
      <c r="M161" s="19"/>
      <c r="N161" s="20"/>
      <c r="O161" s="20"/>
      <c r="P161" s="20"/>
      <c r="Q161" s="22"/>
      <c r="R161" s="21"/>
    </row>
    <row r="162" spans="2:18" x14ac:dyDescent="0.25">
      <c r="B162" s="2">
        <v>13</v>
      </c>
      <c r="C162" s="3">
        <v>0.25900000000000001</v>
      </c>
      <c r="D162" s="3"/>
      <c r="E162" s="19">
        <f t="shared" si="60"/>
        <v>0.45300000000000001</v>
      </c>
      <c r="F162" s="16">
        <f t="shared" si="61"/>
        <v>1</v>
      </c>
      <c r="G162" s="19">
        <f t="shared" si="62"/>
        <v>0.45300000000000001</v>
      </c>
      <c r="H162" s="16"/>
      <c r="I162" s="2">
        <v>5</v>
      </c>
      <c r="J162" s="3">
        <v>1.873</v>
      </c>
      <c r="K162" s="19">
        <f t="shared" ref="K162:K164" si="63">AVERAGE(J161,J162)</f>
        <v>1.8754999999999999</v>
      </c>
      <c r="L162" s="16">
        <f t="shared" ref="L162:L164" si="64">I162-I161</f>
        <v>5</v>
      </c>
      <c r="M162" s="19">
        <f t="shared" ref="M162:M169" si="65">L162*K162</f>
        <v>9.3774999999999995</v>
      </c>
      <c r="N162" s="20"/>
      <c r="O162" s="20"/>
      <c r="P162" s="20"/>
      <c r="Q162" s="22"/>
      <c r="R162" s="21"/>
    </row>
    <row r="163" spans="2:18" x14ac:dyDescent="0.25">
      <c r="B163" s="2">
        <v>15</v>
      </c>
      <c r="C163" s="3">
        <v>0.155</v>
      </c>
      <c r="D163" s="3" t="s">
        <v>23</v>
      </c>
      <c r="E163" s="19">
        <f t="shared" si="60"/>
        <v>0.20700000000000002</v>
      </c>
      <c r="F163" s="16">
        <f t="shared" si="61"/>
        <v>2</v>
      </c>
      <c r="G163" s="19">
        <f t="shared" si="62"/>
        <v>0.41400000000000003</v>
      </c>
      <c r="H163" s="16"/>
      <c r="I163" s="2">
        <v>8.6999999999999993</v>
      </c>
      <c r="J163" s="3">
        <v>1.859</v>
      </c>
      <c r="K163" s="19">
        <f t="shared" si="63"/>
        <v>1.8660000000000001</v>
      </c>
      <c r="L163" s="16">
        <f t="shared" si="64"/>
        <v>3.6999999999999993</v>
      </c>
      <c r="M163" s="19">
        <f t="shared" si="65"/>
        <v>6.9041999999999994</v>
      </c>
      <c r="N163" s="20"/>
      <c r="O163" s="20"/>
      <c r="P163" s="20"/>
      <c r="Q163" s="22"/>
      <c r="R163" s="21"/>
    </row>
    <row r="164" spans="2:18" x14ac:dyDescent="0.25">
      <c r="B164" s="2">
        <v>17</v>
      </c>
      <c r="C164" s="3">
        <v>0.25800000000000001</v>
      </c>
      <c r="D164" s="3"/>
      <c r="E164" s="19">
        <f t="shared" si="60"/>
        <v>0.20650000000000002</v>
      </c>
      <c r="F164" s="16">
        <f t="shared" si="61"/>
        <v>2</v>
      </c>
      <c r="G164" s="19">
        <f t="shared" si="62"/>
        <v>0.41300000000000003</v>
      </c>
      <c r="H164" s="16"/>
      <c r="I164" s="60">
        <f>I163+(J163-J164)*1.5</f>
        <v>13.288499999999999</v>
      </c>
      <c r="J164" s="61">
        <v>-1.2</v>
      </c>
      <c r="K164" s="19">
        <f t="shared" si="63"/>
        <v>0.32950000000000002</v>
      </c>
      <c r="L164" s="16">
        <f t="shared" si="64"/>
        <v>4.5884999999999998</v>
      </c>
      <c r="M164" s="19">
        <f t="shared" si="65"/>
        <v>1.51191075</v>
      </c>
      <c r="N164" s="20"/>
      <c r="O164" s="20"/>
      <c r="P164" s="20"/>
      <c r="Q164" s="22"/>
      <c r="R164" s="21"/>
    </row>
    <row r="165" spans="2:18" x14ac:dyDescent="0.25">
      <c r="B165" s="2">
        <v>18</v>
      </c>
      <c r="C165" s="3">
        <v>0.65200000000000002</v>
      </c>
      <c r="D165" s="3"/>
      <c r="E165" s="19">
        <f t="shared" si="60"/>
        <v>0.45500000000000002</v>
      </c>
      <c r="F165" s="16">
        <f t="shared" si="61"/>
        <v>1</v>
      </c>
      <c r="G165" s="19">
        <f t="shared" si="62"/>
        <v>0.45500000000000002</v>
      </c>
      <c r="H165" s="16"/>
      <c r="I165" s="62">
        <f>I164+1.5</f>
        <v>14.788499999999999</v>
      </c>
      <c r="J165" s="63">
        <f>J164</f>
        <v>-1.2</v>
      </c>
      <c r="K165" s="19">
        <f>AVERAGE(J164,J165)</f>
        <v>-1.2</v>
      </c>
      <c r="L165" s="16">
        <f>I165-I164</f>
        <v>1.5</v>
      </c>
      <c r="M165" s="19">
        <f t="shared" si="65"/>
        <v>-1.7999999999999998</v>
      </c>
      <c r="N165" s="24"/>
      <c r="O165" s="24"/>
      <c r="P165" s="24"/>
      <c r="Q165" s="22"/>
      <c r="R165" s="21"/>
    </row>
    <row r="166" spans="2:18" x14ac:dyDescent="0.25">
      <c r="B166" s="2">
        <v>19</v>
      </c>
      <c r="C166" s="3">
        <v>1.0229999999999999</v>
      </c>
      <c r="D166" s="3"/>
      <c r="E166" s="19">
        <f t="shared" si="60"/>
        <v>0.83749999999999991</v>
      </c>
      <c r="F166" s="16">
        <f t="shared" si="61"/>
        <v>1</v>
      </c>
      <c r="G166" s="19">
        <f t="shared" si="62"/>
        <v>0.83749999999999991</v>
      </c>
      <c r="H166" s="16"/>
      <c r="I166" s="60">
        <f>I165+1.5</f>
        <v>16.288499999999999</v>
      </c>
      <c r="J166" s="61">
        <f>J164</f>
        <v>-1.2</v>
      </c>
      <c r="K166" s="19">
        <f t="shared" ref="K166:K169" si="66">AVERAGE(J165,J166)</f>
        <v>-1.2</v>
      </c>
      <c r="L166" s="16">
        <f t="shared" ref="L166:L169" si="67">I166-I165</f>
        <v>1.5</v>
      </c>
      <c r="M166" s="19">
        <f t="shared" si="65"/>
        <v>-1.7999999999999998</v>
      </c>
      <c r="N166" s="20"/>
      <c r="O166" s="20"/>
      <c r="P166" s="20"/>
      <c r="Q166" s="22"/>
      <c r="R166" s="21"/>
    </row>
    <row r="167" spans="2:18" x14ac:dyDescent="0.25">
      <c r="B167" s="2">
        <v>20</v>
      </c>
      <c r="C167" s="3">
        <v>2.0920000000000001</v>
      </c>
      <c r="D167" s="3" t="s">
        <v>24</v>
      </c>
      <c r="E167" s="19">
        <f t="shared" si="60"/>
        <v>1.5575000000000001</v>
      </c>
      <c r="F167" s="16">
        <f t="shared" si="61"/>
        <v>1</v>
      </c>
      <c r="G167" s="19">
        <f t="shared" si="62"/>
        <v>1.5575000000000001</v>
      </c>
      <c r="H167" s="1"/>
      <c r="I167" s="60">
        <f>I166+(J167-J166)*1.5</f>
        <v>21.226499999999998</v>
      </c>
      <c r="J167" s="64">
        <v>2.0920000000000001</v>
      </c>
      <c r="K167" s="19">
        <f t="shared" si="66"/>
        <v>0.44600000000000006</v>
      </c>
      <c r="L167" s="16">
        <f t="shared" si="67"/>
        <v>4.9379999999999988</v>
      </c>
      <c r="M167" s="19">
        <f t="shared" si="65"/>
        <v>2.2023479999999998</v>
      </c>
      <c r="N167" s="24"/>
      <c r="O167" s="24"/>
      <c r="P167" s="24"/>
      <c r="Q167" s="22"/>
      <c r="R167" s="21"/>
    </row>
    <row r="168" spans="2:18" x14ac:dyDescent="0.25">
      <c r="B168" s="2">
        <v>25</v>
      </c>
      <c r="C168" s="3">
        <v>2.1030000000000002</v>
      </c>
      <c r="D168" s="3"/>
      <c r="E168" s="19">
        <f t="shared" si="60"/>
        <v>2.0975000000000001</v>
      </c>
      <c r="F168" s="16">
        <f t="shared" si="61"/>
        <v>5</v>
      </c>
      <c r="G168" s="19">
        <f t="shared" si="62"/>
        <v>10.487500000000001</v>
      </c>
      <c r="H168" s="1"/>
      <c r="I168" s="2">
        <v>25</v>
      </c>
      <c r="J168" s="3">
        <v>2.1030000000000002</v>
      </c>
      <c r="K168" s="19">
        <f t="shared" si="66"/>
        <v>2.0975000000000001</v>
      </c>
      <c r="L168" s="16">
        <f t="shared" si="67"/>
        <v>3.7735000000000021</v>
      </c>
      <c r="M168" s="19">
        <f t="shared" si="65"/>
        <v>7.9149162500000045</v>
      </c>
      <c r="N168" s="24"/>
      <c r="O168" s="24"/>
      <c r="P168" s="24"/>
      <c r="Q168" s="22"/>
      <c r="R168" s="21"/>
    </row>
    <row r="169" spans="2:18" x14ac:dyDescent="0.25">
      <c r="B169" s="2">
        <v>30</v>
      </c>
      <c r="C169" s="3">
        <v>2.1080000000000001</v>
      </c>
      <c r="D169" s="3" t="s">
        <v>29</v>
      </c>
      <c r="E169" s="19">
        <f t="shared" si="60"/>
        <v>2.1055000000000001</v>
      </c>
      <c r="F169" s="16">
        <f t="shared" si="61"/>
        <v>5</v>
      </c>
      <c r="G169" s="19">
        <f t="shared" si="62"/>
        <v>10.5275</v>
      </c>
      <c r="H169" s="1"/>
      <c r="I169" s="2">
        <v>30</v>
      </c>
      <c r="J169" s="3">
        <v>2.1080000000000001</v>
      </c>
      <c r="K169" s="19">
        <f t="shared" si="66"/>
        <v>2.1055000000000001</v>
      </c>
      <c r="L169" s="16">
        <f t="shared" si="67"/>
        <v>5</v>
      </c>
      <c r="M169" s="19">
        <f t="shared" si="65"/>
        <v>10.5275</v>
      </c>
      <c r="N169" s="20"/>
      <c r="O169" s="20"/>
      <c r="P169" s="20"/>
      <c r="R169" s="21"/>
    </row>
    <row r="170" spans="2:18" x14ac:dyDescent="0.25">
      <c r="B170" s="2"/>
      <c r="C170" s="3"/>
      <c r="D170" s="3"/>
      <c r="E170" s="19"/>
      <c r="F170" s="16"/>
      <c r="G170" s="19"/>
      <c r="H170" s="1"/>
      <c r="I170" s="2"/>
      <c r="J170" s="28"/>
      <c r="K170" s="19"/>
      <c r="L170" s="16"/>
      <c r="M170" s="19"/>
      <c r="N170" s="20"/>
      <c r="O170" s="20"/>
      <c r="P170" s="20"/>
      <c r="R170" s="21"/>
    </row>
    <row r="171" spans="2:18" x14ac:dyDescent="0.25">
      <c r="B171" s="2"/>
      <c r="C171" s="3"/>
      <c r="D171" s="3"/>
      <c r="E171" s="19"/>
      <c r="F171" s="16"/>
      <c r="G171" s="19"/>
      <c r="H171" s="1"/>
      <c r="I171" s="17"/>
      <c r="J171" s="17"/>
      <c r="K171" s="19"/>
      <c r="L171" s="16"/>
      <c r="M171" s="19"/>
      <c r="N171" s="20"/>
      <c r="O171" s="20"/>
      <c r="P171" s="20"/>
      <c r="R171" s="21"/>
    </row>
    <row r="172" spans="2:18" x14ac:dyDescent="0.25">
      <c r="B172" s="17"/>
      <c r="C172" s="43"/>
      <c r="D172" s="43"/>
      <c r="E172" s="19"/>
      <c r="F172" s="16"/>
      <c r="G172" s="19"/>
      <c r="I172" s="17"/>
      <c r="J172" s="17"/>
      <c r="K172" s="19"/>
      <c r="L172" s="16"/>
      <c r="M172" s="19"/>
      <c r="N172" s="20"/>
      <c r="O172" s="20"/>
      <c r="P172" s="20"/>
      <c r="R172" s="21"/>
    </row>
    <row r="173" spans="2:18" x14ac:dyDescent="0.25">
      <c r="B173" s="17"/>
      <c r="C173" s="43"/>
      <c r="D173" s="43"/>
      <c r="E173" s="19"/>
      <c r="F173" s="16"/>
      <c r="G173" s="19"/>
      <c r="I173" s="17"/>
      <c r="J173" s="17"/>
      <c r="K173" s="19"/>
      <c r="L173" s="16"/>
      <c r="M173" s="19"/>
      <c r="O173" s="24"/>
      <c r="P173" s="24"/>
    </row>
    <row r="174" spans="2:18" x14ac:dyDescent="0.25">
      <c r="B174" s="17"/>
      <c r="C174" s="43"/>
      <c r="D174" s="43"/>
      <c r="E174" s="19"/>
      <c r="F174" s="16"/>
      <c r="G174" s="19"/>
      <c r="I174" s="17"/>
      <c r="J174" s="17"/>
      <c r="K174" s="19"/>
      <c r="L174" s="16"/>
      <c r="M174" s="19"/>
      <c r="O174" s="14"/>
      <c r="P174" s="14"/>
    </row>
    <row r="175" spans="2:18" x14ac:dyDescent="0.25">
      <c r="B175" s="17"/>
      <c r="C175" s="43"/>
      <c r="D175" s="43"/>
      <c r="E175" s="19"/>
      <c r="F175" s="16"/>
      <c r="G175" s="19"/>
      <c r="I175" s="17"/>
      <c r="J175" s="17"/>
      <c r="K175" s="19"/>
      <c r="L175" s="16"/>
      <c r="M175" s="19"/>
      <c r="O175" s="14"/>
      <c r="P175" s="14"/>
    </row>
    <row r="176" spans="2:18" x14ac:dyDescent="0.25">
      <c r="B176" s="17"/>
      <c r="C176" s="43"/>
      <c r="D176" s="43"/>
      <c r="E176" s="19"/>
      <c r="F176" s="16"/>
      <c r="G176" s="19"/>
      <c r="H176" s="19"/>
      <c r="I176" s="17"/>
      <c r="J176" s="17"/>
      <c r="K176" s="19"/>
      <c r="L176" s="16"/>
      <c r="M176" s="19"/>
      <c r="N176" s="14"/>
      <c r="O176" s="14"/>
      <c r="P176" s="14"/>
    </row>
    <row r="177" spans="2:18" x14ac:dyDescent="0.25">
      <c r="B177" s="17"/>
      <c r="C177" s="43"/>
      <c r="D177" s="43"/>
      <c r="E177" s="19"/>
      <c r="F177" s="16"/>
      <c r="G177" s="19"/>
      <c r="H177" s="19"/>
      <c r="I177" s="17"/>
      <c r="J177" s="17"/>
      <c r="K177" s="19"/>
      <c r="L177" s="16">
        <f>SUM(L159:L176)</f>
        <v>30</v>
      </c>
      <c r="M177" s="19">
        <f>SUM(M159:M176)</f>
        <v>34.838374999999999</v>
      </c>
      <c r="N177" s="14"/>
      <c r="O177" s="14"/>
      <c r="P177" s="14"/>
    </row>
    <row r="178" spans="2:18" x14ac:dyDescent="0.25">
      <c r="B178" s="17"/>
      <c r="C178" s="43"/>
      <c r="D178" s="43"/>
      <c r="E178" s="19"/>
      <c r="F178" s="16"/>
      <c r="G178" s="19"/>
      <c r="H178" s="19"/>
      <c r="I178" s="17"/>
      <c r="J178" s="17"/>
      <c r="K178" s="19"/>
      <c r="L178" s="16"/>
      <c r="M178" s="19"/>
      <c r="N178" s="14"/>
      <c r="O178" s="14"/>
      <c r="P178" s="14"/>
    </row>
    <row r="179" spans="2:18" ht="15" x14ac:dyDescent="0.25">
      <c r="B179" s="13"/>
      <c r="C179" s="30"/>
      <c r="D179" s="30"/>
      <c r="E179" s="13"/>
      <c r="F179" s="26">
        <f>SUM(F158:F178)</f>
        <v>30</v>
      </c>
      <c r="G179" s="27">
        <f>SUM(G158:G178)</f>
        <v>46.143500000000003</v>
      </c>
      <c r="H179" s="19"/>
      <c r="I179" s="19"/>
      <c r="J179" s="13"/>
      <c r="K179" s="13"/>
      <c r="L179" s="29"/>
      <c r="M179" s="30"/>
      <c r="N179" s="14"/>
      <c r="O179" s="14"/>
      <c r="P179" s="14"/>
    </row>
    <row r="180" spans="2:18" ht="15" x14ac:dyDescent="0.25">
      <c r="B180" s="13"/>
      <c r="C180" s="30"/>
      <c r="D180" s="30"/>
      <c r="E180" s="13"/>
      <c r="F180" s="16"/>
      <c r="G180" s="19"/>
      <c r="H180" s="127" t="s">
        <v>10</v>
      </c>
      <c r="I180" s="127"/>
      <c r="J180" s="19">
        <f>G179</f>
        <v>46.143500000000003</v>
      </c>
      <c r="K180" s="19" t="s">
        <v>11</v>
      </c>
      <c r="L180" s="16">
        <f>M177</f>
        <v>34.838374999999999</v>
      </c>
      <c r="M180" s="19">
        <f>J180-L180</f>
        <v>11.305125000000004</v>
      </c>
      <c r="N180" s="24"/>
      <c r="O180" s="14"/>
      <c r="P180" s="14"/>
    </row>
    <row r="181" spans="2:18" ht="15" x14ac:dyDescent="0.25">
      <c r="B181" s="1" t="s">
        <v>7</v>
      </c>
      <c r="C181" s="1"/>
      <c r="D181" s="121">
        <v>0.6</v>
      </c>
      <c r="E181" s="121"/>
      <c r="J181" s="13"/>
      <c r="K181" s="13"/>
      <c r="L181" s="13"/>
      <c r="M181" s="13"/>
      <c r="N181" s="14"/>
      <c r="O181" s="14"/>
      <c r="P181" s="14"/>
    </row>
    <row r="182" spans="2:18" x14ac:dyDescent="0.25">
      <c r="B182" s="122" t="s">
        <v>8</v>
      </c>
      <c r="C182" s="122"/>
      <c r="D182" s="122"/>
      <c r="E182" s="122"/>
      <c r="F182" s="122"/>
      <c r="G182" s="122"/>
      <c r="H182" s="5" t="s">
        <v>5</v>
      </c>
      <c r="I182" s="122" t="s">
        <v>9</v>
      </c>
      <c r="J182" s="122"/>
      <c r="K182" s="122"/>
      <c r="L182" s="122"/>
      <c r="M182" s="122"/>
      <c r="N182" s="15"/>
      <c r="O182" s="15"/>
      <c r="P182" s="20">
        <f>I194-I192</f>
        <v>-18</v>
      </c>
    </row>
    <row r="183" spans="2:18" x14ac:dyDescent="0.25">
      <c r="B183" s="2">
        <v>0</v>
      </c>
      <c r="C183" s="3">
        <v>0.72499999999999998</v>
      </c>
      <c r="D183" s="3" t="s">
        <v>39</v>
      </c>
      <c r="E183" s="16"/>
      <c r="F183" s="16"/>
      <c r="G183" s="16"/>
      <c r="H183" s="16"/>
      <c r="I183" s="2">
        <v>0</v>
      </c>
      <c r="J183" s="3">
        <v>0.72499999999999998</v>
      </c>
      <c r="K183" s="19"/>
      <c r="L183" s="16"/>
      <c r="M183" s="19"/>
      <c r="N183" s="20"/>
      <c r="O183" s="20"/>
      <c r="P183" s="20"/>
      <c r="R183" s="21"/>
    </row>
    <row r="184" spans="2:18" x14ac:dyDescent="0.25">
      <c r="B184" s="2">
        <v>2</v>
      </c>
      <c r="C184" s="3">
        <v>1.6</v>
      </c>
      <c r="D184" s="3"/>
      <c r="E184" s="19">
        <f>(C183+C184)/2</f>
        <v>1.1625000000000001</v>
      </c>
      <c r="F184" s="16">
        <f>B184-B183</f>
        <v>2</v>
      </c>
      <c r="G184" s="19">
        <f>E184*F184</f>
        <v>2.3250000000000002</v>
      </c>
      <c r="H184" s="16"/>
      <c r="I184" s="2">
        <v>2</v>
      </c>
      <c r="J184" s="3">
        <v>1.6</v>
      </c>
      <c r="K184" s="19">
        <f t="shared" ref="K184" si="68">AVERAGE(J183,J184)</f>
        <v>1.1625000000000001</v>
      </c>
      <c r="L184" s="16">
        <f t="shared" ref="L184" si="69">I184-I183</f>
        <v>2</v>
      </c>
      <c r="M184" s="19">
        <f t="shared" ref="M184" si="70">L184*K184</f>
        <v>2.3250000000000002</v>
      </c>
      <c r="N184" s="20"/>
      <c r="O184" s="20"/>
      <c r="P184" s="20"/>
      <c r="Q184" s="22"/>
      <c r="R184" s="21"/>
    </row>
    <row r="185" spans="2:18" x14ac:dyDescent="0.25">
      <c r="B185" s="2">
        <v>3</v>
      </c>
      <c r="C185" s="3">
        <v>2.129</v>
      </c>
      <c r="D185" s="3"/>
      <c r="E185" s="19">
        <f t="shared" ref="E185:E197" si="71">(C184+C185)/2</f>
        <v>1.8645</v>
      </c>
      <c r="F185" s="16">
        <f t="shared" ref="F185:F197" si="72">B185-B184</f>
        <v>1</v>
      </c>
      <c r="G185" s="19">
        <f t="shared" ref="G185:G197" si="73">E185*F185</f>
        <v>1.8645</v>
      </c>
      <c r="H185" s="16"/>
      <c r="I185" s="2">
        <v>3</v>
      </c>
      <c r="J185" s="3">
        <v>2.129</v>
      </c>
      <c r="K185" s="19">
        <f t="shared" ref="K185:K190" si="74">AVERAGE(J184,J185)</f>
        <v>1.8645</v>
      </c>
      <c r="L185" s="16">
        <f t="shared" ref="L185:L190" si="75">I185-I184</f>
        <v>1</v>
      </c>
      <c r="M185" s="19">
        <f t="shared" ref="M185:M192" si="76">L185*K185</f>
        <v>1.8645</v>
      </c>
      <c r="N185" s="20"/>
      <c r="O185" s="20"/>
      <c r="P185" s="20"/>
      <c r="Q185" s="22"/>
      <c r="R185" s="21"/>
    </row>
    <row r="186" spans="2:18" x14ac:dyDescent="0.25">
      <c r="B186" s="2">
        <v>4</v>
      </c>
      <c r="C186" s="3">
        <v>2.1019999999999999</v>
      </c>
      <c r="D186" s="3" t="s">
        <v>22</v>
      </c>
      <c r="E186" s="19">
        <f t="shared" si="71"/>
        <v>2.1154999999999999</v>
      </c>
      <c r="F186" s="16">
        <f t="shared" si="72"/>
        <v>1</v>
      </c>
      <c r="G186" s="19">
        <f t="shared" si="73"/>
        <v>2.1154999999999999</v>
      </c>
      <c r="H186" s="16"/>
      <c r="I186" s="2">
        <v>3.5</v>
      </c>
      <c r="J186" s="3">
        <v>2.1019999999999999</v>
      </c>
      <c r="K186" s="19">
        <f t="shared" si="74"/>
        <v>2.1154999999999999</v>
      </c>
      <c r="L186" s="16">
        <f t="shared" si="75"/>
        <v>0.5</v>
      </c>
      <c r="M186" s="19">
        <f t="shared" si="76"/>
        <v>1.05775</v>
      </c>
      <c r="N186" s="20"/>
      <c r="O186" s="20"/>
      <c r="P186" s="20"/>
      <c r="Q186" s="22"/>
      <c r="R186" s="21"/>
    </row>
    <row r="187" spans="2:18" x14ac:dyDescent="0.25">
      <c r="B187" s="2">
        <v>5</v>
      </c>
      <c r="C187" s="3">
        <v>1.135</v>
      </c>
      <c r="D187" s="3"/>
      <c r="E187" s="19">
        <f t="shared" si="71"/>
        <v>1.6185</v>
      </c>
      <c r="F187" s="16">
        <f t="shared" si="72"/>
        <v>1</v>
      </c>
      <c r="G187" s="19">
        <f t="shared" si="73"/>
        <v>1.6185</v>
      </c>
      <c r="H187" s="16"/>
      <c r="I187" s="60">
        <f>I186+(J186-J187)*1.5</f>
        <v>8.4529999999999994</v>
      </c>
      <c r="J187" s="61">
        <v>-1.2</v>
      </c>
      <c r="K187" s="19">
        <f t="shared" si="74"/>
        <v>0.45099999999999996</v>
      </c>
      <c r="L187" s="16">
        <f t="shared" si="75"/>
        <v>4.9529999999999994</v>
      </c>
      <c r="M187" s="19">
        <f t="shared" si="76"/>
        <v>2.2338029999999995</v>
      </c>
      <c r="N187" s="20"/>
      <c r="O187" s="20"/>
      <c r="P187" s="20"/>
      <c r="Q187" s="22"/>
      <c r="R187" s="21"/>
    </row>
    <row r="188" spans="2:18" x14ac:dyDescent="0.25">
      <c r="B188" s="2">
        <v>6</v>
      </c>
      <c r="C188" s="3">
        <v>0.52700000000000002</v>
      </c>
      <c r="D188" s="3"/>
      <c r="E188" s="19">
        <f t="shared" si="71"/>
        <v>0.83099999999999996</v>
      </c>
      <c r="F188" s="16">
        <f t="shared" si="72"/>
        <v>1</v>
      </c>
      <c r="G188" s="19">
        <f t="shared" si="73"/>
        <v>0.83099999999999996</v>
      </c>
      <c r="H188" s="16"/>
      <c r="I188" s="62">
        <f>I187+1.5</f>
        <v>9.9529999999999994</v>
      </c>
      <c r="J188" s="63">
        <f>J187</f>
        <v>-1.2</v>
      </c>
      <c r="K188" s="19">
        <f t="shared" si="74"/>
        <v>-1.2</v>
      </c>
      <c r="L188" s="16">
        <f t="shared" si="75"/>
        <v>1.5</v>
      </c>
      <c r="M188" s="19">
        <f t="shared" si="76"/>
        <v>-1.7999999999999998</v>
      </c>
      <c r="N188" s="20"/>
      <c r="O188" s="20"/>
      <c r="P188" s="20"/>
      <c r="Q188" s="22"/>
      <c r="R188" s="21"/>
    </row>
    <row r="189" spans="2:18" x14ac:dyDescent="0.25">
      <c r="B189" s="2">
        <v>8</v>
      </c>
      <c r="C189" s="3">
        <v>0.22700000000000001</v>
      </c>
      <c r="D189" s="3"/>
      <c r="E189" s="19">
        <f t="shared" si="71"/>
        <v>0.377</v>
      </c>
      <c r="F189" s="16">
        <f t="shared" si="72"/>
        <v>2</v>
      </c>
      <c r="G189" s="19">
        <f t="shared" si="73"/>
        <v>0.754</v>
      </c>
      <c r="H189" s="16"/>
      <c r="I189" s="60">
        <f>I188+1.5</f>
        <v>11.452999999999999</v>
      </c>
      <c r="J189" s="61">
        <f>J187</f>
        <v>-1.2</v>
      </c>
      <c r="K189" s="19">
        <f t="shared" si="74"/>
        <v>-1.2</v>
      </c>
      <c r="L189" s="16">
        <f t="shared" si="75"/>
        <v>1.5</v>
      </c>
      <c r="M189" s="19">
        <f t="shared" si="76"/>
        <v>-1.7999999999999998</v>
      </c>
      <c r="N189" s="20"/>
      <c r="O189" s="20"/>
      <c r="P189" s="20"/>
      <c r="Q189" s="22"/>
      <c r="R189" s="21"/>
    </row>
    <row r="190" spans="2:18" x14ac:dyDescent="0.25">
      <c r="B190" s="2">
        <v>10</v>
      </c>
      <c r="C190" s="3">
        <v>0.124</v>
      </c>
      <c r="D190" s="3" t="s">
        <v>23</v>
      </c>
      <c r="E190" s="19">
        <f t="shared" si="71"/>
        <v>0.17549999999999999</v>
      </c>
      <c r="F190" s="16">
        <f t="shared" si="72"/>
        <v>2</v>
      </c>
      <c r="G190" s="19">
        <f t="shared" si="73"/>
        <v>0.35099999999999998</v>
      </c>
      <c r="H190" s="16"/>
      <c r="I190" s="60">
        <f>I189+(J190-J189)*1.5</f>
        <v>16.491499999999998</v>
      </c>
      <c r="J190" s="64">
        <v>2.1589999999999998</v>
      </c>
      <c r="K190" s="19">
        <f t="shared" si="74"/>
        <v>0.47949999999999993</v>
      </c>
      <c r="L190" s="16">
        <f t="shared" si="75"/>
        <v>5.0384999999999991</v>
      </c>
      <c r="M190" s="19">
        <f t="shared" si="76"/>
        <v>2.4159607499999991</v>
      </c>
      <c r="N190" s="20"/>
      <c r="O190" s="20"/>
      <c r="P190" s="20"/>
      <c r="Q190" s="22"/>
      <c r="R190" s="21"/>
    </row>
    <row r="191" spans="2:18" x14ac:dyDescent="0.25">
      <c r="B191" s="2">
        <v>12</v>
      </c>
      <c r="C191" s="3">
        <v>0.22800000000000001</v>
      </c>
      <c r="D191" s="3"/>
      <c r="E191" s="19">
        <f t="shared" si="71"/>
        <v>0.17599999999999999</v>
      </c>
      <c r="F191" s="16">
        <f t="shared" si="72"/>
        <v>2</v>
      </c>
      <c r="G191" s="19">
        <f t="shared" si="73"/>
        <v>0.35199999999999998</v>
      </c>
      <c r="H191" s="16"/>
      <c r="I191" s="2">
        <v>17</v>
      </c>
      <c r="J191" s="3">
        <v>2.1539999999999999</v>
      </c>
      <c r="K191" s="19">
        <f>AVERAGE(J190,J191)</f>
        <v>2.1564999999999999</v>
      </c>
      <c r="L191" s="16">
        <f>I191-I190</f>
        <v>0.50850000000000151</v>
      </c>
      <c r="M191" s="19">
        <f t="shared" si="76"/>
        <v>1.0965802500000033</v>
      </c>
      <c r="N191" s="24"/>
      <c r="O191" s="24"/>
      <c r="P191" s="24"/>
      <c r="Q191" s="22"/>
      <c r="R191" s="21"/>
    </row>
    <row r="192" spans="2:18" x14ac:dyDescent="0.25">
      <c r="B192" s="2">
        <v>14</v>
      </c>
      <c r="C192" s="3">
        <v>0.53700000000000003</v>
      </c>
      <c r="D192" s="3"/>
      <c r="E192" s="19">
        <f t="shared" si="71"/>
        <v>0.38250000000000001</v>
      </c>
      <c r="F192" s="16">
        <f t="shared" si="72"/>
        <v>2</v>
      </c>
      <c r="G192" s="19">
        <f t="shared" si="73"/>
        <v>0.76500000000000001</v>
      </c>
      <c r="H192" s="16"/>
      <c r="I192" s="2">
        <v>18</v>
      </c>
      <c r="J192" s="3">
        <v>1.4339999999999999</v>
      </c>
      <c r="K192" s="19">
        <f t="shared" ref="K192" si="77">AVERAGE(J191,J192)</f>
        <v>1.794</v>
      </c>
      <c r="L192" s="16">
        <f t="shared" ref="L192" si="78">I192-I191</f>
        <v>1</v>
      </c>
      <c r="M192" s="19">
        <f t="shared" si="76"/>
        <v>1.794</v>
      </c>
      <c r="N192" s="20"/>
      <c r="O192" s="20"/>
      <c r="P192" s="20"/>
      <c r="Q192" s="22"/>
      <c r="R192" s="21"/>
    </row>
    <row r="193" spans="2:18" x14ac:dyDescent="0.25">
      <c r="B193" s="2">
        <v>15</v>
      </c>
      <c r="C193" s="3">
        <v>1.1830000000000001</v>
      </c>
      <c r="D193" s="3"/>
      <c r="E193" s="19">
        <f t="shared" si="71"/>
        <v>0.8600000000000001</v>
      </c>
      <c r="F193" s="16">
        <f t="shared" si="72"/>
        <v>1</v>
      </c>
      <c r="G193" s="19">
        <f t="shared" si="73"/>
        <v>0.8600000000000001</v>
      </c>
      <c r="H193" s="1"/>
      <c r="I193" s="2">
        <v>20</v>
      </c>
      <c r="J193" s="3">
        <v>0.82299999999999995</v>
      </c>
      <c r="K193" s="19">
        <f t="shared" ref="K193" si="79">AVERAGE(J192,J193)</f>
        <v>1.1284999999999998</v>
      </c>
      <c r="L193" s="16">
        <f t="shared" ref="L193" si="80">I193-I192</f>
        <v>2</v>
      </c>
      <c r="M193" s="19">
        <f t="shared" ref="M193" si="81">L193*K193</f>
        <v>2.2569999999999997</v>
      </c>
      <c r="N193" s="24"/>
      <c r="O193" s="24"/>
      <c r="P193" s="24"/>
      <c r="Q193" s="22"/>
      <c r="R193" s="21"/>
    </row>
    <row r="194" spans="2:18" x14ac:dyDescent="0.25">
      <c r="B194" s="2">
        <v>16</v>
      </c>
      <c r="C194" s="3">
        <v>2.1589999999999998</v>
      </c>
      <c r="D194" s="3" t="s">
        <v>24</v>
      </c>
      <c r="E194" s="19">
        <f t="shared" si="71"/>
        <v>1.6709999999999998</v>
      </c>
      <c r="F194" s="16">
        <f t="shared" si="72"/>
        <v>1</v>
      </c>
      <c r="G194" s="19">
        <f t="shared" si="73"/>
        <v>1.6709999999999998</v>
      </c>
      <c r="H194" s="1"/>
      <c r="I194" s="16"/>
      <c r="J194" s="16"/>
      <c r="K194" s="19"/>
      <c r="L194" s="16"/>
      <c r="M194" s="19"/>
      <c r="N194" s="24"/>
      <c r="O194" s="24"/>
      <c r="P194" s="24"/>
      <c r="Q194" s="22"/>
      <c r="R194" s="21"/>
    </row>
    <row r="195" spans="2:18" x14ac:dyDescent="0.25">
      <c r="B195" s="2">
        <v>17</v>
      </c>
      <c r="C195" s="3">
        <v>2.1539999999999999</v>
      </c>
      <c r="D195" s="3"/>
      <c r="E195" s="19">
        <f t="shared" si="71"/>
        <v>2.1564999999999999</v>
      </c>
      <c r="F195" s="16">
        <f t="shared" si="72"/>
        <v>1</v>
      </c>
      <c r="G195" s="19">
        <f t="shared" si="73"/>
        <v>2.1564999999999999</v>
      </c>
      <c r="H195" s="1"/>
      <c r="I195" s="16"/>
      <c r="J195" s="16"/>
      <c r="K195" s="19"/>
      <c r="L195" s="16"/>
      <c r="M195" s="19"/>
      <c r="N195" s="20"/>
      <c r="O195" s="20"/>
      <c r="P195" s="20"/>
      <c r="R195" s="21"/>
    </row>
    <row r="196" spans="2:18" x14ac:dyDescent="0.25">
      <c r="B196" s="2">
        <v>18</v>
      </c>
      <c r="C196" s="3">
        <v>1.4339999999999999</v>
      </c>
      <c r="D196" s="3"/>
      <c r="E196" s="19">
        <f t="shared" si="71"/>
        <v>1.794</v>
      </c>
      <c r="F196" s="16">
        <f t="shared" si="72"/>
        <v>1</v>
      </c>
      <c r="G196" s="19">
        <f t="shared" si="73"/>
        <v>1.794</v>
      </c>
      <c r="H196" s="1"/>
      <c r="I196" s="2"/>
      <c r="J196" s="28"/>
      <c r="K196" s="19"/>
      <c r="L196" s="16"/>
      <c r="M196" s="19"/>
      <c r="N196" s="20"/>
      <c r="O196" s="20"/>
      <c r="P196" s="20"/>
      <c r="R196" s="21"/>
    </row>
    <row r="197" spans="2:18" x14ac:dyDescent="0.25">
      <c r="B197" s="2">
        <v>20</v>
      </c>
      <c r="C197" s="3">
        <v>0.82299999999999995</v>
      </c>
      <c r="D197" s="3" t="s">
        <v>39</v>
      </c>
      <c r="E197" s="19">
        <f t="shared" si="71"/>
        <v>1.1284999999999998</v>
      </c>
      <c r="F197" s="16">
        <f t="shared" si="72"/>
        <v>2</v>
      </c>
      <c r="G197" s="19">
        <f t="shared" si="73"/>
        <v>2.2569999999999997</v>
      </c>
      <c r="H197" s="1"/>
      <c r="I197" s="17"/>
      <c r="J197" s="17"/>
      <c r="K197" s="19"/>
      <c r="L197" s="16"/>
      <c r="M197" s="19"/>
      <c r="N197" s="20"/>
      <c r="O197" s="20"/>
      <c r="P197" s="20"/>
      <c r="R197" s="21"/>
    </row>
    <row r="198" spans="2:18" x14ac:dyDescent="0.25">
      <c r="B198" s="17"/>
      <c r="C198" s="43"/>
      <c r="D198" s="43"/>
      <c r="E198" s="19"/>
      <c r="F198" s="16"/>
      <c r="G198" s="19"/>
      <c r="I198" s="17"/>
      <c r="J198" s="17"/>
      <c r="K198" s="19"/>
      <c r="L198" s="16"/>
      <c r="M198" s="19"/>
      <c r="N198" s="20"/>
      <c r="O198" s="20"/>
      <c r="P198" s="20"/>
      <c r="R198" s="21"/>
    </row>
    <row r="199" spans="2:18" x14ac:dyDescent="0.25">
      <c r="B199" s="17"/>
      <c r="C199" s="43"/>
      <c r="D199" s="43"/>
      <c r="E199" s="19"/>
      <c r="F199" s="16"/>
      <c r="G199" s="19"/>
      <c r="I199" s="17"/>
      <c r="J199" s="17"/>
      <c r="K199" s="19"/>
      <c r="L199" s="16"/>
      <c r="M199" s="19"/>
      <c r="O199" s="24"/>
      <c r="P199" s="24"/>
    </row>
    <row r="200" spans="2:18" x14ac:dyDescent="0.25">
      <c r="B200" s="17"/>
      <c r="C200" s="43"/>
      <c r="D200" s="43"/>
      <c r="E200" s="19"/>
      <c r="F200" s="16"/>
      <c r="G200" s="19"/>
      <c r="I200" s="17"/>
      <c r="J200" s="17"/>
      <c r="K200" s="19"/>
      <c r="L200" s="16"/>
      <c r="M200" s="19"/>
      <c r="O200" s="14"/>
      <c r="P200" s="14"/>
    </row>
    <row r="201" spans="2:18" x14ac:dyDescent="0.25">
      <c r="B201" s="17"/>
      <c r="C201" s="43"/>
      <c r="D201" s="43"/>
      <c r="E201" s="19"/>
      <c r="F201" s="16"/>
      <c r="G201" s="19"/>
      <c r="I201" s="17"/>
      <c r="J201" s="17"/>
      <c r="K201" s="19"/>
      <c r="L201" s="16"/>
      <c r="M201" s="19"/>
      <c r="O201" s="14"/>
      <c r="P201" s="14"/>
    </row>
    <row r="202" spans="2:18" x14ac:dyDescent="0.25">
      <c r="B202" s="17"/>
      <c r="C202" s="43"/>
      <c r="D202" s="43"/>
      <c r="E202" s="19"/>
      <c r="F202" s="16"/>
      <c r="G202" s="19"/>
      <c r="H202" s="19"/>
      <c r="I202" s="17"/>
      <c r="J202" s="17"/>
      <c r="K202" s="19"/>
      <c r="L202" s="16"/>
      <c r="M202" s="19"/>
      <c r="N202" s="14"/>
      <c r="O202" s="14"/>
      <c r="P202" s="14"/>
    </row>
    <row r="203" spans="2:18" x14ac:dyDescent="0.25">
      <c r="B203" s="17"/>
      <c r="C203" s="43"/>
      <c r="D203" s="43"/>
      <c r="E203" s="19"/>
      <c r="F203" s="16"/>
      <c r="G203" s="19"/>
      <c r="H203" s="19"/>
      <c r="I203" s="17"/>
      <c r="J203" s="17"/>
      <c r="K203" s="19"/>
      <c r="L203" s="16">
        <f>SUM(L184:L202)</f>
        <v>20</v>
      </c>
      <c r="M203" s="19">
        <f>SUM(M185:M202)</f>
        <v>9.1195940000000029</v>
      </c>
      <c r="N203" s="14"/>
      <c r="O203" s="14"/>
      <c r="P203" s="14"/>
    </row>
    <row r="204" spans="2:18" x14ac:dyDescent="0.25">
      <c r="B204" s="17"/>
      <c r="C204" s="43"/>
      <c r="D204" s="43"/>
      <c r="E204" s="19"/>
      <c r="F204" s="16"/>
      <c r="G204" s="19"/>
      <c r="H204" s="19"/>
      <c r="I204" s="17"/>
      <c r="J204" s="17"/>
      <c r="K204" s="19"/>
      <c r="L204" s="16"/>
      <c r="M204" s="19"/>
      <c r="N204" s="14"/>
      <c r="O204" s="14"/>
      <c r="P204" s="14"/>
    </row>
    <row r="205" spans="2:18" ht="15" x14ac:dyDescent="0.25">
      <c r="B205" s="13"/>
      <c r="C205" s="30"/>
      <c r="D205" s="30"/>
      <c r="E205" s="13"/>
      <c r="F205" s="26">
        <f>SUM(F184:F204)</f>
        <v>20</v>
      </c>
      <c r="G205" s="27">
        <f>SUM(G184:G204)</f>
        <v>19.714999999999996</v>
      </c>
      <c r="H205" s="19"/>
      <c r="I205" s="19"/>
      <c r="J205" s="13"/>
      <c r="K205" s="13"/>
      <c r="L205" s="29"/>
      <c r="M205" s="30"/>
      <c r="N205" s="14"/>
      <c r="O205" s="14"/>
      <c r="P205" s="14"/>
    </row>
    <row r="206" spans="2:18" ht="15" x14ac:dyDescent="0.25">
      <c r="B206" s="13"/>
      <c r="C206" s="30"/>
      <c r="D206" s="30"/>
      <c r="E206" s="13"/>
      <c r="F206" s="16"/>
      <c r="G206" s="19"/>
      <c r="H206" s="127" t="s">
        <v>10</v>
      </c>
      <c r="I206" s="127"/>
      <c r="J206" s="19">
        <f>G205</f>
        <v>19.714999999999996</v>
      </c>
      <c r="K206" s="19" t="s">
        <v>11</v>
      </c>
      <c r="L206" s="16">
        <f>M203</f>
        <v>9.1195940000000029</v>
      </c>
      <c r="M206" s="19">
        <f>J206-L206</f>
        <v>10.595405999999993</v>
      </c>
      <c r="N206" s="24"/>
      <c r="O206" s="14"/>
      <c r="P206" s="14"/>
    </row>
    <row r="207" spans="2:18" ht="15" x14ac:dyDescent="0.25">
      <c r="B207" s="1" t="s">
        <v>7</v>
      </c>
      <c r="C207" s="1"/>
      <c r="D207" s="121">
        <v>0.7</v>
      </c>
      <c r="E207" s="121"/>
      <c r="J207" s="13"/>
      <c r="K207" s="13"/>
      <c r="L207" s="13"/>
      <c r="M207" s="13"/>
      <c r="N207" s="14"/>
      <c r="O207" s="14"/>
      <c r="P207" s="14"/>
    </row>
    <row r="208" spans="2:18" x14ac:dyDescent="0.25">
      <c r="B208" s="122" t="s">
        <v>8</v>
      </c>
      <c r="C208" s="122"/>
      <c r="D208" s="122"/>
      <c r="E208" s="122"/>
      <c r="F208" s="122"/>
      <c r="G208" s="122"/>
      <c r="H208" s="5" t="s">
        <v>5</v>
      </c>
      <c r="I208" s="122" t="s">
        <v>9</v>
      </c>
      <c r="J208" s="122"/>
      <c r="K208" s="122"/>
      <c r="L208" s="122"/>
      <c r="M208" s="122"/>
      <c r="N208" s="15"/>
      <c r="O208" s="15"/>
      <c r="P208" s="20">
        <f>I220-I218</f>
        <v>3</v>
      </c>
    </row>
    <row r="209" spans="2:18" x14ac:dyDescent="0.25">
      <c r="B209" s="2">
        <v>0</v>
      </c>
      <c r="C209" s="3">
        <v>0.97299999999999998</v>
      </c>
      <c r="D209" s="3" t="s">
        <v>39</v>
      </c>
      <c r="E209" s="16"/>
      <c r="F209" s="16"/>
      <c r="G209" s="16"/>
      <c r="H209" s="16"/>
      <c r="I209" s="17"/>
      <c r="J209" s="18"/>
      <c r="K209" s="19"/>
      <c r="L209" s="16"/>
      <c r="M209" s="19"/>
      <c r="N209" s="20"/>
      <c r="O209" s="20"/>
      <c r="P209" s="20"/>
      <c r="R209" s="21"/>
    </row>
    <row r="210" spans="2:18" x14ac:dyDescent="0.25">
      <c r="B210" s="2">
        <v>2</v>
      </c>
      <c r="C210" s="3">
        <v>1.571</v>
      </c>
      <c r="D210" s="3"/>
      <c r="E210" s="19">
        <f>(C209+C210)/2</f>
        <v>1.272</v>
      </c>
      <c r="F210" s="16">
        <f>B210-B209</f>
        <v>2</v>
      </c>
      <c r="G210" s="19">
        <f>E210*F210</f>
        <v>2.544</v>
      </c>
      <c r="H210" s="16"/>
      <c r="I210" s="2"/>
      <c r="J210" s="2"/>
      <c r="K210" s="19"/>
      <c r="L210" s="16"/>
      <c r="M210" s="19"/>
      <c r="N210" s="20"/>
      <c r="O210" s="20"/>
      <c r="P210" s="20"/>
      <c r="Q210" s="22"/>
      <c r="R210" s="21"/>
    </row>
    <row r="211" spans="2:18" x14ac:dyDescent="0.25">
      <c r="B211" s="2">
        <v>4</v>
      </c>
      <c r="C211" s="3">
        <v>3.4510000000000001</v>
      </c>
      <c r="D211" s="3"/>
      <c r="E211" s="19">
        <f t="shared" ref="E211:E223" si="82">(C210+C211)/2</f>
        <v>2.5110000000000001</v>
      </c>
      <c r="F211" s="16">
        <f t="shared" ref="F211:F223" si="83">B211-B210</f>
        <v>2</v>
      </c>
      <c r="G211" s="19">
        <f t="shared" ref="G211:G223" si="84">E211*F211</f>
        <v>5.0220000000000002</v>
      </c>
      <c r="H211" s="16"/>
      <c r="I211" s="2"/>
      <c r="J211" s="2"/>
      <c r="K211" s="19"/>
      <c r="L211" s="16"/>
      <c r="M211" s="19"/>
      <c r="N211" s="20"/>
      <c r="O211" s="20"/>
      <c r="P211" s="20"/>
      <c r="Q211" s="22"/>
      <c r="R211" s="21"/>
    </row>
    <row r="212" spans="2:18" x14ac:dyDescent="0.25">
      <c r="B212" s="2">
        <v>8</v>
      </c>
      <c r="C212" s="3">
        <v>3.4620000000000002</v>
      </c>
      <c r="D212" s="3" t="s">
        <v>22</v>
      </c>
      <c r="E212" s="19">
        <f t="shared" si="82"/>
        <v>3.4565000000000001</v>
      </c>
      <c r="F212" s="16">
        <f t="shared" si="83"/>
        <v>4</v>
      </c>
      <c r="G212" s="19">
        <f t="shared" si="84"/>
        <v>13.826000000000001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5">
      <c r="B213" s="2">
        <v>9</v>
      </c>
      <c r="C213" s="3">
        <v>1.8720000000000001</v>
      </c>
      <c r="D213" s="3"/>
      <c r="E213" s="19">
        <f t="shared" si="82"/>
        <v>2.6670000000000003</v>
      </c>
      <c r="F213" s="16">
        <f t="shared" si="83"/>
        <v>1</v>
      </c>
      <c r="G213" s="19">
        <f t="shared" si="84"/>
        <v>2.6670000000000003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5">
      <c r="B214" s="2">
        <v>11</v>
      </c>
      <c r="C214" s="3">
        <v>0.53100000000000003</v>
      </c>
      <c r="D214" s="3"/>
      <c r="E214" s="19">
        <f t="shared" si="82"/>
        <v>1.2015</v>
      </c>
      <c r="F214" s="16">
        <f t="shared" si="83"/>
        <v>2</v>
      </c>
      <c r="G214" s="19">
        <f t="shared" si="84"/>
        <v>2.403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5">
      <c r="B215" s="2">
        <v>13</v>
      </c>
      <c r="C215" s="3">
        <v>-0.26800000000000002</v>
      </c>
      <c r="D215" s="3"/>
      <c r="E215" s="19">
        <f t="shared" si="82"/>
        <v>0.13150000000000001</v>
      </c>
      <c r="F215" s="16">
        <f t="shared" si="83"/>
        <v>2</v>
      </c>
      <c r="G215" s="19">
        <f t="shared" si="84"/>
        <v>0.26300000000000001</v>
      </c>
      <c r="H215" s="16"/>
      <c r="I215" s="2">
        <v>0</v>
      </c>
      <c r="J215" s="3">
        <v>0.97299999999999998</v>
      </c>
      <c r="K215" s="19"/>
      <c r="L215" s="16"/>
      <c r="M215" s="19"/>
      <c r="N215" s="20"/>
      <c r="O215" s="20"/>
      <c r="P215" s="20"/>
      <c r="Q215" s="22"/>
      <c r="R215" s="21"/>
    </row>
    <row r="216" spans="2:18" x14ac:dyDescent="0.25">
      <c r="B216" s="2">
        <v>15</v>
      </c>
      <c r="C216" s="3">
        <v>-0.373</v>
      </c>
      <c r="D216" s="3" t="s">
        <v>23</v>
      </c>
      <c r="E216" s="19">
        <f t="shared" si="82"/>
        <v>-0.32050000000000001</v>
      </c>
      <c r="F216" s="16">
        <f t="shared" si="83"/>
        <v>2</v>
      </c>
      <c r="G216" s="19">
        <f t="shared" si="84"/>
        <v>-0.64100000000000001</v>
      </c>
      <c r="H216" s="16"/>
      <c r="I216" s="2">
        <v>2</v>
      </c>
      <c r="J216" s="3">
        <v>1.571</v>
      </c>
      <c r="K216" s="19">
        <f t="shared" ref="K216" si="85">AVERAGE(J215,J216)</f>
        <v>1.272</v>
      </c>
      <c r="L216" s="16">
        <f t="shared" ref="L216" si="86">I216-I215</f>
        <v>2</v>
      </c>
      <c r="M216" s="19">
        <f t="shared" ref="M216:M224" si="87">L216*K216</f>
        <v>2.544</v>
      </c>
      <c r="N216" s="20"/>
      <c r="O216" s="20"/>
      <c r="P216" s="20"/>
      <c r="Q216" s="22"/>
      <c r="R216" s="21"/>
    </row>
    <row r="217" spans="2:18" x14ac:dyDescent="0.25">
      <c r="B217" s="2">
        <v>17</v>
      </c>
      <c r="C217" s="3">
        <v>-0.27100000000000002</v>
      </c>
      <c r="D217" s="3"/>
      <c r="E217" s="19">
        <f t="shared" si="82"/>
        <v>-0.32200000000000001</v>
      </c>
      <c r="F217" s="16">
        <f t="shared" si="83"/>
        <v>2</v>
      </c>
      <c r="G217" s="19">
        <f t="shared" si="84"/>
        <v>-0.64400000000000002</v>
      </c>
      <c r="H217" s="16"/>
      <c r="I217" s="2">
        <v>4</v>
      </c>
      <c r="J217" s="3">
        <v>3.4510000000000001</v>
      </c>
      <c r="K217" s="19">
        <f>AVERAGE(J216,J217)</f>
        <v>2.5110000000000001</v>
      </c>
      <c r="L217" s="16">
        <f>I217-I216</f>
        <v>2</v>
      </c>
      <c r="M217" s="19">
        <f t="shared" si="87"/>
        <v>5.0220000000000002</v>
      </c>
      <c r="N217" s="24"/>
      <c r="O217" s="24"/>
      <c r="P217" s="24"/>
      <c r="Q217" s="22"/>
      <c r="R217" s="21"/>
    </row>
    <row r="218" spans="2:18" x14ac:dyDescent="0.25">
      <c r="B218" s="2">
        <v>19</v>
      </c>
      <c r="C218" s="3">
        <v>0.46200000000000002</v>
      </c>
      <c r="D218" s="3"/>
      <c r="E218" s="19">
        <f t="shared" si="82"/>
        <v>9.5500000000000002E-2</v>
      </c>
      <c r="F218" s="16">
        <f t="shared" si="83"/>
        <v>2</v>
      </c>
      <c r="G218" s="19">
        <f t="shared" si="84"/>
        <v>0.191</v>
      </c>
      <c r="H218" s="16"/>
      <c r="I218" s="2">
        <v>8</v>
      </c>
      <c r="J218" s="3">
        <v>3.4620000000000002</v>
      </c>
      <c r="K218" s="19">
        <f t="shared" ref="K218:K224" si="88">AVERAGE(J217,J218)</f>
        <v>3.4565000000000001</v>
      </c>
      <c r="L218" s="16">
        <f t="shared" ref="L218:L224" si="89">I218-I217</f>
        <v>4</v>
      </c>
      <c r="M218" s="19">
        <f t="shared" si="87"/>
        <v>13.826000000000001</v>
      </c>
      <c r="N218" s="20"/>
      <c r="O218" s="20"/>
      <c r="P218" s="20"/>
      <c r="Q218" s="22"/>
      <c r="R218" s="21"/>
    </row>
    <row r="219" spans="2:18" x14ac:dyDescent="0.25">
      <c r="B219" s="2">
        <v>21</v>
      </c>
      <c r="C219" s="3">
        <v>1.3759999999999999</v>
      </c>
      <c r="D219" s="3"/>
      <c r="E219" s="19">
        <f t="shared" si="82"/>
        <v>0.91899999999999993</v>
      </c>
      <c r="F219" s="16">
        <f t="shared" si="83"/>
        <v>2</v>
      </c>
      <c r="G219" s="19">
        <f t="shared" si="84"/>
        <v>1.8379999999999999</v>
      </c>
      <c r="H219" s="1"/>
      <c r="I219" s="2">
        <v>9</v>
      </c>
      <c r="J219" s="3">
        <v>1.8720000000000001</v>
      </c>
      <c r="K219" s="19">
        <f t="shared" si="88"/>
        <v>2.6670000000000003</v>
      </c>
      <c r="L219" s="16">
        <f t="shared" si="89"/>
        <v>1</v>
      </c>
      <c r="M219" s="19">
        <f t="shared" si="87"/>
        <v>2.6670000000000003</v>
      </c>
      <c r="N219" s="24"/>
      <c r="O219" s="24"/>
      <c r="P219" s="24"/>
      <c r="Q219" s="22"/>
      <c r="R219" s="21"/>
    </row>
    <row r="220" spans="2:18" x14ac:dyDescent="0.25">
      <c r="B220" s="2">
        <v>22</v>
      </c>
      <c r="C220" s="3">
        <v>2.1219999999999999</v>
      </c>
      <c r="D220" s="3" t="s">
        <v>24</v>
      </c>
      <c r="E220" s="19">
        <f t="shared" si="82"/>
        <v>1.7489999999999999</v>
      </c>
      <c r="F220" s="16">
        <f t="shared" si="83"/>
        <v>1</v>
      </c>
      <c r="G220" s="19">
        <f t="shared" si="84"/>
        <v>1.7489999999999999</v>
      </c>
      <c r="H220" s="1"/>
      <c r="I220" s="2">
        <v>11</v>
      </c>
      <c r="J220" s="3">
        <v>0.53100000000000003</v>
      </c>
      <c r="K220" s="19">
        <f t="shared" si="88"/>
        <v>1.2015</v>
      </c>
      <c r="L220" s="16">
        <f t="shared" si="89"/>
        <v>2</v>
      </c>
      <c r="M220" s="19">
        <f t="shared" si="87"/>
        <v>2.403</v>
      </c>
      <c r="N220" s="24"/>
      <c r="O220" s="24"/>
      <c r="P220" s="24"/>
      <c r="Q220" s="22"/>
      <c r="R220" s="21"/>
    </row>
    <row r="221" spans="2:18" x14ac:dyDescent="0.25">
      <c r="B221" s="2">
        <v>23</v>
      </c>
      <c r="C221" s="3">
        <v>2.117</v>
      </c>
      <c r="D221" s="3"/>
      <c r="E221" s="19">
        <f t="shared" si="82"/>
        <v>2.1194999999999999</v>
      </c>
      <c r="F221" s="16">
        <f t="shared" si="83"/>
        <v>1</v>
      </c>
      <c r="G221" s="19">
        <f t="shared" si="84"/>
        <v>2.1194999999999999</v>
      </c>
      <c r="H221" s="1"/>
      <c r="I221" s="60">
        <f>I220+(J220-J221)*1.5</f>
        <v>13.596499999999999</v>
      </c>
      <c r="J221" s="61">
        <v>-1.2</v>
      </c>
      <c r="K221" s="19">
        <f t="shared" si="88"/>
        <v>-0.33449999999999996</v>
      </c>
      <c r="L221" s="16">
        <f t="shared" si="89"/>
        <v>2.5964999999999989</v>
      </c>
      <c r="M221" s="19">
        <f t="shared" si="87"/>
        <v>-0.86852924999999959</v>
      </c>
      <c r="N221" s="20"/>
      <c r="O221" s="20"/>
      <c r="P221" s="20"/>
      <c r="R221" s="21"/>
    </row>
    <row r="222" spans="2:18" x14ac:dyDescent="0.25">
      <c r="B222" s="2">
        <v>24</v>
      </c>
      <c r="C222" s="3">
        <v>1.482</v>
      </c>
      <c r="D222" s="3"/>
      <c r="E222" s="19">
        <f t="shared" si="82"/>
        <v>1.7995000000000001</v>
      </c>
      <c r="F222" s="16">
        <f t="shared" si="83"/>
        <v>1</v>
      </c>
      <c r="G222" s="19">
        <f t="shared" si="84"/>
        <v>1.7995000000000001</v>
      </c>
      <c r="H222" s="1"/>
      <c r="I222" s="62">
        <f>I221+1.5</f>
        <v>15.096499999999999</v>
      </c>
      <c r="J222" s="63">
        <f>J221</f>
        <v>-1.2</v>
      </c>
      <c r="K222" s="19">
        <f t="shared" si="88"/>
        <v>-1.2</v>
      </c>
      <c r="L222" s="16">
        <f t="shared" si="89"/>
        <v>1.5</v>
      </c>
      <c r="M222" s="19">
        <f t="shared" si="87"/>
        <v>-1.7999999999999998</v>
      </c>
      <c r="N222" s="20"/>
      <c r="O222" s="20"/>
      <c r="P222" s="20"/>
      <c r="R222" s="21"/>
    </row>
    <row r="223" spans="2:18" x14ac:dyDescent="0.25">
      <c r="B223" s="2">
        <v>26</v>
      </c>
      <c r="C223" s="3">
        <v>0.66300000000000003</v>
      </c>
      <c r="D223" s="3" t="s">
        <v>39</v>
      </c>
      <c r="E223" s="19">
        <f t="shared" si="82"/>
        <v>1.0725</v>
      </c>
      <c r="F223" s="16">
        <f t="shared" si="83"/>
        <v>2</v>
      </c>
      <c r="G223" s="19">
        <f t="shared" si="84"/>
        <v>2.145</v>
      </c>
      <c r="H223" s="1"/>
      <c r="I223" s="60">
        <f>I222+1.5</f>
        <v>16.596499999999999</v>
      </c>
      <c r="J223" s="61">
        <f>J221</f>
        <v>-1.2</v>
      </c>
      <c r="K223" s="19">
        <f t="shared" si="88"/>
        <v>-1.2</v>
      </c>
      <c r="L223" s="16">
        <f t="shared" si="89"/>
        <v>1.5</v>
      </c>
      <c r="M223" s="19">
        <f t="shared" si="87"/>
        <v>-1.7999999999999998</v>
      </c>
      <c r="N223" s="20"/>
      <c r="O223" s="20"/>
      <c r="P223" s="20"/>
      <c r="R223" s="21"/>
    </row>
    <row r="224" spans="2:18" x14ac:dyDescent="0.25">
      <c r="B224" s="17"/>
      <c r="C224" s="43"/>
      <c r="D224" s="43"/>
      <c r="E224" s="19"/>
      <c r="F224" s="16"/>
      <c r="G224" s="19"/>
      <c r="I224" s="60">
        <f>I223+(J224-J223)*1.5</f>
        <v>19.296499999999998</v>
      </c>
      <c r="J224" s="64">
        <v>0.6</v>
      </c>
      <c r="K224" s="19">
        <f t="shared" si="88"/>
        <v>-0.3</v>
      </c>
      <c r="L224" s="16">
        <f t="shared" si="89"/>
        <v>2.6999999999999993</v>
      </c>
      <c r="M224" s="19">
        <f t="shared" si="87"/>
        <v>-0.80999999999999972</v>
      </c>
      <c r="N224" s="20"/>
      <c r="O224" s="20"/>
      <c r="P224" s="20"/>
      <c r="R224" s="21"/>
    </row>
    <row r="225" spans="2:18" x14ac:dyDescent="0.25">
      <c r="B225" s="17"/>
      <c r="C225" s="43"/>
      <c r="D225" s="43"/>
      <c r="E225" s="19"/>
      <c r="F225" s="16"/>
      <c r="G225" s="19"/>
      <c r="I225" s="2">
        <v>21</v>
      </c>
      <c r="J225" s="3">
        <v>1.3759999999999999</v>
      </c>
      <c r="K225" s="19">
        <f t="shared" ref="K225:K229" si="90">AVERAGE(J224,J225)</f>
        <v>0.98799999999999999</v>
      </c>
      <c r="L225" s="16">
        <f t="shared" ref="L225:L229" si="91">I225-I224</f>
        <v>1.7035000000000018</v>
      </c>
      <c r="M225" s="19">
        <f t="shared" ref="M225:M229" si="92">L225*K225</f>
        <v>1.6830580000000017</v>
      </c>
      <c r="O225" s="24"/>
      <c r="P225" s="24"/>
    </row>
    <row r="226" spans="2:18" x14ac:dyDescent="0.25">
      <c r="B226" s="17"/>
      <c r="C226" s="43"/>
      <c r="D226" s="43"/>
      <c r="E226" s="19"/>
      <c r="F226" s="16"/>
      <c r="G226" s="19"/>
      <c r="I226" s="2">
        <v>22</v>
      </c>
      <c r="J226" s="3">
        <v>2.1219999999999999</v>
      </c>
      <c r="K226" s="19">
        <f t="shared" si="90"/>
        <v>1.7489999999999999</v>
      </c>
      <c r="L226" s="16">
        <f t="shared" si="91"/>
        <v>1</v>
      </c>
      <c r="M226" s="19">
        <f t="shared" si="92"/>
        <v>1.7489999999999999</v>
      </c>
      <c r="O226" s="14"/>
      <c r="P226" s="14"/>
    </row>
    <row r="227" spans="2:18" x14ac:dyDescent="0.25">
      <c r="B227" s="17"/>
      <c r="C227" s="43"/>
      <c r="D227" s="43"/>
      <c r="E227" s="19"/>
      <c r="F227" s="16"/>
      <c r="G227" s="19"/>
      <c r="I227" s="2">
        <v>23</v>
      </c>
      <c r="J227" s="3">
        <v>2.117</v>
      </c>
      <c r="K227" s="19">
        <f t="shared" si="90"/>
        <v>2.1194999999999999</v>
      </c>
      <c r="L227" s="16">
        <f t="shared" si="91"/>
        <v>1</v>
      </c>
      <c r="M227" s="19">
        <f t="shared" si="92"/>
        <v>2.1194999999999999</v>
      </c>
      <c r="O227" s="14"/>
      <c r="P227" s="14"/>
    </row>
    <row r="228" spans="2:18" x14ac:dyDescent="0.25">
      <c r="B228" s="17"/>
      <c r="C228" s="43"/>
      <c r="D228" s="43"/>
      <c r="E228" s="19"/>
      <c r="F228" s="16"/>
      <c r="G228" s="19"/>
      <c r="I228" s="2">
        <v>24</v>
      </c>
      <c r="J228" s="3">
        <v>1.482</v>
      </c>
      <c r="K228" s="19">
        <f t="shared" si="90"/>
        <v>1.7995000000000001</v>
      </c>
      <c r="L228" s="16">
        <f t="shared" si="91"/>
        <v>1</v>
      </c>
      <c r="M228" s="19">
        <f t="shared" si="92"/>
        <v>1.7995000000000001</v>
      </c>
      <c r="O228" s="14"/>
      <c r="P228" s="14"/>
    </row>
    <row r="229" spans="2:18" x14ac:dyDescent="0.25">
      <c r="B229" s="17"/>
      <c r="C229" s="43"/>
      <c r="D229" s="43"/>
      <c r="E229" s="19"/>
      <c r="F229" s="16"/>
      <c r="G229" s="19"/>
      <c r="I229" s="2">
        <v>26</v>
      </c>
      <c r="J229" s="3">
        <v>0.66300000000000003</v>
      </c>
      <c r="K229" s="19">
        <f t="shared" si="90"/>
        <v>1.0725</v>
      </c>
      <c r="L229" s="16">
        <f t="shared" si="91"/>
        <v>2</v>
      </c>
      <c r="M229" s="19">
        <f t="shared" si="92"/>
        <v>2.145</v>
      </c>
      <c r="O229" s="14"/>
      <c r="P229" s="14"/>
    </row>
    <row r="230" spans="2:18" x14ac:dyDescent="0.25">
      <c r="B230" s="17"/>
      <c r="C230" s="43"/>
      <c r="D230" s="43"/>
      <c r="E230" s="19"/>
      <c r="F230" s="16"/>
      <c r="G230" s="19"/>
      <c r="I230" s="17"/>
      <c r="J230" s="17"/>
      <c r="K230" s="19"/>
      <c r="L230" s="16"/>
      <c r="M230" s="19"/>
      <c r="O230" s="14"/>
      <c r="P230" s="14"/>
    </row>
    <row r="231" spans="2:18" x14ac:dyDescent="0.25">
      <c r="B231" s="17"/>
      <c r="C231" s="43"/>
      <c r="D231" s="43"/>
      <c r="E231" s="19"/>
      <c r="F231" s="16"/>
      <c r="G231" s="19"/>
      <c r="H231" s="19"/>
      <c r="I231" s="17"/>
      <c r="J231" s="17"/>
      <c r="K231" s="19"/>
      <c r="L231" s="16"/>
      <c r="M231" s="19"/>
      <c r="N231" s="14"/>
      <c r="O231" s="14"/>
      <c r="P231" s="14"/>
    </row>
    <row r="232" spans="2:18" x14ac:dyDescent="0.25">
      <c r="B232" s="17"/>
      <c r="C232" s="43"/>
      <c r="D232" s="43"/>
      <c r="E232" s="19"/>
      <c r="F232" s="16"/>
      <c r="G232" s="19"/>
      <c r="H232" s="19"/>
      <c r="I232" s="17"/>
      <c r="J232" s="17"/>
      <c r="K232" s="19"/>
      <c r="L232" s="16">
        <f>SUM(L210:L231)</f>
        <v>26</v>
      </c>
      <c r="M232" s="19">
        <f>SUM(M211:M231)</f>
        <v>30.679528750000006</v>
      </c>
      <c r="N232" s="14"/>
      <c r="O232" s="14"/>
      <c r="P232" s="14"/>
    </row>
    <row r="233" spans="2:18" x14ac:dyDescent="0.25">
      <c r="B233" s="17"/>
      <c r="C233" s="43"/>
      <c r="D233" s="43"/>
      <c r="E233" s="19"/>
      <c r="F233" s="16"/>
      <c r="G233" s="19"/>
      <c r="H233" s="19"/>
      <c r="I233" s="17"/>
      <c r="J233" s="17"/>
      <c r="K233" s="19"/>
      <c r="L233" s="16"/>
      <c r="M233" s="19"/>
      <c r="N233" s="14"/>
      <c r="O233" s="14"/>
      <c r="P233" s="14"/>
    </row>
    <row r="234" spans="2:18" ht="15" x14ac:dyDescent="0.25">
      <c r="B234" s="13"/>
      <c r="C234" s="30"/>
      <c r="D234" s="30"/>
      <c r="E234" s="13"/>
      <c r="F234" s="26">
        <f>SUM(F210:F233)</f>
        <v>26</v>
      </c>
      <c r="G234" s="27">
        <f>SUM(G210:G233)</f>
        <v>35.282000000000004</v>
      </c>
      <c r="H234" s="19"/>
      <c r="I234" s="19"/>
      <c r="J234" s="13"/>
      <c r="K234" s="13"/>
      <c r="L234" s="29"/>
      <c r="M234" s="30"/>
      <c r="N234" s="14"/>
      <c r="O234" s="14"/>
      <c r="P234" s="14"/>
    </row>
    <row r="235" spans="2:18" ht="15" x14ac:dyDescent="0.25">
      <c r="B235" s="13"/>
      <c r="C235" s="30"/>
      <c r="D235" s="30"/>
      <c r="E235" s="13"/>
      <c r="F235" s="16"/>
      <c r="G235" s="19"/>
      <c r="H235" s="127" t="s">
        <v>10</v>
      </c>
      <c r="I235" s="127"/>
      <c r="J235" s="19">
        <f>G234</f>
        <v>35.282000000000004</v>
      </c>
      <c r="K235" s="19" t="s">
        <v>11</v>
      </c>
      <c r="L235" s="16">
        <f>M232</f>
        <v>30.679528750000006</v>
      </c>
      <c r="M235" s="19">
        <f>J235-L235</f>
        <v>4.6024712499999971</v>
      </c>
      <c r="N235" s="24"/>
      <c r="O235" s="14"/>
      <c r="P235" s="14"/>
    </row>
    <row r="236" spans="2:18" x14ac:dyDescent="0.25">
      <c r="B236" s="18"/>
      <c r="C236" s="44"/>
      <c r="D236" s="44"/>
      <c r="E236" s="19"/>
      <c r="F236" s="16"/>
      <c r="G236" s="19"/>
      <c r="H236" s="127"/>
      <c r="I236" s="127"/>
      <c r="J236" s="19"/>
      <c r="K236" s="19"/>
      <c r="L236" s="16"/>
      <c r="M236" s="19"/>
      <c r="N236" s="24"/>
      <c r="O236" s="24"/>
      <c r="P236" s="24"/>
    </row>
    <row r="237" spans="2:18" x14ac:dyDescent="0.25">
      <c r="B237" s="18"/>
      <c r="C237" s="44"/>
      <c r="D237" s="44"/>
      <c r="E237" s="19"/>
      <c r="F237" s="16"/>
      <c r="G237" s="19"/>
      <c r="H237" s="16"/>
      <c r="I237" s="16"/>
      <c r="J237" s="19"/>
      <c r="K237" s="19"/>
      <c r="L237" s="16"/>
      <c r="M237" s="19"/>
      <c r="N237" s="24"/>
      <c r="O237" s="24"/>
      <c r="P237" s="24"/>
    </row>
    <row r="238" spans="2:18" ht="15" x14ac:dyDescent="0.25">
      <c r="B238" s="1" t="s">
        <v>7</v>
      </c>
      <c r="C238" s="1"/>
      <c r="D238" s="121">
        <v>0.8</v>
      </c>
      <c r="E238" s="121"/>
      <c r="J238" s="13"/>
      <c r="K238" s="13"/>
      <c r="L238" s="13"/>
      <c r="M238" s="13"/>
      <c r="N238" s="14"/>
      <c r="O238" s="14"/>
      <c r="P238" s="14"/>
    </row>
    <row r="239" spans="2:18" x14ac:dyDescent="0.25">
      <c r="B239" s="122" t="s">
        <v>8</v>
      </c>
      <c r="C239" s="122"/>
      <c r="D239" s="122"/>
      <c r="E239" s="122"/>
      <c r="F239" s="122"/>
      <c r="G239" s="122"/>
      <c r="H239" s="5" t="s">
        <v>5</v>
      </c>
      <c r="I239" s="122" t="s">
        <v>9</v>
      </c>
      <c r="J239" s="122"/>
      <c r="K239" s="122"/>
      <c r="L239" s="122"/>
      <c r="M239" s="122"/>
      <c r="N239" s="15"/>
      <c r="O239" s="15"/>
      <c r="P239" s="20">
        <f>I251-I249</f>
        <v>5</v>
      </c>
    </row>
    <row r="240" spans="2:18" x14ac:dyDescent="0.25">
      <c r="B240" s="2">
        <v>0</v>
      </c>
      <c r="C240" s="3">
        <v>0.629</v>
      </c>
      <c r="D240" s="3" t="s">
        <v>39</v>
      </c>
      <c r="E240" s="16"/>
      <c r="F240" s="16"/>
      <c r="G240" s="16"/>
      <c r="H240" s="16"/>
      <c r="I240" s="17"/>
      <c r="J240" s="18"/>
      <c r="K240" s="19"/>
      <c r="L240" s="16"/>
      <c r="M240" s="19"/>
      <c r="N240" s="20"/>
      <c r="O240" s="20"/>
      <c r="P240" s="20"/>
      <c r="R240" s="21"/>
    </row>
    <row r="241" spans="2:18" x14ac:dyDescent="0.25">
      <c r="B241" s="2">
        <v>2</v>
      </c>
      <c r="C241" s="3">
        <v>1.2629999999999999</v>
      </c>
      <c r="D241" s="3"/>
      <c r="E241" s="19">
        <f>(C240+C241)/2</f>
        <v>0.94599999999999995</v>
      </c>
      <c r="F241" s="16">
        <f>B241-B240</f>
        <v>2</v>
      </c>
      <c r="G241" s="19">
        <f>E241*F241</f>
        <v>1.8919999999999999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5">
      <c r="B242" s="2">
        <v>4</v>
      </c>
      <c r="C242" s="3">
        <v>3.202</v>
      </c>
      <c r="D242" s="3" t="s">
        <v>32</v>
      </c>
      <c r="E242" s="19">
        <f t="shared" ref="E242:E254" si="93">(C241+C242)/2</f>
        <v>2.2324999999999999</v>
      </c>
      <c r="F242" s="16">
        <f t="shared" ref="F242:F254" si="94">B242-B241</f>
        <v>2</v>
      </c>
      <c r="G242" s="19">
        <f t="shared" ref="G242:G254" si="95">E242*F242</f>
        <v>4.4649999999999999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5">
      <c r="B243" s="2">
        <v>8</v>
      </c>
      <c r="C243" s="3">
        <v>3.1970000000000001</v>
      </c>
      <c r="D243" s="3" t="s">
        <v>22</v>
      </c>
      <c r="E243" s="19">
        <f t="shared" si="93"/>
        <v>3.1995</v>
      </c>
      <c r="F243" s="16">
        <f t="shared" si="94"/>
        <v>4</v>
      </c>
      <c r="G243" s="19">
        <f t="shared" si="95"/>
        <v>12.798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5">
      <c r="B244" s="2">
        <v>9</v>
      </c>
      <c r="C244" s="3">
        <v>1.827</v>
      </c>
      <c r="D244" s="3"/>
      <c r="E244" s="19">
        <f t="shared" si="93"/>
        <v>2.512</v>
      </c>
      <c r="F244" s="16">
        <f t="shared" si="94"/>
        <v>1</v>
      </c>
      <c r="G244" s="19">
        <f t="shared" si="95"/>
        <v>2.512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5">
      <c r="B245" s="2">
        <v>11</v>
      </c>
      <c r="C245" s="3">
        <v>0.65200000000000002</v>
      </c>
      <c r="D245" s="3"/>
      <c r="E245" s="19">
        <f t="shared" si="93"/>
        <v>1.2395</v>
      </c>
      <c r="F245" s="16">
        <f t="shared" si="94"/>
        <v>2</v>
      </c>
      <c r="G245" s="19">
        <f t="shared" si="95"/>
        <v>2.4790000000000001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5">
      <c r="B246" s="2">
        <v>13</v>
      </c>
      <c r="C246" s="3">
        <v>-6.0000000000000001E-3</v>
      </c>
      <c r="D246" s="3"/>
      <c r="E246" s="19">
        <f t="shared" si="93"/>
        <v>0.32300000000000001</v>
      </c>
      <c r="F246" s="16">
        <f t="shared" si="94"/>
        <v>2</v>
      </c>
      <c r="G246" s="19">
        <f t="shared" si="95"/>
        <v>0.64600000000000002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5">
      <c r="B247" s="2">
        <v>15</v>
      </c>
      <c r="C247" s="3">
        <v>-4.9000000000000002E-2</v>
      </c>
      <c r="D247" s="3" t="s">
        <v>23</v>
      </c>
      <c r="E247" s="19">
        <f t="shared" si="93"/>
        <v>-2.75E-2</v>
      </c>
      <c r="F247" s="16">
        <f t="shared" si="94"/>
        <v>2</v>
      </c>
      <c r="G247" s="19">
        <f t="shared" si="95"/>
        <v>-5.5E-2</v>
      </c>
      <c r="H247" s="16"/>
      <c r="I247" s="2">
        <v>0</v>
      </c>
      <c r="J247" s="3">
        <v>0.629</v>
      </c>
      <c r="K247" s="19"/>
      <c r="L247" s="16"/>
      <c r="M247" s="19"/>
      <c r="N247" s="20"/>
      <c r="O247" s="20"/>
      <c r="P247" s="20"/>
      <c r="Q247" s="22"/>
      <c r="R247" s="21"/>
    </row>
    <row r="248" spans="2:18" x14ac:dyDescent="0.25">
      <c r="B248" s="2">
        <v>17</v>
      </c>
      <c r="C248" s="3">
        <v>5.2999999999999999E-2</v>
      </c>
      <c r="D248" s="3"/>
      <c r="E248" s="19">
        <f t="shared" si="93"/>
        <v>1.9999999999999983E-3</v>
      </c>
      <c r="F248" s="16">
        <f t="shared" si="94"/>
        <v>2</v>
      </c>
      <c r="G248" s="19">
        <f t="shared" si="95"/>
        <v>3.9999999999999966E-3</v>
      </c>
      <c r="H248" s="16"/>
      <c r="I248" s="2">
        <v>2</v>
      </c>
      <c r="J248" s="3">
        <v>1.2629999999999999</v>
      </c>
      <c r="K248" s="19">
        <f>AVERAGE(J247,J248)</f>
        <v>0.94599999999999995</v>
      </c>
      <c r="L248" s="16">
        <f>I248-I247</f>
        <v>2</v>
      </c>
      <c r="M248" s="19">
        <f t="shared" ref="M248:M253" si="96">L248*K248</f>
        <v>1.8919999999999999</v>
      </c>
      <c r="N248" s="24"/>
      <c r="O248" s="24"/>
      <c r="P248" s="24"/>
      <c r="Q248" s="22"/>
      <c r="R248" s="21"/>
    </row>
    <row r="249" spans="2:18" x14ac:dyDescent="0.25">
      <c r="B249" s="2">
        <v>19</v>
      </c>
      <c r="C249" s="3">
        <v>0.64700000000000002</v>
      </c>
      <c r="D249" s="3"/>
      <c r="E249" s="19">
        <f t="shared" si="93"/>
        <v>0.35000000000000003</v>
      </c>
      <c r="F249" s="16">
        <f t="shared" si="94"/>
        <v>2</v>
      </c>
      <c r="G249" s="19">
        <f t="shared" si="95"/>
        <v>0.70000000000000007</v>
      </c>
      <c r="H249" s="16"/>
      <c r="I249" s="2">
        <v>4</v>
      </c>
      <c r="J249" s="3">
        <v>3.202</v>
      </c>
      <c r="K249" s="19">
        <f t="shared" ref="K249:K253" si="97">AVERAGE(J248,J249)</f>
        <v>2.2324999999999999</v>
      </c>
      <c r="L249" s="16">
        <f t="shared" ref="L249:L253" si="98">I249-I248</f>
        <v>2</v>
      </c>
      <c r="M249" s="19">
        <f t="shared" si="96"/>
        <v>4.4649999999999999</v>
      </c>
      <c r="N249" s="20"/>
      <c r="O249" s="20"/>
      <c r="P249" s="20"/>
      <c r="Q249" s="22"/>
      <c r="R249" s="21"/>
    </row>
    <row r="250" spans="2:18" x14ac:dyDescent="0.25">
      <c r="B250" s="2">
        <v>21</v>
      </c>
      <c r="C250" s="3">
        <v>1.359</v>
      </c>
      <c r="D250" s="3"/>
      <c r="E250" s="19">
        <f t="shared" si="93"/>
        <v>1.0030000000000001</v>
      </c>
      <c r="F250" s="16">
        <f t="shared" si="94"/>
        <v>2</v>
      </c>
      <c r="G250" s="19">
        <f t="shared" si="95"/>
        <v>2.0060000000000002</v>
      </c>
      <c r="H250" s="1"/>
      <c r="I250" s="2">
        <v>8</v>
      </c>
      <c r="J250" s="3">
        <v>3.1970000000000001</v>
      </c>
      <c r="K250" s="19">
        <f t="shared" si="97"/>
        <v>3.1995</v>
      </c>
      <c r="L250" s="16">
        <f t="shared" si="98"/>
        <v>4</v>
      </c>
      <c r="M250" s="19">
        <f t="shared" si="96"/>
        <v>12.798</v>
      </c>
      <c r="N250" s="24"/>
      <c r="O250" s="24"/>
      <c r="P250" s="24"/>
      <c r="Q250" s="22"/>
      <c r="R250" s="21"/>
    </row>
    <row r="251" spans="2:18" x14ac:dyDescent="0.25">
      <c r="B251" s="2">
        <v>22</v>
      </c>
      <c r="C251" s="3">
        <v>2.242</v>
      </c>
      <c r="D251" s="3" t="s">
        <v>24</v>
      </c>
      <c r="E251" s="19">
        <f t="shared" si="93"/>
        <v>1.8005</v>
      </c>
      <c r="F251" s="16">
        <f t="shared" si="94"/>
        <v>1</v>
      </c>
      <c r="G251" s="19">
        <f t="shared" si="95"/>
        <v>1.8005</v>
      </c>
      <c r="H251" s="1"/>
      <c r="I251" s="2">
        <v>9</v>
      </c>
      <c r="J251" s="3">
        <v>1.827</v>
      </c>
      <c r="K251" s="19">
        <f t="shared" si="97"/>
        <v>2.512</v>
      </c>
      <c r="L251" s="16">
        <f t="shared" si="98"/>
        <v>1</v>
      </c>
      <c r="M251" s="19">
        <f t="shared" si="96"/>
        <v>2.512</v>
      </c>
      <c r="N251" s="24"/>
      <c r="O251" s="24"/>
      <c r="P251" s="24"/>
      <c r="Q251" s="22"/>
      <c r="R251" s="21"/>
    </row>
    <row r="252" spans="2:18" x14ac:dyDescent="0.25">
      <c r="B252" s="2">
        <v>23</v>
      </c>
      <c r="C252" s="3">
        <v>2.2370000000000001</v>
      </c>
      <c r="D252" s="3"/>
      <c r="E252" s="19">
        <f t="shared" si="93"/>
        <v>2.2395</v>
      </c>
      <c r="F252" s="16">
        <f t="shared" si="94"/>
        <v>1</v>
      </c>
      <c r="G252" s="19">
        <f t="shared" si="95"/>
        <v>2.2395</v>
      </c>
      <c r="H252" s="1"/>
      <c r="I252" s="2">
        <v>10</v>
      </c>
      <c r="J252" s="3">
        <v>1.3</v>
      </c>
      <c r="K252" s="19">
        <f t="shared" si="97"/>
        <v>1.5634999999999999</v>
      </c>
      <c r="L252" s="16">
        <f t="shared" si="98"/>
        <v>1</v>
      </c>
      <c r="M252" s="19">
        <f t="shared" si="96"/>
        <v>1.5634999999999999</v>
      </c>
      <c r="N252" s="20"/>
      <c r="O252" s="20"/>
      <c r="P252" s="20"/>
      <c r="R252" s="21"/>
    </row>
    <row r="253" spans="2:18" x14ac:dyDescent="0.25">
      <c r="B253" s="2">
        <v>24</v>
      </c>
      <c r="C253" s="3">
        <v>1.351</v>
      </c>
      <c r="D253" s="3"/>
      <c r="E253" s="19">
        <f t="shared" si="93"/>
        <v>1.794</v>
      </c>
      <c r="F253" s="16">
        <f t="shared" si="94"/>
        <v>1</v>
      </c>
      <c r="G253" s="19">
        <f t="shared" si="95"/>
        <v>1.794</v>
      </c>
      <c r="H253" s="1"/>
      <c r="I253" s="60">
        <f>I252+(J252-J253)*1.5</f>
        <v>13.75</v>
      </c>
      <c r="J253" s="61">
        <v>-1.2</v>
      </c>
      <c r="K253" s="19">
        <f t="shared" si="97"/>
        <v>5.0000000000000044E-2</v>
      </c>
      <c r="L253" s="16">
        <f t="shared" si="98"/>
        <v>3.75</v>
      </c>
      <c r="M253" s="19">
        <f t="shared" si="96"/>
        <v>0.18750000000000017</v>
      </c>
      <c r="N253" s="20"/>
      <c r="O253" s="20"/>
      <c r="P253" s="20"/>
      <c r="R253" s="21"/>
    </row>
    <row r="254" spans="2:18" x14ac:dyDescent="0.25">
      <c r="B254" s="2">
        <v>26</v>
      </c>
      <c r="C254" s="3">
        <v>0.751</v>
      </c>
      <c r="D254" s="3" t="s">
        <v>39</v>
      </c>
      <c r="E254" s="19">
        <f t="shared" si="93"/>
        <v>1.0509999999999999</v>
      </c>
      <c r="F254" s="16">
        <f t="shared" si="94"/>
        <v>2</v>
      </c>
      <c r="G254" s="19">
        <f t="shared" si="95"/>
        <v>2.1019999999999999</v>
      </c>
      <c r="H254" s="1"/>
      <c r="I254" s="62">
        <f>I253+1.5</f>
        <v>15.25</v>
      </c>
      <c r="J254" s="63">
        <f>J253</f>
        <v>-1.2</v>
      </c>
      <c r="K254" s="19">
        <f t="shared" ref="K254:K261" si="99">AVERAGE(J253,J254)</f>
        <v>-1.2</v>
      </c>
      <c r="L254" s="16">
        <f t="shared" ref="L254:L261" si="100">I254-I253</f>
        <v>1.5</v>
      </c>
      <c r="M254" s="19">
        <f t="shared" ref="M254:M261" si="101">L254*K254</f>
        <v>-1.7999999999999998</v>
      </c>
      <c r="N254" s="20"/>
      <c r="O254" s="20"/>
      <c r="P254" s="20"/>
      <c r="R254" s="21"/>
    </row>
    <row r="255" spans="2:18" x14ac:dyDescent="0.25">
      <c r="B255" s="17"/>
      <c r="C255" s="43"/>
      <c r="D255" s="43"/>
      <c r="E255" s="19"/>
      <c r="F255" s="16"/>
      <c r="G255" s="19"/>
      <c r="I255" s="60">
        <f>I254+1.5</f>
        <v>16.75</v>
      </c>
      <c r="J255" s="61">
        <f>J253</f>
        <v>-1.2</v>
      </c>
      <c r="K255" s="19">
        <f t="shared" si="99"/>
        <v>-1.2</v>
      </c>
      <c r="L255" s="16">
        <f t="shared" si="100"/>
        <v>1.5</v>
      </c>
      <c r="M255" s="19">
        <f t="shared" si="101"/>
        <v>-1.7999999999999998</v>
      </c>
      <c r="N255" s="20"/>
      <c r="O255" s="20"/>
      <c r="P255" s="20"/>
      <c r="R255" s="21"/>
    </row>
    <row r="256" spans="2:18" x14ac:dyDescent="0.25">
      <c r="B256" s="17"/>
      <c r="C256" s="43"/>
      <c r="D256" s="43"/>
      <c r="E256" s="19"/>
      <c r="F256" s="16"/>
      <c r="G256" s="19"/>
      <c r="I256" s="60">
        <f>I255+(J256-J255)*1.5</f>
        <v>20.2</v>
      </c>
      <c r="J256" s="64">
        <v>1.1000000000000001</v>
      </c>
      <c r="K256" s="19">
        <f t="shared" si="99"/>
        <v>-4.9999999999999933E-2</v>
      </c>
      <c r="L256" s="16">
        <f t="shared" si="100"/>
        <v>3.4499999999999993</v>
      </c>
      <c r="M256" s="19">
        <f t="shared" si="101"/>
        <v>-0.17249999999999974</v>
      </c>
      <c r="O256" s="24"/>
      <c r="P256" s="24"/>
    </row>
    <row r="257" spans="2:18" x14ac:dyDescent="0.25">
      <c r="B257" s="17"/>
      <c r="C257" s="43"/>
      <c r="D257" s="43"/>
      <c r="E257" s="19"/>
      <c r="F257" s="16"/>
      <c r="G257" s="19"/>
      <c r="I257" s="2">
        <v>21</v>
      </c>
      <c r="J257" s="3">
        <v>1.359</v>
      </c>
      <c r="K257" s="19">
        <f t="shared" si="99"/>
        <v>1.2295</v>
      </c>
      <c r="L257" s="16">
        <f t="shared" si="100"/>
        <v>0.80000000000000071</v>
      </c>
      <c r="M257" s="19">
        <f t="shared" si="101"/>
        <v>0.98360000000000092</v>
      </c>
      <c r="O257" s="14"/>
      <c r="P257" s="14"/>
    </row>
    <row r="258" spans="2:18" x14ac:dyDescent="0.25">
      <c r="B258" s="17"/>
      <c r="C258" s="43"/>
      <c r="D258" s="43"/>
      <c r="E258" s="19"/>
      <c r="F258" s="16"/>
      <c r="G258" s="19"/>
      <c r="I258" s="2">
        <v>22</v>
      </c>
      <c r="J258" s="3">
        <v>2.242</v>
      </c>
      <c r="K258" s="19">
        <f t="shared" si="99"/>
        <v>1.8005</v>
      </c>
      <c r="L258" s="16">
        <f t="shared" si="100"/>
        <v>1</v>
      </c>
      <c r="M258" s="19">
        <f t="shared" si="101"/>
        <v>1.8005</v>
      </c>
      <c r="O258" s="14"/>
      <c r="P258" s="14"/>
    </row>
    <row r="259" spans="2:18" x14ac:dyDescent="0.25">
      <c r="B259" s="17"/>
      <c r="C259" s="43"/>
      <c r="D259" s="43"/>
      <c r="E259" s="19"/>
      <c r="F259" s="16"/>
      <c r="G259" s="19"/>
      <c r="I259" s="2">
        <v>23</v>
      </c>
      <c r="J259" s="3">
        <v>2.2370000000000001</v>
      </c>
      <c r="K259" s="19">
        <f t="shared" si="99"/>
        <v>2.2395</v>
      </c>
      <c r="L259" s="16">
        <f t="shared" si="100"/>
        <v>1</v>
      </c>
      <c r="M259" s="19">
        <f t="shared" si="101"/>
        <v>2.2395</v>
      </c>
      <c r="O259" s="14"/>
      <c r="P259" s="14"/>
    </row>
    <row r="260" spans="2:18" x14ac:dyDescent="0.25">
      <c r="B260" s="17"/>
      <c r="C260" s="43"/>
      <c r="D260" s="43"/>
      <c r="E260" s="19"/>
      <c r="F260" s="16"/>
      <c r="G260" s="19"/>
      <c r="I260" s="2">
        <v>24</v>
      </c>
      <c r="J260" s="3">
        <v>1.351</v>
      </c>
      <c r="K260" s="19">
        <f t="shared" si="99"/>
        <v>1.794</v>
      </c>
      <c r="L260" s="16">
        <f t="shared" si="100"/>
        <v>1</v>
      </c>
      <c r="M260" s="19">
        <f t="shared" si="101"/>
        <v>1.794</v>
      </c>
      <c r="O260" s="14"/>
      <c r="P260" s="14"/>
    </row>
    <row r="261" spans="2:18" x14ac:dyDescent="0.25">
      <c r="B261" s="17"/>
      <c r="C261" s="43"/>
      <c r="D261" s="43"/>
      <c r="E261" s="19"/>
      <c r="F261" s="16"/>
      <c r="G261" s="19"/>
      <c r="I261" s="2">
        <v>26</v>
      </c>
      <c r="J261" s="3">
        <v>0.751</v>
      </c>
      <c r="K261" s="19">
        <f t="shared" si="99"/>
        <v>1.0509999999999999</v>
      </c>
      <c r="L261" s="16">
        <f t="shared" si="100"/>
        <v>2</v>
      </c>
      <c r="M261" s="19">
        <f t="shared" si="101"/>
        <v>2.1019999999999999</v>
      </c>
      <c r="O261" s="14"/>
      <c r="P261" s="14"/>
    </row>
    <row r="262" spans="2:18" x14ac:dyDescent="0.25">
      <c r="B262" s="17"/>
      <c r="C262" s="43"/>
      <c r="D262" s="43"/>
      <c r="E262" s="19"/>
      <c r="F262" s="16"/>
      <c r="G262" s="19"/>
      <c r="I262" s="17"/>
      <c r="J262" s="17"/>
      <c r="K262" s="19"/>
      <c r="L262" s="16"/>
      <c r="M262" s="19"/>
      <c r="O262" s="14"/>
      <c r="P262" s="14"/>
    </row>
    <row r="263" spans="2:18" x14ac:dyDescent="0.25">
      <c r="B263" s="17"/>
      <c r="C263" s="43"/>
      <c r="D263" s="43"/>
      <c r="E263" s="19"/>
      <c r="F263" s="16"/>
      <c r="G263" s="19"/>
      <c r="I263" s="17"/>
      <c r="J263" s="17"/>
      <c r="K263" s="19"/>
      <c r="L263" s="16"/>
      <c r="M263" s="19"/>
      <c r="O263" s="14"/>
      <c r="P263" s="14"/>
    </row>
    <row r="264" spans="2:18" x14ac:dyDescent="0.25">
      <c r="B264" s="17"/>
      <c r="C264" s="43"/>
      <c r="D264" s="43"/>
      <c r="E264" s="19"/>
      <c r="F264" s="16"/>
      <c r="G264" s="19"/>
      <c r="I264" s="17"/>
      <c r="J264" s="17"/>
      <c r="K264" s="19"/>
      <c r="L264" s="16"/>
      <c r="M264" s="19"/>
      <c r="O264" s="14"/>
      <c r="P264" s="14"/>
    </row>
    <row r="265" spans="2:18" x14ac:dyDescent="0.25">
      <c r="B265" s="17"/>
      <c r="C265" s="43"/>
      <c r="D265" s="43"/>
      <c r="E265" s="19"/>
      <c r="F265" s="16"/>
      <c r="G265" s="19"/>
      <c r="H265" s="19"/>
      <c r="I265" s="17"/>
      <c r="J265" s="17"/>
      <c r="K265" s="19"/>
      <c r="L265" s="16"/>
      <c r="M265" s="19"/>
      <c r="N265" s="14"/>
      <c r="O265" s="14"/>
      <c r="P265" s="14"/>
    </row>
    <row r="266" spans="2:18" x14ac:dyDescent="0.25">
      <c r="B266" s="17"/>
      <c r="C266" s="43"/>
      <c r="D266" s="43"/>
      <c r="E266" s="19"/>
      <c r="F266" s="16"/>
      <c r="G266" s="19"/>
      <c r="H266" s="19"/>
      <c r="I266" s="17"/>
      <c r="J266" s="17"/>
      <c r="K266" s="19"/>
      <c r="L266" s="16">
        <f>SUM(L241:L265)</f>
        <v>26</v>
      </c>
      <c r="M266" s="19">
        <f>SUM(M242:M265)</f>
        <v>28.565100000000001</v>
      </c>
      <c r="N266" s="14"/>
      <c r="O266" s="14"/>
      <c r="P266" s="14"/>
    </row>
    <row r="267" spans="2:18" x14ac:dyDescent="0.25">
      <c r="B267" s="17"/>
      <c r="C267" s="43"/>
      <c r="D267" s="43"/>
      <c r="E267" s="19"/>
      <c r="F267" s="16"/>
      <c r="G267" s="19"/>
      <c r="H267" s="19"/>
      <c r="I267" s="17"/>
      <c r="J267" s="17"/>
      <c r="K267" s="19"/>
      <c r="L267" s="16"/>
      <c r="M267" s="19"/>
      <c r="N267" s="14"/>
      <c r="O267" s="14"/>
      <c r="P267" s="14"/>
    </row>
    <row r="268" spans="2:18" ht="15" x14ac:dyDescent="0.25">
      <c r="B268" s="13"/>
      <c r="C268" s="30"/>
      <c r="D268" s="30"/>
      <c r="E268" s="13"/>
      <c r="F268" s="26">
        <f>SUM(F241:F267)</f>
        <v>26</v>
      </c>
      <c r="G268" s="27">
        <f>SUM(G241:G267)</f>
        <v>35.382999999999996</v>
      </c>
      <c r="H268" s="19"/>
      <c r="I268" s="19"/>
      <c r="J268" s="13"/>
      <c r="K268" s="13"/>
      <c r="L268" s="29"/>
      <c r="M268" s="30"/>
      <c r="N268" s="14"/>
      <c r="O268" s="14"/>
      <c r="P268" s="14"/>
    </row>
    <row r="269" spans="2:18" ht="15" x14ac:dyDescent="0.25">
      <c r="B269" s="13"/>
      <c r="C269" s="30"/>
      <c r="D269" s="30"/>
      <c r="E269" s="13"/>
      <c r="F269" s="16"/>
      <c r="G269" s="19"/>
      <c r="H269" s="127" t="s">
        <v>10</v>
      </c>
      <c r="I269" s="127"/>
      <c r="J269" s="19">
        <f>G268</f>
        <v>35.382999999999996</v>
      </c>
      <c r="K269" s="19" t="s">
        <v>11</v>
      </c>
      <c r="L269" s="16">
        <f>M266</f>
        <v>28.565100000000001</v>
      </c>
      <c r="M269" s="19">
        <f>J269-L269</f>
        <v>6.8178999999999945</v>
      </c>
      <c r="N269" s="24"/>
      <c r="O269" s="14"/>
      <c r="P269" s="14"/>
    </row>
    <row r="270" spans="2:18" ht="15" x14ac:dyDescent="0.25">
      <c r="B270" s="1" t="s">
        <v>7</v>
      </c>
      <c r="C270" s="1"/>
      <c r="D270" s="121">
        <v>0.9</v>
      </c>
      <c r="E270" s="121"/>
      <c r="J270" s="13"/>
      <c r="K270" s="13"/>
      <c r="L270" s="13"/>
      <c r="M270" s="13"/>
      <c r="N270" s="14"/>
      <c r="O270" s="14"/>
      <c r="P270" s="14"/>
    </row>
    <row r="271" spans="2:18" x14ac:dyDescent="0.25">
      <c r="B271" s="122" t="s">
        <v>8</v>
      </c>
      <c r="C271" s="122"/>
      <c r="D271" s="122"/>
      <c r="E271" s="122"/>
      <c r="F271" s="122"/>
      <c r="G271" s="122"/>
      <c r="H271" s="5" t="s">
        <v>5</v>
      </c>
      <c r="I271" s="122" t="s">
        <v>9</v>
      </c>
      <c r="J271" s="122"/>
      <c r="K271" s="122"/>
      <c r="L271" s="122"/>
      <c r="M271" s="122"/>
      <c r="N271" s="15"/>
      <c r="O271" s="15"/>
      <c r="P271" s="20">
        <f>I283-I281</f>
        <v>3</v>
      </c>
    </row>
    <row r="272" spans="2:18" x14ac:dyDescent="0.25">
      <c r="B272" s="2">
        <v>0</v>
      </c>
      <c r="C272" s="3">
        <v>1.25</v>
      </c>
      <c r="D272" s="3" t="s">
        <v>39</v>
      </c>
      <c r="E272" s="16"/>
      <c r="F272" s="16"/>
      <c r="G272" s="16"/>
      <c r="H272" s="16"/>
      <c r="I272" s="17"/>
      <c r="J272" s="18"/>
      <c r="K272" s="19"/>
      <c r="L272" s="16"/>
      <c r="M272" s="19"/>
      <c r="N272" s="20"/>
      <c r="O272" s="20"/>
      <c r="P272" s="20"/>
      <c r="R272" s="21"/>
    </row>
    <row r="273" spans="2:18" x14ac:dyDescent="0.25">
      <c r="B273" s="2">
        <v>2</v>
      </c>
      <c r="C273" s="3">
        <v>2.0619999999999998</v>
      </c>
      <c r="D273" s="3"/>
      <c r="E273" s="19">
        <f>(C272+C273)/2</f>
        <v>1.6559999999999999</v>
      </c>
      <c r="F273" s="16">
        <f>B273-B272</f>
        <v>2</v>
      </c>
      <c r="G273" s="19">
        <f>E273*F273</f>
        <v>3.3119999999999998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5">
      <c r="B274" s="2">
        <v>4</v>
      </c>
      <c r="C274" s="3">
        <v>3.15</v>
      </c>
      <c r="D274" s="3" t="s">
        <v>32</v>
      </c>
      <c r="E274" s="19">
        <f t="shared" ref="E274:E286" si="102">(C273+C274)/2</f>
        <v>2.6059999999999999</v>
      </c>
      <c r="F274" s="16">
        <f t="shared" ref="F274:F286" si="103">B274-B273</f>
        <v>2</v>
      </c>
      <c r="G274" s="19">
        <f t="shared" ref="G274:G286" si="104">E274*F274</f>
        <v>5.2119999999999997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5">
      <c r="B275" s="2">
        <v>8</v>
      </c>
      <c r="C275" s="3">
        <v>3.1360000000000001</v>
      </c>
      <c r="D275" s="3" t="s">
        <v>22</v>
      </c>
      <c r="E275" s="19">
        <f t="shared" si="102"/>
        <v>3.1429999999999998</v>
      </c>
      <c r="F275" s="16">
        <f t="shared" si="103"/>
        <v>4</v>
      </c>
      <c r="G275" s="19">
        <f t="shared" si="104"/>
        <v>12.571999999999999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5">
      <c r="B276" s="2">
        <v>9</v>
      </c>
      <c r="C276" s="3">
        <v>1.758</v>
      </c>
      <c r="D276" s="3"/>
      <c r="E276" s="19">
        <f t="shared" si="102"/>
        <v>2.4470000000000001</v>
      </c>
      <c r="F276" s="16">
        <f t="shared" si="103"/>
        <v>1</v>
      </c>
      <c r="G276" s="19">
        <f t="shared" si="104"/>
        <v>2.4470000000000001</v>
      </c>
      <c r="H276" s="16"/>
      <c r="I276" s="2"/>
      <c r="J276" s="2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5">
      <c r="B277" s="2">
        <v>11</v>
      </c>
      <c r="C277" s="3">
        <v>0.56200000000000006</v>
      </c>
      <c r="D277" s="3"/>
      <c r="E277" s="19">
        <f t="shared" si="102"/>
        <v>1.1600000000000001</v>
      </c>
      <c r="F277" s="16">
        <f t="shared" si="103"/>
        <v>2</v>
      </c>
      <c r="G277" s="19">
        <f t="shared" si="104"/>
        <v>2.3200000000000003</v>
      </c>
      <c r="H277" s="16"/>
      <c r="I277" s="2"/>
      <c r="J277" s="2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5">
      <c r="B278" s="2">
        <v>13</v>
      </c>
      <c r="C278" s="3">
        <v>-8.5000000000000006E-2</v>
      </c>
      <c r="D278" s="3"/>
      <c r="E278" s="19">
        <f t="shared" si="102"/>
        <v>0.23850000000000002</v>
      </c>
      <c r="F278" s="16">
        <f t="shared" si="103"/>
        <v>2</v>
      </c>
      <c r="G278" s="19">
        <f t="shared" si="104"/>
        <v>0.47700000000000004</v>
      </c>
      <c r="H278" s="16"/>
      <c r="I278" s="2">
        <v>0</v>
      </c>
      <c r="J278" s="3">
        <v>1.25</v>
      </c>
      <c r="K278" s="19"/>
      <c r="L278" s="16"/>
      <c r="M278" s="19"/>
      <c r="N278" s="20"/>
      <c r="O278" s="20"/>
      <c r="P278" s="20"/>
      <c r="Q278" s="22"/>
      <c r="R278" s="21"/>
    </row>
    <row r="279" spans="2:18" x14ac:dyDescent="0.25">
      <c r="B279" s="2">
        <v>14.5</v>
      </c>
      <c r="C279" s="3">
        <v>-0.189</v>
      </c>
      <c r="D279" s="3" t="s">
        <v>23</v>
      </c>
      <c r="E279" s="19">
        <f t="shared" si="102"/>
        <v>-0.13700000000000001</v>
      </c>
      <c r="F279" s="16">
        <f t="shared" si="103"/>
        <v>1.5</v>
      </c>
      <c r="G279" s="19">
        <f t="shared" si="104"/>
        <v>-0.20550000000000002</v>
      </c>
      <c r="H279" s="16"/>
      <c r="I279" s="2">
        <v>2</v>
      </c>
      <c r="J279" s="3">
        <v>2.0619999999999998</v>
      </c>
      <c r="K279" s="19">
        <f t="shared" ref="K279:K281" si="105">AVERAGE(J278,J279)</f>
        <v>1.6559999999999999</v>
      </c>
      <c r="L279" s="16">
        <f t="shared" ref="L279:L281" si="106">I279-I278</f>
        <v>2</v>
      </c>
      <c r="M279" s="19">
        <f t="shared" ref="M279:M281" si="107">L279*K279</f>
        <v>3.3119999999999998</v>
      </c>
      <c r="N279" s="20"/>
      <c r="O279" s="20"/>
      <c r="P279" s="20"/>
      <c r="Q279" s="22"/>
      <c r="R279" s="21"/>
    </row>
    <row r="280" spans="2:18" x14ac:dyDescent="0.25">
      <c r="B280" s="2">
        <v>16</v>
      </c>
      <c r="C280" s="3">
        <v>-8.6999999999999994E-2</v>
      </c>
      <c r="D280" s="3"/>
      <c r="E280" s="19">
        <f t="shared" si="102"/>
        <v>-0.13800000000000001</v>
      </c>
      <c r="F280" s="16">
        <f t="shared" si="103"/>
        <v>1.5</v>
      </c>
      <c r="G280" s="19">
        <f t="shared" si="104"/>
        <v>-0.20700000000000002</v>
      </c>
      <c r="H280" s="16"/>
      <c r="I280" s="2">
        <v>4</v>
      </c>
      <c r="J280" s="3">
        <v>3.15</v>
      </c>
      <c r="K280" s="19">
        <f t="shared" si="105"/>
        <v>2.6059999999999999</v>
      </c>
      <c r="L280" s="16">
        <f t="shared" si="106"/>
        <v>2</v>
      </c>
      <c r="M280" s="19">
        <f t="shared" si="107"/>
        <v>5.2119999999999997</v>
      </c>
      <c r="N280" s="24"/>
      <c r="O280" s="24"/>
      <c r="P280" s="24"/>
      <c r="Q280" s="22"/>
      <c r="R280" s="21"/>
    </row>
    <row r="281" spans="2:18" x14ac:dyDescent="0.25">
      <c r="B281" s="2">
        <v>18</v>
      </c>
      <c r="C281" s="3">
        <v>2.8000000000000001E-2</v>
      </c>
      <c r="D281" s="3"/>
      <c r="E281" s="19">
        <f t="shared" si="102"/>
        <v>-2.9499999999999998E-2</v>
      </c>
      <c r="F281" s="16">
        <f t="shared" si="103"/>
        <v>2</v>
      </c>
      <c r="G281" s="19">
        <f t="shared" si="104"/>
        <v>-5.8999999999999997E-2</v>
      </c>
      <c r="H281" s="16"/>
      <c r="I281" s="2">
        <v>8</v>
      </c>
      <c r="J281" s="3">
        <v>3.1360000000000001</v>
      </c>
      <c r="K281" s="19">
        <f t="shared" si="105"/>
        <v>3.1429999999999998</v>
      </c>
      <c r="L281" s="16">
        <f t="shared" si="106"/>
        <v>4</v>
      </c>
      <c r="M281" s="19">
        <f t="shared" si="107"/>
        <v>12.571999999999999</v>
      </c>
      <c r="N281" s="20"/>
      <c r="O281" s="20"/>
      <c r="P281" s="20"/>
      <c r="Q281" s="22"/>
      <c r="R281" s="21"/>
    </row>
    <row r="282" spans="2:18" x14ac:dyDescent="0.25">
      <c r="B282" s="2">
        <v>20</v>
      </c>
      <c r="C282" s="3">
        <v>0.16200000000000001</v>
      </c>
      <c r="D282" s="3"/>
      <c r="E282" s="19">
        <f t="shared" si="102"/>
        <v>9.5000000000000001E-2</v>
      </c>
      <c r="F282" s="16">
        <f t="shared" si="103"/>
        <v>2</v>
      </c>
      <c r="G282" s="19">
        <f t="shared" si="104"/>
        <v>0.19</v>
      </c>
      <c r="H282" s="1"/>
      <c r="I282" s="2">
        <v>9</v>
      </c>
      <c r="J282" s="3">
        <v>1.758</v>
      </c>
      <c r="K282" s="19">
        <f t="shared" ref="K282:K287" si="108">AVERAGE(J281,J282)</f>
        <v>2.4470000000000001</v>
      </c>
      <c r="L282" s="16">
        <f t="shared" ref="L282:L287" si="109">I282-I281</f>
        <v>1</v>
      </c>
      <c r="M282" s="19">
        <f t="shared" ref="M282:M287" si="110">L282*K282</f>
        <v>2.4470000000000001</v>
      </c>
      <c r="N282" s="24"/>
      <c r="O282" s="24"/>
      <c r="P282" s="24"/>
      <c r="Q282" s="22"/>
      <c r="R282" s="21"/>
    </row>
    <row r="283" spans="2:18" x14ac:dyDescent="0.25">
      <c r="B283" s="2">
        <v>21</v>
      </c>
      <c r="C283" s="3">
        <v>0.25</v>
      </c>
      <c r="D283" s="3" t="s">
        <v>24</v>
      </c>
      <c r="E283" s="19">
        <f t="shared" si="102"/>
        <v>0.20600000000000002</v>
      </c>
      <c r="F283" s="16">
        <f t="shared" si="103"/>
        <v>1</v>
      </c>
      <c r="G283" s="19">
        <f t="shared" si="104"/>
        <v>0.20600000000000002</v>
      </c>
      <c r="H283" s="1"/>
      <c r="I283" s="2">
        <v>11</v>
      </c>
      <c r="J283" s="3">
        <v>0.56200000000000006</v>
      </c>
      <c r="K283" s="19">
        <f t="shared" si="108"/>
        <v>1.1600000000000001</v>
      </c>
      <c r="L283" s="16">
        <f t="shared" si="109"/>
        <v>2</v>
      </c>
      <c r="M283" s="19">
        <f t="shared" si="110"/>
        <v>2.3200000000000003</v>
      </c>
      <c r="N283" s="24"/>
      <c r="O283" s="24"/>
      <c r="P283" s="24"/>
      <c r="Q283" s="22"/>
      <c r="R283" s="21"/>
    </row>
    <row r="284" spans="2:18" x14ac:dyDescent="0.25">
      <c r="B284" s="2">
        <v>25</v>
      </c>
      <c r="C284" s="3">
        <v>0.24099999999999999</v>
      </c>
      <c r="D284" s="3"/>
      <c r="E284" s="19">
        <f t="shared" si="102"/>
        <v>0.2455</v>
      </c>
      <c r="F284" s="16">
        <f t="shared" si="103"/>
        <v>4</v>
      </c>
      <c r="G284" s="19">
        <f t="shared" si="104"/>
        <v>0.98199999999999998</v>
      </c>
      <c r="H284" s="1"/>
      <c r="I284" s="2">
        <v>13</v>
      </c>
      <c r="J284" s="3">
        <v>-8.5000000000000006E-2</v>
      </c>
      <c r="K284" s="19">
        <f t="shared" si="108"/>
        <v>0.23850000000000002</v>
      </c>
      <c r="L284" s="16">
        <f t="shared" si="109"/>
        <v>2</v>
      </c>
      <c r="M284" s="19">
        <f t="shared" si="110"/>
        <v>0.47700000000000004</v>
      </c>
      <c r="N284" s="20"/>
      <c r="O284" s="20"/>
      <c r="P284" s="20"/>
      <c r="R284" s="21"/>
    </row>
    <row r="285" spans="2:18" x14ac:dyDescent="0.25">
      <c r="B285" s="2">
        <v>30</v>
      </c>
      <c r="C285" s="3">
        <v>0.23599999999999999</v>
      </c>
      <c r="D285" s="3"/>
      <c r="E285" s="19">
        <f t="shared" si="102"/>
        <v>0.23849999999999999</v>
      </c>
      <c r="F285" s="16">
        <f t="shared" si="103"/>
        <v>5</v>
      </c>
      <c r="G285" s="19">
        <f t="shared" si="104"/>
        <v>1.1924999999999999</v>
      </c>
      <c r="H285" s="1"/>
      <c r="I285" s="60">
        <f>I284+(J284-J285)*1.5</f>
        <v>14.672499999999999</v>
      </c>
      <c r="J285" s="61">
        <v>-1.2</v>
      </c>
      <c r="K285" s="19">
        <f t="shared" si="108"/>
        <v>-0.64249999999999996</v>
      </c>
      <c r="L285" s="16">
        <f t="shared" si="109"/>
        <v>1.6724999999999994</v>
      </c>
      <c r="M285" s="19">
        <f t="shared" si="110"/>
        <v>-1.0745812499999996</v>
      </c>
      <c r="N285" s="20"/>
      <c r="O285" s="20"/>
      <c r="P285" s="20"/>
      <c r="R285" s="21"/>
    </row>
    <row r="286" spans="2:18" x14ac:dyDescent="0.25">
      <c r="B286" s="2">
        <v>35</v>
      </c>
      <c r="C286" s="3">
        <v>0.219</v>
      </c>
      <c r="D286" s="3" t="s">
        <v>33</v>
      </c>
      <c r="E286" s="19">
        <f t="shared" si="102"/>
        <v>0.22749999999999998</v>
      </c>
      <c r="F286" s="16">
        <f t="shared" si="103"/>
        <v>5</v>
      </c>
      <c r="G286" s="19">
        <f t="shared" si="104"/>
        <v>1.1375</v>
      </c>
      <c r="H286" s="1"/>
      <c r="I286" s="62">
        <f>I285+1.5</f>
        <v>16.172499999999999</v>
      </c>
      <c r="J286" s="63">
        <f>J285</f>
        <v>-1.2</v>
      </c>
      <c r="K286" s="19">
        <f t="shared" si="108"/>
        <v>-1.2</v>
      </c>
      <c r="L286" s="16">
        <f t="shared" si="109"/>
        <v>1.5</v>
      </c>
      <c r="M286" s="19">
        <f t="shared" si="110"/>
        <v>-1.7999999999999998</v>
      </c>
      <c r="N286" s="20"/>
      <c r="O286" s="20"/>
      <c r="P286" s="20"/>
      <c r="R286" s="21"/>
    </row>
    <row r="287" spans="2:18" x14ac:dyDescent="0.25">
      <c r="B287" s="17"/>
      <c r="C287" s="43"/>
      <c r="D287" s="43"/>
      <c r="E287" s="19"/>
      <c r="F287" s="16"/>
      <c r="G287" s="19"/>
      <c r="I287" s="60">
        <f>I286+1.5</f>
        <v>17.672499999999999</v>
      </c>
      <c r="J287" s="61">
        <f>J285</f>
        <v>-1.2</v>
      </c>
      <c r="K287" s="19">
        <f t="shared" si="108"/>
        <v>-1.2</v>
      </c>
      <c r="L287" s="16">
        <f t="shared" si="109"/>
        <v>1.5</v>
      </c>
      <c r="M287" s="19">
        <f t="shared" si="110"/>
        <v>-1.7999999999999998</v>
      </c>
      <c r="N287" s="20"/>
      <c r="O287" s="20"/>
      <c r="P287" s="20"/>
      <c r="R287" s="21"/>
    </row>
    <row r="288" spans="2:18" x14ac:dyDescent="0.25">
      <c r="B288" s="17"/>
      <c r="C288" s="43"/>
      <c r="D288" s="43"/>
      <c r="E288" s="19"/>
      <c r="F288" s="16"/>
      <c r="G288" s="19"/>
      <c r="I288" s="60">
        <f>I287+(J288-J287)*1.5</f>
        <v>19.697499999999998</v>
      </c>
      <c r="J288" s="64">
        <v>0.15</v>
      </c>
      <c r="K288" s="19">
        <f t="shared" ref="K288" si="111">AVERAGE(J287,J288)</f>
        <v>-0.52500000000000002</v>
      </c>
      <c r="L288" s="16">
        <f t="shared" ref="L288" si="112">I288-I287</f>
        <v>2.0249999999999986</v>
      </c>
      <c r="M288" s="19">
        <f t="shared" ref="M288" si="113">L288*K288</f>
        <v>-1.0631249999999992</v>
      </c>
      <c r="O288" s="24"/>
      <c r="P288" s="24"/>
    </row>
    <row r="289" spans="2:18" x14ac:dyDescent="0.25">
      <c r="B289" s="17"/>
      <c r="C289" s="43"/>
      <c r="D289" s="43"/>
      <c r="E289" s="19"/>
      <c r="F289" s="16"/>
      <c r="G289" s="19"/>
      <c r="I289" s="2">
        <v>20</v>
      </c>
      <c r="J289" s="3">
        <v>0.16200000000000001</v>
      </c>
      <c r="K289" s="19">
        <f t="shared" ref="K289:K293" si="114">AVERAGE(J288,J289)</f>
        <v>0.156</v>
      </c>
      <c r="L289" s="16">
        <f t="shared" ref="L289:L293" si="115">I289-I288</f>
        <v>0.30250000000000199</v>
      </c>
      <c r="M289" s="19">
        <f t="shared" ref="M289:M293" si="116">L289*K289</f>
        <v>4.7190000000000308E-2</v>
      </c>
      <c r="O289" s="14"/>
      <c r="P289" s="14"/>
    </row>
    <row r="290" spans="2:18" x14ac:dyDescent="0.25">
      <c r="B290" s="17"/>
      <c r="C290" s="43"/>
      <c r="D290" s="43"/>
      <c r="E290" s="19"/>
      <c r="F290" s="16"/>
      <c r="G290" s="19"/>
      <c r="I290" s="2">
        <v>21</v>
      </c>
      <c r="J290" s="3">
        <v>0.25</v>
      </c>
      <c r="K290" s="19">
        <f t="shared" si="114"/>
        <v>0.20600000000000002</v>
      </c>
      <c r="L290" s="16">
        <f t="shared" si="115"/>
        <v>1</v>
      </c>
      <c r="M290" s="19">
        <f t="shared" si="116"/>
        <v>0.20600000000000002</v>
      </c>
      <c r="O290" s="14"/>
      <c r="P290" s="14"/>
    </row>
    <row r="291" spans="2:18" x14ac:dyDescent="0.25">
      <c r="B291" s="17"/>
      <c r="C291" s="43"/>
      <c r="D291" s="43"/>
      <c r="E291" s="19"/>
      <c r="F291" s="16"/>
      <c r="G291" s="19"/>
      <c r="I291" s="2">
        <v>25</v>
      </c>
      <c r="J291" s="3">
        <v>0.24099999999999999</v>
      </c>
      <c r="K291" s="19">
        <f t="shared" si="114"/>
        <v>0.2455</v>
      </c>
      <c r="L291" s="16">
        <f t="shared" si="115"/>
        <v>4</v>
      </c>
      <c r="M291" s="19">
        <f t="shared" si="116"/>
        <v>0.98199999999999998</v>
      </c>
      <c r="O291" s="14"/>
      <c r="P291" s="14"/>
    </row>
    <row r="292" spans="2:18" x14ac:dyDescent="0.25">
      <c r="B292" s="17"/>
      <c r="C292" s="43"/>
      <c r="D292" s="43"/>
      <c r="E292" s="19"/>
      <c r="F292" s="16"/>
      <c r="G292" s="19"/>
      <c r="I292" s="2">
        <v>30</v>
      </c>
      <c r="J292" s="3">
        <v>0.23599999999999999</v>
      </c>
      <c r="K292" s="19">
        <f t="shared" si="114"/>
        <v>0.23849999999999999</v>
      </c>
      <c r="L292" s="16">
        <f t="shared" si="115"/>
        <v>5</v>
      </c>
      <c r="M292" s="19">
        <f t="shared" si="116"/>
        <v>1.1924999999999999</v>
      </c>
      <c r="O292" s="14"/>
      <c r="P292" s="14"/>
    </row>
    <row r="293" spans="2:18" x14ac:dyDescent="0.25">
      <c r="B293" s="17"/>
      <c r="C293" s="43"/>
      <c r="D293" s="43"/>
      <c r="E293" s="19"/>
      <c r="F293" s="16"/>
      <c r="G293" s="19"/>
      <c r="I293" s="2">
        <v>35</v>
      </c>
      <c r="J293" s="3">
        <v>0.219</v>
      </c>
      <c r="K293" s="19">
        <f t="shared" si="114"/>
        <v>0.22749999999999998</v>
      </c>
      <c r="L293" s="16">
        <f t="shared" si="115"/>
        <v>5</v>
      </c>
      <c r="M293" s="19">
        <f t="shared" si="116"/>
        <v>1.1375</v>
      </c>
      <c r="O293" s="14"/>
      <c r="P293" s="14"/>
    </row>
    <row r="294" spans="2:18" x14ac:dyDescent="0.25">
      <c r="B294" s="17"/>
      <c r="C294" s="43"/>
      <c r="D294" s="43"/>
      <c r="E294" s="19"/>
      <c r="F294" s="16"/>
      <c r="G294" s="19"/>
      <c r="I294" s="2"/>
      <c r="J294" s="3"/>
      <c r="K294" s="19"/>
      <c r="L294" s="16"/>
      <c r="M294" s="19"/>
      <c r="O294" s="14"/>
      <c r="P294" s="14"/>
    </row>
    <row r="295" spans="2:18" x14ac:dyDescent="0.25">
      <c r="B295" s="17"/>
      <c r="C295" s="43"/>
      <c r="D295" s="43"/>
      <c r="E295" s="19"/>
      <c r="F295" s="16"/>
      <c r="G295" s="19"/>
      <c r="H295" s="19"/>
      <c r="I295" s="2"/>
      <c r="J295" s="3"/>
      <c r="K295" s="19"/>
      <c r="L295" s="16"/>
      <c r="M295" s="19"/>
      <c r="N295" s="14"/>
      <c r="O295" s="14"/>
      <c r="P295" s="14"/>
    </row>
    <row r="296" spans="2:18" x14ac:dyDescent="0.25">
      <c r="B296" s="17"/>
      <c r="C296" s="43"/>
      <c r="D296" s="43"/>
      <c r="E296" s="19"/>
      <c r="F296" s="16"/>
      <c r="G296" s="19"/>
      <c r="H296" s="19"/>
      <c r="I296" s="2"/>
      <c r="J296" s="3"/>
      <c r="K296" s="19"/>
      <c r="L296" s="16">
        <f>SUM(L273:L295)</f>
        <v>35</v>
      </c>
      <c r="M296" s="19">
        <f>SUM(M274:M295)</f>
        <v>24.167483749999992</v>
      </c>
      <c r="N296" s="14"/>
      <c r="O296" s="14"/>
      <c r="P296" s="14"/>
    </row>
    <row r="297" spans="2:18" x14ac:dyDescent="0.25">
      <c r="B297" s="17"/>
      <c r="C297" s="43"/>
      <c r="D297" s="43"/>
      <c r="E297" s="19"/>
      <c r="F297" s="16"/>
      <c r="G297" s="19"/>
      <c r="H297" s="19"/>
      <c r="I297" s="2"/>
      <c r="J297" s="3"/>
      <c r="K297" s="19"/>
      <c r="L297" s="16"/>
      <c r="M297" s="19"/>
      <c r="N297" s="14"/>
      <c r="O297" s="14"/>
      <c r="P297" s="14"/>
    </row>
    <row r="298" spans="2:18" ht="15" x14ac:dyDescent="0.25">
      <c r="B298" s="13"/>
      <c r="C298" s="30"/>
      <c r="D298" s="30"/>
      <c r="E298" s="13"/>
      <c r="F298" s="26">
        <f>SUM(F273:F297)</f>
        <v>35</v>
      </c>
      <c r="G298" s="27">
        <f>SUM(G273:G297)</f>
        <v>29.576499999999992</v>
      </c>
      <c r="H298" s="19"/>
      <c r="I298" s="19"/>
      <c r="J298" s="13"/>
      <c r="K298" s="13"/>
      <c r="L298" s="29"/>
      <c r="M298" s="30"/>
      <c r="N298" s="14"/>
      <c r="O298" s="14"/>
      <c r="P298" s="14"/>
    </row>
    <row r="299" spans="2:18" ht="15" x14ac:dyDescent="0.25">
      <c r="B299" s="13"/>
      <c r="C299" s="30"/>
      <c r="D299" s="30"/>
      <c r="E299" s="13"/>
      <c r="F299" s="16"/>
      <c r="G299" s="19"/>
      <c r="H299" s="127" t="s">
        <v>10</v>
      </c>
      <c r="I299" s="127"/>
      <c r="J299" s="19">
        <f>G298</f>
        <v>29.576499999999992</v>
      </c>
      <c r="K299" s="19" t="s">
        <v>11</v>
      </c>
      <c r="L299" s="16">
        <f>M296</f>
        <v>24.167483749999992</v>
      </c>
      <c r="M299" s="19">
        <f>J299-L299</f>
        <v>5.4090162500000005</v>
      </c>
      <c r="N299" s="24"/>
      <c r="O299" s="14"/>
      <c r="P299" s="14"/>
    </row>
    <row r="300" spans="2:18" x14ac:dyDescent="0.25">
      <c r="B300" s="2"/>
      <c r="C300" s="3"/>
      <c r="D300" s="3"/>
      <c r="E300" s="19"/>
      <c r="F300" s="16"/>
      <c r="G300" s="19"/>
      <c r="H300" s="16"/>
      <c r="I300" s="16"/>
      <c r="J300" s="19"/>
      <c r="K300" s="19"/>
      <c r="L300" s="16"/>
      <c r="M300" s="19"/>
      <c r="N300" s="20"/>
      <c r="O300" s="20"/>
      <c r="P300" s="20"/>
      <c r="Q300" s="22"/>
      <c r="R300" s="21"/>
    </row>
    <row r="301" spans="2:18" ht="15" x14ac:dyDescent="0.25">
      <c r="B301" s="1" t="s">
        <v>7</v>
      </c>
      <c r="C301" s="1"/>
      <c r="D301" s="121">
        <v>1</v>
      </c>
      <c r="E301" s="121"/>
      <c r="J301" s="13"/>
      <c r="K301" s="13"/>
      <c r="L301" s="13"/>
      <c r="M301" s="13"/>
      <c r="N301" s="14"/>
      <c r="O301" s="14"/>
      <c r="P301" s="14"/>
    </row>
    <row r="302" spans="2:18" x14ac:dyDescent="0.25">
      <c r="B302" s="122" t="s">
        <v>8</v>
      </c>
      <c r="C302" s="122"/>
      <c r="D302" s="122"/>
      <c r="E302" s="122"/>
      <c r="F302" s="122"/>
      <c r="G302" s="122"/>
      <c r="H302" s="5" t="s">
        <v>5</v>
      </c>
      <c r="I302" s="122" t="s">
        <v>9</v>
      </c>
      <c r="J302" s="122"/>
      <c r="K302" s="122"/>
      <c r="L302" s="122"/>
      <c r="M302" s="122"/>
      <c r="N302" s="15"/>
      <c r="O302" s="15"/>
      <c r="P302" s="20">
        <f>I314-I312</f>
        <v>3</v>
      </c>
    </row>
    <row r="303" spans="2:18" x14ac:dyDescent="0.25">
      <c r="B303" s="2">
        <v>0</v>
      </c>
      <c r="C303" s="3">
        <v>0.29499999999999998</v>
      </c>
      <c r="D303" s="3" t="s">
        <v>34</v>
      </c>
      <c r="E303" s="16"/>
      <c r="F303" s="16"/>
      <c r="G303" s="16"/>
      <c r="H303" s="16"/>
      <c r="I303" s="17"/>
      <c r="J303" s="18"/>
      <c r="K303" s="19"/>
      <c r="L303" s="16"/>
      <c r="M303" s="19"/>
      <c r="N303" s="20"/>
      <c r="O303" s="20"/>
      <c r="P303" s="20"/>
      <c r="R303" s="21"/>
    </row>
    <row r="304" spans="2:18" x14ac:dyDescent="0.25">
      <c r="B304" s="2">
        <v>2</v>
      </c>
      <c r="C304" s="3">
        <v>1.1000000000000001</v>
      </c>
      <c r="D304" s="3"/>
      <c r="E304" s="19">
        <f>(C303+C304)/2</f>
        <v>0.69750000000000001</v>
      </c>
      <c r="F304" s="16">
        <f>B304-B303</f>
        <v>2</v>
      </c>
      <c r="G304" s="19">
        <f>E304*F304</f>
        <v>1.395</v>
      </c>
      <c r="H304" s="16"/>
      <c r="I304" s="2"/>
      <c r="J304" s="2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5">
      <c r="B305" s="2">
        <v>6</v>
      </c>
      <c r="C305" s="3">
        <v>2.9260000000000002</v>
      </c>
      <c r="D305" s="3" t="s">
        <v>32</v>
      </c>
      <c r="E305" s="19">
        <f t="shared" ref="E305:E316" si="117">(C304+C305)/2</f>
        <v>2.0129999999999999</v>
      </c>
      <c r="F305" s="16">
        <f t="shared" ref="F305:F316" si="118">B305-B304</f>
        <v>4</v>
      </c>
      <c r="G305" s="19">
        <f t="shared" ref="G305:G316" si="119">E305*F305</f>
        <v>8.0519999999999996</v>
      </c>
      <c r="H305" s="16"/>
      <c r="I305" s="2"/>
      <c r="J305" s="2"/>
      <c r="K305" s="19"/>
      <c r="L305" s="16"/>
      <c r="M305" s="19"/>
      <c r="N305" s="20"/>
      <c r="O305" s="20"/>
      <c r="P305" s="20"/>
      <c r="Q305" s="22"/>
      <c r="R305" s="21"/>
    </row>
    <row r="306" spans="2:18" x14ac:dyDescent="0.25">
      <c r="B306" s="2">
        <v>10</v>
      </c>
      <c r="C306" s="3">
        <v>2.9209999999999998</v>
      </c>
      <c r="D306" s="3" t="s">
        <v>22</v>
      </c>
      <c r="E306" s="19">
        <f t="shared" si="117"/>
        <v>2.9234999999999998</v>
      </c>
      <c r="F306" s="16">
        <f t="shared" si="118"/>
        <v>4</v>
      </c>
      <c r="G306" s="19">
        <f t="shared" si="119"/>
        <v>11.693999999999999</v>
      </c>
      <c r="H306" s="16"/>
      <c r="I306" s="2"/>
      <c r="J306" s="2"/>
      <c r="K306" s="19"/>
      <c r="L306" s="16"/>
      <c r="M306" s="19"/>
      <c r="N306" s="20"/>
      <c r="O306" s="20"/>
      <c r="P306" s="20"/>
      <c r="Q306" s="22"/>
      <c r="R306" s="21"/>
    </row>
    <row r="307" spans="2:18" x14ac:dyDescent="0.25">
      <c r="B307" s="2">
        <v>11</v>
      </c>
      <c r="C307" s="3">
        <v>1.7729999999999999</v>
      </c>
      <c r="D307" s="3"/>
      <c r="E307" s="19">
        <f t="shared" si="117"/>
        <v>2.347</v>
      </c>
      <c r="F307" s="16">
        <f t="shared" si="118"/>
        <v>1</v>
      </c>
      <c r="G307" s="19">
        <f t="shared" si="119"/>
        <v>2.347</v>
      </c>
      <c r="H307" s="16"/>
      <c r="I307" s="2"/>
      <c r="J307" s="2"/>
      <c r="K307" s="19"/>
      <c r="L307" s="16"/>
      <c r="M307" s="19"/>
      <c r="N307" s="20"/>
      <c r="O307" s="20"/>
      <c r="P307" s="20"/>
      <c r="Q307" s="22"/>
      <c r="R307" s="21"/>
    </row>
    <row r="308" spans="2:18" x14ac:dyDescent="0.25">
      <c r="B308" s="2">
        <v>13</v>
      </c>
      <c r="C308" s="3">
        <v>0.69599999999999995</v>
      </c>
      <c r="D308" s="3"/>
      <c r="E308" s="19">
        <f t="shared" si="117"/>
        <v>1.2344999999999999</v>
      </c>
      <c r="F308" s="16">
        <f t="shared" si="118"/>
        <v>2</v>
      </c>
      <c r="G308" s="19">
        <f t="shared" si="119"/>
        <v>2.4689999999999999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5">
      <c r="B309" s="2">
        <v>15</v>
      </c>
      <c r="C309" s="3">
        <v>9.9000000000000005E-2</v>
      </c>
      <c r="D309" s="3"/>
      <c r="E309" s="19">
        <f t="shared" si="117"/>
        <v>0.39749999999999996</v>
      </c>
      <c r="F309" s="16">
        <f t="shared" si="118"/>
        <v>2</v>
      </c>
      <c r="G309" s="19">
        <f t="shared" si="119"/>
        <v>0.79499999999999993</v>
      </c>
      <c r="H309" s="16"/>
      <c r="I309" s="2">
        <v>0</v>
      </c>
      <c r="J309" s="3">
        <v>0.29499999999999998</v>
      </c>
      <c r="K309" s="19"/>
      <c r="L309" s="16"/>
      <c r="M309" s="19"/>
      <c r="N309" s="20"/>
      <c r="O309" s="20"/>
      <c r="P309" s="20"/>
      <c r="Q309" s="22"/>
      <c r="R309" s="21"/>
    </row>
    <row r="310" spans="2:18" x14ac:dyDescent="0.25">
      <c r="B310" s="2">
        <v>17</v>
      </c>
      <c r="C310" s="3">
        <v>-4.0000000000000001E-3</v>
      </c>
      <c r="D310" s="3" t="s">
        <v>23</v>
      </c>
      <c r="E310" s="19">
        <f t="shared" si="117"/>
        <v>4.7500000000000001E-2</v>
      </c>
      <c r="F310" s="16">
        <f t="shared" si="118"/>
        <v>2</v>
      </c>
      <c r="G310" s="19">
        <f t="shared" si="119"/>
        <v>9.5000000000000001E-2</v>
      </c>
      <c r="H310" s="16"/>
      <c r="I310" s="2">
        <v>2</v>
      </c>
      <c r="J310" s="3">
        <v>1.1000000000000001</v>
      </c>
      <c r="K310" s="19">
        <f t="shared" ref="K310:K320" si="120">AVERAGE(J309,J310)</f>
        <v>0.69750000000000001</v>
      </c>
      <c r="L310" s="16">
        <f t="shared" ref="L310:L320" si="121">I310-I309</f>
        <v>2</v>
      </c>
      <c r="M310" s="19">
        <f t="shared" ref="M310:M320" si="122">L310*K310</f>
        <v>1.395</v>
      </c>
      <c r="N310" s="20"/>
      <c r="O310" s="20"/>
      <c r="P310" s="20"/>
      <c r="Q310" s="22"/>
      <c r="R310" s="21"/>
    </row>
    <row r="311" spans="2:18" x14ac:dyDescent="0.25">
      <c r="B311" s="2">
        <v>19</v>
      </c>
      <c r="C311" s="3">
        <v>9.8000000000000004E-2</v>
      </c>
      <c r="D311" s="3"/>
      <c r="E311" s="19">
        <f t="shared" si="117"/>
        <v>4.7E-2</v>
      </c>
      <c r="F311" s="16">
        <f t="shared" si="118"/>
        <v>2</v>
      </c>
      <c r="G311" s="19">
        <f t="shared" si="119"/>
        <v>9.4E-2</v>
      </c>
      <c r="H311" s="16"/>
      <c r="I311" s="2">
        <v>6</v>
      </c>
      <c r="J311" s="3">
        <v>2.9260000000000002</v>
      </c>
      <c r="K311" s="19">
        <f t="shared" si="120"/>
        <v>2.0129999999999999</v>
      </c>
      <c r="L311" s="16">
        <f t="shared" si="121"/>
        <v>4</v>
      </c>
      <c r="M311" s="19">
        <f t="shared" si="122"/>
        <v>8.0519999999999996</v>
      </c>
      <c r="N311" s="24"/>
      <c r="O311" s="24"/>
      <c r="P311" s="24"/>
      <c r="Q311" s="22"/>
      <c r="R311" s="21"/>
    </row>
    <row r="312" spans="2:18" x14ac:dyDescent="0.25">
      <c r="B312" s="2">
        <v>21</v>
      </c>
      <c r="C312" s="3">
        <v>0.13</v>
      </c>
      <c r="D312" s="3"/>
      <c r="E312" s="19">
        <f t="shared" si="117"/>
        <v>0.114</v>
      </c>
      <c r="F312" s="16">
        <f t="shared" si="118"/>
        <v>2</v>
      </c>
      <c r="G312" s="19">
        <f t="shared" si="119"/>
        <v>0.22800000000000001</v>
      </c>
      <c r="H312" s="16"/>
      <c r="I312" s="2">
        <v>10</v>
      </c>
      <c r="J312" s="3">
        <v>2.9209999999999998</v>
      </c>
      <c r="K312" s="19">
        <f t="shared" si="120"/>
        <v>2.9234999999999998</v>
      </c>
      <c r="L312" s="16">
        <f t="shared" si="121"/>
        <v>4</v>
      </c>
      <c r="M312" s="19">
        <f t="shared" si="122"/>
        <v>11.693999999999999</v>
      </c>
      <c r="N312" s="20"/>
      <c r="O312" s="20"/>
      <c r="P312" s="20"/>
      <c r="Q312" s="22"/>
      <c r="R312" s="21"/>
    </row>
    <row r="313" spans="2:18" x14ac:dyDescent="0.25">
      <c r="B313" s="2">
        <v>23</v>
      </c>
      <c r="C313" s="3">
        <v>0.20399999999999999</v>
      </c>
      <c r="D313" s="3"/>
      <c r="E313" s="19">
        <f t="shared" si="117"/>
        <v>0.16699999999999998</v>
      </c>
      <c r="F313" s="16">
        <f t="shared" si="118"/>
        <v>2</v>
      </c>
      <c r="G313" s="19">
        <f t="shared" si="119"/>
        <v>0.33399999999999996</v>
      </c>
      <c r="H313" s="1"/>
      <c r="I313" s="2">
        <v>11</v>
      </c>
      <c r="J313" s="3">
        <v>1.7729999999999999</v>
      </c>
      <c r="K313" s="19">
        <f t="shared" si="120"/>
        <v>2.347</v>
      </c>
      <c r="L313" s="16">
        <f t="shared" si="121"/>
        <v>1</v>
      </c>
      <c r="M313" s="19">
        <f t="shared" si="122"/>
        <v>2.347</v>
      </c>
      <c r="N313" s="24"/>
      <c r="O313" s="24"/>
      <c r="P313" s="24"/>
      <c r="Q313" s="22"/>
      <c r="R313" s="21"/>
    </row>
    <row r="314" spans="2:18" x14ac:dyDescent="0.25">
      <c r="B314" s="2">
        <v>24</v>
      </c>
      <c r="C314" s="3">
        <v>0.30599999999999999</v>
      </c>
      <c r="D314" s="3" t="s">
        <v>24</v>
      </c>
      <c r="E314" s="19">
        <f t="shared" si="117"/>
        <v>0.255</v>
      </c>
      <c r="F314" s="16">
        <f t="shared" si="118"/>
        <v>1</v>
      </c>
      <c r="G314" s="19">
        <f t="shared" si="119"/>
        <v>0.255</v>
      </c>
      <c r="H314" s="1"/>
      <c r="I314" s="2">
        <v>13</v>
      </c>
      <c r="J314" s="3">
        <v>0.69599999999999995</v>
      </c>
      <c r="K314" s="19">
        <f t="shared" si="120"/>
        <v>1.2344999999999999</v>
      </c>
      <c r="L314" s="16">
        <f t="shared" si="121"/>
        <v>2</v>
      </c>
      <c r="M314" s="19">
        <f t="shared" si="122"/>
        <v>2.4689999999999999</v>
      </c>
      <c r="N314" s="24"/>
      <c r="O314" s="24"/>
      <c r="P314" s="24"/>
      <c r="Q314" s="22"/>
      <c r="R314" s="21"/>
    </row>
    <row r="315" spans="2:18" x14ac:dyDescent="0.25">
      <c r="B315" s="2">
        <v>30</v>
      </c>
      <c r="C315" s="3">
        <v>0.29599999999999999</v>
      </c>
      <c r="D315" s="3"/>
      <c r="E315" s="19">
        <f t="shared" si="117"/>
        <v>0.30099999999999999</v>
      </c>
      <c r="F315" s="16">
        <f t="shared" si="118"/>
        <v>6</v>
      </c>
      <c r="G315" s="19">
        <f t="shared" si="119"/>
        <v>1.806</v>
      </c>
      <c r="H315" s="1"/>
      <c r="I315" s="2">
        <v>15</v>
      </c>
      <c r="J315" s="3">
        <v>9.9000000000000005E-2</v>
      </c>
      <c r="K315" s="19">
        <f t="shared" si="120"/>
        <v>0.39749999999999996</v>
      </c>
      <c r="L315" s="16">
        <f t="shared" si="121"/>
        <v>2</v>
      </c>
      <c r="M315" s="19">
        <f t="shared" si="122"/>
        <v>0.79499999999999993</v>
      </c>
      <c r="N315" s="20"/>
      <c r="O315" s="20"/>
      <c r="P315" s="20"/>
      <c r="R315" s="21"/>
    </row>
    <row r="316" spans="2:18" x14ac:dyDescent="0.25">
      <c r="B316" s="2">
        <v>35</v>
      </c>
      <c r="C316" s="3">
        <v>0.28499999999999998</v>
      </c>
      <c r="D316" s="3" t="s">
        <v>33</v>
      </c>
      <c r="E316" s="19">
        <f t="shared" si="117"/>
        <v>0.29049999999999998</v>
      </c>
      <c r="F316" s="16">
        <f t="shared" si="118"/>
        <v>5</v>
      </c>
      <c r="G316" s="19">
        <f t="shared" si="119"/>
        <v>1.4524999999999999</v>
      </c>
      <c r="H316" s="1"/>
      <c r="I316" s="60">
        <f>I315+(J315-J316)*1.5</f>
        <v>16.948499999999999</v>
      </c>
      <c r="J316" s="61">
        <v>-1.2</v>
      </c>
      <c r="K316" s="19">
        <f t="shared" si="120"/>
        <v>-0.55049999999999999</v>
      </c>
      <c r="L316" s="16">
        <f t="shared" si="121"/>
        <v>1.9484999999999992</v>
      </c>
      <c r="M316" s="19">
        <f t="shared" si="122"/>
        <v>-1.0726492499999996</v>
      </c>
      <c r="N316" s="20"/>
      <c r="O316" s="20"/>
      <c r="P316" s="20"/>
      <c r="R316" s="21"/>
    </row>
    <row r="317" spans="2:18" x14ac:dyDescent="0.25">
      <c r="B317" s="2"/>
      <c r="C317" s="3"/>
      <c r="D317" s="3"/>
      <c r="E317" s="19"/>
      <c r="F317" s="16"/>
      <c r="G317" s="19"/>
      <c r="H317" s="1"/>
      <c r="I317" s="62">
        <f>I316+1.5</f>
        <v>18.448499999999999</v>
      </c>
      <c r="J317" s="63">
        <f>J316</f>
        <v>-1.2</v>
      </c>
      <c r="K317" s="19">
        <f t="shared" si="120"/>
        <v>-1.2</v>
      </c>
      <c r="L317" s="16">
        <f t="shared" si="121"/>
        <v>1.5</v>
      </c>
      <c r="M317" s="19">
        <f t="shared" si="122"/>
        <v>-1.7999999999999998</v>
      </c>
      <c r="N317" s="20"/>
      <c r="O317" s="20"/>
      <c r="P317" s="20"/>
      <c r="R317" s="21"/>
    </row>
    <row r="318" spans="2:18" x14ac:dyDescent="0.25">
      <c r="B318" s="17"/>
      <c r="C318" s="43"/>
      <c r="D318" s="43"/>
      <c r="E318" s="19"/>
      <c r="F318" s="16"/>
      <c r="G318" s="19"/>
      <c r="I318" s="60">
        <f>I317+1.5</f>
        <v>19.948499999999999</v>
      </c>
      <c r="J318" s="61">
        <f>J316</f>
        <v>-1.2</v>
      </c>
      <c r="K318" s="19">
        <f t="shared" si="120"/>
        <v>-1.2</v>
      </c>
      <c r="L318" s="16">
        <f t="shared" si="121"/>
        <v>1.5</v>
      </c>
      <c r="M318" s="19">
        <f t="shared" si="122"/>
        <v>-1.7999999999999998</v>
      </c>
      <c r="N318" s="20"/>
      <c r="O318" s="20"/>
      <c r="P318" s="20"/>
      <c r="R318" s="21"/>
    </row>
    <row r="319" spans="2:18" x14ac:dyDescent="0.25">
      <c r="B319" s="17"/>
      <c r="C319" s="43"/>
      <c r="D319" s="43"/>
      <c r="E319" s="19"/>
      <c r="F319" s="16"/>
      <c r="G319" s="19"/>
      <c r="I319" s="60">
        <f>I318+(J319-J318)*1.5</f>
        <v>21.973499999999998</v>
      </c>
      <c r="J319" s="64">
        <v>0.15</v>
      </c>
      <c r="K319" s="19">
        <f t="shared" si="120"/>
        <v>-0.52500000000000002</v>
      </c>
      <c r="L319" s="16">
        <f t="shared" si="121"/>
        <v>2.0249999999999986</v>
      </c>
      <c r="M319" s="19">
        <f t="shared" si="122"/>
        <v>-1.0631249999999992</v>
      </c>
      <c r="O319" s="24"/>
      <c r="P319" s="24"/>
    </row>
    <row r="320" spans="2:18" x14ac:dyDescent="0.25">
      <c r="B320" s="17"/>
      <c r="C320" s="43"/>
      <c r="D320" s="43"/>
      <c r="E320" s="19"/>
      <c r="F320" s="16"/>
      <c r="G320" s="19"/>
      <c r="I320" s="2">
        <v>23</v>
      </c>
      <c r="J320" s="3">
        <v>0.20399999999999999</v>
      </c>
      <c r="K320" s="19">
        <f t="shared" si="120"/>
        <v>0.17699999999999999</v>
      </c>
      <c r="L320" s="16">
        <f t="shared" si="121"/>
        <v>1.0265000000000022</v>
      </c>
      <c r="M320" s="19">
        <f t="shared" si="122"/>
        <v>0.18169050000000037</v>
      </c>
      <c r="O320" s="14"/>
      <c r="P320" s="14"/>
    </row>
    <row r="321" spans="2:18" x14ac:dyDescent="0.25">
      <c r="B321" s="17"/>
      <c r="C321" s="43"/>
      <c r="D321" s="43"/>
      <c r="E321" s="19"/>
      <c r="F321" s="16"/>
      <c r="G321" s="19"/>
      <c r="I321" s="2">
        <v>24</v>
      </c>
      <c r="J321" s="3">
        <v>0.30599999999999999</v>
      </c>
      <c r="K321" s="19">
        <f t="shared" ref="K321:K323" si="123">AVERAGE(J320,J321)</f>
        <v>0.255</v>
      </c>
      <c r="L321" s="16">
        <f t="shared" ref="L321:L323" si="124">I321-I320</f>
        <v>1</v>
      </c>
      <c r="M321" s="19">
        <f t="shared" ref="M321:M323" si="125">L321*K321</f>
        <v>0.255</v>
      </c>
      <c r="O321" s="14"/>
      <c r="P321" s="14"/>
    </row>
    <row r="322" spans="2:18" x14ac:dyDescent="0.25">
      <c r="B322" s="17"/>
      <c r="C322" s="43"/>
      <c r="D322" s="43"/>
      <c r="E322" s="19"/>
      <c r="F322" s="16"/>
      <c r="G322" s="19"/>
      <c r="H322" s="19"/>
      <c r="I322" s="2">
        <v>30</v>
      </c>
      <c r="J322" s="3">
        <v>0.29599999999999999</v>
      </c>
      <c r="K322" s="19">
        <f t="shared" si="123"/>
        <v>0.30099999999999999</v>
      </c>
      <c r="L322" s="16">
        <f t="shared" si="124"/>
        <v>6</v>
      </c>
      <c r="M322" s="19">
        <f t="shared" si="125"/>
        <v>1.806</v>
      </c>
      <c r="N322" s="14"/>
      <c r="O322" s="14"/>
      <c r="P322" s="14"/>
    </row>
    <row r="323" spans="2:18" x14ac:dyDescent="0.25">
      <c r="B323" s="17"/>
      <c r="C323" s="43"/>
      <c r="D323" s="43"/>
      <c r="E323" s="19"/>
      <c r="F323" s="16"/>
      <c r="G323" s="19"/>
      <c r="H323" s="19"/>
      <c r="I323" s="2">
        <v>35</v>
      </c>
      <c r="J323" s="3">
        <v>0.28499999999999998</v>
      </c>
      <c r="K323" s="19">
        <f t="shared" si="123"/>
        <v>0.29049999999999998</v>
      </c>
      <c r="L323" s="16">
        <f t="shared" si="124"/>
        <v>5</v>
      </c>
      <c r="M323" s="19">
        <f t="shared" si="125"/>
        <v>1.4524999999999999</v>
      </c>
      <c r="N323" s="14"/>
      <c r="O323" s="14"/>
      <c r="P323" s="14"/>
    </row>
    <row r="324" spans="2:18" x14ac:dyDescent="0.25">
      <c r="B324" s="17"/>
      <c r="C324" s="43"/>
      <c r="D324" s="43"/>
      <c r="E324" s="19"/>
      <c r="F324" s="16"/>
      <c r="G324" s="19"/>
      <c r="H324" s="19"/>
      <c r="I324" s="17"/>
      <c r="J324" s="17"/>
      <c r="K324" s="19"/>
      <c r="L324" s="16"/>
      <c r="M324" s="19"/>
      <c r="N324" s="14"/>
      <c r="O324" s="14"/>
      <c r="P324" s="14"/>
    </row>
    <row r="325" spans="2:18" x14ac:dyDescent="0.25">
      <c r="B325" s="17"/>
      <c r="C325" s="43"/>
      <c r="D325" s="43"/>
      <c r="E325" s="19"/>
      <c r="F325" s="16"/>
      <c r="G325" s="19"/>
      <c r="H325" s="19"/>
      <c r="I325" s="17"/>
      <c r="J325" s="17"/>
      <c r="K325" s="19"/>
      <c r="L325" s="16"/>
      <c r="M325" s="19"/>
      <c r="N325" s="14"/>
      <c r="O325" s="14"/>
      <c r="P325" s="14"/>
    </row>
    <row r="326" spans="2:18" x14ac:dyDescent="0.25">
      <c r="B326" s="17"/>
      <c r="C326" s="43"/>
      <c r="D326" s="43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5">
      <c r="B327" s="17"/>
      <c r="C327" s="43"/>
      <c r="D327" s="43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5">
      <c r="B328" s="17"/>
      <c r="C328" s="43"/>
      <c r="D328" s="43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x14ac:dyDescent="0.25">
      <c r="B329" s="17"/>
      <c r="C329" s="43"/>
      <c r="D329" s="43"/>
      <c r="E329" s="19"/>
      <c r="F329" s="16"/>
      <c r="G329" s="19"/>
      <c r="H329" s="19"/>
      <c r="I329" s="17"/>
      <c r="J329" s="17"/>
      <c r="K329" s="19"/>
      <c r="L329" s="16"/>
      <c r="M329" s="19"/>
      <c r="N329" s="14"/>
      <c r="O329" s="14"/>
      <c r="P329" s="14"/>
    </row>
    <row r="330" spans="2:18" x14ac:dyDescent="0.25">
      <c r="B330" s="17"/>
      <c r="C330" s="43"/>
      <c r="D330" s="43"/>
      <c r="E330" s="19"/>
      <c r="F330" s="16"/>
      <c r="G330" s="19"/>
      <c r="H330" s="19"/>
      <c r="I330" s="17"/>
      <c r="J330" s="17"/>
      <c r="K330" s="19"/>
      <c r="L330" s="16"/>
      <c r="M330" s="19"/>
      <c r="N330" s="14"/>
      <c r="O330" s="14"/>
      <c r="P330" s="14"/>
    </row>
    <row r="331" spans="2:18" x14ac:dyDescent="0.25">
      <c r="B331" s="17"/>
      <c r="C331" s="43"/>
      <c r="D331" s="43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5">
      <c r="B332" s="17"/>
      <c r="C332" s="43"/>
      <c r="D332" s="43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ht="15" x14ac:dyDescent="0.25">
      <c r="B333" s="13"/>
      <c r="C333" s="30"/>
      <c r="D333" s="30"/>
      <c r="E333" s="13"/>
      <c r="F333" s="26">
        <f>SUM(F304:F332)</f>
        <v>35</v>
      </c>
      <c r="G333" s="26">
        <f>SUM(G304:G332)</f>
        <v>31.016500000000004</v>
      </c>
      <c r="H333" s="19"/>
      <c r="I333" s="19"/>
      <c r="J333" s="13"/>
      <c r="K333" s="13"/>
      <c r="L333" s="29">
        <f>SUM(L307:L332)</f>
        <v>35</v>
      </c>
      <c r="M333" s="29">
        <f>SUM(M307:M332)</f>
        <v>24.711416250000006</v>
      </c>
      <c r="N333" s="14"/>
      <c r="O333" s="14"/>
      <c r="P333" s="14"/>
    </row>
    <row r="334" spans="2:18" ht="15" x14ac:dyDescent="0.25">
      <c r="B334" s="13"/>
      <c r="C334" s="30"/>
      <c r="D334" s="30"/>
      <c r="E334" s="13"/>
      <c r="F334" s="16"/>
      <c r="G334" s="19"/>
      <c r="H334" s="127" t="s">
        <v>10</v>
      </c>
      <c r="I334" s="127"/>
      <c r="J334" s="16">
        <f>G333</f>
        <v>31.016500000000004</v>
      </c>
      <c r="K334" s="19" t="s">
        <v>11</v>
      </c>
      <c r="L334" s="16">
        <f>M333</f>
        <v>24.711416250000006</v>
      </c>
      <c r="M334" s="19">
        <f>J334-L334</f>
        <v>6.3050837499999979</v>
      </c>
      <c r="N334" s="24"/>
      <c r="O334" s="14"/>
      <c r="P334" s="14"/>
    </row>
    <row r="335" spans="2:18" ht="13.5" customHeight="1" x14ac:dyDescent="0.25">
      <c r="B335" s="2"/>
      <c r="C335" s="3"/>
      <c r="D335" s="3"/>
      <c r="E335" s="19"/>
      <c r="F335" s="16"/>
      <c r="G335" s="19"/>
      <c r="H335" s="16"/>
      <c r="I335" s="21"/>
      <c r="J335" s="23"/>
      <c r="K335" s="19"/>
      <c r="L335" s="16"/>
      <c r="M335" s="19"/>
      <c r="N335" s="20"/>
      <c r="O335" s="20"/>
      <c r="P335" s="20"/>
      <c r="Q335" s="22"/>
      <c r="R335" s="21"/>
    </row>
    <row r="336" spans="2:18" ht="15" x14ac:dyDescent="0.25">
      <c r="B336" s="1" t="s">
        <v>7</v>
      </c>
      <c r="C336" s="1"/>
      <c r="D336" s="121">
        <v>1.1000000000000001</v>
      </c>
      <c r="E336" s="121"/>
      <c r="J336" s="13"/>
      <c r="K336" s="13"/>
      <c r="L336" s="13"/>
      <c r="M336" s="13"/>
      <c r="N336" s="14"/>
      <c r="O336" s="14"/>
      <c r="P336" s="14"/>
    </row>
    <row r="337" spans="2:18" x14ac:dyDescent="0.25">
      <c r="B337" s="122" t="s">
        <v>8</v>
      </c>
      <c r="C337" s="122"/>
      <c r="D337" s="122"/>
      <c r="E337" s="122"/>
      <c r="F337" s="122"/>
      <c r="G337" s="122"/>
      <c r="H337" s="5" t="s">
        <v>5</v>
      </c>
      <c r="I337" s="122" t="s">
        <v>9</v>
      </c>
      <c r="J337" s="122"/>
      <c r="K337" s="122"/>
      <c r="L337" s="122"/>
      <c r="M337" s="122"/>
      <c r="N337" s="15"/>
      <c r="O337" s="15"/>
      <c r="P337" s="20">
        <f>I349-I347</f>
        <v>5</v>
      </c>
    </row>
    <row r="338" spans="2:18" x14ac:dyDescent="0.25">
      <c r="B338" s="2">
        <v>0</v>
      </c>
      <c r="C338" s="3">
        <v>9.2999999999999999E-2</v>
      </c>
      <c r="D338" s="3" t="s">
        <v>39</v>
      </c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5">
      <c r="B339" s="2">
        <v>2</v>
      </c>
      <c r="C339" s="3">
        <v>0.88800000000000001</v>
      </c>
      <c r="D339" s="3"/>
      <c r="E339" s="19">
        <f>(C338+C339)/2</f>
        <v>0.49049999999999999</v>
      </c>
      <c r="F339" s="16">
        <f>B339-B338</f>
        <v>2</v>
      </c>
      <c r="G339" s="19">
        <f>E339*F339</f>
        <v>0.98099999999999998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5">
      <c r="B340" s="2">
        <v>6</v>
      </c>
      <c r="C340" s="3">
        <v>2.964</v>
      </c>
      <c r="D340" s="3" t="s">
        <v>32</v>
      </c>
      <c r="E340" s="19">
        <f t="shared" ref="E340:E354" si="126">(C339+C340)/2</f>
        <v>1.9259999999999999</v>
      </c>
      <c r="F340" s="16">
        <f t="shared" ref="F340:F354" si="127">B340-B339</f>
        <v>4</v>
      </c>
      <c r="G340" s="19">
        <f t="shared" ref="G340:G354" si="128">E340*F340</f>
        <v>7.7039999999999997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5">
      <c r="B341" s="2">
        <v>10</v>
      </c>
      <c r="C341" s="3">
        <v>2.9529999999999998</v>
      </c>
      <c r="D341" s="3" t="s">
        <v>22</v>
      </c>
      <c r="E341" s="19">
        <f t="shared" si="126"/>
        <v>2.9584999999999999</v>
      </c>
      <c r="F341" s="16">
        <f t="shared" si="127"/>
        <v>4</v>
      </c>
      <c r="G341" s="19">
        <f t="shared" si="128"/>
        <v>11.834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5">
      <c r="B342" s="2">
        <v>11</v>
      </c>
      <c r="C342" s="3">
        <v>1.6819999999999999</v>
      </c>
      <c r="D342" s="3"/>
      <c r="E342" s="19">
        <f t="shared" si="126"/>
        <v>2.3174999999999999</v>
      </c>
      <c r="F342" s="16">
        <f t="shared" si="127"/>
        <v>1</v>
      </c>
      <c r="G342" s="19">
        <f t="shared" si="128"/>
        <v>2.3174999999999999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5">
      <c r="B343" s="2">
        <v>13</v>
      </c>
      <c r="C343" s="3">
        <v>0.98599999999999999</v>
      </c>
      <c r="D343" s="3"/>
      <c r="E343" s="19">
        <f t="shared" si="126"/>
        <v>1.3340000000000001</v>
      </c>
      <c r="F343" s="16">
        <f t="shared" si="127"/>
        <v>2</v>
      </c>
      <c r="G343" s="19">
        <f t="shared" si="128"/>
        <v>2.6680000000000001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5">
      <c r="B344" s="2">
        <v>15</v>
      </c>
      <c r="C344" s="3">
        <v>0.58699999999999997</v>
      </c>
      <c r="D344" s="3"/>
      <c r="E344" s="19">
        <f t="shared" si="126"/>
        <v>0.78649999999999998</v>
      </c>
      <c r="F344" s="16">
        <f t="shared" si="127"/>
        <v>2</v>
      </c>
      <c r="G344" s="19">
        <f t="shared" si="128"/>
        <v>1.573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5">
      <c r="B345" s="2">
        <v>17</v>
      </c>
      <c r="C345" s="3">
        <v>0.14699999999999999</v>
      </c>
      <c r="D345" s="3"/>
      <c r="E345" s="19">
        <f t="shared" si="126"/>
        <v>0.36699999999999999</v>
      </c>
      <c r="F345" s="16">
        <f t="shared" si="127"/>
        <v>2</v>
      </c>
      <c r="G345" s="19">
        <f t="shared" si="128"/>
        <v>0.73399999999999999</v>
      </c>
      <c r="H345" s="16"/>
      <c r="I345" s="2">
        <v>0</v>
      </c>
      <c r="J345" s="3">
        <v>9.2999999999999999E-2</v>
      </c>
      <c r="K345" s="19"/>
      <c r="L345" s="16"/>
      <c r="M345" s="19"/>
      <c r="N345" s="20"/>
      <c r="O345" s="20"/>
      <c r="P345" s="20"/>
      <c r="Q345" s="22"/>
      <c r="R345" s="21"/>
    </row>
    <row r="346" spans="2:18" x14ac:dyDescent="0.25">
      <c r="B346" s="2">
        <v>19</v>
      </c>
      <c r="C346" s="3">
        <v>4.3999999999999997E-2</v>
      </c>
      <c r="D346" s="3" t="s">
        <v>23</v>
      </c>
      <c r="E346" s="19">
        <f t="shared" si="126"/>
        <v>9.5500000000000002E-2</v>
      </c>
      <c r="F346" s="16">
        <f t="shared" si="127"/>
        <v>2</v>
      </c>
      <c r="G346" s="19">
        <f t="shared" si="128"/>
        <v>0.191</v>
      </c>
      <c r="H346" s="16"/>
      <c r="I346" s="2">
        <v>2</v>
      </c>
      <c r="J346" s="3">
        <v>0.88800000000000001</v>
      </c>
      <c r="K346" s="19">
        <f t="shared" ref="K346:K353" si="129">AVERAGE(J345,J346)</f>
        <v>0.49049999999999999</v>
      </c>
      <c r="L346" s="16">
        <f t="shared" ref="L346:L353" si="130">I346-I345</f>
        <v>2</v>
      </c>
      <c r="M346" s="19">
        <f t="shared" ref="M346:M353" si="131">L346*K346</f>
        <v>0.98099999999999998</v>
      </c>
      <c r="N346" s="24"/>
      <c r="O346" s="24"/>
      <c r="P346" s="24"/>
      <c r="Q346" s="22"/>
      <c r="R346" s="21"/>
    </row>
    <row r="347" spans="2:18" x14ac:dyDescent="0.25">
      <c r="B347" s="2">
        <v>21</v>
      </c>
      <c r="C347" s="3">
        <v>0.14599999999999999</v>
      </c>
      <c r="D347" s="3"/>
      <c r="E347" s="19">
        <f t="shared" si="126"/>
        <v>9.5000000000000001E-2</v>
      </c>
      <c r="F347" s="16">
        <f t="shared" si="127"/>
        <v>2</v>
      </c>
      <c r="G347" s="19">
        <f t="shared" si="128"/>
        <v>0.19</v>
      </c>
      <c r="H347" s="16"/>
      <c r="I347" s="2">
        <v>6</v>
      </c>
      <c r="J347" s="3">
        <v>2.964</v>
      </c>
      <c r="K347" s="19">
        <f t="shared" si="129"/>
        <v>1.9259999999999999</v>
      </c>
      <c r="L347" s="16">
        <f t="shared" si="130"/>
        <v>4</v>
      </c>
      <c r="M347" s="19">
        <f t="shared" si="131"/>
        <v>7.7039999999999997</v>
      </c>
      <c r="N347" s="20"/>
      <c r="O347" s="20"/>
      <c r="P347" s="20"/>
      <c r="Q347" s="22"/>
      <c r="R347" s="21"/>
    </row>
    <row r="348" spans="2:18" x14ac:dyDescent="0.25">
      <c r="B348" s="2">
        <v>23</v>
      </c>
      <c r="C348" s="3">
        <v>0.57799999999999996</v>
      </c>
      <c r="D348" s="3"/>
      <c r="E348" s="19">
        <f t="shared" si="126"/>
        <v>0.36199999999999999</v>
      </c>
      <c r="F348" s="16">
        <f t="shared" si="127"/>
        <v>2</v>
      </c>
      <c r="G348" s="19">
        <f t="shared" si="128"/>
        <v>0.72399999999999998</v>
      </c>
      <c r="H348" s="1"/>
      <c r="I348" s="2">
        <v>10</v>
      </c>
      <c r="J348" s="3">
        <v>2.9529999999999998</v>
      </c>
      <c r="K348" s="19">
        <f t="shared" si="129"/>
        <v>2.9584999999999999</v>
      </c>
      <c r="L348" s="16">
        <f t="shared" si="130"/>
        <v>4</v>
      </c>
      <c r="M348" s="19">
        <f t="shared" si="131"/>
        <v>11.834</v>
      </c>
      <c r="N348" s="24"/>
      <c r="O348" s="24"/>
      <c r="P348" s="24"/>
      <c r="Q348" s="22"/>
      <c r="R348" s="21"/>
    </row>
    <row r="349" spans="2:18" x14ac:dyDescent="0.25">
      <c r="B349" s="2">
        <v>25</v>
      </c>
      <c r="C349" s="3">
        <v>0.97199999999999998</v>
      </c>
      <c r="D349" s="3"/>
      <c r="E349" s="19">
        <f t="shared" si="126"/>
        <v>0.77499999999999991</v>
      </c>
      <c r="F349" s="16">
        <f t="shared" si="127"/>
        <v>2</v>
      </c>
      <c r="G349" s="19">
        <f t="shared" si="128"/>
        <v>1.5499999999999998</v>
      </c>
      <c r="H349" s="1"/>
      <c r="I349" s="2">
        <v>11</v>
      </c>
      <c r="J349" s="3">
        <v>1.6819999999999999</v>
      </c>
      <c r="K349" s="19">
        <f t="shared" si="129"/>
        <v>2.3174999999999999</v>
      </c>
      <c r="L349" s="16">
        <f t="shared" si="130"/>
        <v>1</v>
      </c>
      <c r="M349" s="19">
        <f t="shared" si="131"/>
        <v>2.3174999999999999</v>
      </c>
      <c r="N349" s="24"/>
      <c r="O349" s="24"/>
      <c r="P349" s="24"/>
      <c r="Q349" s="22"/>
      <c r="R349" s="21"/>
    </row>
    <row r="350" spans="2:18" x14ac:dyDescent="0.25">
      <c r="B350" s="2">
        <v>27</v>
      </c>
      <c r="C350" s="3">
        <v>1.587</v>
      </c>
      <c r="D350" s="3"/>
      <c r="E350" s="19">
        <f t="shared" si="126"/>
        <v>1.2795000000000001</v>
      </c>
      <c r="F350" s="16">
        <f t="shared" si="127"/>
        <v>2</v>
      </c>
      <c r="G350" s="19">
        <f t="shared" si="128"/>
        <v>2.5590000000000002</v>
      </c>
      <c r="H350" s="1"/>
      <c r="I350" s="2">
        <v>13</v>
      </c>
      <c r="J350" s="3">
        <v>0.98599999999999999</v>
      </c>
      <c r="K350" s="19">
        <f t="shared" si="129"/>
        <v>1.3340000000000001</v>
      </c>
      <c r="L350" s="16">
        <f t="shared" si="130"/>
        <v>2</v>
      </c>
      <c r="M350" s="19">
        <f t="shared" si="131"/>
        <v>2.6680000000000001</v>
      </c>
      <c r="N350" s="20"/>
      <c r="O350" s="20"/>
      <c r="P350" s="20"/>
      <c r="R350" s="21"/>
    </row>
    <row r="351" spans="2:18" x14ac:dyDescent="0.25">
      <c r="B351" s="2">
        <v>28</v>
      </c>
      <c r="C351" s="3">
        <v>2.4820000000000002</v>
      </c>
      <c r="D351" s="3" t="s">
        <v>24</v>
      </c>
      <c r="E351" s="19">
        <f t="shared" si="126"/>
        <v>2.0345</v>
      </c>
      <c r="F351" s="16">
        <f t="shared" si="127"/>
        <v>1</v>
      </c>
      <c r="G351" s="19">
        <f t="shared" si="128"/>
        <v>2.0345</v>
      </c>
      <c r="H351" s="1"/>
      <c r="I351" s="2">
        <v>14</v>
      </c>
      <c r="J351" s="3">
        <v>0.8</v>
      </c>
      <c r="K351" s="19">
        <f t="shared" si="129"/>
        <v>0.89300000000000002</v>
      </c>
      <c r="L351" s="16">
        <f t="shared" si="130"/>
        <v>1</v>
      </c>
      <c r="M351" s="19">
        <f t="shared" si="131"/>
        <v>0.89300000000000002</v>
      </c>
      <c r="N351" s="20"/>
      <c r="O351" s="20"/>
      <c r="P351" s="20"/>
      <c r="R351" s="21"/>
    </row>
    <row r="352" spans="2:18" x14ac:dyDescent="0.25">
      <c r="B352" s="2">
        <v>29</v>
      </c>
      <c r="C352" s="3">
        <v>2.464</v>
      </c>
      <c r="D352" s="3"/>
      <c r="E352" s="19">
        <f t="shared" si="126"/>
        <v>2.4729999999999999</v>
      </c>
      <c r="F352" s="16">
        <f t="shared" si="127"/>
        <v>1</v>
      </c>
      <c r="G352" s="19">
        <f t="shared" si="128"/>
        <v>2.4729999999999999</v>
      </c>
      <c r="H352" s="1"/>
      <c r="I352" s="60">
        <f>I351+(J351-J352)*1.5</f>
        <v>17</v>
      </c>
      <c r="J352" s="61">
        <v>-1.2</v>
      </c>
      <c r="K352" s="19">
        <f t="shared" si="129"/>
        <v>-0.19999999999999996</v>
      </c>
      <c r="L352" s="16">
        <f t="shared" si="130"/>
        <v>3</v>
      </c>
      <c r="M352" s="19">
        <f t="shared" si="131"/>
        <v>-0.59999999999999987</v>
      </c>
      <c r="N352" s="20"/>
      <c r="O352" s="20"/>
      <c r="P352" s="20"/>
      <c r="R352" s="21"/>
    </row>
    <row r="353" spans="2:18" x14ac:dyDescent="0.25">
      <c r="B353" s="17">
        <v>31</v>
      </c>
      <c r="C353" s="43">
        <v>1.5880000000000001</v>
      </c>
      <c r="D353" s="43"/>
      <c r="E353" s="19">
        <f t="shared" si="126"/>
        <v>2.0259999999999998</v>
      </c>
      <c r="F353" s="16">
        <f t="shared" si="127"/>
        <v>2</v>
      </c>
      <c r="G353" s="19">
        <f t="shared" si="128"/>
        <v>4.0519999999999996</v>
      </c>
      <c r="I353" s="62">
        <f>I352+1.5</f>
        <v>18.5</v>
      </c>
      <c r="J353" s="63">
        <f>J352</f>
        <v>-1.2</v>
      </c>
      <c r="K353" s="19">
        <f t="shared" si="129"/>
        <v>-1.2</v>
      </c>
      <c r="L353" s="16">
        <f t="shared" si="130"/>
        <v>1.5</v>
      </c>
      <c r="M353" s="19">
        <f t="shared" si="131"/>
        <v>-1.7999999999999998</v>
      </c>
      <c r="N353" s="20"/>
      <c r="O353" s="20"/>
      <c r="P353" s="20"/>
      <c r="R353" s="21"/>
    </row>
    <row r="354" spans="2:18" x14ac:dyDescent="0.25">
      <c r="B354" s="17">
        <v>32</v>
      </c>
      <c r="C354" s="43">
        <v>0.89800000000000002</v>
      </c>
      <c r="D354" s="3" t="s">
        <v>39</v>
      </c>
      <c r="E354" s="19">
        <f t="shared" si="126"/>
        <v>1.2430000000000001</v>
      </c>
      <c r="F354" s="16">
        <f t="shared" si="127"/>
        <v>1</v>
      </c>
      <c r="G354" s="19">
        <f t="shared" si="128"/>
        <v>1.2430000000000001</v>
      </c>
      <c r="I354" s="60">
        <f>I353+1.5</f>
        <v>20</v>
      </c>
      <c r="J354" s="61">
        <f>J352</f>
        <v>-1.2</v>
      </c>
      <c r="K354" s="19">
        <f t="shared" ref="K354" si="132">AVERAGE(J353,J354)</f>
        <v>-1.2</v>
      </c>
      <c r="L354" s="16">
        <f t="shared" ref="L354" si="133">I354-I353</f>
        <v>1.5</v>
      </c>
      <c r="M354" s="19">
        <f t="shared" ref="M354" si="134">L354*K354</f>
        <v>-1.7999999999999998</v>
      </c>
      <c r="O354" s="24"/>
      <c r="P354" s="24"/>
    </row>
    <row r="355" spans="2:18" x14ac:dyDescent="0.25">
      <c r="B355" s="17"/>
      <c r="C355" s="43"/>
      <c r="D355" s="43"/>
      <c r="E355" s="19"/>
      <c r="F355" s="16"/>
      <c r="G355" s="19"/>
      <c r="I355" s="60">
        <f>I354+(J355-J354)*1.5</f>
        <v>22.55</v>
      </c>
      <c r="J355" s="64">
        <v>0.5</v>
      </c>
      <c r="K355" s="19">
        <f t="shared" ref="K355:K362" si="135">AVERAGE(J354,J355)</f>
        <v>-0.35</v>
      </c>
      <c r="L355" s="16">
        <f t="shared" ref="L355:L362" si="136">I355-I354</f>
        <v>2.5500000000000007</v>
      </c>
      <c r="M355" s="19">
        <f t="shared" ref="M355:M362" si="137">L355*K355</f>
        <v>-0.89250000000000018</v>
      </c>
      <c r="O355" s="14"/>
      <c r="P355" s="14"/>
    </row>
    <row r="356" spans="2:18" x14ac:dyDescent="0.25">
      <c r="B356" s="17"/>
      <c r="C356" s="43"/>
      <c r="D356" s="43"/>
      <c r="E356" s="19"/>
      <c r="F356" s="16"/>
      <c r="G356" s="19"/>
      <c r="I356" s="2">
        <v>23</v>
      </c>
      <c r="J356" s="3">
        <v>0.57799999999999996</v>
      </c>
      <c r="K356" s="19">
        <f t="shared" si="135"/>
        <v>0.53899999999999992</v>
      </c>
      <c r="L356" s="16">
        <f t="shared" si="136"/>
        <v>0.44999999999999929</v>
      </c>
      <c r="M356" s="19">
        <f t="shared" si="137"/>
        <v>0.24254999999999957</v>
      </c>
      <c r="O356" s="14"/>
      <c r="P356" s="14"/>
    </row>
    <row r="357" spans="2:18" x14ac:dyDescent="0.25">
      <c r="B357" s="17"/>
      <c r="C357" s="43"/>
      <c r="D357" s="43"/>
      <c r="E357" s="19"/>
      <c r="F357" s="16"/>
      <c r="G357" s="19"/>
      <c r="H357" s="19"/>
      <c r="I357" s="2">
        <v>25</v>
      </c>
      <c r="J357" s="3">
        <v>0.97199999999999998</v>
      </c>
      <c r="K357" s="19">
        <f t="shared" si="135"/>
        <v>0.77499999999999991</v>
      </c>
      <c r="L357" s="16">
        <f t="shared" si="136"/>
        <v>2</v>
      </c>
      <c r="M357" s="19">
        <f t="shared" si="137"/>
        <v>1.5499999999999998</v>
      </c>
      <c r="N357" s="14"/>
      <c r="O357" s="14"/>
      <c r="P357" s="14"/>
    </row>
    <row r="358" spans="2:18" x14ac:dyDescent="0.25">
      <c r="B358" s="17"/>
      <c r="C358" s="43"/>
      <c r="D358" s="43"/>
      <c r="E358" s="19"/>
      <c r="F358" s="16"/>
      <c r="G358" s="19"/>
      <c r="H358" s="19"/>
      <c r="I358" s="2">
        <v>27</v>
      </c>
      <c r="J358" s="3">
        <v>1.587</v>
      </c>
      <c r="K358" s="19">
        <f t="shared" si="135"/>
        <v>1.2795000000000001</v>
      </c>
      <c r="L358" s="16">
        <f t="shared" si="136"/>
        <v>2</v>
      </c>
      <c r="M358" s="19">
        <f t="shared" si="137"/>
        <v>2.5590000000000002</v>
      </c>
      <c r="N358" s="14"/>
      <c r="O358" s="14"/>
      <c r="P358" s="14"/>
    </row>
    <row r="359" spans="2:18" x14ac:dyDescent="0.25">
      <c r="B359" s="17"/>
      <c r="C359" s="43"/>
      <c r="D359" s="43"/>
      <c r="E359" s="19"/>
      <c r="F359" s="16"/>
      <c r="G359" s="19"/>
      <c r="H359" s="19"/>
      <c r="I359" s="2">
        <v>28</v>
      </c>
      <c r="J359" s="3">
        <v>2.4820000000000002</v>
      </c>
      <c r="K359" s="19">
        <f t="shared" si="135"/>
        <v>2.0345</v>
      </c>
      <c r="L359" s="16">
        <f t="shared" si="136"/>
        <v>1</v>
      </c>
      <c r="M359" s="19">
        <f t="shared" si="137"/>
        <v>2.0345</v>
      </c>
      <c r="N359" s="14"/>
      <c r="O359" s="14"/>
      <c r="P359" s="14"/>
    </row>
    <row r="360" spans="2:18" x14ac:dyDescent="0.25">
      <c r="B360" s="17"/>
      <c r="C360" s="43"/>
      <c r="D360" s="43"/>
      <c r="E360" s="19"/>
      <c r="F360" s="16"/>
      <c r="G360" s="19"/>
      <c r="H360" s="19"/>
      <c r="I360" s="2">
        <v>29</v>
      </c>
      <c r="J360" s="3">
        <v>2.464</v>
      </c>
      <c r="K360" s="19">
        <f t="shared" si="135"/>
        <v>2.4729999999999999</v>
      </c>
      <c r="L360" s="16">
        <f t="shared" si="136"/>
        <v>1</v>
      </c>
      <c r="M360" s="19">
        <f t="shared" si="137"/>
        <v>2.4729999999999999</v>
      </c>
      <c r="N360" s="14"/>
      <c r="O360" s="14"/>
      <c r="P360" s="14"/>
    </row>
    <row r="361" spans="2:18" x14ac:dyDescent="0.25">
      <c r="B361" s="17"/>
      <c r="C361" s="43"/>
      <c r="D361" s="43"/>
      <c r="E361" s="19"/>
      <c r="F361" s="16"/>
      <c r="G361" s="19"/>
      <c r="H361" s="19"/>
      <c r="I361" s="17">
        <v>31</v>
      </c>
      <c r="J361" s="43">
        <v>1.5880000000000001</v>
      </c>
      <c r="K361" s="19">
        <f t="shared" si="135"/>
        <v>2.0259999999999998</v>
      </c>
      <c r="L361" s="16">
        <f t="shared" si="136"/>
        <v>2</v>
      </c>
      <c r="M361" s="19">
        <f t="shared" si="137"/>
        <v>4.0519999999999996</v>
      </c>
      <c r="N361" s="14"/>
      <c r="O361" s="14"/>
      <c r="P361" s="14"/>
    </row>
    <row r="362" spans="2:18" x14ac:dyDescent="0.25">
      <c r="B362" s="17"/>
      <c r="C362" s="43"/>
      <c r="D362" s="43"/>
      <c r="E362" s="19"/>
      <c r="F362" s="16"/>
      <c r="G362" s="19"/>
      <c r="H362" s="19"/>
      <c r="I362" s="17">
        <v>32</v>
      </c>
      <c r="J362" s="43">
        <v>0.89800000000000002</v>
      </c>
      <c r="K362" s="19">
        <f t="shared" si="135"/>
        <v>1.2430000000000001</v>
      </c>
      <c r="L362" s="16">
        <f t="shared" si="136"/>
        <v>1</v>
      </c>
      <c r="M362" s="19">
        <f t="shared" si="137"/>
        <v>1.2430000000000001</v>
      </c>
      <c r="N362" s="14"/>
      <c r="O362" s="14"/>
      <c r="P362" s="14"/>
    </row>
    <row r="363" spans="2:18" x14ac:dyDescent="0.25">
      <c r="B363" s="17"/>
      <c r="C363" s="43"/>
      <c r="D363" s="43"/>
      <c r="E363" s="19"/>
      <c r="F363" s="16"/>
      <c r="G363" s="19"/>
      <c r="H363" s="19"/>
      <c r="I363" s="17"/>
      <c r="J363" s="17"/>
      <c r="K363" s="19"/>
      <c r="L363" s="16"/>
      <c r="M363" s="19"/>
      <c r="N363" s="14"/>
      <c r="O363" s="14"/>
      <c r="P363" s="14"/>
    </row>
    <row r="364" spans="2:18" x14ac:dyDescent="0.25">
      <c r="B364" s="17"/>
      <c r="C364" s="43"/>
      <c r="D364" s="43"/>
      <c r="E364" s="19"/>
      <c r="F364" s="16"/>
      <c r="G364" s="19"/>
      <c r="H364" s="19"/>
      <c r="I364" s="17"/>
      <c r="J364" s="17"/>
      <c r="K364" s="19"/>
      <c r="L364" s="16"/>
      <c r="M364" s="19"/>
      <c r="N364" s="14"/>
      <c r="O364" s="14"/>
      <c r="P364" s="14"/>
    </row>
    <row r="365" spans="2:18" x14ac:dyDescent="0.25">
      <c r="B365" s="17"/>
      <c r="C365" s="43"/>
      <c r="D365" s="43"/>
      <c r="E365" s="19"/>
      <c r="F365" s="16"/>
      <c r="G365" s="19"/>
      <c r="H365" s="19"/>
      <c r="I365" s="17"/>
      <c r="J365" s="17"/>
      <c r="K365" s="19"/>
      <c r="L365" s="16"/>
      <c r="M365" s="19"/>
      <c r="N365" s="14"/>
      <c r="O365" s="14"/>
      <c r="P365" s="14"/>
    </row>
    <row r="366" spans="2:18" x14ac:dyDescent="0.25">
      <c r="B366" s="17"/>
      <c r="C366" s="43"/>
      <c r="D366" s="43"/>
      <c r="E366" s="19"/>
      <c r="F366" s="16"/>
      <c r="G366" s="19"/>
      <c r="H366" s="19"/>
      <c r="I366" s="17"/>
      <c r="J366" s="17"/>
      <c r="K366" s="19"/>
      <c r="L366" s="16"/>
      <c r="M366" s="19"/>
      <c r="N366" s="14"/>
      <c r="O366" s="14"/>
      <c r="P366" s="14"/>
    </row>
    <row r="367" spans="2:18" ht="15" x14ac:dyDescent="0.25">
      <c r="B367" s="13"/>
      <c r="C367" s="30"/>
      <c r="D367" s="30"/>
      <c r="E367" s="13"/>
      <c r="F367" s="26">
        <f>SUM(F339:F366)</f>
        <v>32</v>
      </c>
      <c r="G367" s="26">
        <f>SUM(G339:G366)</f>
        <v>42.827999999999996</v>
      </c>
      <c r="H367" s="19"/>
      <c r="I367" s="19"/>
      <c r="J367" s="13"/>
      <c r="K367" s="13"/>
      <c r="L367" s="29">
        <f>SUM(L342:L366)</f>
        <v>32</v>
      </c>
      <c r="M367" s="29">
        <f>SUM(M342:M366)</f>
        <v>35.459049999999998</v>
      </c>
      <c r="N367" s="14"/>
      <c r="O367" s="14"/>
      <c r="P367" s="14"/>
    </row>
    <row r="368" spans="2:18" ht="15" x14ac:dyDescent="0.25">
      <c r="B368" s="13"/>
      <c r="C368" s="30"/>
      <c r="D368" s="30"/>
      <c r="E368" s="13"/>
      <c r="F368" s="16"/>
      <c r="G368" s="19"/>
      <c r="H368" s="127" t="s">
        <v>10</v>
      </c>
      <c r="I368" s="127"/>
      <c r="J368" s="16">
        <f>G367</f>
        <v>42.827999999999996</v>
      </c>
      <c r="K368" s="19" t="s">
        <v>11</v>
      </c>
      <c r="L368" s="16">
        <f>M367</f>
        <v>35.459049999999998</v>
      </c>
      <c r="M368" s="19">
        <f>J368-L368</f>
        <v>7.3689499999999981</v>
      </c>
      <c r="N368" s="24"/>
      <c r="O368" s="14"/>
      <c r="P368" s="14"/>
    </row>
    <row r="369" spans="2:18" x14ac:dyDescent="0.25">
      <c r="B369" s="2"/>
      <c r="C369" s="3"/>
      <c r="D369" s="3"/>
      <c r="E369" s="19"/>
      <c r="F369" s="16"/>
      <c r="G369" s="19"/>
      <c r="H369" s="16"/>
      <c r="I369" s="21"/>
      <c r="J369" s="23"/>
      <c r="K369" s="19"/>
      <c r="L369" s="16"/>
      <c r="M369" s="19"/>
      <c r="N369" s="20"/>
      <c r="O369" s="20"/>
      <c r="P369" s="20"/>
      <c r="Q369" s="22"/>
      <c r="R369" s="21"/>
    </row>
    <row r="370" spans="2:18" ht="15" x14ac:dyDescent="0.25">
      <c r="B370" s="1" t="s">
        <v>7</v>
      </c>
      <c r="C370" s="1"/>
      <c r="D370" s="121">
        <v>1.2</v>
      </c>
      <c r="E370" s="121"/>
      <c r="J370" s="13"/>
      <c r="K370" s="13"/>
      <c r="L370" s="13"/>
      <c r="M370" s="13"/>
      <c r="N370" s="14"/>
      <c r="O370" s="14"/>
      <c r="P370" s="14"/>
    </row>
    <row r="371" spans="2:18" x14ac:dyDescent="0.25">
      <c r="B371" s="122" t="s">
        <v>8</v>
      </c>
      <c r="C371" s="122"/>
      <c r="D371" s="122"/>
      <c r="E371" s="122"/>
      <c r="F371" s="122"/>
      <c r="G371" s="122"/>
      <c r="H371" s="5" t="s">
        <v>5</v>
      </c>
      <c r="I371" s="122" t="s">
        <v>9</v>
      </c>
      <c r="J371" s="122"/>
      <c r="K371" s="122"/>
      <c r="L371" s="122"/>
      <c r="M371" s="122"/>
      <c r="N371" s="15"/>
      <c r="O371" s="15"/>
      <c r="P371" s="20">
        <f>I383-I381</f>
        <v>8</v>
      </c>
    </row>
    <row r="372" spans="2:18" x14ac:dyDescent="0.25">
      <c r="B372" s="2">
        <v>0</v>
      </c>
      <c r="C372" s="3">
        <v>0.46200000000000002</v>
      </c>
      <c r="D372" s="3" t="s">
        <v>39</v>
      </c>
      <c r="E372" s="16"/>
      <c r="F372" s="16"/>
      <c r="G372" s="16"/>
      <c r="H372" s="16"/>
      <c r="I372" s="17"/>
      <c r="J372" s="18"/>
      <c r="K372" s="19"/>
      <c r="L372" s="16"/>
      <c r="M372" s="19"/>
      <c r="N372" s="20"/>
      <c r="O372" s="20"/>
      <c r="P372" s="20"/>
      <c r="R372" s="21"/>
    </row>
    <row r="373" spans="2:18" x14ac:dyDescent="0.25">
      <c r="B373" s="2">
        <v>2</v>
      </c>
      <c r="C373" s="3">
        <v>1.087</v>
      </c>
      <c r="D373" s="3"/>
      <c r="E373" s="19">
        <f>(C372+C373)/2</f>
        <v>0.77449999999999997</v>
      </c>
      <c r="F373" s="16">
        <f>B373-B372</f>
        <v>2</v>
      </c>
      <c r="G373" s="19">
        <f>E373*F373</f>
        <v>1.5489999999999999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5">
      <c r="B374" s="2">
        <v>4</v>
      </c>
      <c r="C374" s="3">
        <v>2.9860000000000002</v>
      </c>
      <c r="D374" s="3" t="s">
        <v>32</v>
      </c>
      <c r="E374" s="19">
        <f t="shared" ref="E374:E387" si="138">(C373+C374)/2</f>
        <v>2.0365000000000002</v>
      </c>
      <c r="F374" s="16">
        <f t="shared" ref="F374:F387" si="139">B374-B373</f>
        <v>2</v>
      </c>
      <c r="G374" s="19">
        <f t="shared" ref="G374:G387" si="140">E374*F374</f>
        <v>4.0730000000000004</v>
      </c>
      <c r="H374" s="16"/>
      <c r="I374" s="2"/>
      <c r="J374" s="2"/>
      <c r="K374" s="19"/>
      <c r="L374" s="16"/>
      <c r="M374" s="19"/>
      <c r="N374" s="20"/>
      <c r="O374" s="20"/>
      <c r="P374" s="20"/>
      <c r="Q374" s="22"/>
      <c r="R374" s="21"/>
    </row>
    <row r="375" spans="2:18" x14ac:dyDescent="0.25">
      <c r="B375" s="2">
        <v>10</v>
      </c>
      <c r="C375" s="3">
        <v>2.972</v>
      </c>
      <c r="D375" s="3" t="s">
        <v>22</v>
      </c>
      <c r="E375" s="19">
        <f t="shared" si="138"/>
        <v>2.9790000000000001</v>
      </c>
      <c r="F375" s="16">
        <f t="shared" si="139"/>
        <v>6</v>
      </c>
      <c r="G375" s="19">
        <f t="shared" si="140"/>
        <v>17.874000000000002</v>
      </c>
      <c r="H375" s="16"/>
      <c r="I375" s="2"/>
      <c r="J375" s="2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5">
      <c r="B376" s="2">
        <v>12</v>
      </c>
      <c r="C376" s="3">
        <v>1.5640000000000001</v>
      </c>
      <c r="D376" s="3"/>
      <c r="E376" s="19">
        <f t="shared" si="138"/>
        <v>2.2679999999999998</v>
      </c>
      <c r="F376" s="16">
        <f t="shared" si="139"/>
        <v>2</v>
      </c>
      <c r="G376" s="19">
        <f t="shared" si="140"/>
        <v>4.5359999999999996</v>
      </c>
      <c r="H376" s="16"/>
      <c r="I376" s="2"/>
      <c r="J376" s="2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5">
      <c r="B377" s="2">
        <v>14</v>
      </c>
      <c r="C377" s="3">
        <v>1.0860000000000001</v>
      </c>
      <c r="D377" s="3"/>
      <c r="E377" s="19">
        <f t="shared" si="138"/>
        <v>1.3250000000000002</v>
      </c>
      <c r="F377" s="16">
        <f t="shared" si="139"/>
        <v>2</v>
      </c>
      <c r="G377" s="19">
        <f t="shared" si="140"/>
        <v>2.6500000000000004</v>
      </c>
      <c r="H377" s="16"/>
      <c r="I377" s="2"/>
      <c r="J377" s="2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5">
      <c r="B378" s="2">
        <v>16</v>
      </c>
      <c r="C378" s="3">
        <v>0.64200000000000002</v>
      </c>
      <c r="D378" s="3"/>
      <c r="E378" s="19">
        <f t="shared" si="138"/>
        <v>0.8640000000000001</v>
      </c>
      <c r="F378" s="16">
        <f t="shared" si="139"/>
        <v>2</v>
      </c>
      <c r="G378" s="19">
        <f t="shared" si="140"/>
        <v>1.7280000000000002</v>
      </c>
      <c r="H378" s="16"/>
      <c r="I378" s="2"/>
      <c r="J378" s="2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5">
      <c r="B379" s="2">
        <v>18</v>
      </c>
      <c r="C379" s="3">
        <v>0.26700000000000002</v>
      </c>
      <c r="D379" s="3"/>
      <c r="E379" s="19">
        <f t="shared" si="138"/>
        <v>0.45450000000000002</v>
      </c>
      <c r="F379" s="16">
        <f t="shared" si="139"/>
        <v>2</v>
      </c>
      <c r="G379" s="19">
        <f t="shared" si="140"/>
        <v>0.90900000000000003</v>
      </c>
      <c r="H379" s="16"/>
      <c r="I379" s="2">
        <v>0</v>
      </c>
      <c r="J379" s="3">
        <v>0.46200000000000002</v>
      </c>
      <c r="K379" s="19"/>
      <c r="L379" s="16"/>
      <c r="M379" s="19"/>
      <c r="N379" s="20"/>
      <c r="O379" s="20"/>
      <c r="P379" s="20"/>
      <c r="Q379" s="22"/>
      <c r="R379" s="21"/>
    </row>
    <row r="380" spans="2:18" x14ac:dyDescent="0.25">
      <c r="B380" s="2">
        <v>20</v>
      </c>
      <c r="C380" s="3">
        <v>0.16200000000000001</v>
      </c>
      <c r="D380" s="3" t="s">
        <v>23</v>
      </c>
      <c r="E380" s="19">
        <f t="shared" si="138"/>
        <v>0.21450000000000002</v>
      </c>
      <c r="F380" s="16">
        <f t="shared" si="139"/>
        <v>2</v>
      </c>
      <c r="G380" s="19">
        <f t="shared" si="140"/>
        <v>0.42900000000000005</v>
      </c>
      <c r="H380" s="16"/>
      <c r="I380" s="2">
        <v>2</v>
      </c>
      <c r="J380" s="3">
        <v>1.087</v>
      </c>
      <c r="K380" s="19">
        <f t="shared" ref="K380:K387" si="141">AVERAGE(J379,J380)</f>
        <v>0.77449999999999997</v>
      </c>
      <c r="L380" s="16">
        <f t="shared" ref="L380:L387" si="142">I380-I379</f>
        <v>2</v>
      </c>
      <c r="M380" s="19">
        <f t="shared" ref="M380:M387" si="143">L380*K380</f>
        <v>1.5489999999999999</v>
      </c>
      <c r="N380" s="24"/>
      <c r="O380" s="24"/>
      <c r="P380" s="24"/>
      <c r="Q380" s="22"/>
      <c r="R380" s="21"/>
    </row>
    <row r="381" spans="2:18" x14ac:dyDescent="0.25">
      <c r="B381" s="2">
        <v>22</v>
      </c>
      <c r="C381" s="3">
        <v>0.26400000000000001</v>
      </c>
      <c r="D381" s="3"/>
      <c r="E381" s="19">
        <f t="shared" si="138"/>
        <v>0.21300000000000002</v>
      </c>
      <c r="F381" s="16">
        <f t="shared" si="139"/>
        <v>2</v>
      </c>
      <c r="G381" s="19">
        <f t="shared" si="140"/>
        <v>0.42600000000000005</v>
      </c>
      <c r="H381" s="16"/>
      <c r="I381" s="2">
        <v>4</v>
      </c>
      <c r="J381" s="3">
        <v>2.9860000000000002</v>
      </c>
      <c r="K381" s="19">
        <f t="shared" si="141"/>
        <v>2.0365000000000002</v>
      </c>
      <c r="L381" s="16">
        <f t="shared" si="142"/>
        <v>2</v>
      </c>
      <c r="M381" s="19">
        <f t="shared" si="143"/>
        <v>4.0730000000000004</v>
      </c>
      <c r="N381" s="20"/>
      <c r="O381" s="20"/>
      <c r="P381" s="20"/>
      <c r="Q381" s="22"/>
      <c r="R381" s="21"/>
    </row>
    <row r="382" spans="2:18" x14ac:dyDescent="0.25">
      <c r="B382" s="2">
        <v>24</v>
      </c>
      <c r="C382" s="3">
        <v>0.377</v>
      </c>
      <c r="D382" s="3"/>
      <c r="E382" s="19">
        <f t="shared" si="138"/>
        <v>0.32050000000000001</v>
      </c>
      <c r="F382" s="16">
        <f t="shared" si="139"/>
        <v>2</v>
      </c>
      <c r="G382" s="19">
        <f t="shared" si="140"/>
        <v>0.64100000000000001</v>
      </c>
      <c r="H382" s="1"/>
      <c r="I382" s="2">
        <v>10</v>
      </c>
      <c r="J382" s="3">
        <v>2.972</v>
      </c>
      <c r="K382" s="19">
        <f t="shared" si="141"/>
        <v>2.9790000000000001</v>
      </c>
      <c r="L382" s="16">
        <f t="shared" si="142"/>
        <v>6</v>
      </c>
      <c r="M382" s="19">
        <f t="shared" si="143"/>
        <v>17.874000000000002</v>
      </c>
      <c r="N382" s="24"/>
      <c r="O382" s="24"/>
      <c r="P382" s="24"/>
      <c r="Q382" s="22"/>
      <c r="R382" s="21"/>
    </row>
    <row r="383" spans="2:18" x14ac:dyDescent="0.25">
      <c r="B383" s="2">
        <v>26</v>
      </c>
      <c r="C383" s="3">
        <v>0.498</v>
      </c>
      <c r="D383" s="3"/>
      <c r="E383" s="19">
        <f t="shared" si="138"/>
        <v>0.4375</v>
      </c>
      <c r="F383" s="16">
        <f t="shared" si="139"/>
        <v>2</v>
      </c>
      <c r="G383" s="19">
        <f t="shared" si="140"/>
        <v>0.875</v>
      </c>
      <c r="H383" s="1"/>
      <c r="I383" s="2">
        <v>12</v>
      </c>
      <c r="J383" s="3">
        <v>1.5640000000000001</v>
      </c>
      <c r="K383" s="19">
        <f t="shared" si="141"/>
        <v>2.2679999999999998</v>
      </c>
      <c r="L383" s="16">
        <f t="shared" si="142"/>
        <v>2</v>
      </c>
      <c r="M383" s="19">
        <f t="shared" si="143"/>
        <v>4.5359999999999996</v>
      </c>
      <c r="N383" s="24"/>
      <c r="O383" s="24"/>
      <c r="P383" s="24"/>
      <c r="Q383" s="22"/>
      <c r="R383" s="21"/>
    </row>
    <row r="384" spans="2:18" x14ac:dyDescent="0.25">
      <c r="B384" s="2">
        <v>28</v>
      </c>
      <c r="C384" s="3">
        <v>0.56100000000000005</v>
      </c>
      <c r="D384" s="3"/>
      <c r="E384" s="19">
        <f t="shared" si="138"/>
        <v>0.52950000000000008</v>
      </c>
      <c r="F384" s="16">
        <f t="shared" si="139"/>
        <v>2</v>
      </c>
      <c r="G384" s="19">
        <f t="shared" si="140"/>
        <v>1.0590000000000002</v>
      </c>
      <c r="H384" s="1"/>
      <c r="I384" s="2">
        <v>14</v>
      </c>
      <c r="J384" s="3">
        <v>1.0860000000000001</v>
      </c>
      <c r="K384" s="19">
        <f t="shared" si="141"/>
        <v>1.3250000000000002</v>
      </c>
      <c r="L384" s="16">
        <f t="shared" si="142"/>
        <v>2</v>
      </c>
      <c r="M384" s="19">
        <f t="shared" si="143"/>
        <v>2.6500000000000004</v>
      </c>
      <c r="N384" s="20"/>
      <c r="O384" s="20"/>
      <c r="P384" s="20"/>
      <c r="R384" s="21"/>
    </row>
    <row r="385" spans="2:18" x14ac:dyDescent="0.25">
      <c r="B385" s="2">
        <v>30</v>
      </c>
      <c r="C385" s="3">
        <v>0.79800000000000004</v>
      </c>
      <c r="D385" s="3" t="s">
        <v>24</v>
      </c>
      <c r="E385" s="19">
        <f t="shared" si="138"/>
        <v>0.67949999999999999</v>
      </c>
      <c r="F385" s="16">
        <f t="shared" si="139"/>
        <v>2</v>
      </c>
      <c r="G385" s="19">
        <f t="shared" si="140"/>
        <v>1.359</v>
      </c>
      <c r="H385" s="1"/>
      <c r="I385" s="2">
        <v>16</v>
      </c>
      <c r="J385" s="3">
        <v>0.64200000000000002</v>
      </c>
      <c r="K385" s="19">
        <f t="shared" si="141"/>
        <v>0.8640000000000001</v>
      </c>
      <c r="L385" s="16">
        <f t="shared" si="142"/>
        <v>2</v>
      </c>
      <c r="M385" s="19">
        <f t="shared" si="143"/>
        <v>1.7280000000000002</v>
      </c>
      <c r="N385" s="20"/>
      <c r="O385" s="20"/>
      <c r="P385" s="20"/>
      <c r="R385" s="21"/>
    </row>
    <row r="386" spans="2:18" x14ac:dyDescent="0.25">
      <c r="B386" s="2">
        <v>35</v>
      </c>
      <c r="C386" s="3">
        <v>0.78700000000000003</v>
      </c>
      <c r="D386" s="3"/>
      <c r="E386" s="19">
        <f t="shared" si="138"/>
        <v>0.79249999999999998</v>
      </c>
      <c r="F386" s="16">
        <f t="shared" si="139"/>
        <v>5</v>
      </c>
      <c r="G386" s="19">
        <f t="shared" si="140"/>
        <v>3.9624999999999999</v>
      </c>
      <c r="H386" s="1"/>
      <c r="I386" s="60">
        <f>I385+(J385-J386)*1.5</f>
        <v>18.762999999999998</v>
      </c>
      <c r="J386" s="61">
        <v>-1.2</v>
      </c>
      <c r="K386" s="19">
        <f t="shared" si="141"/>
        <v>-0.27899999999999997</v>
      </c>
      <c r="L386" s="16">
        <f t="shared" si="142"/>
        <v>2.7629999999999981</v>
      </c>
      <c r="M386" s="19">
        <f t="shared" si="143"/>
        <v>-0.77087699999999937</v>
      </c>
      <c r="N386" s="20"/>
      <c r="O386" s="20"/>
      <c r="P386" s="20"/>
      <c r="R386" s="21"/>
    </row>
    <row r="387" spans="2:18" x14ac:dyDescent="0.25">
      <c r="B387" s="17">
        <v>40</v>
      </c>
      <c r="C387" s="43">
        <v>0.76200000000000001</v>
      </c>
      <c r="D387" s="3" t="s">
        <v>33</v>
      </c>
      <c r="E387" s="19">
        <f t="shared" si="138"/>
        <v>0.77449999999999997</v>
      </c>
      <c r="F387" s="16">
        <f t="shared" si="139"/>
        <v>5</v>
      </c>
      <c r="G387" s="19">
        <f t="shared" si="140"/>
        <v>3.8724999999999996</v>
      </c>
      <c r="I387" s="62">
        <f>I386+1.5</f>
        <v>20.262999999999998</v>
      </c>
      <c r="J387" s="63">
        <f>J386</f>
        <v>-1.2</v>
      </c>
      <c r="K387" s="19">
        <f t="shared" si="141"/>
        <v>-1.2</v>
      </c>
      <c r="L387" s="16">
        <f t="shared" si="142"/>
        <v>1.5</v>
      </c>
      <c r="M387" s="19">
        <f t="shared" si="143"/>
        <v>-1.7999999999999998</v>
      </c>
      <c r="N387" s="20"/>
      <c r="O387" s="20"/>
      <c r="P387" s="20"/>
      <c r="R387" s="21"/>
    </row>
    <row r="388" spans="2:18" x14ac:dyDescent="0.25">
      <c r="B388" s="17"/>
      <c r="C388" s="43"/>
      <c r="D388" s="43"/>
      <c r="E388" s="19"/>
      <c r="F388" s="16"/>
      <c r="G388" s="19"/>
      <c r="I388" s="60">
        <f>I387+1.5</f>
        <v>21.762999999999998</v>
      </c>
      <c r="J388" s="61">
        <f>J386</f>
        <v>-1.2</v>
      </c>
      <c r="K388" s="19">
        <f t="shared" ref="K388:K394" si="144">AVERAGE(J387,J388)</f>
        <v>-1.2</v>
      </c>
      <c r="L388" s="16">
        <f t="shared" ref="L388:L394" si="145">I388-I387</f>
        <v>1.5</v>
      </c>
      <c r="M388" s="19">
        <f t="shared" ref="M388:M394" si="146">L388*K388</f>
        <v>-1.7999999999999998</v>
      </c>
      <c r="O388" s="24"/>
      <c r="P388" s="24"/>
    </row>
    <row r="389" spans="2:18" x14ac:dyDescent="0.25">
      <c r="B389" s="17"/>
      <c r="C389" s="43"/>
      <c r="D389" s="43"/>
      <c r="E389" s="19"/>
      <c r="F389" s="16"/>
      <c r="G389" s="19"/>
      <c r="I389" s="60">
        <f>I388+(J389-J388)*1.5</f>
        <v>24.162999999999997</v>
      </c>
      <c r="J389" s="64">
        <v>0.4</v>
      </c>
      <c r="K389" s="19">
        <f t="shared" si="144"/>
        <v>-0.39999999999999997</v>
      </c>
      <c r="L389" s="16">
        <f t="shared" si="145"/>
        <v>2.3999999999999986</v>
      </c>
      <c r="M389" s="19">
        <f t="shared" si="146"/>
        <v>-0.9599999999999993</v>
      </c>
      <c r="O389" s="14"/>
      <c r="P389" s="14"/>
    </row>
    <row r="390" spans="2:18" x14ac:dyDescent="0.25">
      <c r="B390" s="17"/>
      <c r="C390" s="43"/>
      <c r="D390" s="43"/>
      <c r="E390" s="19"/>
      <c r="F390" s="16"/>
      <c r="G390" s="19"/>
      <c r="I390" s="2">
        <v>26</v>
      </c>
      <c r="J390" s="3">
        <v>0.498</v>
      </c>
      <c r="K390" s="19">
        <f t="shared" si="144"/>
        <v>0.44900000000000001</v>
      </c>
      <c r="L390" s="16">
        <f t="shared" si="145"/>
        <v>1.8370000000000033</v>
      </c>
      <c r="M390" s="19">
        <f t="shared" si="146"/>
        <v>0.82481300000000146</v>
      </c>
      <c r="O390" s="14"/>
      <c r="P390" s="14"/>
    </row>
    <row r="391" spans="2:18" x14ac:dyDescent="0.25">
      <c r="B391" s="17"/>
      <c r="C391" s="43"/>
      <c r="D391" s="43"/>
      <c r="E391" s="19"/>
      <c r="F391" s="16"/>
      <c r="G391" s="19"/>
      <c r="H391" s="19"/>
      <c r="I391" s="2">
        <v>28</v>
      </c>
      <c r="J391" s="3">
        <v>0.56100000000000005</v>
      </c>
      <c r="K391" s="19">
        <f t="shared" si="144"/>
        <v>0.52950000000000008</v>
      </c>
      <c r="L391" s="16">
        <f t="shared" si="145"/>
        <v>2</v>
      </c>
      <c r="M391" s="19">
        <f t="shared" si="146"/>
        <v>1.0590000000000002</v>
      </c>
      <c r="N391" s="14"/>
      <c r="O391" s="14"/>
      <c r="P391" s="14"/>
    </row>
    <row r="392" spans="2:18" x14ac:dyDescent="0.25">
      <c r="B392" s="17"/>
      <c r="C392" s="43"/>
      <c r="D392" s="43"/>
      <c r="E392" s="19"/>
      <c r="F392" s="16"/>
      <c r="G392" s="19"/>
      <c r="H392" s="19"/>
      <c r="I392" s="2">
        <v>30</v>
      </c>
      <c r="J392" s="3">
        <v>0.79800000000000004</v>
      </c>
      <c r="K392" s="19">
        <f t="shared" si="144"/>
        <v>0.67949999999999999</v>
      </c>
      <c r="L392" s="16">
        <f t="shared" si="145"/>
        <v>2</v>
      </c>
      <c r="M392" s="19">
        <f t="shared" si="146"/>
        <v>1.359</v>
      </c>
      <c r="N392" s="14"/>
      <c r="O392" s="14"/>
      <c r="P392" s="14"/>
    </row>
    <row r="393" spans="2:18" x14ac:dyDescent="0.25">
      <c r="B393" s="17"/>
      <c r="C393" s="43"/>
      <c r="D393" s="43"/>
      <c r="E393" s="19"/>
      <c r="F393" s="16"/>
      <c r="G393" s="19"/>
      <c r="H393" s="19"/>
      <c r="I393" s="2">
        <v>35</v>
      </c>
      <c r="J393" s="3">
        <v>0.78700000000000003</v>
      </c>
      <c r="K393" s="19">
        <f t="shared" si="144"/>
        <v>0.79249999999999998</v>
      </c>
      <c r="L393" s="16">
        <f t="shared" si="145"/>
        <v>5</v>
      </c>
      <c r="M393" s="19">
        <f t="shared" si="146"/>
        <v>3.9624999999999999</v>
      </c>
      <c r="N393" s="14"/>
      <c r="O393" s="14"/>
      <c r="P393" s="14"/>
    </row>
    <row r="394" spans="2:18" x14ac:dyDescent="0.25">
      <c r="B394" s="17"/>
      <c r="C394" s="43"/>
      <c r="D394" s="43"/>
      <c r="E394" s="19"/>
      <c r="F394" s="16"/>
      <c r="G394" s="19"/>
      <c r="H394" s="19"/>
      <c r="I394" s="17">
        <v>40</v>
      </c>
      <c r="J394" s="43">
        <v>0.76200000000000001</v>
      </c>
      <c r="K394" s="19">
        <f t="shared" si="144"/>
        <v>0.77449999999999997</v>
      </c>
      <c r="L394" s="16">
        <f t="shared" si="145"/>
        <v>5</v>
      </c>
      <c r="M394" s="19">
        <f t="shared" si="146"/>
        <v>3.8724999999999996</v>
      </c>
      <c r="N394" s="14"/>
      <c r="O394" s="14"/>
      <c r="P394" s="14"/>
    </row>
    <row r="395" spans="2:18" x14ac:dyDescent="0.25">
      <c r="B395" s="17"/>
      <c r="C395" s="43"/>
      <c r="D395" s="43"/>
      <c r="E395" s="19"/>
      <c r="F395" s="16"/>
      <c r="G395" s="19"/>
      <c r="H395" s="19"/>
      <c r="I395" s="17"/>
      <c r="J395" s="17"/>
      <c r="K395" s="19"/>
      <c r="L395" s="16"/>
      <c r="M395" s="19"/>
      <c r="N395" s="14"/>
      <c r="O395" s="14"/>
      <c r="P395" s="14"/>
    </row>
    <row r="396" spans="2:18" x14ac:dyDescent="0.25">
      <c r="B396" s="17"/>
      <c r="C396" s="43"/>
      <c r="D396" s="43"/>
      <c r="E396" s="19"/>
      <c r="F396" s="16"/>
      <c r="G396" s="19"/>
      <c r="H396" s="19"/>
      <c r="I396" s="17"/>
      <c r="J396" s="17"/>
      <c r="K396" s="19"/>
      <c r="L396" s="16"/>
      <c r="M396" s="19"/>
      <c r="N396" s="14"/>
      <c r="O396" s="14"/>
      <c r="P396" s="14"/>
    </row>
    <row r="397" spans="2:18" x14ac:dyDescent="0.25">
      <c r="B397" s="17"/>
      <c r="C397" s="43"/>
      <c r="D397" s="43"/>
      <c r="E397" s="19"/>
      <c r="F397" s="16"/>
      <c r="G397" s="19"/>
      <c r="H397" s="19"/>
      <c r="I397" s="17"/>
      <c r="J397" s="17"/>
      <c r="K397" s="19"/>
      <c r="L397" s="16"/>
      <c r="M397" s="19"/>
      <c r="N397" s="14"/>
      <c r="O397" s="14"/>
      <c r="P397" s="14"/>
    </row>
    <row r="398" spans="2:18" x14ac:dyDescent="0.25">
      <c r="B398" s="17"/>
      <c r="C398" s="43"/>
      <c r="D398" s="43"/>
      <c r="E398" s="19"/>
      <c r="F398" s="16"/>
      <c r="G398" s="19"/>
      <c r="H398" s="19"/>
      <c r="I398" s="17"/>
      <c r="J398" s="17"/>
      <c r="K398" s="19"/>
      <c r="L398" s="16"/>
      <c r="M398" s="19"/>
      <c r="N398" s="14"/>
      <c r="O398" s="14"/>
      <c r="P398" s="14"/>
    </row>
    <row r="399" spans="2:18" x14ac:dyDescent="0.25">
      <c r="B399" s="17"/>
      <c r="C399" s="43"/>
      <c r="D399" s="43"/>
      <c r="E399" s="19"/>
      <c r="F399" s="16"/>
      <c r="G399" s="19"/>
      <c r="H399" s="19"/>
      <c r="I399" s="17"/>
      <c r="J399" s="17"/>
      <c r="K399" s="19"/>
      <c r="L399" s="16"/>
      <c r="M399" s="19"/>
      <c r="N399" s="14"/>
      <c r="O399" s="14"/>
      <c r="P399" s="14"/>
    </row>
    <row r="400" spans="2:18" x14ac:dyDescent="0.25">
      <c r="B400" s="17"/>
      <c r="C400" s="43"/>
      <c r="D400" s="43"/>
      <c r="E400" s="19"/>
      <c r="F400" s="16"/>
      <c r="G400" s="19"/>
      <c r="H400" s="19"/>
      <c r="I400" s="17"/>
      <c r="J400" s="17"/>
      <c r="K400" s="19"/>
      <c r="L400" s="16"/>
      <c r="M400" s="19"/>
      <c r="N400" s="14"/>
      <c r="O400" s="14"/>
      <c r="P400" s="14"/>
    </row>
    <row r="401" spans="2:18" x14ac:dyDescent="0.25">
      <c r="B401" s="17"/>
      <c r="C401" s="43"/>
      <c r="D401" s="43"/>
      <c r="E401" s="19"/>
      <c r="F401" s="16"/>
      <c r="G401" s="19"/>
      <c r="H401" s="19"/>
      <c r="I401" s="17"/>
      <c r="J401" s="17"/>
      <c r="K401" s="19"/>
      <c r="L401" s="16"/>
      <c r="M401" s="19"/>
      <c r="N401" s="14"/>
      <c r="O401" s="14"/>
      <c r="P401" s="14"/>
    </row>
    <row r="402" spans="2:18" x14ac:dyDescent="0.25">
      <c r="B402" s="17"/>
      <c r="C402" s="43"/>
      <c r="D402" s="43"/>
      <c r="E402" s="19"/>
      <c r="F402" s="16"/>
      <c r="G402" s="19"/>
      <c r="H402" s="19"/>
      <c r="I402" s="17"/>
      <c r="J402" s="17"/>
      <c r="K402" s="19"/>
      <c r="L402" s="16"/>
      <c r="M402" s="19"/>
      <c r="N402" s="14"/>
      <c r="O402" s="14"/>
      <c r="P402" s="14"/>
    </row>
    <row r="403" spans="2:18" x14ac:dyDescent="0.25">
      <c r="B403" s="17"/>
      <c r="C403" s="43"/>
      <c r="D403" s="43"/>
      <c r="E403" s="19"/>
      <c r="F403" s="16"/>
      <c r="G403" s="19"/>
      <c r="H403" s="19"/>
      <c r="I403" s="17"/>
      <c r="J403" s="17"/>
      <c r="K403" s="19"/>
      <c r="L403" s="16"/>
      <c r="M403" s="19"/>
      <c r="N403" s="14"/>
      <c r="O403" s="14"/>
      <c r="P403" s="14"/>
    </row>
    <row r="404" spans="2:18" x14ac:dyDescent="0.25">
      <c r="B404" s="17"/>
      <c r="C404" s="43"/>
      <c r="D404" s="43"/>
      <c r="E404" s="19"/>
      <c r="F404" s="16"/>
      <c r="G404" s="19"/>
      <c r="H404" s="19"/>
      <c r="I404" s="17"/>
      <c r="J404" s="17"/>
      <c r="K404" s="19"/>
      <c r="L404" s="16"/>
      <c r="M404" s="19"/>
      <c r="N404" s="14"/>
      <c r="O404" s="14"/>
      <c r="P404" s="14"/>
    </row>
    <row r="405" spans="2:18" x14ac:dyDescent="0.25">
      <c r="B405" s="17"/>
      <c r="C405" s="43"/>
      <c r="D405" s="43"/>
      <c r="E405" s="19"/>
      <c r="F405" s="16"/>
      <c r="G405" s="19"/>
      <c r="H405" s="19"/>
      <c r="I405" s="17"/>
      <c r="J405" s="17"/>
      <c r="K405" s="19"/>
      <c r="L405" s="16"/>
      <c r="M405" s="19"/>
      <c r="N405" s="14"/>
      <c r="O405" s="14"/>
      <c r="P405" s="14"/>
    </row>
    <row r="406" spans="2:18" ht="15" x14ac:dyDescent="0.25">
      <c r="B406" s="13"/>
      <c r="C406" s="30"/>
      <c r="D406" s="30"/>
      <c r="E406" s="13"/>
      <c r="F406" s="26">
        <f>SUM(F373:F405)</f>
        <v>40</v>
      </c>
      <c r="G406" s="26">
        <f>SUM(G373:G405)</f>
        <v>45.943000000000005</v>
      </c>
      <c r="H406" s="19"/>
      <c r="I406" s="19"/>
      <c r="J406" s="13"/>
      <c r="K406" s="13"/>
      <c r="L406" s="29">
        <f>SUM(L376:L405)</f>
        <v>40</v>
      </c>
      <c r="M406" s="29">
        <f>SUM(M376:M405)</f>
        <v>38.156936000000009</v>
      </c>
      <c r="N406" s="14"/>
      <c r="O406" s="14"/>
      <c r="P406" s="14"/>
    </row>
    <row r="407" spans="2:18" ht="15" x14ac:dyDescent="0.25">
      <c r="B407" s="13"/>
      <c r="C407" s="30"/>
      <c r="D407" s="30"/>
      <c r="E407" s="13"/>
      <c r="F407" s="16"/>
      <c r="G407" s="19"/>
      <c r="H407" s="127" t="s">
        <v>10</v>
      </c>
      <c r="I407" s="127"/>
      <c r="J407" s="16">
        <f>G406</f>
        <v>45.943000000000005</v>
      </c>
      <c r="K407" s="19" t="s">
        <v>11</v>
      </c>
      <c r="L407" s="16">
        <f>M406</f>
        <v>38.156936000000009</v>
      </c>
      <c r="M407" s="19">
        <f>J407-L407</f>
        <v>7.7860639999999961</v>
      </c>
      <c r="N407" s="24"/>
      <c r="O407" s="14"/>
      <c r="P407" s="14"/>
    </row>
    <row r="408" spans="2:18" ht="15" x14ac:dyDescent="0.25">
      <c r="B408" s="1" t="s">
        <v>7</v>
      </c>
      <c r="C408" s="1"/>
      <c r="D408" s="121">
        <v>1.3</v>
      </c>
      <c r="E408" s="121"/>
      <c r="J408" s="13"/>
      <c r="K408" s="13"/>
      <c r="L408" s="13"/>
      <c r="M408" s="13"/>
      <c r="N408" s="14"/>
      <c r="O408" s="14"/>
      <c r="P408" s="14"/>
    </row>
    <row r="409" spans="2:18" x14ac:dyDescent="0.25">
      <c r="B409" s="122" t="s">
        <v>8</v>
      </c>
      <c r="C409" s="122"/>
      <c r="D409" s="122"/>
      <c r="E409" s="122"/>
      <c r="F409" s="122"/>
      <c r="G409" s="122"/>
      <c r="H409" s="5" t="s">
        <v>5</v>
      </c>
      <c r="I409" s="122" t="s">
        <v>9</v>
      </c>
      <c r="J409" s="122"/>
      <c r="K409" s="122"/>
      <c r="L409" s="122"/>
      <c r="M409" s="122"/>
      <c r="N409" s="15"/>
      <c r="O409" s="15"/>
      <c r="P409" s="20">
        <f>I421-I419</f>
        <v>6</v>
      </c>
    </row>
    <row r="410" spans="2:18" x14ac:dyDescent="0.25">
      <c r="B410" s="2">
        <v>0</v>
      </c>
      <c r="C410" s="3">
        <v>0.438</v>
      </c>
      <c r="D410" s="3" t="s">
        <v>34</v>
      </c>
      <c r="E410" s="16"/>
      <c r="F410" s="16"/>
      <c r="G410" s="16"/>
      <c r="H410" s="16"/>
      <c r="I410" s="17"/>
      <c r="J410" s="18"/>
      <c r="K410" s="19"/>
      <c r="L410" s="16"/>
      <c r="M410" s="19"/>
      <c r="N410" s="20"/>
      <c r="O410" s="20"/>
      <c r="P410" s="20"/>
      <c r="R410" s="21"/>
    </row>
    <row r="411" spans="2:18" x14ac:dyDescent="0.25">
      <c r="B411" s="2">
        <v>2</v>
      </c>
      <c r="C411" s="3">
        <v>1.2450000000000001</v>
      </c>
      <c r="D411" s="3"/>
      <c r="E411" s="19">
        <f>(C410+C411)/2</f>
        <v>0.84150000000000003</v>
      </c>
      <c r="F411" s="16">
        <f>B411-B410</f>
        <v>2</v>
      </c>
      <c r="G411" s="19">
        <f>E411*F411</f>
        <v>1.6830000000000001</v>
      </c>
      <c r="H411" s="16"/>
      <c r="I411" s="2"/>
      <c r="J411" s="2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5">
      <c r="B412" s="2">
        <v>6</v>
      </c>
      <c r="C412" s="3">
        <v>2.7280000000000002</v>
      </c>
      <c r="D412" s="3" t="s">
        <v>32</v>
      </c>
      <c r="E412" s="19">
        <f t="shared" ref="E412:E426" si="147">(C411+C412)/2</f>
        <v>1.9865000000000002</v>
      </c>
      <c r="F412" s="16">
        <f t="shared" ref="F412:F426" si="148">B412-B411</f>
        <v>4</v>
      </c>
      <c r="G412" s="19">
        <f t="shared" ref="G412:G426" si="149">E412*F412</f>
        <v>7.9460000000000006</v>
      </c>
      <c r="H412" s="16"/>
      <c r="I412" s="2"/>
      <c r="J412" s="2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5">
      <c r="B413" s="2">
        <v>10</v>
      </c>
      <c r="C413" s="3">
        <v>2.7229999999999999</v>
      </c>
      <c r="D413" s="3" t="s">
        <v>22</v>
      </c>
      <c r="E413" s="19">
        <f t="shared" si="147"/>
        <v>2.7255000000000003</v>
      </c>
      <c r="F413" s="16">
        <f t="shared" si="148"/>
        <v>4</v>
      </c>
      <c r="G413" s="19">
        <f t="shared" si="149"/>
        <v>10.902000000000001</v>
      </c>
      <c r="H413" s="16"/>
      <c r="I413" s="2"/>
      <c r="J413" s="2"/>
      <c r="K413" s="19"/>
      <c r="L413" s="16"/>
      <c r="M413" s="19"/>
      <c r="N413" s="20"/>
      <c r="O413" s="20"/>
      <c r="P413" s="20"/>
      <c r="Q413" s="22"/>
      <c r="R413" s="21"/>
    </row>
    <row r="414" spans="2:18" x14ac:dyDescent="0.25">
      <c r="B414" s="2">
        <v>12</v>
      </c>
      <c r="C414" s="3">
        <v>1.5449999999999999</v>
      </c>
      <c r="D414" s="3"/>
      <c r="E414" s="19">
        <f t="shared" si="147"/>
        <v>2.1339999999999999</v>
      </c>
      <c r="F414" s="16">
        <f t="shared" si="148"/>
        <v>2</v>
      </c>
      <c r="G414" s="19">
        <f t="shared" si="149"/>
        <v>4.2679999999999998</v>
      </c>
      <c r="H414" s="16"/>
      <c r="I414" s="2"/>
      <c r="J414" s="2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5">
      <c r="B415" s="2">
        <v>14</v>
      </c>
      <c r="C415" s="3">
        <v>0.89300000000000002</v>
      </c>
      <c r="D415" s="3"/>
      <c r="E415" s="19">
        <f t="shared" si="147"/>
        <v>1.2189999999999999</v>
      </c>
      <c r="F415" s="16">
        <f t="shared" si="148"/>
        <v>2</v>
      </c>
      <c r="G415" s="19">
        <f t="shared" si="149"/>
        <v>2.4379999999999997</v>
      </c>
      <c r="H415" s="16"/>
      <c r="I415" s="2"/>
      <c r="J415" s="2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5">
      <c r="B416" s="2">
        <v>16</v>
      </c>
      <c r="C416" s="3">
        <v>0.38700000000000001</v>
      </c>
      <c r="D416" s="3"/>
      <c r="E416" s="19">
        <f t="shared" si="147"/>
        <v>0.64</v>
      </c>
      <c r="F416" s="16">
        <f t="shared" si="148"/>
        <v>2</v>
      </c>
      <c r="G416" s="19">
        <f t="shared" si="149"/>
        <v>1.28</v>
      </c>
      <c r="H416" s="16"/>
      <c r="I416" s="2"/>
      <c r="J416" s="2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5">
      <c r="B417" s="2">
        <v>18</v>
      </c>
      <c r="C417" s="3">
        <v>-1.7999999999999999E-2</v>
      </c>
      <c r="D417" s="3"/>
      <c r="E417" s="19">
        <f t="shared" si="147"/>
        <v>0.1845</v>
      </c>
      <c r="F417" s="16">
        <f t="shared" si="148"/>
        <v>2</v>
      </c>
      <c r="G417" s="19">
        <f t="shared" si="149"/>
        <v>0.36899999999999999</v>
      </c>
      <c r="H417" s="16"/>
      <c r="I417" s="2">
        <v>0</v>
      </c>
      <c r="J417" s="3">
        <v>0.438</v>
      </c>
      <c r="K417" s="19"/>
      <c r="L417" s="16"/>
      <c r="M417" s="19"/>
      <c r="N417" s="20"/>
      <c r="O417" s="20"/>
      <c r="P417" s="20"/>
      <c r="Q417" s="22"/>
      <c r="R417" s="21"/>
    </row>
    <row r="418" spans="2:18" x14ac:dyDescent="0.25">
      <c r="B418" s="2">
        <v>21</v>
      </c>
      <c r="C418" s="3">
        <v>-0.122</v>
      </c>
      <c r="D418" s="3" t="s">
        <v>23</v>
      </c>
      <c r="E418" s="19">
        <f t="shared" si="147"/>
        <v>-6.9999999999999993E-2</v>
      </c>
      <c r="F418" s="16">
        <f t="shared" si="148"/>
        <v>3</v>
      </c>
      <c r="G418" s="19">
        <f t="shared" si="149"/>
        <v>-0.20999999999999996</v>
      </c>
      <c r="H418" s="16"/>
      <c r="I418" s="2">
        <v>2</v>
      </c>
      <c r="J418" s="3">
        <v>1.2450000000000001</v>
      </c>
      <c r="K418" s="19">
        <f t="shared" ref="K418:K424" si="150">AVERAGE(J417,J418)</f>
        <v>0.84150000000000003</v>
      </c>
      <c r="L418" s="16">
        <f t="shared" ref="L418:L424" si="151">I418-I417</f>
        <v>2</v>
      </c>
      <c r="M418" s="19">
        <f t="shared" ref="M418:M424" si="152">L418*K418</f>
        <v>1.6830000000000001</v>
      </c>
      <c r="N418" s="24"/>
      <c r="O418" s="24"/>
      <c r="P418" s="24"/>
      <c r="Q418" s="22"/>
      <c r="R418" s="21"/>
    </row>
    <row r="419" spans="2:18" x14ac:dyDescent="0.25">
      <c r="B419" s="2">
        <v>24</v>
      </c>
      <c r="C419" s="3">
        <v>-1.4999999999999999E-2</v>
      </c>
      <c r="D419" s="3"/>
      <c r="E419" s="19">
        <f t="shared" si="147"/>
        <v>-6.8500000000000005E-2</v>
      </c>
      <c r="F419" s="16">
        <f t="shared" si="148"/>
        <v>3</v>
      </c>
      <c r="G419" s="19">
        <f t="shared" si="149"/>
        <v>-0.20550000000000002</v>
      </c>
      <c r="H419" s="16"/>
      <c r="I419" s="2">
        <v>6</v>
      </c>
      <c r="J419" s="3">
        <v>2.7280000000000002</v>
      </c>
      <c r="K419" s="19">
        <f t="shared" si="150"/>
        <v>1.9865000000000002</v>
      </c>
      <c r="L419" s="16">
        <f t="shared" si="151"/>
        <v>4</v>
      </c>
      <c r="M419" s="19">
        <f t="shared" si="152"/>
        <v>7.9460000000000006</v>
      </c>
      <c r="N419" s="20"/>
      <c r="O419" s="20"/>
      <c r="P419" s="20"/>
      <c r="Q419" s="22"/>
      <c r="R419" s="21"/>
    </row>
    <row r="420" spans="2:18" x14ac:dyDescent="0.25">
      <c r="B420" s="2">
        <v>26</v>
      </c>
      <c r="C420" s="3">
        <v>2.5000000000000001E-2</v>
      </c>
      <c r="D420" s="3"/>
      <c r="E420" s="19">
        <f t="shared" si="147"/>
        <v>5.000000000000001E-3</v>
      </c>
      <c r="F420" s="16">
        <f t="shared" si="148"/>
        <v>2</v>
      </c>
      <c r="G420" s="19">
        <f t="shared" si="149"/>
        <v>1.0000000000000002E-2</v>
      </c>
      <c r="H420" s="1"/>
      <c r="I420" s="2">
        <v>10</v>
      </c>
      <c r="J420" s="3">
        <v>2.7229999999999999</v>
      </c>
      <c r="K420" s="19">
        <f t="shared" si="150"/>
        <v>2.7255000000000003</v>
      </c>
      <c r="L420" s="16">
        <f t="shared" si="151"/>
        <v>4</v>
      </c>
      <c r="M420" s="19">
        <f t="shared" si="152"/>
        <v>10.902000000000001</v>
      </c>
      <c r="N420" s="24"/>
      <c r="O420" s="24"/>
      <c r="P420" s="24"/>
      <c r="Q420" s="22"/>
      <c r="R420" s="21"/>
    </row>
    <row r="421" spans="2:18" x14ac:dyDescent="0.25">
      <c r="B421" s="2">
        <v>28</v>
      </c>
      <c r="C421" s="3">
        <v>0.114</v>
      </c>
      <c r="D421" s="3"/>
      <c r="E421" s="19">
        <f t="shared" si="147"/>
        <v>6.9500000000000006E-2</v>
      </c>
      <c r="F421" s="16">
        <f t="shared" si="148"/>
        <v>2</v>
      </c>
      <c r="G421" s="19">
        <f t="shared" si="149"/>
        <v>0.13900000000000001</v>
      </c>
      <c r="H421" s="1"/>
      <c r="I421" s="2">
        <v>12</v>
      </c>
      <c r="J421" s="3">
        <v>1.5449999999999999</v>
      </c>
      <c r="K421" s="19">
        <f t="shared" si="150"/>
        <v>2.1339999999999999</v>
      </c>
      <c r="L421" s="16">
        <f t="shared" si="151"/>
        <v>2</v>
      </c>
      <c r="M421" s="19">
        <f t="shared" si="152"/>
        <v>4.2679999999999998</v>
      </c>
      <c r="N421" s="24"/>
      <c r="O421" s="24"/>
      <c r="P421" s="24"/>
      <c r="Q421" s="22"/>
      <c r="R421" s="21"/>
    </row>
    <row r="422" spans="2:18" x14ac:dyDescent="0.25">
      <c r="B422" s="2">
        <v>30</v>
      </c>
      <c r="C422" s="3">
        <v>0.32500000000000001</v>
      </c>
      <c r="D422" s="3"/>
      <c r="E422" s="19">
        <f t="shared" si="147"/>
        <v>0.2195</v>
      </c>
      <c r="F422" s="16">
        <f t="shared" si="148"/>
        <v>2</v>
      </c>
      <c r="G422" s="19">
        <f t="shared" si="149"/>
        <v>0.439</v>
      </c>
      <c r="H422" s="1"/>
      <c r="I422" s="2">
        <v>14</v>
      </c>
      <c r="J422" s="3">
        <v>0.89300000000000002</v>
      </c>
      <c r="K422" s="19">
        <f t="shared" si="150"/>
        <v>1.2189999999999999</v>
      </c>
      <c r="L422" s="16">
        <f t="shared" si="151"/>
        <v>2</v>
      </c>
      <c r="M422" s="19">
        <f t="shared" si="152"/>
        <v>2.4379999999999997</v>
      </c>
      <c r="N422" s="20"/>
      <c r="O422" s="20"/>
      <c r="P422" s="20"/>
      <c r="R422" s="21"/>
    </row>
    <row r="423" spans="2:18" x14ac:dyDescent="0.25">
      <c r="B423" s="2">
        <v>32</v>
      </c>
      <c r="C423" s="3">
        <v>0.78700000000000003</v>
      </c>
      <c r="D423" s="3" t="s">
        <v>24</v>
      </c>
      <c r="E423" s="19">
        <f t="shared" si="147"/>
        <v>0.55600000000000005</v>
      </c>
      <c r="F423" s="16">
        <f t="shared" si="148"/>
        <v>2</v>
      </c>
      <c r="G423" s="19">
        <f t="shared" si="149"/>
        <v>1.1120000000000001</v>
      </c>
      <c r="H423" s="1"/>
      <c r="I423" s="2">
        <v>16</v>
      </c>
      <c r="J423" s="3">
        <v>0.38700000000000001</v>
      </c>
      <c r="K423" s="19">
        <f t="shared" si="150"/>
        <v>0.64</v>
      </c>
      <c r="L423" s="16">
        <f t="shared" si="151"/>
        <v>2</v>
      </c>
      <c r="M423" s="19">
        <f t="shared" si="152"/>
        <v>1.28</v>
      </c>
      <c r="N423" s="20"/>
      <c r="O423" s="20"/>
      <c r="P423" s="20"/>
      <c r="R423" s="21"/>
    </row>
    <row r="424" spans="2:18" x14ac:dyDescent="0.25">
      <c r="B424" s="2">
        <v>40</v>
      </c>
      <c r="C424" s="3">
        <v>0.79900000000000004</v>
      </c>
      <c r="D424" s="3"/>
      <c r="E424" s="19">
        <f t="shared" si="147"/>
        <v>0.79300000000000004</v>
      </c>
      <c r="F424" s="16">
        <f t="shared" si="148"/>
        <v>8</v>
      </c>
      <c r="G424" s="19">
        <f t="shared" si="149"/>
        <v>6.3440000000000003</v>
      </c>
      <c r="H424" s="1"/>
      <c r="I424" s="2">
        <v>18</v>
      </c>
      <c r="J424" s="3">
        <v>-1.7999999999999999E-2</v>
      </c>
      <c r="K424" s="19">
        <f t="shared" si="150"/>
        <v>0.1845</v>
      </c>
      <c r="L424" s="16">
        <f t="shared" si="151"/>
        <v>2</v>
      </c>
      <c r="M424" s="19">
        <f t="shared" si="152"/>
        <v>0.36899999999999999</v>
      </c>
      <c r="N424" s="20"/>
      <c r="O424" s="20"/>
      <c r="P424" s="20"/>
      <c r="R424" s="21"/>
    </row>
    <row r="425" spans="2:18" x14ac:dyDescent="0.25">
      <c r="B425" s="17">
        <v>45</v>
      </c>
      <c r="C425" s="43">
        <v>0.81499999999999995</v>
      </c>
      <c r="D425" s="43"/>
      <c r="E425" s="19">
        <f t="shared" si="147"/>
        <v>0.80699999999999994</v>
      </c>
      <c r="F425" s="16">
        <f t="shared" si="148"/>
        <v>5</v>
      </c>
      <c r="G425" s="19">
        <f t="shared" si="149"/>
        <v>4.0350000000000001</v>
      </c>
      <c r="I425" s="60">
        <f>I424+(J424-J425)*1.5</f>
        <v>19.773</v>
      </c>
      <c r="J425" s="61">
        <v>-1.2</v>
      </c>
      <c r="K425" s="19">
        <f t="shared" ref="K425:K437" si="153">AVERAGE(J424,J425)</f>
        <v>-0.60899999999999999</v>
      </c>
      <c r="L425" s="16">
        <f t="shared" ref="L425:L437" si="154">I425-I424</f>
        <v>1.7729999999999997</v>
      </c>
      <c r="M425" s="19">
        <f t="shared" ref="M425:M437" si="155">L425*K425</f>
        <v>-1.0797569999999999</v>
      </c>
      <c r="N425" s="20"/>
      <c r="O425" s="20"/>
      <c r="P425" s="20"/>
      <c r="R425" s="21"/>
    </row>
    <row r="426" spans="2:18" x14ac:dyDescent="0.25">
      <c r="B426" s="17">
        <v>50</v>
      </c>
      <c r="C426" s="43">
        <v>0.82299999999999995</v>
      </c>
      <c r="D426" s="3" t="s">
        <v>33</v>
      </c>
      <c r="E426" s="19">
        <f t="shared" si="147"/>
        <v>0.81899999999999995</v>
      </c>
      <c r="F426" s="16">
        <f t="shared" si="148"/>
        <v>5</v>
      </c>
      <c r="G426" s="19">
        <f t="shared" si="149"/>
        <v>4.0949999999999998</v>
      </c>
      <c r="I426" s="62">
        <f>I425+1.5</f>
        <v>21.273</v>
      </c>
      <c r="J426" s="63">
        <f>J425</f>
        <v>-1.2</v>
      </c>
      <c r="K426" s="19">
        <f t="shared" si="153"/>
        <v>-1.2</v>
      </c>
      <c r="L426" s="16">
        <f t="shared" si="154"/>
        <v>1.5</v>
      </c>
      <c r="M426" s="19">
        <f t="shared" si="155"/>
        <v>-1.7999999999999998</v>
      </c>
      <c r="O426" s="24"/>
      <c r="P426" s="24"/>
    </row>
    <row r="427" spans="2:18" x14ac:dyDescent="0.25">
      <c r="B427" s="17"/>
      <c r="C427" s="43"/>
      <c r="D427" s="43"/>
      <c r="E427" s="19"/>
      <c r="F427" s="16"/>
      <c r="G427" s="19"/>
      <c r="I427" s="60">
        <f>I426+1.5</f>
        <v>22.773</v>
      </c>
      <c r="J427" s="61">
        <f>J425</f>
        <v>-1.2</v>
      </c>
      <c r="K427" s="19">
        <f t="shared" si="153"/>
        <v>-1.2</v>
      </c>
      <c r="L427" s="16">
        <f t="shared" si="154"/>
        <v>1.5</v>
      </c>
      <c r="M427" s="19">
        <f t="shared" si="155"/>
        <v>-1.7999999999999998</v>
      </c>
      <c r="O427" s="14"/>
      <c r="P427" s="14"/>
    </row>
    <row r="428" spans="2:18" x14ac:dyDescent="0.25">
      <c r="B428" s="17"/>
      <c r="C428" s="43"/>
      <c r="D428" s="43"/>
      <c r="E428" s="19"/>
      <c r="F428" s="16"/>
      <c r="G428" s="19"/>
      <c r="I428" s="60">
        <f>I427+(J428-J427)*1.5</f>
        <v>24.573</v>
      </c>
      <c r="J428" s="64">
        <v>0</v>
      </c>
      <c r="K428" s="19">
        <f t="shared" si="153"/>
        <v>-0.6</v>
      </c>
      <c r="L428" s="16">
        <f t="shared" si="154"/>
        <v>1.8000000000000007</v>
      </c>
      <c r="M428" s="19">
        <f t="shared" si="155"/>
        <v>-1.0800000000000003</v>
      </c>
      <c r="O428" s="14"/>
      <c r="P428" s="14"/>
    </row>
    <row r="429" spans="2:18" x14ac:dyDescent="0.25">
      <c r="B429" s="17"/>
      <c r="C429" s="43"/>
      <c r="D429" s="43"/>
      <c r="E429" s="19"/>
      <c r="F429" s="16"/>
      <c r="G429" s="19"/>
      <c r="H429" s="19"/>
      <c r="I429" s="2">
        <v>21</v>
      </c>
      <c r="J429" s="3">
        <v>-0.122</v>
      </c>
      <c r="K429" s="19">
        <f t="shared" si="153"/>
        <v>-6.0999999999999999E-2</v>
      </c>
      <c r="L429" s="16">
        <f t="shared" si="154"/>
        <v>-3.5730000000000004</v>
      </c>
      <c r="M429" s="19">
        <f t="shared" si="155"/>
        <v>0.21795300000000001</v>
      </c>
      <c r="N429" s="14"/>
      <c r="O429" s="14"/>
      <c r="P429" s="14"/>
    </row>
    <row r="430" spans="2:18" x14ac:dyDescent="0.25">
      <c r="B430" s="17"/>
      <c r="C430" s="43"/>
      <c r="D430" s="43"/>
      <c r="E430" s="19"/>
      <c r="F430" s="16"/>
      <c r="G430" s="19"/>
      <c r="H430" s="19"/>
      <c r="I430" s="2">
        <v>24</v>
      </c>
      <c r="J430" s="3">
        <v>-1.4999999999999999E-2</v>
      </c>
      <c r="K430" s="19">
        <f t="shared" si="153"/>
        <v>-6.8500000000000005E-2</v>
      </c>
      <c r="L430" s="16">
        <f t="shared" si="154"/>
        <v>3</v>
      </c>
      <c r="M430" s="19">
        <f t="shared" si="155"/>
        <v>-0.20550000000000002</v>
      </c>
      <c r="N430" s="14"/>
      <c r="O430" s="14"/>
      <c r="P430" s="14"/>
    </row>
    <row r="431" spans="2:18" x14ac:dyDescent="0.25">
      <c r="B431" s="17"/>
      <c r="C431" s="43"/>
      <c r="D431" s="43"/>
      <c r="E431" s="19"/>
      <c r="F431" s="16"/>
      <c r="G431" s="19"/>
      <c r="H431" s="19"/>
      <c r="I431" s="2">
        <v>26</v>
      </c>
      <c r="J431" s="3">
        <v>2.5000000000000001E-2</v>
      </c>
      <c r="K431" s="19">
        <f t="shared" si="153"/>
        <v>5.000000000000001E-3</v>
      </c>
      <c r="L431" s="16">
        <f t="shared" si="154"/>
        <v>2</v>
      </c>
      <c r="M431" s="19">
        <f t="shared" si="155"/>
        <v>1.0000000000000002E-2</v>
      </c>
      <c r="N431" s="14"/>
      <c r="O431" s="14"/>
      <c r="P431" s="14"/>
    </row>
    <row r="432" spans="2:18" x14ac:dyDescent="0.25">
      <c r="B432" s="17"/>
      <c r="C432" s="43"/>
      <c r="D432" s="43"/>
      <c r="E432" s="19"/>
      <c r="F432" s="16"/>
      <c r="G432" s="19"/>
      <c r="H432" s="19"/>
      <c r="I432" s="2">
        <v>28</v>
      </c>
      <c r="J432" s="3">
        <v>0.114</v>
      </c>
      <c r="K432" s="19">
        <f t="shared" si="153"/>
        <v>6.9500000000000006E-2</v>
      </c>
      <c r="L432" s="16">
        <f t="shared" si="154"/>
        <v>2</v>
      </c>
      <c r="M432" s="19">
        <f t="shared" si="155"/>
        <v>0.13900000000000001</v>
      </c>
      <c r="N432" s="14"/>
      <c r="O432" s="14"/>
      <c r="P432" s="14"/>
    </row>
    <row r="433" spans="2:18" x14ac:dyDescent="0.25">
      <c r="B433" s="17"/>
      <c r="C433" s="43"/>
      <c r="D433" s="43"/>
      <c r="E433" s="19"/>
      <c r="F433" s="16"/>
      <c r="G433" s="19"/>
      <c r="H433" s="19"/>
      <c r="I433" s="2">
        <v>30</v>
      </c>
      <c r="J433" s="3">
        <v>0.32500000000000001</v>
      </c>
      <c r="K433" s="19">
        <f t="shared" si="153"/>
        <v>0.2195</v>
      </c>
      <c r="L433" s="16">
        <f t="shared" si="154"/>
        <v>2</v>
      </c>
      <c r="M433" s="19">
        <f t="shared" si="155"/>
        <v>0.439</v>
      </c>
      <c r="N433" s="14"/>
      <c r="O433" s="14"/>
      <c r="P433" s="14"/>
    </row>
    <row r="434" spans="2:18" x14ac:dyDescent="0.25">
      <c r="B434" s="17"/>
      <c r="C434" s="43"/>
      <c r="D434" s="43"/>
      <c r="E434" s="19"/>
      <c r="F434" s="16"/>
      <c r="G434" s="19"/>
      <c r="H434" s="19"/>
      <c r="I434" s="2">
        <v>32</v>
      </c>
      <c r="J434" s="3">
        <v>0.78700000000000003</v>
      </c>
      <c r="K434" s="19">
        <f t="shared" si="153"/>
        <v>0.55600000000000005</v>
      </c>
      <c r="L434" s="16">
        <f t="shared" si="154"/>
        <v>2</v>
      </c>
      <c r="M434" s="19">
        <f t="shared" si="155"/>
        <v>1.1120000000000001</v>
      </c>
      <c r="N434" s="14"/>
      <c r="O434" s="14"/>
      <c r="P434" s="14"/>
    </row>
    <row r="435" spans="2:18" x14ac:dyDescent="0.25">
      <c r="B435" s="17"/>
      <c r="C435" s="43"/>
      <c r="D435" s="43"/>
      <c r="E435" s="19"/>
      <c r="F435" s="16"/>
      <c r="G435" s="19"/>
      <c r="H435" s="19"/>
      <c r="I435" s="2">
        <v>40</v>
      </c>
      <c r="J435" s="3">
        <v>0.79900000000000004</v>
      </c>
      <c r="K435" s="19">
        <f t="shared" si="153"/>
        <v>0.79300000000000004</v>
      </c>
      <c r="L435" s="16">
        <f t="shared" si="154"/>
        <v>8</v>
      </c>
      <c r="M435" s="19">
        <f t="shared" si="155"/>
        <v>6.3440000000000003</v>
      </c>
      <c r="N435" s="14"/>
      <c r="O435" s="14"/>
      <c r="P435" s="14"/>
    </row>
    <row r="436" spans="2:18" x14ac:dyDescent="0.25">
      <c r="B436" s="17"/>
      <c r="C436" s="43"/>
      <c r="D436" s="43"/>
      <c r="E436" s="19"/>
      <c r="F436" s="16"/>
      <c r="G436" s="19"/>
      <c r="H436" s="19"/>
      <c r="I436" s="17">
        <v>45</v>
      </c>
      <c r="J436" s="43">
        <v>0.81499999999999995</v>
      </c>
      <c r="K436" s="19">
        <f t="shared" si="153"/>
        <v>0.80699999999999994</v>
      </c>
      <c r="L436" s="16">
        <f t="shared" si="154"/>
        <v>5</v>
      </c>
      <c r="M436" s="19">
        <f t="shared" si="155"/>
        <v>4.0350000000000001</v>
      </c>
      <c r="N436" s="14"/>
      <c r="O436" s="14"/>
      <c r="P436" s="14"/>
    </row>
    <row r="437" spans="2:18" x14ac:dyDescent="0.25">
      <c r="B437" s="17"/>
      <c r="C437" s="43"/>
      <c r="D437" s="43"/>
      <c r="E437" s="19"/>
      <c r="F437" s="16"/>
      <c r="G437" s="19"/>
      <c r="H437" s="19"/>
      <c r="I437" s="17">
        <v>50</v>
      </c>
      <c r="J437" s="43">
        <v>0.82299999999999995</v>
      </c>
      <c r="K437" s="19">
        <f t="shared" si="153"/>
        <v>0.81899999999999995</v>
      </c>
      <c r="L437" s="16">
        <f t="shared" si="154"/>
        <v>5</v>
      </c>
      <c r="M437" s="19">
        <f t="shared" si="155"/>
        <v>4.0949999999999998</v>
      </c>
      <c r="N437" s="14"/>
      <c r="O437" s="14"/>
      <c r="P437" s="14"/>
    </row>
    <row r="438" spans="2:18" x14ac:dyDescent="0.25">
      <c r="B438" s="17"/>
      <c r="C438" s="43"/>
      <c r="D438" s="43"/>
      <c r="E438" s="19"/>
      <c r="F438" s="16"/>
      <c r="G438" s="19"/>
      <c r="H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5">
      <c r="B439" s="17"/>
      <c r="C439" s="43"/>
      <c r="D439" s="43"/>
      <c r="E439" s="19"/>
      <c r="F439" s="16"/>
      <c r="G439" s="19"/>
      <c r="H439" s="19"/>
      <c r="I439" s="17"/>
      <c r="J439" s="17"/>
      <c r="K439" s="19"/>
      <c r="L439" s="16"/>
      <c r="M439" s="19"/>
      <c r="N439" s="14"/>
      <c r="O439" s="14"/>
      <c r="P439" s="14"/>
    </row>
    <row r="440" spans="2:18" ht="15" x14ac:dyDescent="0.25">
      <c r="B440" s="13"/>
      <c r="C440" s="30"/>
      <c r="D440" s="30"/>
      <c r="E440" s="13"/>
      <c r="F440" s="26">
        <f>SUM(F411:F439)</f>
        <v>50</v>
      </c>
      <c r="G440" s="26">
        <f>SUM(G411:G439)</f>
        <v>44.644500000000008</v>
      </c>
      <c r="H440" s="19"/>
      <c r="I440" s="19"/>
      <c r="J440" s="13"/>
      <c r="K440" s="13"/>
      <c r="L440" s="29">
        <f>SUM(L414:L439)</f>
        <v>50</v>
      </c>
      <c r="M440" s="29">
        <f>SUM(M414:M439)</f>
        <v>39.312696000000003</v>
      </c>
      <c r="N440" s="14"/>
      <c r="O440" s="14"/>
      <c r="P440" s="14"/>
    </row>
    <row r="441" spans="2:18" ht="15" x14ac:dyDescent="0.25">
      <c r="B441" s="13"/>
      <c r="C441" s="30"/>
      <c r="D441" s="30"/>
      <c r="E441" s="13"/>
      <c r="F441" s="16"/>
      <c r="G441" s="19"/>
      <c r="H441" s="127" t="s">
        <v>10</v>
      </c>
      <c r="I441" s="127"/>
      <c r="J441" s="16">
        <f>G440</f>
        <v>44.644500000000008</v>
      </c>
      <c r="K441" s="19" t="s">
        <v>11</v>
      </c>
      <c r="L441" s="16">
        <f>M440</f>
        <v>39.312696000000003</v>
      </c>
      <c r="M441" s="19">
        <f>J441-L441</f>
        <v>5.3318040000000053</v>
      </c>
      <c r="N441" s="24"/>
      <c r="O441" s="14"/>
      <c r="P441" s="14"/>
    </row>
    <row r="442" spans="2:18" x14ac:dyDescent="0.25">
      <c r="B442" s="17"/>
      <c r="C442" s="43"/>
      <c r="D442" s="43"/>
      <c r="E442" s="19"/>
      <c r="F442" s="16"/>
      <c r="G442" s="19"/>
      <c r="I442" s="18"/>
      <c r="J442" s="3"/>
      <c r="K442" s="19"/>
      <c r="L442" s="16"/>
      <c r="M442" s="19"/>
      <c r="N442" s="20"/>
      <c r="O442" s="20"/>
      <c r="P442" s="20"/>
      <c r="R442" s="21"/>
    </row>
    <row r="443" spans="2:18" ht="15" x14ac:dyDescent="0.25">
      <c r="B443" s="1" t="s">
        <v>7</v>
      </c>
      <c r="C443" s="1"/>
      <c r="D443" s="121">
        <v>1.4</v>
      </c>
      <c r="E443" s="121"/>
      <c r="J443" s="13"/>
      <c r="K443" s="13"/>
      <c r="L443" s="13"/>
      <c r="M443" s="13"/>
      <c r="N443" s="14"/>
      <c r="O443" s="14"/>
      <c r="P443" s="14"/>
    </row>
    <row r="444" spans="2:18" x14ac:dyDescent="0.25">
      <c r="B444" s="122" t="s">
        <v>8</v>
      </c>
      <c r="C444" s="122"/>
      <c r="D444" s="122"/>
      <c r="E444" s="122"/>
      <c r="F444" s="122"/>
      <c r="G444" s="122"/>
      <c r="H444" s="5" t="s">
        <v>5</v>
      </c>
      <c r="I444" s="122" t="s">
        <v>9</v>
      </c>
      <c r="J444" s="122"/>
      <c r="K444" s="122"/>
      <c r="L444" s="122"/>
      <c r="M444" s="122"/>
      <c r="N444" s="15"/>
      <c r="O444" s="15"/>
      <c r="P444" s="20">
        <f>I456-I454</f>
        <v>6</v>
      </c>
    </row>
    <row r="445" spans="2:18" x14ac:dyDescent="0.25">
      <c r="B445" s="2">
        <v>0</v>
      </c>
      <c r="C445" s="3">
        <v>1.21</v>
      </c>
      <c r="D445" s="3" t="s">
        <v>34</v>
      </c>
      <c r="E445" s="16"/>
      <c r="F445" s="16"/>
      <c r="G445" s="16"/>
      <c r="H445" s="16"/>
      <c r="I445" s="17"/>
      <c r="J445" s="18"/>
      <c r="K445" s="19"/>
      <c r="L445" s="16"/>
      <c r="M445" s="19"/>
      <c r="N445" s="20"/>
      <c r="O445" s="20"/>
      <c r="P445" s="20"/>
      <c r="R445" s="21"/>
    </row>
    <row r="446" spans="2:18" x14ac:dyDescent="0.25">
      <c r="B446" s="2">
        <v>2</v>
      </c>
      <c r="C446" s="3">
        <v>1.8540000000000001</v>
      </c>
      <c r="D446" s="3"/>
      <c r="E446" s="19">
        <f>(C445+C446)/2</f>
        <v>1.532</v>
      </c>
      <c r="F446" s="16">
        <f>B446-B445</f>
        <v>2</v>
      </c>
      <c r="G446" s="19">
        <f>E446*F446</f>
        <v>3.0640000000000001</v>
      </c>
      <c r="H446" s="16"/>
      <c r="I446" s="2"/>
      <c r="J446" s="2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5">
      <c r="B447" s="2">
        <v>6</v>
      </c>
      <c r="C447" s="3">
        <v>3.0939999999999999</v>
      </c>
      <c r="D447" s="3"/>
      <c r="E447" s="19">
        <f t="shared" ref="E447:E461" si="156">(C446+C447)/2</f>
        <v>2.4740000000000002</v>
      </c>
      <c r="F447" s="16">
        <f t="shared" ref="F447:F461" si="157">B447-B446</f>
        <v>4</v>
      </c>
      <c r="G447" s="19">
        <f t="shared" ref="G447:G461" si="158">E447*F447</f>
        <v>9.8960000000000008</v>
      </c>
      <c r="H447" s="16"/>
      <c r="I447" s="2"/>
      <c r="J447" s="2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5">
      <c r="B448" s="2">
        <v>10</v>
      </c>
      <c r="C448" s="3">
        <v>3.0790000000000002</v>
      </c>
      <c r="D448" s="3" t="s">
        <v>22</v>
      </c>
      <c r="E448" s="19">
        <f t="shared" si="156"/>
        <v>3.0865</v>
      </c>
      <c r="F448" s="16">
        <f t="shared" si="157"/>
        <v>4</v>
      </c>
      <c r="G448" s="19">
        <f t="shared" si="158"/>
        <v>12.346</v>
      </c>
      <c r="H448" s="16"/>
      <c r="I448" s="2"/>
      <c r="J448" s="2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5">
      <c r="B449" s="2">
        <v>12</v>
      </c>
      <c r="C449" s="3">
        <v>1.859</v>
      </c>
      <c r="D449" s="3"/>
      <c r="E449" s="19">
        <f t="shared" si="156"/>
        <v>2.4690000000000003</v>
      </c>
      <c r="F449" s="16">
        <f t="shared" si="157"/>
        <v>2</v>
      </c>
      <c r="G449" s="19">
        <f t="shared" si="158"/>
        <v>4.9380000000000006</v>
      </c>
      <c r="H449" s="16"/>
      <c r="I449" s="2"/>
      <c r="J449" s="2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5">
      <c r="B450" s="2">
        <v>14</v>
      </c>
      <c r="C450" s="3">
        <v>1.1100000000000001</v>
      </c>
      <c r="D450" s="3"/>
      <c r="E450" s="19">
        <f t="shared" si="156"/>
        <v>1.4845000000000002</v>
      </c>
      <c r="F450" s="16">
        <f t="shared" si="157"/>
        <v>2</v>
      </c>
      <c r="G450" s="19">
        <f t="shared" si="158"/>
        <v>2.9690000000000003</v>
      </c>
      <c r="H450" s="16"/>
      <c r="I450" s="2"/>
      <c r="J450" s="2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5">
      <c r="B451" s="2">
        <v>16</v>
      </c>
      <c r="C451" s="3">
        <v>0.496</v>
      </c>
      <c r="D451" s="3"/>
      <c r="E451" s="19">
        <f t="shared" si="156"/>
        <v>0.80300000000000005</v>
      </c>
      <c r="F451" s="16">
        <f t="shared" si="157"/>
        <v>2</v>
      </c>
      <c r="G451" s="19">
        <f t="shared" si="158"/>
        <v>1.6060000000000001</v>
      </c>
      <c r="H451" s="16"/>
      <c r="I451" s="2"/>
      <c r="J451" s="2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5">
      <c r="B452" s="2">
        <v>18</v>
      </c>
      <c r="C452" s="3">
        <v>8.5999999999999993E-2</v>
      </c>
      <c r="D452" s="3"/>
      <c r="E452" s="19">
        <f t="shared" si="156"/>
        <v>0.29099999999999998</v>
      </c>
      <c r="F452" s="16">
        <f t="shared" si="157"/>
        <v>2</v>
      </c>
      <c r="G452" s="19">
        <f t="shared" si="158"/>
        <v>0.58199999999999996</v>
      </c>
      <c r="H452" s="16"/>
      <c r="I452" s="2">
        <v>0</v>
      </c>
      <c r="J452" s="3">
        <v>1.21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5">
      <c r="B453" s="2">
        <v>19.5</v>
      </c>
      <c r="C453" s="3">
        <v>-1.4999999999999999E-2</v>
      </c>
      <c r="D453" s="3" t="s">
        <v>23</v>
      </c>
      <c r="E453" s="19">
        <f t="shared" si="156"/>
        <v>3.5499999999999997E-2</v>
      </c>
      <c r="F453" s="16">
        <f t="shared" si="157"/>
        <v>1.5</v>
      </c>
      <c r="G453" s="19">
        <f t="shared" si="158"/>
        <v>5.3249999999999992E-2</v>
      </c>
      <c r="H453" s="16"/>
      <c r="I453" s="2">
        <v>2</v>
      </c>
      <c r="J453" s="3">
        <v>1.8540000000000001</v>
      </c>
      <c r="K453" s="19">
        <f t="shared" ref="K453:K459" si="159">AVERAGE(J452,J453)</f>
        <v>1.532</v>
      </c>
      <c r="L453" s="16">
        <f t="shared" ref="L453:L459" si="160">I453-I452</f>
        <v>2</v>
      </c>
      <c r="M453" s="19">
        <f t="shared" ref="M453:M459" si="161">L453*K453</f>
        <v>3.0640000000000001</v>
      </c>
      <c r="N453" s="24"/>
      <c r="O453" s="24"/>
      <c r="P453" s="24"/>
      <c r="Q453" s="22"/>
      <c r="R453" s="21"/>
    </row>
    <row r="454" spans="2:18" x14ac:dyDescent="0.25">
      <c r="B454" s="2">
        <v>21</v>
      </c>
      <c r="C454" s="3">
        <v>8.8999999999999996E-2</v>
      </c>
      <c r="D454" s="3"/>
      <c r="E454" s="19">
        <f t="shared" si="156"/>
        <v>3.6999999999999998E-2</v>
      </c>
      <c r="F454" s="16">
        <f t="shared" si="157"/>
        <v>1.5</v>
      </c>
      <c r="G454" s="19">
        <f t="shared" si="158"/>
        <v>5.5499999999999994E-2</v>
      </c>
      <c r="H454" s="16"/>
      <c r="I454" s="2">
        <v>6</v>
      </c>
      <c r="J454" s="3">
        <v>3.0939999999999999</v>
      </c>
      <c r="K454" s="19">
        <f t="shared" si="159"/>
        <v>2.4740000000000002</v>
      </c>
      <c r="L454" s="16">
        <f t="shared" si="160"/>
        <v>4</v>
      </c>
      <c r="M454" s="19">
        <f t="shared" si="161"/>
        <v>9.8960000000000008</v>
      </c>
      <c r="N454" s="20"/>
      <c r="O454" s="20"/>
      <c r="P454" s="20"/>
      <c r="Q454" s="22"/>
      <c r="R454" s="21"/>
    </row>
    <row r="455" spans="2:18" x14ac:dyDescent="0.25">
      <c r="B455" s="2">
        <v>23</v>
      </c>
      <c r="C455" s="3">
        <v>0.35399999999999998</v>
      </c>
      <c r="D455" s="3"/>
      <c r="E455" s="19">
        <f t="shared" si="156"/>
        <v>0.22149999999999997</v>
      </c>
      <c r="F455" s="16">
        <f t="shared" si="157"/>
        <v>2</v>
      </c>
      <c r="G455" s="19">
        <f t="shared" si="158"/>
        <v>0.44299999999999995</v>
      </c>
      <c r="H455" s="1"/>
      <c r="I455" s="2">
        <v>10</v>
      </c>
      <c r="J455" s="3">
        <v>3.0790000000000002</v>
      </c>
      <c r="K455" s="19">
        <f t="shared" si="159"/>
        <v>3.0865</v>
      </c>
      <c r="L455" s="16">
        <f t="shared" si="160"/>
        <v>4</v>
      </c>
      <c r="M455" s="19">
        <f t="shared" si="161"/>
        <v>12.346</v>
      </c>
      <c r="N455" s="24"/>
      <c r="O455" s="24"/>
      <c r="P455" s="24"/>
      <c r="Q455" s="22"/>
      <c r="R455" s="21"/>
    </row>
    <row r="456" spans="2:18" x14ac:dyDescent="0.25">
      <c r="B456" s="2">
        <v>25</v>
      </c>
      <c r="C456" s="3">
        <v>0.7</v>
      </c>
      <c r="D456" s="3"/>
      <c r="E456" s="19">
        <f t="shared" si="156"/>
        <v>0.52699999999999991</v>
      </c>
      <c r="F456" s="16">
        <f t="shared" si="157"/>
        <v>2</v>
      </c>
      <c r="G456" s="19">
        <f t="shared" si="158"/>
        <v>1.0539999999999998</v>
      </c>
      <c r="H456" s="1"/>
      <c r="I456" s="2">
        <v>12</v>
      </c>
      <c r="J456" s="3">
        <v>1.859</v>
      </c>
      <c r="K456" s="19">
        <f t="shared" si="159"/>
        <v>2.4690000000000003</v>
      </c>
      <c r="L456" s="16">
        <f t="shared" si="160"/>
        <v>2</v>
      </c>
      <c r="M456" s="19">
        <f t="shared" si="161"/>
        <v>4.9380000000000006</v>
      </c>
      <c r="N456" s="24"/>
      <c r="O456" s="24"/>
      <c r="P456" s="24"/>
      <c r="Q456" s="22"/>
      <c r="R456" s="21"/>
    </row>
    <row r="457" spans="2:18" x14ac:dyDescent="0.25">
      <c r="B457" s="2">
        <v>27</v>
      </c>
      <c r="C457" s="3">
        <v>0.999</v>
      </c>
      <c r="D457" s="3"/>
      <c r="E457" s="19">
        <f t="shared" si="156"/>
        <v>0.84949999999999992</v>
      </c>
      <c r="F457" s="16">
        <f t="shared" si="157"/>
        <v>2</v>
      </c>
      <c r="G457" s="19">
        <f t="shared" si="158"/>
        <v>1.6989999999999998</v>
      </c>
      <c r="H457" s="1"/>
      <c r="I457" s="2">
        <v>14</v>
      </c>
      <c r="J457" s="3">
        <v>1.1100000000000001</v>
      </c>
      <c r="K457" s="19">
        <f t="shared" si="159"/>
        <v>1.4845000000000002</v>
      </c>
      <c r="L457" s="16">
        <f t="shared" si="160"/>
        <v>2</v>
      </c>
      <c r="M457" s="19">
        <f t="shared" si="161"/>
        <v>2.9690000000000003</v>
      </c>
      <c r="N457" s="20"/>
      <c r="O457" s="20"/>
      <c r="P457" s="20"/>
      <c r="R457" s="21"/>
    </row>
    <row r="458" spans="2:18" x14ac:dyDescent="0.25">
      <c r="B458" s="2">
        <v>29</v>
      </c>
      <c r="C458" s="3">
        <v>1.909</v>
      </c>
      <c r="D458" s="3" t="s">
        <v>24</v>
      </c>
      <c r="E458" s="19">
        <f t="shared" si="156"/>
        <v>1.454</v>
      </c>
      <c r="F458" s="16">
        <f t="shared" si="157"/>
        <v>2</v>
      </c>
      <c r="G458" s="19">
        <f t="shared" si="158"/>
        <v>2.9079999999999999</v>
      </c>
      <c r="H458" s="1"/>
      <c r="I458" s="60">
        <f>I457+(J457-J458)*1.5</f>
        <v>17.465</v>
      </c>
      <c r="J458" s="61">
        <v>-1.2</v>
      </c>
      <c r="K458" s="19">
        <f t="shared" si="159"/>
        <v>-4.4999999999999929E-2</v>
      </c>
      <c r="L458" s="16">
        <f t="shared" si="160"/>
        <v>3.4649999999999999</v>
      </c>
      <c r="M458" s="19">
        <f t="shared" si="161"/>
        <v>-0.15592499999999976</v>
      </c>
      <c r="N458" s="20"/>
      <c r="O458" s="20"/>
      <c r="P458" s="20"/>
      <c r="R458" s="21"/>
    </row>
    <row r="459" spans="2:18" x14ac:dyDescent="0.25">
      <c r="B459" s="2">
        <v>30</v>
      </c>
      <c r="C459" s="3">
        <v>1.9039999999999999</v>
      </c>
      <c r="E459" s="19">
        <f t="shared" si="156"/>
        <v>1.9064999999999999</v>
      </c>
      <c r="F459" s="16">
        <f t="shared" si="157"/>
        <v>1</v>
      </c>
      <c r="G459" s="19">
        <f t="shared" si="158"/>
        <v>1.9064999999999999</v>
      </c>
      <c r="H459" s="1"/>
      <c r="I459" s="62">
        <f>I458+1.5</f>
        <v>18.965</v>
      </c>
      <c r="J459" s="63">
        <f>J458</f>
        <v>-1.2</v>
      </c>
      <c r="K459" s="19">
        <f t="shared" si="159"/>
        <v>-1.2</v>
      </c>
      <c r="L459" s="16">
        <f t="shared" si="160"/>
        <v>1.5</v>
      </c>
      <c r="M459" s="19">
        <f t="shared" si="161"/>
        <v>-1.7999999999999998</v>
      </c>
      <c r="N459" s="20"/>
      <c r="O459" s="20"/>
      <c r="P459" s="20"/>
      <c r="R459" s="21"/>
    </row>
    <row r="460" spans="2:18" x14ac:dyDescent="0.25">
      <c r="B460" s="17">
        <v>32</v>
      </c>
      <c r="C460" s="43">
        <v>1.2090000000000001</v>
      </c>
      <c r="D460" s="43"/>
      <c r="E460" s="19">
        <f t="shared" si="156"/>
        <v>1.5565</v>
      </c>
      <c r="F460" s="16">
        <f t="shared" si="157"/>
        <v>2</v>
      </c>
      <c r="G460" s="19">
        <f t="shared" si="158"/>
        <v>3.113</v>
      </c>
      <c r="I460" s="60">
        <f>I459+1.5</f>
        <v>20.465</v>
      </c>
      <c r="J460" s="61">
        <f>J458</f>
        <v>-1.2</v>
      </c>
      <c r="K460" s="19">
        <f t="shared" ref="K460:K468" si="162">AVERAGE(J459,J460)</f>
        <v>-1.2</v>
      </c>
      <c r="L460" s="16">
        <f t="shared" ref="L460:L468" si="163">I460-I459</f>
        <v>1.5</v>
      </c>
      <c r="M460" s="19">
        <f t="shared" ref="M460:M468" si="164">L460*K460</f>
        <v>-1.7999999999999998</v>
      </c>
      <c r="N460" s="20"/>
      <c r="O460" s="20"/>
      <c r="P460" s="20"/>
      <c r="R460" s="21"/>
    </row>
    <row r="461" spans="2:18" x14ac:dyDescent="0.25">
      <c r="B461" s="17">
        <v>34</v>
      </c>
      <c r="C461" s="43">
        <v>0.68</v>
      </c>
      <c r="D461" s="3" t="s">
        <v>39</v>
      </c>
      <c r="E461" s="19">
        <f t="shared" si="156"/>
        <v>0.94450000000000012</v>
      </c>
      <c r="F461" s="16">
        <f t="shared" si="157"/>
        <v>2</v>
      </c>
      <c r="G461" s="19">
        <f t="shared" si="158"/>
        <v>1.8890000000000002</v>
      </c>
      <c r="I461" s="60">
        <f>I460+(J461-J460)*1.5</f>
        <v>22.79</v>
      </c>
      <c r="J461" s="64">
        <v>0.35</v>
      </c>
      <c r="K461" s="19">
        <f t="shared" si="162"/>
        <v>-0.42499999999999999</v>
      </c>
      <c r="L461" s="16">
        <f t="shared" si="163"/>
        <v>2.3249999999999993</v>
      </c>
      <c r="M461" s="19">
        <f t="shared" si="164"/>
        <v>-0.9881249999999997</v>
      </c>
      <c r="O461" s="24"/>
      <c r="P461" s="24"/>
    </row>
    <row r="462" spans="2:18" x14ac:dyDescent="0.25">
      <c r="B462" s="17"/>
      <c r="C462" s="43"/>
      <c r="D462" s="43"/>
      <c r="E462" s="19"/>
      <c r="F462" s="16"/>
      <c r="G462" s="19"/>
      <c r="I462" s="2">
        <v>23</v>
      </c>
      <c r="J462" s="3">
        <v>0.35399999999999998</v>
      </c>
      <c r="K462" s="19">
        <f t="shared" si="162"/>
        <v>0.35199999999999998</v>
      </c>
      <c r="L462" s="16">
        <f t="shared" si="163"/>
        <v>0.21000000000000085</v>
      </c>
      <c r="M462" s="19">
        <f t="shared" si="164"/>
        <v>7.3920000000000291E-2</v>
      </c>
      <c r="O462" s="14"/>
      <c r="P462" s="14"/>
    </row>
    <row r="463" spans="2:18" x14ac:dyDescent="0.25">
      <c r="B463" s="17"/>
      <c r="C463" s="43"/>
      <c r="D463" s="43"/>
      <c r="E463" s="19"/>
      <c r="F463" s="16"/>
      <c r="G463" s="19"/>
      <c r="I463" s="2">
        <v>25</v>
      </c>
      <c r="J463" s="3">
        <v>0.7</v>
      </c>
      <c r="K463" s="19">
        <f t="shared" si="162"/>
        <v>0.52699999999999991</v>
      </c>
      <c r="L463" s="16">
        <f t="shared" si="163"/>
        <v>2</v>
      </c>
      <c r="M463" s="19">
        <f t="shared" si="164"/>
        <v>1.0539999999999998</v>
      </c>
      <c r="O463" s="14"/>
      <c r="P463" s="14"/>
    </row>
    <row r="464" spans="2:18" x14ac:dyDescent="0.25">
      <c r="B464" s="17"/>
      <c r="C464" s="43"/>
      <c r="D464" s="43"/>
      <c r="E464" s="19"/>
      <c r="F464" s="16"/>
      <c r="G464" s="19"/>
      <c r="H464" s="19"/>
      <c r="I464" s="2">
        <v>27</v>
      </c>
      <c r="J464" s="3">
        <v>0.999</v>
      </c>
      <c r="K464" s="19">
        <f t="shared" si="162"/>
        <v>0.84949999999999992</v>
      </c>
      <c r="L464" s="16">
        <f t="shared" si="163"/>
        <v>2</v>
      </c>
      <c r="M464" s="19">
        <f t="shared" si="164"/>
        <v>1.6989999999999998</v>
      </c>
      <c r="N464" s="14"/>
      <c r="O464" s="14"/>
      <c r="P464" s="14"/>
    </row>
    <row r="465" spans="2:16" x14ac:dyDescent="0.25">
      <c r="B465" s="17"/>
      <c r="C465" s="43"/>
      <c r="D465" s="43"/>
      <c r="E465" s="19"/>
      <c r="F465" s="16"/>
      <c r="G465" s="19"/>
      <c r="H465" s="19"/>
      <c r="I465" s="2">
        <v>29</v>
      </c>
      <c r="J465" s="3">
        <v>1.909</v>
      </c>
      <c r="K465" s="19">
        <f t="shared" si="162"/>
        <v>1.454</v>
      </c>
      <c r="L465" s="16">
        <f t="shared" si="163"/>
        <v>2</v>
      </c>
      <c r="M465" s="19">
        <f t="shared" si="164"/>
        <v>2.9079999999999999</v>
      </c>
      <c r="N465" s="14"/>
      <c r="O465" s="14"/>
      <c r="P465" s="14"/>
    </row>
    <row r="466" spans="2:16" x14ac:dyDescent="0.25">
      <c r="B466" s="17"/>
      <c r="C466" s="43"/>
      <c r="D466" s="43"/>
      <c r="E466" s="19"/>
      <c r="F466" s="16"/>
      <c r="G466" s="19"/>
      <c r="H466" s="19"/>
      <c r="I466" s="2">
        <v>30</v>
      </c>
      <c r="J466" s="3">
        <v>1.9039999999999999</v>
      </c>
      <c r="K466" s="19">
        <f t="shared" si="162"/>
        <v>1.9064999999999999</v>
      </c>
      <c r="L466" s="16">
        <f t="shared" si="163"/>
        <v>1</v>
      </c>
      <c r="M466" s="19">
        <f t="shared" si="164"/>
        <v>1.9064999999999999</v>
      </c>
      <c r="N466" s="14"/>
      <c r="O466" s="14"/>
      <c r="P466" s="14"/>
    </row>
    <row r="467" spans="2:16" x14ac:dyDescent="0.25">
      <c r="B467" s="17"/>
      <c r="C467" s="43"/>
      <c r="D467" s="43"/>
      <c r="E467" s="19"/>
      <c r="F467" s="16"/>
      <c r="G467" s="19"/>
      <c r="H467" s="19"/>
      <c r="I467" s="17">
        <v>32</v>
      </c>
      <c r="J467" s="43">
        <v>1.2090000000000001</v>
      </c>
      <c r="K467" s="19">
        <f t="shared" si="162"/>
        <v>1.5565</v>
      </c>
      <c r="L467" s="16">
        <f t="shared" si="163"/>
        <v>2</v>
      </c>
      <c r="M467" s="19">
        <f t="shared" si="164"/>
        <v>3.113</v>
      </c>
      <c r="N467" s="14"/>
      <c r="O467" s="14"/>
      <c r="P467" s="14"/>
    </row>
    <row r="468" spans="2:16" x14ac:dyDescent="0.25">
      <c r="B468" s="17"/>
      <c r="C468" s="43"/>
      <c r="D468" s="43"/>
      <c r="E468" s="19"/>
      <c r="F468" s="16"/>
      <c r="G468" s="19"/>
      <c r="H468" s="19"/>
      <c r="I468" s="17">
        <v>34</v>
      </c>
      <c r="J468" s="43">
        <v>0.68</v>
      </c>
      <c r="K468" s="19">
        <f t="shared" si="162"/>
        <v>0.94450000000000012</v>
      </c>
      <c r="L468" s="16">
        <f t="shared" si="163"/>
        <v>2</v>
      </c>
      <c r="M468" s="19">
        <f t="shared" si="164"/>
        <v>1.8890000000000002</v>
      </c>
      <c r="N468" s="14"/>
      <c r="O468" s="14"/>
      <c r="P468" s="14"/>
    </row>
    <row r="469" spans="2:16" x14ac:dyDescent="0.25">
      <c r="B469" s="17"/>
      <c r="C469" s="43"/>
      <c r="D469" s="43"/>
      <c r="E469" s="19"/>
      <c r="F469" s="16"/>
      <c r="G469" s="19"/>
      <c r="H469" s="19"/>
      <c r="I469" s="17"/>
      <c r="J469" s="17"/>
      <c r="K469" s="19"/>
      <c r="L469" s="16"/>
      <c r="M469" s="19"/>
      <c r="N469" s="14"/>
      <c r="O469" s="14"/>
      <c r="P469" s="14"/>
    </row>
    <row r="470" spans="2:16" x14ac:dyDescent="0.25">
      <c r="B470" s="17"/>
      <c r="C470" s="43"/>
      <c r="D470" s="43"/>
      <c r="E470" s="19"/>
      <c r="F470" s="16"/>
      <c r="G470" s="19"/>
      <c r="H470" s="19"/>
      <c r="I470" s="17"/>
      <c r="J470" s="17"/>
      <c r="K470" s="19"/>
      <c r="L470" s="16"/>
      <c r="M470" s="19"/>
      <c r="N470" s="14"/>
      <c r="O470" s="14"/>
      <c r="P470" s="14"/>
    </row>
    <row r="471" spans="2:16" x14ac:dyDescent="0.25">
      <c r="B471" s="17"/>
      <c r="C471" s="43"/>
      <c r="D471" s="43"/>
      <c r="E471" s="19"/>
      <c r="F471" s="16"/>
      <c r="G471" s="19"/>
      <c r="H471" s="19"/>
      <c r="I471" s="17"/>
      <c r="J471" s="17"/>
      <c r="K471" s="19"/>
      <c r="L471" s="16"/>
      <c r="M471" s="19"/>
      <c r="N471" s="14"/>
      <c r="O471" s="14"/>
      <c r="P471" s="14"/>
    </row>
    <row r="472" spans="2:16" x14ac:dyDescent="0.25">
      <c r="B472" s="17"/>
      <c r="C472" s="43"/>
      <c r="D472" s="43"/>
      <c r="E472" s="19"/>
      <c r="F472" s="16"/>
      <c r="G472" s="19"/>
      <c r="H472" s="19"/>
      <c r="I472" s="17"/>
      <c r="J472" s="17"/>
      <c r="K472" s="19"/>
      <c r="L472" s="16"/>
      <c r="M472" s="19"/>
      <c r="N472" s="14"/>
      <c r="O472" s="14"/>
      <c r="P472" s="14"/>
    </row>
    <row r="473" spans="2:16" x14ac:dyDescent="0.25">
      <c r="B473" s="17"/>
      <c r="C473" s="43"/>
      <c r="D473" s="43"/>
      <c r="E473" s="19"/>
      <c r="F473" s="16"/>
      <c r="G473" s="19"/>
      <c r="H473" s="19"/>
      <c r="I473" s="17"/>
      <c r="J473" s="17"/>
      <c r="K473" s="19"/>
      <c r="L473" s="16"/>
      <c r="M473" s="19"/>
      <c r="N473" s="14"/>
      <c r="O473" s="14"/>
      <c r="P473" s="14"/>
    </row>
    <row r="474" spans="2:16" x14ac:dyDescent="0.25">
      <c r="B474" s="17"/>
      <c r="C474" s="43"/>
      <c r="D474" s="43"/>
      <c r="E474" s="19"/>
      <c r="F474" s="16"/>
      <c r="G474" s="19"/>
      <c r="H474" s="19"/>
      <c r="I474" s="17"/>
      <c r="J474" s="17"/>
      <c r="K474" s="19"/>
      <c r="L474" s="16"/>
      <c r="M474" s="19"/>
      <c r="N474" s="14"/>
      <c r="O474" s="14"/>
      <c r="P474" s="14"/>
    </row>
    <row r="475" spans="2:16" x14ac:dyDescent="0.25">
      <c r="B475" s="17"/>
      <c r="C475" s="43"/>
      <c r="D475" s="43"/>
      <c r="E475" s="19"/>
      <c r="F475" s="16"/>
      <c r="G475" s="19"/>
      <c r="H475" s="19"/>
      <c r="I475" s="17"/>
      <c r="J475" s="17"/>
      <c r="K475" s="19"/>
      <c r="L475" s="16"/>
      <c r="M475" s="19"/>
      <c r="N475" s="14"/>
      <c r="O475" s="14"/>
      <c r="P475" s="14"/>
    </row>
    <row r="476" spans="2:16" x14ac:dyDescent="0.25">
      <c r="B476" s="17"/>
      <c r="C476" s="43"/>
      <c r="D476" s="43"/>
      <c r="E476" s="19"/>
      <c r="F476" s="16"/>
      <c r="G476" s="19"/>
      <c r="H476" s="19"/>
      <c r="I476" s="17"/>
      <c r="J476" s="17"/>
      <c r="K476" s="19"/>
      <c r="L476" s="16"/>
      <c r="M476" s="19"/>
      <c r="N476" s="14"/>
      <c r="O476" s="14"/>
      <c r="P476" s="14"/>
    </row>
    <row r="477" spans="2:16" x14ac:dyDescent="0.25">
      <c r="B477" s="17"/>
      <c r="C477" s="43"/>
      <c r="D477" s="43"/>
      <c r="E477" s="19"/>
      <c r="F477" s="16"/>
      <c r="G477" s="19"/>
      <c r="H477" s="19"/>
      <c r="I477" s="17"/>
      <c r="J477" s="17"/>
      <c r="K477" s="19"/>
      <c r="L477" s="16"/>
      <c r="M477" s="19"/>
      <c r="N477" s="14"/>
      <c r="O477" s="14"/>
      <c r="P477" s="14"/>
    </row>
    <row r="478" spans="2:16" ht="15" x14ac:dyDescent="0.25">
      <c r="B478" s="13"/>
      <c r="C478" s="30"/>
      <c r="D478" s="30"/>
      <c r="E478" s="13"/>
      <c r="F478" s="26">
        <f>SUM(F446:F477)</f>
        <v>34</v>
      </c>
      <c r="G478" s="26">
        <f>SUM(G446:G477)</f>
        <v>48.522250000000007</v>
      </c>
      <c r="H478" s="19"/>
      <c r="I478" s="19"/>
      <c r="J478" s="13"/>
      <c r="K478" s="13"/>
      <c r="L478" s="29">
        <f>SUM(L449:L477)</f>
        <v>34</v>
      </c>
      <c r="M478" s="29">
        <f>SUM(M449:M477)</f>
        <v>41.112370000000006</v>
      </c>
      <c r="N478" s="14"/>
      <c r="O478" s="14"/>
      <c r="P478" s="14"/>
    </row>
    <row r="479" spans="2:16" ht="15" x14ac:dyDescent="0.25">
      <c r="B479" s="13"/>
      <c r="C479" s="30"/>
      <c r="D479" s="30"/>
      <c r="E479" s="13"/>
      <c r="F479" s="16"/>
      <c r="G479" s="19"/>
      <c r="H479" s="127" t="s">
        <v>10</v>
      </c>
      <c r="I479" s="127"/>
      <c r="J479" s="16">
        <f>G478</f>
        <v>48.522250000000007</v>
      </c>
      <c r="K479" s="19" t="s">
        <v>11</v>
      </c>
      <c r="L479" s="16">
        <f>M478</f>
        <v>41.112370000000006</v>
      </c>
      <c r="M479" s="19">
        <f>J479-L479</f>
        <v>7.4098800000000011</v>
      </c>
      <c r="N479" s="24"/>
      <c r="O479" s="14"/>
      <c r="P479" s="14"/>
    </row>
    <row r="480" spans="2:16" ht="15" x14ac:dyDescent="0.25">
      <c r="B480" s="1" t="s">
        <v>7</v>
      </c>
      <c r="C480" s="1"/>
      <c r="D480" s="121">
        <v>1.5</v>
      </c>
      <c r="E480" s="121"/>
      <c r="J480" s="13"/>
      <c r="K480" s="13"/>
      <c r="L480" s="13"/>
      <c r="M480" s="13"/>
      <c r="N480" s="14"/>
      <c r="O480" s="14"/>
      <c r="P480" s="14"/>
    </row>
    <row r="481" spans="2:18" x14ac:dyDescent="0.25">
      <c r="B481" s="122" t="s">
        <v>8</v>
      </c>
      <c r="C481" s="122"/>
      <c r="D481" s="122"/>
      <c r="E481" s="122"/>
      <c r="F481" s="122"/>
      <c r="G481" s="122"/>
      <c r="H481" s="5" t="s">
        <v>5</v>
      </c>
      <c r="I481" s="122" t="s">
        <v>9</v>
      </c>
      <c r="J481" s="122"/>
      <c r="K481" s="122"/>
      <c r="L481" s="122"/>
      <c r="M481" s="122"/>
      <c r="N481" s="15"/>
      <c r="O481" s="15"/>
      <c r="P481" s="20">
        <f>I496-I494</f>
        <v>4</v>
      </c>
    </row>
    <row r="482" spans="2:18" x14ac:dyDescent="0.25">
      <c r="B482" s="2">
        <v>0</v>
      </c>
      <c r="C482" s="3">
        <v>1.252</v>
      </c>
      <c r="D482" s="3" t="s">
        <v>39</v>
      </c>
      <c r="E482" s="16"/>
      <c r="F482" s="16"/>
      <c r="G482" s="16"/>
      <c r="H482" s="16"/>
      <c r="I482" s="17"/>
      <c r="J482" s="18"/>
      <c r="K482" s="19"/>
      <c r="L482" s="16"/>
      <c r="M482" s="19"/>
      <c r="N482" s="20"/>
      <c r="O482" s="20"/>
      <c r="P482" s="20"/>
      <c r="R482" s="21"/>
    </row>
    <row r="483" spans="2:18" x14ac:dyDescent="0.25">
      <c r="B483" s="2">
        <v>4</v>
      </c>
      <c r="C483" s="3">
        <v>1.3680000000000001</v>
      </c>
      <c r="D483" s="3"/>
      <c r="E483" s="19">
        <f>(C482+C483)/2</f>
        <v>1.31</v>
      </c>
      <c r="F483" s="16">
        <f>B483-B482</f>
        <v>4</v>
      </c>
      <c r="G483" s="19">
        <f>E483*F483</f>
        <v>5.24</v>
      </c>
      <c r="H483" s="16"/>
      <c r="I483" s="2">
        <v>0</v>
      </c>
      <c r="J483" s="3">
        <v>1.252</v>
      </c>
      <c r="K483" s="19"/>
      <c r="L483" s="16"/>
      <c r="M483" s="19"/>
      <c r="N483" s="20"/>
      <c r="O483" s="20"/>
      <c r="P483" s="20"/>
      <c r="Q483" s="22"/>
      <c r="R483" s="21"/>
    </row>
    <row r="484" spans="2:18" x14ac:dyDescent="0.25">
      <c r="B484" s="2">
        <v>6</v>
      </c>
      <c r="C484" s="3">
        <v>3.0579999999999998</v>
      </c>
      <c r="D484" s="3" t="s">
        <v>32</v>
      </c>
      <c r="E484" s="19">
        <f t="shared" ref="E484:E498" si="165">(C483+C484)/2</f>
        <v>2.2130000000000001</v>
      </c>
      <c r="F484" s="16">
        <f t="shared" ref="F484:F498" si="166">B484-B483</f>
        <v>2</v>
      </c>
      <c r="G484" s="19">
        <f t="shared" ref="G484:G498" si="167">E484*F484</f>
        <v>4.4260000000000002</v>
      </c>
      <c r="H484" s="16"/>
      <c r="I484" s="2">
        <v>4</v>
      </c>
      <c r="J484" s="3">
        <v>1.3680000000000001</v>
      </c>
      <c r="K484" s="19">
        <f t="shared" ref="K484:K491" si="168">AVERAGE(J483,J484)</f>
        <v>1.31</v>
      </c>
      <c r="L484" s="16">
        <f t="shared" ref="L484:L491" si="169">I484-I483</f>
        <v>4</v>
      </c>
      <c r="M484" s="19">
        <f t="shared" ref="M484:M491" si="170">L484*K484</f>
        <v>5.24</v>
      </c>
      <c r="N484" s="20"/>
      <c r="O484" s="20"/>
      <c r="P484" s="20"/>
      <c r="Q484" s="22"/>
      <c r="R484" s="21"/>
    </row>
    <row r="485" spans="2:18" x14ac:dyDescent="0.25">
      <c r="B485" s="2">
        <v>10</v>
      </c>
      <c r="C485" s="3">
        <v>3.0470000000000002</v>
      </c>
      <c r="D485" s="3" t="s">
        <v>22</v>
      </c>
      <c r="E485" s="19">
        <f t="shared" si="165"/>
        <v>3.0525000000000002</v>
      </c>
      <c r="F485" s="16">
        <f t="shared" si="166"/>
        <v>4</v>
      </c>
      <c r="G485" s="19">
        <f t="shared" si="167"/>
        <v>12.21</v>
      </c>
      <c r="H485" s="16"/>
      <c r="I485" s="2">
        <v>6</v>
      </c>
      <c r="J485" s="3">
        <v>3.0579999999999998</v>
      </c>
      <c r="K485" s="19">
        <f t="shared" si="168"/>
        <v>2.2130000000000001</v>
      </c>
      <c r="L485" s="16">
        <f t="shared" si="169"/>
        <v>2</v>
      </c>
      <c r="M485" s="19">
        <f t="shared" si="170"/>
        <v>4.4260000000000002</v>
      </c>
      <c r="N485" s="20"/>
      <c r="O485" s="20"/>
      <c r="P485" s="20"/>
      <c r="Q485" s="22"/>
      <c r="R485" s="21"/>
    </row>
    <row r="486" spans="2:18" x14ac:dyDescent="0.25">
      <c r="B486" s="2">
        <v>12</v>
      </c>
      <c r="C486" s="3">
        <v>1.8580000000000001</v>
      </c>
      <c r="D486" s="3"/>
      <c r="E486" s="19">
        <f t="shared" si="165"/>
        <v>2.4525000000000001</v>
      </c>
      <c r="F486" s="16">
        <f t="shared" si="166"/>
        <v>2</v>
      </c>
      <c r="G486" s="19">
        <f t="shared" si="167"/>
        <v>4.9050000000000002</v>
      </c>
      <c r="H486" s="16"/>
      <c r="I486" s="2">
        <v>10</v>
      </c>
      <c r="J486" s="3">
        <v>3.0470000000000002</v>
      </c>
      <c r="K486" s="19">
        <f t="shared" si="168"/>
        <v>3.0525000000000002</v>
      </c>
      <c r="L486" s="16">
        <f t="shared" si="169"/>
        <v>4</v>
      </c>
      <c r="M486" s="19">
        <f t="shared" si="170"/>
        <v>12.21</v>
      </c>
      <c r="N486" s="20"/>
      <c r="O486" s="20"/>
      <c r="P486" s="20"/>
      <c r="Q486" s="22"/>
      <c r="R486" s="21"/>
    </row>
    <row r="487" spans="2:18" x14ac:dyDescent="0.25">
      <c r="B487" s="2">
        <v>14</v>
      </c>
      <c r="C487" s="3">
        <v>0.85599999999999998</v>
      </c>
      <c r="D487" s="3"/>
      <c r="E487" s="19">
        <f t="shared" si="165"/>
        <v>1.357</v>
      </c>
      <c r="F487" s="16">
        <f t="shared" si="166"/>
        <v>2</v>
      </c>
      <c r="G487" s="19">
        <f t="shared" si="167"/>
        <v>2.714</v>
      </c>
      <c r="H487" s="16"/>
      <c r="I487" s="2">
        <v>12</v>
      </c>
      <c r="J487" s="3">
        <v>1.8580000000000001</v>
      </c>
      <c r="K487" s="19">
        <f t="shared" si="168"/>
        <v>2.4525000000000001</v>
      </c>
      <c r="L487" s="16">
        <f t="shared" si="169"/>
        <v>2</v>
      </c>
      <c r="M487" s="19">
        <f t="shared" si="170"/>
        <v>4.9050000000000002</v>
      </c>
      <c r="N487" s="20"/>
      <c r="O487" s="20"/>
      <c r="P487" s="20"/>
      <c r="Q487" s="22"/>
      <c r="R487" s="21"/>
    </row>
    <row r="488" spans="2:18" x14ac:dyDescent="0.25">
      <c r="B488" s="2">
        <v>16</v>
      </c>
      <c r="C488" s="3">
        <v>0.158</v>
      </c>
      <c r="D488" s="3"/>
      <c r="E488" s="19">
        <f t="shared" si="165"/>
        <v>0.50700000000000001</v>
      </c>
      <c r="F488" s="16">
        <f t="shared" si="166"/>
        <v>2</v>
      </c>
      <c r="G488" s="19">
        <f t="shared" si="167"/>
        <v>1.014</v>
      </c>
      <c r="I488" s="2">
        <v>14</v>
      </c>
      <c r="J488" s="3">
        <v>0.85599999999999998</v>
      </c>
      <c r="K488" s="19">
        <f t="shared" si="168"/>
        <v>1.357</v>
      </c>
      <c r="L488" s="16">
        <f t="shared" si="169"/>
        <v>2</v>
      </c>
      <c r="M488" s="19">
        <f t="shared" si="170"/>
        <v>2.714</v>
      </c>
      <c r="N488" s="20"/>
      <c r="O488" s="20"/>
      <c r="P488" s="20"/>
      <c r="Q488" s="22"/>
      <c r="R488" s="21"/>
    </row>
    <row r="489" spans="2:18" x14ac:dyDescent="0.25">
      <c r="B489" s="2">
        <v>18</v>
      </c>
      <c r="C489" s="3">
        <v>-0.14000000000000001</v>
      </c>
      <c r="D489" s="3"/>
      <c r="E489" s="19">
        <f t="shared" si="165"/>
        <v>8.9999999999999941E-3</v>
      </c>
      <c r="F489" s="16">
        <f t="shared" si="166"/>
        <v>2</v>
      </c>
      <c r="G489" s="19">
        <f t="shared" si="167"/>
        <v>1.7999999999999988E-2</v>
      </c>
      <c r="I489" s="2">
        <v>16</v>
      </c>
      <c r="J489" s="3">
        <v>0.158</v>
      </c>
      <c r="K489" s="19">
        <f t="shared" si="168"/>
        <v>0.50700000000000001</v>
      </c>
      <c r="L489" s="16">
        <f t="shared" si="169"/>
        <v>2</v>
      </c>
      <c r="M489" s="19">
        <f t="shared" si="170"/>
        <v>1.014</v>
      </c>
      <c r="N489" s="20"/>
      <c r="O489" s="20"/>
      <c r="P489" s="20"/>
      <c r="Q489" s="22"/>
      <c r="R489" s="21"/>
    </row>
    <row r="490" spans="2:18" x14ac:dyDescent="0.25">
      <c r="B490" s="2">
        <v>20</v>
      </c>
      <c r="C490" s="3">
        <v>-0.24299999999999999</v>
      </c>
      <c r="D490" s="3" t="s">
        <v>23</v>
      </c>
      <c r="E490" s="19">
        <f t="shared" si="165"/>
        <v>-0.1915</v>
      </c>
      <c r="F490" s="16">
        <f t="shared" si="166"/>
        <v>2</v>
      </c>
      <c r="G490" s="19">
        <f t="shared" si="167"/>
        <v>-0.38300000000000001</v>
      </c>
      <c r="I490" s="60">
        <f>I489+(J489-J490)*1.5</f>
        <v>18.036999999999999</v>
      </c>
      <c r="J490" s="61">
        <v>-1.2</v>
      </c>
      <c r="K490" s="19">
        <f t="shared" si="168"/>
        <v>-0.52100000000000002</v>
      </c>
      <c r="L490" s="16">
        <f t="shared" si="169"/>
        <v>2.036999999999999</v>
      </c>
      <c r="M490" s="19">
        <f t="shared" si="170"/>
        <v>-1.0612769999999996</v>
      </c>
      <c r="N490" s="24"/>
      <c r="O490" s="24"/>
      <c r="P490" s="24"/>
      <c r="Q490" s="22"/>
      <c r="R490" s="21"/>
    </row>
    <row r="491" spans="2:18" x14ac:dyDescent="0.25">
      <c r="B491" s="2">
        <v>22</v>
      </c>
      <c r="C491" s="3">
        <v>-0.14199999999999999</v>
      </c>
      <c r="D491" s="3"/>
      <c r="E491" s="19">
        <f t="shared" si="165"/>
        <v>-0.1925</v>
      </c>
      <c r="F491" s="16">
        <f t="shared" si="166"/>
        <v>2</v>
      </c>
      <c r="G491" s="19">
        <f t="shared" si="167"/>
        <v>-0.38500000000000001</v>
      </c>
      <c r="H491" s="16"/>
      <c r="I491" s="62">
        <f>I490+1.5</f>
        <v>19.536999999999999</v>
      </c>
      <c r="J491" s="63">
        <f>J490</f>
        <v>-1.2</v>
      </c>
      <c r="K491" s="19">
        <f t="shared" si="168"/>
        <v>-1.2</v>
      </c>
      <c r="L491" s="16">
        <f t="shared" si="169"/>
        <v>1.5</v>
      </c>
      <c r="M491" s="19">
        <f t="shared" si="170"/>
        <v>-1.7999999999999998</v>
      </c>
      <c r="N491" s="20"/>
      <c r="O491" s="20"/>
      <c r="P491" s="20"/>
      <c r="Q491" s="22"/>
      <c r="R491" s="21"/>
    </row>
    <row r="492" spans="2:18" x14ac:dyDescent="0.25">
      <c r="B492" s="2">
        <v>24</v>
      </c>
      <c r="C492" s="3">
        <v>0.14699999999999999</v>
      </c>
      <c r="D492" s="3"/>
      <c r="E492" s="19">
        <f t="shared" si="165"/>
        <v>2.5000000000000022E-3</v>
      </c>
      <c r="F492" s="16">
        <f t="shared" si="166"/>
        <v>2</v>
      </c>
      <c r="G492" s="19">
        <f t="shared" si="167"/>
        <v>5.0000000000000044E-3</v>
      </c>
      <c r="H492" s="16"/>
      <c r="I492" s="60">
        <f>I491+1.5</f>
        <v>21.036999999999999</v>
      </c>
      <c r="J492" s="61">
        <f>J490</f>
        <v>-1.2</v>
      </c>
      <c r="K492" s="19">
        <f t="shared" ref="K492:K500" si="171">AVERAGE(J491,J492)</f>
        <v>-1.2</v>
      </c>
      <c r="L492" s="16">
        <f t="shared" ref="L492:L500" si="172">I492-I491</f>
        <v>1.5</v>
      </c>
      <c r="M492" s="19">
        <f t="shared" ref="M492:M500" si="173">L492*K492</f>
        <v>-1.7999999999999998</v>
      </c>
      <c r="N492" s="24"/>
      <c r="O492" s="24"/>
      <c r="P492" s="24"/>
      <c r="Q492" s="22"/>
      <c r="R492" s="21"/>
    </row>
    <row r="493" spans="2:18" x14ac:dyDescent="0.25">
      <c r="B493" s="2">
        <v>26</v>
      </c>
      <c r="C493" s="3">
        <v>0.85399999999999998</v>
      </c>
      <c r="D493" s="3"/>
      <c r="E493" s="19">
        <f t="shared" si="165"/>
        <v>0.50049999999999994</v>
      </c>
      <c r="F493" s="16">
        <f t="shared" si="166"/>
        <v>2</v>
      </c>
      <c r="G493" s="19">
        <f t="shared" si="167"/>
        <v>1.0009999999999999</v>
      </c>
      <c r="H493" s="16"/>
      <c r="I493" s="60">
        <f>I492+(J493-J492)*1.5</f>
        <v>22.837</v>
      </c>
      <c r="J493" s="64">
        <v>0</v>
      </c>
      <c r="K493" s="19">
        <f t="shared" si="171"/>
        <v>-0.6</v>
      </c>
      <c r="L493" s="16">
        <f t="shared" si="172"/>
        <v>1.8000000000000007</v>
      </c>
      <c r="M493" s="19">
        <f t="shared" si="173"/>
        <v>-1.0800000000000003</v>
      </c>
      <c r="N493" s="24"/>
      <c r="O493" s="24"/>
      <c r="P493" s="24"/>
      <c r="Q493" s="22"/>
      <c r="R493" s="21"/>
    </row>
    <row r="494" spans="2:18" x14ac:dyDescent="0.25">
      <c r="B494" s="2">
        <v>28</v>
      </c>
      <c r="C494" s="3">
        <v>1.5580000000000001</v>
      </c>
      <c r="D494" s="3"/>
      <c r="E494" s="19">
        <f t="shared" si="165"/>
        <v>1.206</v>
      </c>
      <c r="F494" s="16">
        <f t="shared" si="166"/>
        <v>2</v>
      </c>
      <c r="G494" s="19">
        <f t="shared" si="167"/>
        <v>2.4119999999999999</v>
      </c>
      <c r="H494" s="16"/>
      <c r="I494" s="2">
        <v>24</v>
      </c>
      <c r="J494" s="3">
        <v>0.14699999999999999</v>
      </c>
      <c r="K494" s="19">
        <f t="shared" si="171"/>
        <v>7.3499999999999996E-2</v>
      </c>
      <c r="L494" s="16">
        <f t="shared" si="172"/>
        <v>1.1630000000000003</v>
      </c>
      <c r="M494" s="19">
        <f t="shared" si="173"/>
        <v>8.5480500000000015E-2</v>
      </c>
      <c r="N494" s="20"/>
      <c r="O494" s="20"/>
      <c r="P494" s="20"/>
      <c r="R494" s="21"/>
    </row>
    <row r="495" spans="2:18" x14ac:dyDescent="0.25">
      <c r="B495" s="2">
        <v>30</v>
      </c>
      <c r="C495" s="3">
        <v>2.456</v>
      </c>
      <c r="D495" s="3" t="s">
        <v>24</v>
      </c>
      <c r="E495" s="19">
        <f t="shared" si="165"/>
        <v>2.0070000000000001</v>
      </c>
      <c r="F495" s="16">
        <f t="shared" si="166"/>
        <v>2</v>
      </c>
      <c r="G495" s="19">
        <f t="shared" si="167"/>
        <v>4.0140000000000002</v>
      </c>
      <c r="H495" s="1"/>
      <c r="I495" s="2">
        <v>26</v>
      </c>
      <c r="J495" s="3">
        <v>0.85399999999999998</v>
      </c>
      <c r="K495" s="19">
        <f t="shared" si="171"/>
        <v>0.50049999999999994</v>
      </c>
      <c r="L495" s="16">
        <f t="shared" si="172"/>
        <v>2</v>
      </c>
      <c r="M495" s="19">
        <f t="shared" si="173"/>
        <v>1.0009999999999999</v>
      </c>
      <c r="N495" s="20"/>
      <c r="O495" s="20"/>
      <c r="P495" s="20"/>
      <c r="R495" s="21"/>
    </row>
    <row r="496" spans="2:18" x14ac:dyDescent="0.25">
      <c r="B496" s="2">
        <v>31</v>
      </c>
      <c r="C496" s="3">
        <v>2.4470000000000001</v>
      </c>
      <c r="D496" s="3"/>
      <c r="E496" s="19">
        <f t="shared" si="165"/>
        <v>2.4515000000000002</v>
      </c>
      <c r="F496" s="16">
        <f t="shared" si="166"/>
        <v>1</v>
      </c>
      <c r="G496" s="19">
        <f t="shared" si="167"/>
        <v>2.4515000000000002</v>
      </c>
      <c r="H496" s="1"/>
      <c r="I496" s="2">
        <v>28</v>
      </c>
      <c r="J496" s="3">
        <v>1.5580000000000001</v>
      </c>
      <c r="K496" s="19">
        <f t="shared" si="171"/>
        <v>1.206</v>
      </c>
      <c r="L496" s="16">
        <f t="shared" si="172"/>
        <v>2</v>
      </c>
      <c r="M496" s="19">
        <f t="shared" si="173"/>
        <v>2.4119999999999999</v>
      </c>
      <c r="N496" s="20"/>
      <c r="O496" s="20"/>
      <c r="P496" s="20"/>
      <c r="R496" s="21"/>
    </row>
    <row r="497" spans="2:18" x14ac:dyDescent="0.25">
      <c r="B497" s="17">
        <v>33</v>
      </c>
      <c r="C497" s="43">
        <v>1.534</v>
      </c>
      <c r="D497" s="43"/>
      <c r="E497" s="19">
        <f t="shared" si="165"/>
        <v>1.9904999999999999</v>
      </c>
      <c r="F497" s="16">
        <f t="shared" si="166"/>
        <v>2</v>
      </c>
      <c r="G497" s="19">
        <f t="shared" si="167"/>
        <v>3.9809999999999999</v>
      </c>
      <c r="H497" s="1"/>
      <c r="I497" s="2">
        <v>30</v>
      </c>
      <c r="J497" s="3">
        <v>2.456</v>
      </c>
      <c r="K497" s="19">
        <f t="shared" si="171"/>
        <v>2.0070000000000001</v>
      </c>
      <c r="L497" s="16">
        <f t="shared" si="172"/>
        <v>2</v>
      </c>
      <c r="M497" s="19">
        <f t="shared" si="173"/>
        <v>4.0140000000000002</v>
      </c>
      <c r="N497" s="20"/>
      <c r="O497" s="20"/>
      <c r="P497" s="20"/>
      <c r="R497" s="21"/>
    </row>
    <row r="498" spans="2:18" x14ac:dyDescent="0.25">
      <c r="B498" s="17">
        <v>34</v>
      </c>
      <c r="C498" s="43">
        <v>0.95699999999999996</v>
      </c>
      <c r="D498" s="3" t="s">
        <v>39</v>
      </c>
      <c r="E498" s="19">
        <f t="shared" si="165"/>
        <v>1.2455000000000001</v>
      </c>
      <c r="F498" s="16">
        <f t="shared" si="166"/>
        <v>1</v>
      </c>
      <c r="G498" s="19">
        <f t="shared" si="167"/>
        <v>1.2455000000000001</v>
      </c>
      <c r="H498" s="1"/>
      <c r="I498" s="2">
        <v>31</v>
      </c>
      <c r="J498" s="3">
        <v>2.4470000000000001</v>
      </c>
      <c r="K498" s="19">
        <f t="shared" si="171"/>
        <v>2.4515000000000002</v>
      </c>
      <c r="L498" s="16">
        <f t="shared" si="172"/>
        <v>1</v>
      </c>
      <c r="M498" s="19">
        <f t="shared" si="173"/>
        <v>2.4515000000000002</v>
      </c>
      <c r="O498" s="24"/>
      <c r="P498" s="24"/>
    </row>
    <row r="499" spans="2:18" x14ac:dyDescent="0.25">
      <c r="B499" s="17"/>
      <c r="C499" s="43"/>
      <c r="D499" s="43"/>
      <c r="E499" s="19"/>
      <c r="F499" s="16"/>
      <c r="G499" s="19"/>
      <c r="H499" s="1"/>
      <c r="I499" s="17">
        <v>33</v>
      </c>
      <c r="J499" s="43">
        <v>1.534</v>
      </c>
      <c r="K499" s="19">
        <f t="shared" si="171"/>
        <v>1.9904999999999999</v>
      </c>
      <c r="L499" s="16">
        <f t="shared" si="172"/>
        <v>2</v>
      </c>
      <c r="M499" s="19">
        <f t="shared" si="173"/>
        <v>3.9809999999999999</v>
      </c>
      <c r="O499" s="14"/>
      <c r="P499" s="14"/>
    </row>
    <row r="500" spans="2:18" x14ac:dyDescent="0.25">
      <c r="B500" s="17"/>
      <c r="C500" s="43"/>
      <c r="D500" s="43"/>
      <c r="E500" s="19"/>
      <c r="F500" s="16"/>
      <c r="G500" s="19"/>
      <c r="I500" s="17">
        <v>34</v>
      </c>
      <c r="J500" s="43">
        <v>0.95699999999999996</v>
      </c>
      <c r="K500" s="19">
        <f t="shared" si="171"/>
        <v>1.2455000000000001</v>
      </c>
      <c r="L500" s="16">
        <f t="shared" si="172"/>
        <v>1</v>
      </c>
      <c r="M500" s="19">
        <f t="shared" si="173"/>
        <v>1.2455000000000001</v>
      </c>
      <c r="O500" s="14"/>
      <c r="P500" s="14"/>
    </row>
    <row r="501" spans="2:18" x14ac:dyDescent="0.25">
      <c r="B501" s="17"/>
      <c r="C501" s="43"/>
      <c r="D501" s="43"/>
      <c r="E501" s="19"/>
      <c r="F501" s="16"/>
      <c r="G501" s="19"/>
      <c r="I501" s="17"/>
      <c r="J501" s="17"/>
      <c r="K501" s="19"/>
      <c r="L501" s="16"/>
      <c r="M501" s="19"/>
      <c r="N501" s="14"/>
      <c r="O501" s="14"/>
      <c r="P501" s="14"/>
    </row>
    <row r="502" spans="2:18" x14ac:dyDescent="0.25">
      <c r="B502" s="17"/>
      <c r="C502" s="43"/>
      <c r="D502" s="43"/>
      <c r="E502" s="19"/>
      <c r="F502" s="16"/>
      <c r="G502" s="19"/>
      <c r="I502" s="17"/>
      <c r="J502" s="17"/>
      <c r="K502" s="19"/>
      <c r="L502" s="16"/>
      <c r="M502" s="19"/>
      <c r="N502" s="14"/>
      <c r="O502" s="14"/>
      <c r="P502" s="14"/>
    </row>
    <row r="503" spans="2:18" x14ac:dyDescent="0.25">
      <c r="B503" s="17"/>
      <c r="C503" s="43"/>
      <c r="D503" s="43"/>
      <c r="E503" s="19"/>
      <c r="F503" s="16"/>
      <c r="G503" s="19"/>
      <c r="I503" s="17"/>
      <c r="J503" s="17"/>
      <c r="K503" s="19"/>
      <c r="L503" s="16"/>
      <c r="M503" s="19"/>
      <c r="N503" s="14"/>
      <c r="O503" s="14"/>
      <c r="P503" s="14"/>
    </row>
    <row r="504" spans="2:18" x14ac:dyDescent="0.25">
      <c r="B504" s="17"/>
      <c r="C504" s="43"/>
      <c r="D504" s="43"/>
      <c r="E504" s="19"/>
      <c r="F504" s="16"/>
      <c r="G504" s="19"/>
      <c r="H504" s="19"/>
      <c r="I504" s="17"/>
      <c r="J504" s="17"/>
      <c r="K504" s="19"/>
      <c r="L504" s="16"/>
      <c r="M504" s="19"/>
      <c r="N504" s="14"/>
      <c r="O504" s="14"/>
      <c r="P504" s="14"/>
    </row>
    <row r="505" spans="2:18" x14ac:dyDescent="0.25">
      <c r="B505" s="17"/>
      <c r="C505" s="43"/>
      <c r="D505" s="43"/>
      <c r="E505" s="19"/>
      <c r="F505" s="16"/>
      <c r="G505" s="19"/>
      <c r="H505" s="19"/>
      <c r="I505" s="17"/>
      <c r="J505" s="17"/>
      <c r="K505" s="19"/>
      <c r="L505" s="16"/>
      <c r="M505" s="19"/>
      <c r="N505" s="24"/>
      <c r="O505" s="14"/>
      <c r="P505" s="14"/>
    </row>
    <row r="506" spans="2:18" x14ac:dyDescent="0.25">
      <c r="B506" s="17"/>
      <c r="C506" s="43"/>
      <c r="D506" s="43"/>
      <c r="E506" s="19"/>
      <c r="F506" s="16">
        <f>SUM(F483:F505)</f>
        <v>34</v>
      </c>
      <c r="G506" s="19">
        <f>SUM(G483:G505)</f>
        <v>44.869000000000007</v>
      </c>
      <c r="H506" s="19"/>
      <c r="I506" s="17"/>
      <c r="J506" s="17"/>
      <c r="K506" s="19"/>
      <c r="L506" s="16">
        <f>SUM(L484:L505)</f>
        <v>34</v>
      </c>
      <c r="M506" s="19">
        <f>SUM(M484:M505)</f>
        <v>39.958203500000003</v>
      </c>
      <c r="N506" s="20"/>
      <c r="O506" s="20"/>
      <c r="P506" s="20"/>
      <c r="R506" s="21"/>
    </row>
    <row r="507" spans="2:18" ht="15" x14ac:dyDescent="0.25">
      <c r="B507" s="17"/>
      <c r="C507" s="43"/>
      <c r="D507" s="43"/>
      <c r="E507" s="19"/>
      <c r="F507" s="16"/>
      <c r="G507" s="19"/>
      <c r="H507" s="19"/>
      <c r="I507" s="19"/>
      <c r="J507" s="13"/>
      <c r="K507" s="13"/>
      <c r="L507" s="29"/>
      <c r="M507" s="29"/>
      <c r="N507" s="20"/>
      <c r="O507" s="20"/>
      <c r="P507" s="20"/>
      <c r="R507" s="21"/>
    </row>
    <row r="508" spans="2:18" x14ac:dyDescent="0.25">
      <c r="B508" s="17"/>
      <c r="C508" s="43"/>
      <c r="D508" s="43"/>
      <c r="E508" s="19"/>
      <c r="F508" s="16"/>
      <c r="G508" s="19"/>
      <c r="H508" s="16" t="s">
        <v>10</v>
      </c>
      <c r="I508" s="16"/>
      <c r="J508" s="16">
        <f>G506</f>
        <v>44.869000000000007</v>
      </c>
      <c r="K508" s="19" t="s">
        <v>11</v>
      </c>
      <c r="L508" s="16">
        <f>M506</f>
        <v>39.958203500000003</v>
      </c>
      <c r="M508" s="19">
        <f>J508-L508</f>
        <v>4.9107965000000036</v>
      </c>
      <c r="N508" s="20"/>
      <c r="O508" s="20"/>
      <c r="P508" s="20"/>
      <c r="R508" s="21"/>
    </row>
    <row r="509" spans="2:18" ht="15" x14ac:dyDescent="0.25">
      <c r="B509" s="1" t="s">
        <v>7</v>
      </c>
      <c r="C509" s="1"/>
      <c r="D509" s="121">
        <v>1.6</v>
      </c>
      <c r="E509" s="121"/>
      <c r="J509" s="13"/>
      <c r="K509" s="13"/>
      <c r="L509" s="13"/>
      <c r="M509" s="13"/>
      <c r="N509" s="14"/>
      <c r="O509" s="14"/>
      <c r="P509" s="14"/>
    </row>
    <row r="510" spans="2:18" x14ac:dyDescent="0.25">
      <c r="B510" s="122" t="s">
        <v>8</v>
      </c>
      <c r="C510" s="122"/>
      <c r="D510" s="122"/>
      <c r="E510" s="122"/>
      <c r="F510" s="122"/>
      <c r="G510" s="122"/>
      <c r="H510" s="5" t="s">
        <v>5</v>
      </c>
      <c r="I510" s="122" t="s">
        <v>9</v>
      </c>
      <c r="J510" s="122"/>
      <c r="K510" s="122"/>
      <c r="L510" s="122"/>
      <c r="M510" s="122"/>
      <c r="N510" s="15"/>
      <c r="O510" s="15"/>
      <c r="P510" s="20">
        <f>I525-I523</f>
        <v>3</v>
      </c>
    </row>
    <row r="511" spans="2:18" x14ac:dyDescent="0.25">
      <c r="B511" s="2">
        <v>0</v>
      </c>
      <c r="C511" s="3">
        <v>0.95599999999999996</v>
      </c>
      <c r="D511" s="3" t="s">
        <v>39</v>
      </c>
      <c r="E511" s="16"/>
      <c r="F511" s="16"/>
      <c r="G511" s="16"/>
      <c r="H511" s="16"/>
      <c r="I511" s="17"/>
      <c r="J511" s="18"/>
      <c r="K511" s="19"/>
      <c r="L511" s="16"/>
      <c r="M511" s="19"/>
      <c r="N511" s="20"/>
      <c r="O511" s="20"/>
      <c r="P511" s="20"/>
      <c r="R511" s="21"/>
    </row>
    <row r="512" spans="2:18" x14ac:dyDescent="0.25">
      <c r="B512" s="2">
        <v>2</v>
      </c>
      <c r="C512" s="3">
        <v>1.367</v>
      </c>
      <c r="D512" s="3"/>
      <c r="E512" s="19">
        <f>(C511+C512)/2</f>
        <v>1.1615</v>
      </c>
      <c r="F512" s="16">
        <f>B512-B511</f>
        <v>2</v>
      </c>
      <c r="G512" s="19">
        <f>E512*F512</f>
        <v>2.323</v>
      </c>
      <c r="H512" s="16"/>
      <c r="I512" s="21"/>
      <c r="J512" s="21"/>
      <c r="K512" s="19"/>
      <c r="L512" s="16"/>
      <c r="M512" s="19"/>
      <c r="N512" s="20"/>
      <c r="O512" s="20"/>
      <c r="P512" s="20"/>
      <c r="Q512" s="22"/>
      <c r="R512" s="21"/>
    </row>
    <row r="513" spans="2:18" x14ac:dyDescent="0.25">
      <c r="B513" s="2">
        <v>4</v>
      </c>
      <c r="C513" s="3">
        <v>3.3940000000000001</v>
      </c>
      <c r="D513" s="3" t="s">
        <v>32</v>
      </c>
      <c r="E513" s="19">
        <f t="shared" ref="E513:E527" si="174">(C512+C513)/2</f>
        <v>2.3805000000000001</v>
      </c>
      <c r="F513" s="16">
        <f t="shared" ref="F513:F527" si="175">B513-B512</f>
        <v>2</v>
      </c>
      <c r="G513" s="19">
        <f t="shared" ref="G513:G527" si="176">E513*F513</f>
        <v>4.7610000000000001</v>
      </c>
      <c r="H513" s="16"/>
      <c r="I513" s="21"/>
      <c r="J513" s="21"/>
      <c r="K513" s="19"/>
      <c r="L513" s="16"/>
      <c r="M513" s="19"/>
      <c r="N513" s="20"/>
      <c r="O513" s="20"/>
      <c r="P513" s="20"/>
      <c r="Q513" s="22"/>
      <c r="R513" s="21"/>
    </row>
    <row r="514" spans="2:18" x14ac:dyDescent="0.25">
      <c r="B514" s="2">
        <v>10</v>
      </c>
      <c r="C514" s="3">
        <v>3.387</v>
      </c>
      <c r="D514" s="3" t="s">
        <v>22</v>
      </c>
      <c r="E514" s="19">
        <f t="shared" si="174"/>
        <v>3.3905000000000003</v>
      </c>
      <c r="F514" s="16">
        <f t="shared" si="175"/>
        <v>6</v>
      </c>
      <c r="G514" s="19">
        <f t="shared" si="176"/>
        <v>20.343000000000004</v>
      </c>
      <c r="H514" s="16"/>
      <c r="I514" s="21"/>
      <c r="J514" s="21"/>
      <c r="K514" s="19"/>
      <c r="L514" s="16"/>
      <c r="M514" s="19"/>
      <c r="N514" s="20"/>
      <c r="O514" s="20"/>
      <c r="P514" s="20"/>
      <c r="Q514" s="22"/>
      <c r="R514" s="21"/>
    </row>
    <row r="515" spans="2:18" x14ac:dyDescent="0.25">
      <c r="B515" s="2">
        <v>11</v>
      </c>
      <c r="C515" s="3">
        <v>2.1509999999999998</v>
      </c>
      <c r="D515" s="3"/>
      <c r="E515" s="19">
        <f t="shared" si="174"/>
        <v>2.7690000000000001</v>
      </c>
      <c r="F515" s="16">
        <f t="shared" si="175"/>
        <v>1</v>
      </c>
      <c r="G515" s="19">
        <f t="shared" si="176"/>
        <v>2.7690000000000001</v>
      </c>
      <c r="H515" s="16"/>
      <c r="I515" s="21"/>
      <c r="J515" s="21"/>
      <c r="K515" s="19"/>
      <c r="L515" s="16"/>
      <c r="M515" s="19"/>
      <c r="N515" s="20"/>
      <c r="O515" s="20"/>
      <c r="P515" s="20"/>
      <c r="Q515" s="22"/>
      <c r="R515" s="21"/>
    </row>
    <row r="516" spans="2:18" x14ac:dyDescent="0.25">
      <c r="B516" s="2">
        <v>13</v>
      </c>
      <c r="C516" s="3">
        <v>1.1679999999999999</v>
      </c>
      <c r="D516" s="3"/>
      <c r="E516" s="19">
        <f t="shared" si="174"/>
        <v>1.6595</v>
      </c>
      <c r="F516" s="16">
        <f t="shared" si="175"/>
        <v>2</v>
      </c>
      <c r="G516" s="19">
        <f t="shared" si="176"/>
        <v>3.319</v>
      </c>
      <c r="H516" s="16"/>
      <c r="I516" s="2">
        <v>0</v>
      </c>
      <c r="J516" s="3">
        <v>0.95599999999999996</v>
      </c>
      <c r="K516" s="19"/>
      <c r="L516" s="16"/>
      <c r="M516" s="19"/>
      <c r="N516" s="20"/>
      <c r="O516" s="20"/>
      <c r="P516" s="20"/>
      <c r="Q516" s="22"/>
      <c r="R516" s="21"/>
    </row>
    <row r="517" spans="2:18" x14ac:dyDescent="0.25">
      <c r="B517" s="2">
        <v>15</v>
      </c>
      <c r="C517" s="3">
        <v>0.34699999999999998</v>
      </c>
      <c r="D517" s="3"/>
      <c r="E517" s="19">
        <f t="shared" si="174"/>
        <v>0.75749999999999995</v>
      </c>
      <c r="F517" s="16">
        <f t="shared" si="175"/>
        <v>2</v>
      </c>
      <c r="G517" s="19">
        <f t="shared" si="176"/>
        <v>1.5149999999999999</v>
      </c>
      <c r="I517" s="2">
        <v>2</v>
      </c>
      <c r="J517" s="3">
        <v>1.367</v>
      </c>
      <c r="K517" s="19">
        <f t="shared" ref="K517:K533" si="177">AVERAGE(J516,J517)</f>
        <v>1.1615</v>
      </c>
      <c r="L517" s="16">
        <f t="shared" ref="L517:L533" si="178">I517-I516</f>
        <v>2</v>
      </c>
      <c r="M517" s="19">
        <f t="shared" ref="M517:M533" si="179">L517*K517</f>
        <v>2.323</v>
      </c>
      <c r="N517" s="20"/>
      <c r="O517" s="20"/>
      <c r="P517" s="20"/>
      <c r="Q517" s="22"/>
      <c r="R517" s="21"/>
    </row>
    <row r="518" spans="2:18" x14ac:dyDescent="0.25">
      <c r="B518" s="2">
        <v>17</v>
      </c>
      <c r="C518" s="3">
        <v>-0.14000000000000001</v>
      </c>
      <c r="D518" s="3"/>
      <c r="E518" s="19">
        <f t="shared" si="174"/>
        <v>0.10349999999999998</v>
      </c>
      <c r="F518" s="16">
        <f t="shared" si="175"/>
        <v>2</v>
      </c>
      <c r="G518" s="19">
        <f t="shared" si="176"/>
        <v>0.20699999999999996</v>
      </c>
      <c r="I518" s="2">
        <v>4</v>
      </c>
      <c r="J518" s="3">
        <v>3.3940000000000001</v>
      </c>
      <c r="K518" s="19">
        <f t="shared" si="177"/>
        <v>2.3805000000000001</v>
      </c>
      <c r="L518" s="16">
        <f t="shared" si="178"/>
        <v>2</v>
      </c>
      <c r="M518" s="19">
        <f t="shared" si="179"/>
        <v>4.7610000000000001</v>
      </c>
      <c r="N518" s="20"/>
      <c r="O518" s="20"/>
      <c r="P518" s="20"/>
      <c r="Q518" s="22"/>
      <c r="R518" s="21"/>
    </row>
    <row r="519" spans="2:18" x14ac:dyDescent="0.25">
      <c r="B519" s="2">
        <v>19</v>
      </c>
      <c r="C519" s="3">
        <v>-0.29799999999999999</v>
      </c>
      <c r="D519" s="3" t="s">
        <v>23</v>
      </c>
      <c r="E519" s="19">
        <f t="shared" si="174"/>
        <v>-0.219</v>
      </c>
      <c r="F519" s="16">
        <f t="shared" si="175"/>
        <v>2</v>
      </c>
      <c r="G519" s="19">
        <f t="shared" si="176"/>
        <v>-0.438</v>
      </c>
      <c r="I519" s="2">
        <v>10</v>
      </c>
      <c r="J519" s="3">
        <v>3.387</v>
      </c>
      <c r="K519" s="19">
        <f t="shared" si="177"/>
        <v>3.3905000000000003</v>
      </c>
      <c r="L519" s="16">
        <f t="shared" si="178"/>
        <v>6</v>
      </c>
      <c r="M519" s="19">
        <f t="shared" si="179"/>
        <v>20.343000000000004</v>
      </c>
      <c r="N519" s="24"/>
      <c r="O519" s="24"/>
      <c r="P519" s="24"/>
      <c r="Q519" s="22"/>
      <c r="R519" s="21"/>
    </row>
    <row r="520" spans="2:18" x14ac:dyDescent="0.25">
      <c r="B520" s="2">
        <v>21</v>
      </c>
      <c r="C520" s="3">
        <v>-0.14199999999999999</v>
      </c>
      <c r="D520" s="3"/>
      <c r="E520" s="19">
        <f t="shared" si="174"/>
        <v>-0.21999999999999997</v>
      </c>
      <c r="F520" s="16">
        <f t="shared" si="175"/>
        <v>2</v>
      </c>
      <c r="G520" s="19">
        <f t="shared" si="176"/>
        <v>-0.43999999999999995</v>
      </c>
      <c r="H520" s="16"/>
      <c r="I520" s="2">
        <v>11</v>
      </c>
      <c r="J520" s="3">
        <v>2.1509999999999998</v>
      </c>
      <c r="K520" s="19">
        <f t="shared" si="177"/>
        <v>2.7690000000000001</v>
      </c>
      <c r="L520" s="16">
        <f t="shared" si="178"/>
        <v>1</v>
      </c>
      <c r="M520" s="19">
        <f t="shared" si="179"/>
        <v>2.7690000000000001</v>
      </c>
      <c r="N520" s="20"/>
      <c r="O520" s="20"/>
      <c r="P520" s="20"/>
      <c r="Q520" s="22"/>
      <c r="R520" s="21"/>
    </row>
    <row r="521" spans="2:18" x14ac:dyDescent="0.25">
      <c r="B521" s="2">
        <v>23</v>
      </c>
      <c r="C521" s="3">
        <v>0.316</v>
      </c>
      <c r="D521" s="3"/>
      <c r="E521" s="19">
        <f t="shared" si="174"/>
        <v>8.7000000000000008E-2</v>
      </c>
      <c r="F521" s="16">
        <f t="shared" si="175"/>
        <v>2</v>
      </c>
      <c r="G521" s="19">
        <f t="shared" si="176"/>
        <v>0.17400000000000002</v>
      </c>
      <c r="H521" s="16"/>
      <c r="I521" s="2">
        <v>13</v>
      </c>
      <c r="J521" s="3">
        <v>1.1679999999999999</v>
      </c>
      <c r="K521" s="19">
        <f t="shared" si="177"/>
        <v>1.6595</v>
      </c>
      <c r="L521" s="16">
        <f t="shared" si="178"/>
        <v>2</v>
      </c>
      <c r="M521" s="19">
        <f t="shared" si="179"/>
        <v>3.319</v>
      </c>
      <c r="N521" s="24"/>
      <c r="O521" s="24"/>
      <c r="P521" s="24"/>
      <c r="Q521" s="22"/>
      <c r="R521" s="21"/>
    </row>
    <row r="522" spans="2:18" x14ac:dyDescent="0.25">
      <c r="B522" s="2">
        <v>25</v>
      </c>
      <c r="C522" s="3">
        <v>1.1539999999999999</v>
      </c>
      <c r="D522" s="3"/>
      <c r="E522" s="19">
        <f t="shared" si="174"/>
        <v>0.73499999999999999</v>
      </c>
      <c r="F522" s="16">
        <f t="shared" si="175"/>
        <v>2</v>
      </c>
      <c r="G522" s="19">
        <f t="shared" si="176"/>
        <v>1.47</v>
      </c>
      <c r="H522" s="16"/>
      <c r="I522" s="2">
        <v>15</v>
      </c>
      <c r="J522" s="3">
        <v>0.34699999999999998</v>
      </c>
      <c r="K522" s="19">
        <f t="shared" si="177"/>
        <v>0.75749999999999995</v>
      </c>
      <c r="L522" s="16">
        <f t="shared" si="178"/>
        <v>2</v>
      </c>
      <c r="M522" s="19">
        <f t="shared" si="179"/>
        <v>1.5149999999999999</v>
      </c>
      <c r="N522" s="24"/>
      <c r="O522" s="24"/>
      <c r="P522" s="24"/>
      <c r="Q522" s="22"/>
      <c r="R522" s="21"/>
    </row>
    <row r="523" spans="2:18" x14ac:dyDescent="0.25">
      <c r="B523" s="2">
        <v>27</v>
      </c>
      <c r="C523" s="3">
        <v>2.0640000000000001</v>
      </c>
      <c r="D523" s="3"/>
      <c r="E523" s="19">
        <f t="shared" si="174"/>
        <v>1.609</v>
      </c>
      <c r="F523" s="16">
        <f t="shared" si="175"/>
        <v>2</v>
      </c>
      <c r="G523" s="19">
        <f t="shared" si="176"/>
        <v>3.218</v>
      </c>
      <c r="H523" s="16"/>
      <c r="I523" s="60">
        <f>I522+(J522-J523)*1.5</f>
        <v>17.320499999999999</v>
      </c>
      <c r="J523" s="61">
        <v>-1.2</v>
      </c>
      <c r="K523" s="19">
        <f t="shared" si="177"/>
        <v>-0.42649999999999999</v>
      </c>
      <c r="L523" s="16">
        <f t="shared" si="178"/>
        <v>2.3204999999999991</v>
      </c>
      <c r="M523" s="19">
        <f t="shared" si="179"/>
        <v>-0.98969324999999964</v>
      </c>
      <c r="N523" s="20"/>
      <c r="O523" s="20"/>
      <c r="P523" s="20"/>
      <c r="R523" s="21"/>
    </row>
    <row r="524" spans="2:18" x14ac:dyDescent="0.25">
      <c r="B524" s="2">
        <v>28</v>
      </c>
      <c r="C524" s="3">
        <v>2.5579999999999998</v>
      </c>
      <c r="D524" s="3" t="s">
        <v>24</v>
      </c>
      <c r="E524" s="19">
        <f t="shared" si="174"/>
        <v>2.3109999999999999</v>
      </c>
      <c r="F524" s="16">
        <f t="shared" si="175"/>
        <v>1</v>
      </c>
      <c r="G524" s="19">
        <f t="shared" si="176"/>
        <v>2.3109999999999999</v>
      </c>
      <c r="H524" s="1"/>
      <c r="I524" s="62">
        <f>I523+1.5</f>
        <v>18.820499999999999</v>
      </c>
      <c r="J524" s="63">
        <f>J523</f>
        <v>-1.2</v>
      </c>
      <c r="K524" s="19">
        <f t="shared" si="177"/>
        <v>-1.2</v>
      </c>
      <c r="L524" s="16">
        <f t="shared" si="178"/>
        <v>1.5</v>
      </c>
      <c r="M524" s="19">
        <f t="shared" si="179"/>
        <v>-1.7999999999999998</v>
      </c>
      <c r="N524" s="20"/>
      <c r="O524" s="20"/>
      <c r="P524" s="20"/>
      <c r="R524" s="21"/>
    </row>
    <row r="525" spans="2:18" x14ac:dyDescent="0.25">
      <c r="B525" s="2">
        <v>29</v>
      </c>
      <c r="C525" s="3">
        <v>2.5470000000000002</v>
      </c>
      <c r="D525" s="3"/>
      <c r="E525" s="19">
        <f t="shared" si="174"/>
        <v>2.5525000000000002</v>
      </c>
      <c r="F525" s="16">
        <f t="shared" si="175"/>
        <v>1</v>
      </c>
      <c r="G525" s="19">
        <f t="shared" si="176"/>
        <v>2.5525000000000002</v>
      </c>
      <c r="H525" s="1"/>
      <c r="I525" s="60">
        <f>I524+1.5</f>
        <v>20.320499999999999</v>
      </c>
      <c r="J525" s="61">
        <f>J523</f>
        <v>-1.2</v>
      </c>
      <c r="K525" s="19">
        <f t="shared" si="177"/>
        <v>-1.2</v>
      </c>
      <c r="L525" s="16">
        <f t="shared" si="178"/>
        <v>1.5</v>
      </c>
      <c r="M525" s="19">
        <f t="shared" si="179"/>
        <v>-1.7999999999999998</v>
      </c>
      <c r="N525" s="20"/>
      <c r="O525" s="20"/>
      <c r="P525" s="20"/>
      <c r="R525" s="21"/>
    </row>
    <row r="526" spans="2:18" x14ac:dyDescent="0.25">
      <c r="B526" s="17">
        <v>31</v>
      </c>
      <c r="C526" s="43">
        <v>1.4570000000000001</v>
      </c>
      <c r="D526" s="43"/>
      <c r="E526" s="19">
        <f t="shared" si="174"/>
        <v>2.0020000000000002</v>
      </c>
      <c r="F526" s="16">
        <f t="shared" si="175"/>
        <v>2</v>
      </c>
      <c r="G526" s="19">
        <f t="shared" si="176"/>
        <v>4.0040000000000004</v>
      </c>
      <c r="H526" s="1"/>
      <c r="I526" s="60">
        <f>I525+(J526-J525)*1.5</f>
        <v>22.420499999999997</v>
      </c>
      <c r="J526" s="64">
        <v>0.2</v>
      </c>
      <c r="K526" s="19">
        <f t="shared" si="177"/>
        <v>-0.5</v>
      </c>
      <c r="L526" s="16">
        <f t="shared" si="178"/>
        <v>2.0999999999999979</v>
      </c>
      <c r="M526" s="19">
        <f t="shared" si="179"/>
        <v>-1.0499999999999989</v>
      </c>
      <c r="N526" s="20"/>
      <c r="O526" s="20"/>
      <c r="P526" s="20"/>
      <c r="R526" s="21"/>
    </row>
    <row r="527" spans="2:18" x14ac:dyDescent="0.25">
      <c r="B527" s="17">
        <v>33</v>
      </c>
      <c r="C527" s="43">
        <v>0.95399999999999996</v>
      </c>
      <c r="D527" s="3" t="s">
        <v>39</v>
      </c>
      <c r="E527" s="19">
        <f t="shared" si="174"/>
        <v>1.2055</v>
      </c>
      <c r="F527" s="16">
        <f t="shared" si="175"/>
        <v>2</v>
      </c>
      <c r="G527" s="19">
        <f t="shared" si="176"/>
        <v>2.411</v>
      </c>
      <c r="H527" s="1"/>
      <c r="I527" s="2">
        <v>23</v>
      </c>
      <c r="J527" s="3">
        <v>0.316</v>
      </c>
      <c r="K527" s="19">
        <f t="shared" si="177"/>
        <v>0.25800000000000001</v>
      </c>
      <c r="L527" s="16">
        <f t="shared" si="178"/>
        <v>0.57950000000000301</v>
      </c>
      <c r="M527" s="19">
        <f t="shared" si="179"/>
        <v>0.14951100000000078</v>
      </c>
      <c r="O527" s="24"/>
      <c r="P527" s="24"/>
    </row>
    <row r="528" spans="2:18" x14ac:dyDescent="0.25">
      <c r="B528" s="17"/>
      <c r="C528" s="43"/>
      <c r="D528" s="43"/>
      <c r="E528" s="19"/>
      <c r="F528" s="16"/>
      <c r="G528" s="19"/>
      <c r="H528" s="1"/>
      <c r="I528" s="2">
        <v>25</v>
      </c>
      <c r="J528" s="3">
        <v>1.1539999999999999</v>
      </c>
      <c r="K528" s="19">
        <f t="shared" si="177"/>
        <v>0.73499999999999999</v>
      </c>
      <c r="L528" s="16">
        <f t="shared" si="178"/>
        <v>2</v>
      </c>
      <c r="M528" s="19">
        <f t="shared" si="179"/>
        <v>1.47</v>
      </c>
      <c r="O528" s="14"/>
      <c r="P528" s="14"/>
    </row>
    <row r="529" spans="2:18" x14ac:dyDescent="0.25">
      <c r="B529" s="17"/>
      <c r="C529" s="43"/>
      <c r="D529" s="43"/>
      <c r="E529" s="19"/>
      <c r="F529" s="16"/>
      <c r="G529" s="19"/>
      <c r="I529" s="2">
        <v>27</v>
      </c>
      <c r="J529" s="3">
        <v>2.0640000000000001</v>
      </c>
      <c r="K529" s="19">
        <f t="shared" si="177"/>
        <v>1.609</v>
      </c>
      <c r="L529" s="16">
        <f t="shared" si="178"/>
        <v>2</v>
      </c>
      <c r="M529" s="19">
        <f t="shared" si="179"/>
        <v>3.218</v>
      </c>
      <c r="O529" s="14"/>
      <c r="P529" s="14"/>
    </row>
    <row r="530" spans="2:18" x14ac:dyDescent="0.25">
      <c r="B530" s="17"/>
      <c r="C530" s="43"/>
      <c r="D530" s="43"/>
      <c r="E530" s="19"/>
      <c r="F530" s="16"/>
      <c r="G530" s="19"/>
      <c r="I530" s="2">
        <v>28</v>
      </c>
      <c r="J530" s="3">
        <v>2.5579999999999998</v>
      </c>
      <c r="K530" s="19">
        <f t="shared" si="177"/>
        <v>2.3109999999999999</v>
      </c>
      <c r="L530" s="16">
        <f t="shared" si="178"/>
        <v>1</v>
      </c>
      <c r="M530" s="19">
        <f t="shared" si="179"/>
        <v>2.3109999999999999</v>
      </c>
      <c r="N530" s="14"/>
      <c r="O530" s="14"/>
      <c r="P530" s="14"/>
    </row>
    <row r="531" spans="2:18" x14ac:dyDescent="0.25">
      <c r="B531" s="17"/>
      <c r="C531" s="43"/>
      <c r="D531" s="43"/>
      <c r="E531" s="19"/>
      <c r="F531" s="16"/>
      <c r="G531" s="19"/>
      <c r="I531" s="2">
        <v>29</v>
      </c>
      <c r="J531" s="3">
        <v>2.5470000000000002</v>
      </c>
      <c r="K531" s="19">
        <f t="shared" si="177"/>
        <v>2.5525000000000002</v>
      </c>
      <c r="L531" s="16">
        <f t="shared" si="178"/>
        <v>1</v>
      </c>
      <c r="M531" s="19">
        <f t="shared" si="179"/>
        <v>2.5525000000000002</v>
      </c>
      <c r="N531" s="14"/>
      <c r="O531" s="14"/>
      <c r="P531" s="14"/>
    </row>
    <row r="532" spans="2:18" x14ac:dyDescent="0.25">
      <c r="B532" s="17"/>
      <c r="C532" s="43"/>
      <c r="D532" s="43"/>
      <c r="E532" s="19"/>
      <c r="F532" s="16"/>
      <c r="G532" s="19"/>
      <c r="I532" s="17">
        <v>31</v>
      </c>
      <c r="J532" s="43">
        <v>1.4570000000000001</v>
      </c>
      <c r="K532" s="19">
        <f t="shared" si="177"/>
        <v>2.0020000000000002</v>
      </c>
      <c r="L532" s="16">
        <f t="shared" si="178"/>
        <v>2</v>
      </c>
      <c r="M532" s="19">
        <f t="shared" si="179"/>
        <v>4.0040000000000004</v>
      </c>
      <c r="N532" s="14"/>
      <c r="O532" s="14"/>
      <c r="P532" s="14"/>
    </row>
    <row r="533" spans="2:18" x14ac:dyDescent="0.25">
      <c r="B533" s="17"/>
      <c r="C533" s="43"/>
      <c r="D533" s="43"/>
      <c r="E533" s="19"/>
      <c r="F533" s="16"/>
      <c r="G533" s="19"/>
      <c r="H533" s="19"/>
      <c r="I533" s="17">
        <v>33</v>
      </c>
      <c r="J533" s="43">
        <v>0.95399999999999996</v>
      </c>
      <c r="K533" s="19">
        <f t="shared" si="177"/>
        <v>1.2055</v>
      </c>
      <c r="L533" s="16">
        <f t="shared" si="178"/>
        <v>2</v>
      </c>
      <c r="M533" s="19">
        <f t="shared" si="179"/>
        <v>2.411</v>
      </c>
      <c r="N533" s="14"/>
      <c r="O533" s="14"/>
      <c r="P533" s="14"/>
    </row>
    <row r="534" spans="2:18" x14ac:dyDescent="0.25">
      <c r="B534" s="17"/>
      <c r="C534" s="43"/>
      <c r="D534" s="43"/>
      <c r="E534" s="19"/>
      <c r="F534" s="16"/>
      <c r="G534" s="19"/>
      <c r="H534" s="19"/>
      <c r="I534" s="17"/>
      <c r="J534" s="17"/>
      <c r="K534" s="19"/>
      <c r="L534" s="16"/>
      <c r="M534" s="19"/>
      <c r="N534" s="24"/>
      <c r="O534" s="14"/>
      <c r="P534" s="14"/>
    </row>
    <row r="535" spans="2:18" x14ac:dyDescent="0.25">
      <c r="B535" s="17"/>
      <c r="C535" s="43"/>
      <c r="D535" s="43"/>
      <c r="E535" s="19"/>
      <c r="F535" s="16">
        <f>SUM(F512:F534)</f>
        <v>33</v>
      </c>
      <c r="G535" s="19">
        <f>SUM(G512:G534)</f>
        <v>50.499500000000005</v>
      </c>
      <c r="H535" s="19"/>
      <c r="I535" s="17"/>
      <c r="J535" s="17"/>
      <c r="K535" s="19"/>
      <c r="L535" s="16">
        <f>SUM(L513:L534)</f>
        <v>33</v>
      </c>
      <c r="M535" s="19">
        <f>SUM(M513:M534)</f>
        <v>45.506317750000008</v>
      </c>
      <c r="N535" s="20"/>
      <c r="O535" s="20"/>
      <c r="P535" s="20"/>
      <c r="R535" s="21"/>
    </row>
    <row r="536" spans="2:18" ht="15" x14ac:dyDescent="0.25">
      <c r="B536" s="17"/>
      <c r="C536" s="43"/>
      <c r="D536" s="43"/>
      <c r="E536" s="19"/>
      <c r="F536" s="16"/>
      <c r="G536" s="19"/>
      <c r="H536" s="19"/>
      <c r="I536" s="19"/>
      <c r="J536" s="13"/>
      <c r="K536" s="13"/>
      <c r="L536" s="29"/>
      <c r="M536" s="29"/>
      <c r="N536" s="20"/>
      <c r="O536" s="20"/>
      <c r="P536" s="20"/>
      <c r="R536" s="21"/>
    </row>
    <row r="537" spans="2:18" x14ac:dyDescent="0.25">
      <c r="B537" s="17"/>
      <c r="C537" s="43"/>
      <c r="D537" s="43"/>
      <c r="E537" s="19"/>
      <c r="F537" s="16"/>
      <c r="G537" s="19"/>
      <c r="H537" s="16" t="s">
        <v>10</v>
      </c>
      <c r="I537" s="16"/>
      <c r="J537" s="16">
        <f>G535</f>
        <v>50.499500000000005</v>
      </c>
      <c r="K537" s="19" t="s">
        <v>11</v>
      </c>
      <c r="L537" s="16">
        <f>M535</f>
        <v>45.506317750000008</v>
      </c>
      <c r="M537" s="19">
        <f>J537-L537</f>
        <v>4.9931822499999967</v>
      </c>
      <c r="N537" s="20"/>
      <c r="O537" s="20"/>
      <c r="P537" s="20"/>
      <c r="R537" s="21"/>
    </row>
    <row r="538" spans="2:18" ht="15" x14ac:dyDescent="0.25">
      <c r="B538" s="1" t="s">
        <v>7</v>
      </c>
      <c r="C538" s="1"/>
      <c r="D538" s="121">
        <v>1.66</v>
      </c>
      <c r="E538" s="121"/>
      <c r="J538" s="13"/>
      <c r="K538" s="13"/>
      <c r="L538" s="13"/>
      <c r="M538" s="13"/>
      <c r="N538" s="14"/>
      <c r="O538" s="14"/>
      <c r="P538" s="14"/>
    </row>
    <row r="539" spans="2:18" x14ac:dyDescent="0.25">
      <c r="B539" s="122" t="s">
        <v>8</v>
      </c>
      <c r="C539" s="122"/>
      <c r="D539" s="122"/>
      <c r="E539" s="122"/>
      <c r="F539" s="122"/>
      <c r="G539" s="122"/>
      <c r="H539" s="5" t="s">
        <v>5</v>
      </c>
      <c r="I539" s="122" t="s">
        <v>9</v>
      </c>
      <c r="J539" s="122"/>
      <c r="K539" s="122"/>
      <c r="L539" s="122"/>
      <c r="M539" s="122"/>
      <c r="N539" s="15"/>
      <c r="O539" s="15"/>
      <c r="P539" s="20">
        <f>I554-I552</f>
        <v>3</v>
      </c>
    </row>
    <row r="540" spans="2:18" x14ac:dyDescent="0.25">
      <c r="B540" s="2">
        <v>0</v>
      </c>
      <c r="C540" s="3">
        <v>1.474</v>
      </c>
      <c r="D540" s="3" t="s">
        <v>27</v>
      </c>
      <c r="E540" s="16"/>
      <c r="F540" s="16"/>
      <c r="G540" s="16"/>
      <c r="H540" s="16"/>
      <c r="I540" s="17"/>
      <c r="J540" s="18"/>
      <c r="K540" s="19"/>
      <c r="L540" s="16"/>
      <c r="M540" s="19"/>
      <c r="N540" s="20"/>
      <c r="O540" s="20"/>
      <c r="P540" s="20"/>
      <c r="R540" s="21"/>
    </row>
    <row r="541" spans="2:18" x14ac:dyDescent="0.25">
      <c r="B541" s="2">
        <v>5</v>
      </c>
      <c r="C541" s="3">
        <v>1.4630000000000001</v>
      </c>
      <c r="D541" s="3"/>
      <c r="E541" s="19">
        <f>(C540+C541)/2</f>
        <v>1.4685000000000001</v>
      </c>
      <c r="F541" s="16">
        <f>B541-B540</f>
        <v>5</v>
      </c>
      <c r="G541" s="19">
        <f>E541*F541</f>
        <v>7.3425000000000011</v>
      </c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5">
      <c r="B542" s="2">
        <v>10</v>
      </c>
      <c r="C542" s="3">
        <v>1.4490000000000001</v>
      </c>
      <c r="D542" s="3" t="s">
        <v>22</v>
      </c>
      <c r="E542" s="19">
        <f t="shared" ref="E542:E552" si="180">(C541+C542)/2</f>
        <v>1.456</v>
      </c>
      <c r="F542" s="16">
        <f t="shared" ref="F542:F552" si="181">B542-B541</f>
        <v>5</v>
      </c>
      <c r="G542" s="19">
        <f t="shared" ref="G542:G552" si="182">E542*F542</f>
        <v>7.2799999999999994</v>
      </c>
      <c r="H542" s="16"/>
      <c r="I542" s="21"/>
      <c r="J542" s="21"/>
      <c r="K542" s="19"/>
      <c r="L542" s="16"/>
      <c r="M542" s="19"/>
      <c r="N542" s="20"/>
      <c r="O542" s="20"/>
      <c r="P542" s="20"/>
      <c r="Q542" s="22"/>
      <c r="R542" s="21"/>
    </row>
    <row r="543" spans="2:18" x14ac:dyDescent="0.25">
      <c r="B543" s="2">
        <v>11</v>
      </c>
      <c r="C543" s="3">
        <v>0.94199999999999995</v>
      </c>
      <c r="D543" s="3"/>
      <c r="E543" s="19">
        <f t="shared" si="180"/>
        <v>1.1955</v>
      </c>
      <c r="F543" s="16">
        <f t="shared" si="181"/>
        <v>1</v>
      </c>
      <c r="G543" s="19">
        <f t="shared" si="182"/>
        <v>1.1955</v>
      </c>
      <c r="H543" s="16"/>
      <c r="I543" s="2">
        <v>0</v>
      </c>
      <c r="J543" s="3">
        <v>1.474</v>
      </c>
      <c r="K543" s="19"/>
      <c r="L543" s="16"/>
      <c r="M543" s="19"/>
      <c r="N543" s="20"/>
      <c r="O543" s="20"/>
      <c r="P543" s="20"/>
      <c r="Q543" s="22"/>
      <c r="R543" s="21"/>
    </row>
    <row r="544" spans="2:18" x14ac:dyDescent="0.25">
      <c r="B544" s="2">
        <v>13</v>
      </c>
      <c r="C544" s="3">
        <v>0.10199999999999999</v>
      </c>
      <c r="D544" s="3"/>
      <c r="E544" s="19">
        <f t="shared" si="180"/>
        <v>0.52200000000000002</v>
      </c>
      <c r="F544" s="16">
        <f t="shared" si="181"/>
        <v>2</v>
      </c>
      <c r="G544" s="19">
        <f t="shared" si="182"/>
        <v>1.044</v>
      </c>
      <c r="H544" s="16"/>
      <c r="I544" s="2">
        <v>5</v>
      </c>
      <c r="J544" s="3">
        <v>1.4630000000000001</v>
      </c>
      <c r="K544" s="19">
        <f t="shared" ref="K544" si="183">AVERAGE(J543,J544)</f>
        <v>1.4685000000000001</v>
      </c>
      <c r="L544" s="16">
        <f t="shared" ref="L544" si="184">I544-I543</f>
        <v>5</v>
      </c>
      <c r="M544" s="19">
        <f t="shared" ref="M544" si="185">L544*K544</f>
        <v>7.3425000000000011</v>
      </c>
      <c r="N544" s="20"/>
      <c r="O544" s="20"/>
      <c r="P544" s="20"/>
      <c r="Q544" s="22"/>
      <c r="R544" s="21"/>
    </row>
    <row r="545" spans="2:18" x14ac:dyDescent="0.25">
      <c r="B545" s="2">
        <v>15</v>
      </c>
      <c r="C545" s="3">
        <v>-0.13100000000000001</v>
      </c>
      <c r="D545" s="3"/>
      <c r="E545" s="19">
        <f t="shared" si="180"/>
        <v>-1.4500000000000006E-2</v>
      </c>
      <c r="F545" s="16">
        <f t="shared" si="181"/>
        <v>2</v>
      </c>
      <c r="G545" s="19">
        <f t="shared" si="182"/>
        <v>-2.9000000000000012E-2</v>
      </c>
      <c r="H545" s="16"/>
      <c r="I545" s="2">
        <v>10</v>
      </c>
      <c r="J545" s="3">
        <v>1.4490000000000001</v>
      </c>
      <c r="K545" s="19">
        <f t="shared" ref="K545:K556" si="186">AVERAGE(J544,J545)</f>
        <v>1.456</v>
      </c>
      <c r="L545" s="16">
        <f t="shared" ref="L545:L556" si="187">I545-I544</f>
        <v>5</v>
      </c>
      <c r="M545" s="19">
        <f t="shared" ref="M545:M556" si="188">L545*K545</f>
        <v>7.2799999999999994</v>
      </c>
      <c r="N545" s="20"/>
      <c r="O545" s="20"/>
      <c r="P545" s="20"/>
      <c r="Q545" s="22"/>
      <c r="R545" s="21"/>
    </row>
    <row r="546" spans="2:18" x14ac:dyDescent="0.25">
      <c r="B546" s="2">
        <v>17</v>
      </c>
      <c r="C546" s="3">
        <v>-0.254</v>
      </c>
      <c r="D546" s="3" t="s">
        <v>23</v>
      </c>
      <c r="E546" s="19">
        <f t="shared" si="180"/>
        <v>-0.1925</v>
      </c>
      <c r="F546" s="16">
        <f t="shared" si="181"/>
        <v>2</v>
      </c>
      <c r="G546" s="19">
        <f t="shared" si="182"/>
        <v>-0.38500000000000001</v>
      </c>
      <c r="I546" s="2">
        <v>11</v>
      </c>
      <c r="J546" s="3">
        <v>0.94199999999999995</v>
      </c>
      <c r="K546" s="19">
        <f t="shared" si="186"/>
        <v>1.1955</v>
      </c>
      <c r="L546" s="16">
        <f t="shared" si="187"/>
        <v>1</v>
      </c>
      <c r="M546" s="19">
        <f t="shared" si="188"/>
        <v>1.1955</v>
      </c>
      <c r="N546" s="20"/>
      <c r="O546" s="20"/>
      <c r="P546" s="20"/>
      <c r="Q546" s="22"/>
      <c r="R546" s="21"/>
    </row>
    <row r="547" spans="2:18" x14ac:dyDescent="0.25">
      <c r="B547" s="2">
        <v>19</v>
      </c>
      <c r="C547" s="3">
        <v>-0.126</v>
      </c>
      <c r="D547" s="3"/>
      <c r="E547" s="19">
        <f t="shared" si="180"/>
        <v>-0.19</v>
      </c>
      <c r="F547" s="16">
        <f t="shared" si="181"/>
        <v>2</v>
      </c>
      <c r="G547" s="19">
        <f t="shared" si="182"/>
        <v>-0.38</v>
      </c>
      <c r="I547" s="2">
        <v>13</v>
      </c>
      <c r="J547" s="3">
        <v>0.10199999999999999</v>
      </c>
      <c r="K547" s="19">
        <f t="shared" si="186"/>
        <v>0.52200000000000002</v>
      </c>
      <c r="L547" s="16">
        <f t="shared" si="187"/>
        <v>2</v>
      </c>
      <c r="M547" s="19">
        <f t="shared" si="188"/>
        <v>1.044</v>
      </c>
      <c r="N547" s="20"/>
      <c r="O547" s="20"/>
      <c r="P547" s="20"/>
      <c r="Q547" s="22"/>
      <c r="R547" s="21"/>
    </row>
    <row r="548" spans="2:18" x14ac:dyDescent="0.25">
      <c r="B548" s="2">
        <v>21</v>
      </c>
      <c r="C548" s="3">
        <v>0.26400000000000001</v>
      </c>
      <c r="D548" s="3"/>
      <c r="E548" s="19">
        <f t="shared" si="180"/>
        <v>6.9000000000000006E-2</v>
      </c>
      <c r="F548" s="16">
        <f t="shared" si="181"/>
        <v>2</v>
      </c>
      <c r="G548" s="19">
        <f t="shared" si="182"/>
        <v>0.13800000000000001</v>
      </c>
      <c r="I548" s="60">
        <f>I547+(J547-J548)*1.5</f>
        <v>14.952999999999999</v>
      </c>
      <c r="J548" s="61">
        <v>-1.2</v>
      </c>
      <c r="K548" s="19">
        <f t="shared" si="186"/>
        <v>-0.54899999999999993</v>
      </c>
      <c r="L548" s="16">
        <f t="shared" si="187"/>
        <v>1.9529999999999994</v>
      </c>
      <c r="M548" s="19">
        <f t="shared" si="188"/>
        <v>-1.0721969999999996</v>
      </c>
      <c r="N548" s="24"/>
      <c r="O548" s="24"/>
      <c r="P548" s="24"/>
      <c r="Q548" s="22"/>
      <c r="R548" s="21"/>
    </row>
    <row r="549" spans="2:18" x14ac:dyDescent="0.25">
      <c r="B549" s="2">
        <v>23</v>
      </c>
      <c r="C549" s="3">
        <v>1.0680000000000001</v>
      </c>
      <c r="D549" s="3"/>
      <c r="E549" s="19">
        <f t="shared" si="180"/>
        <v>0.66600000000000004</v>
      </c>
      <c r="F549" s="16">
        <f t="shared" si="181"/>
        <v>2</v>
      </c>
      <c r="G549" s="19">
        <f t="shared" si="182"/>
        <v>1.3320000000000001</v>
      </c>
      <c r="H549" s="16"/>
      <c r="I549" s="62">
        <f>I548+1.5</f>
        <v>16.452999999999999</v>
      </c>
      <c r="J549" s="63">
        <f>J548</f>
        <v>-1.2</v>
      </c>
      <c r="K549" s="19">
        <f t="shared" si="186"/>
        <v>-1.2</v>
      </c>
      <c r="L549" s="16">
        <f t="shared" si="187"/>
        <v>1.5</v>
      </c>
      <c r="M549" s="19">
        <f t="shared" si="188"/>
        <v>-1.7999999999999998</v>
      </c>
      <c r="N549" s="20"/>
      <c r="O549" s="20"/>
      <c r="P549" s="20"/>
      <c r="Q549" s="22"/>
      <c r="R549" s="21"/>
    </row>
    <row r="550" spans="2:18" x14ac:dyDescent="0.25">
      <c r="B550" s="2">
        <v>24</v>
      </c>
      <c r="C550" s="3">
        <v>1.661</v>
      </c>
      <c r="D550" s="3" t="s">
        <v>24</v>
      </c>
      <c r="E550" s="19">
        <f t="shared" si="180"/>
        <v>1.3645</v>
      </c>
      <c r="F550" s="16">
        <f t="shared" si="181"/>
        <v>1</v>
      </c>
      <c r="G550" s="19">
        <f t="shared" si="182"/>
        <v>1.3645</v>
      </c>
      <c r="H550" s="16"/>
      <c r="I550" s="60">
        <f>I549+1.5</f>
        <v>17.952999999999999</v>
      </c>
      <c r="J550" s="61">
        <f>J548</f>
        <v>-1.2</v>
      </c>
      <c r="K550" s="19">
        <f t="shared" si="186"/>
        <v>-1.2</v>
      </c>
      <c r="L550" s="16">
        <f t="shared" si="187"/>
        <v>1.5</v>
      </c>
      <c r="M550" s="19">
        <f t="shared" si="188"/>
        <v>-1.7999999999999998</v>
      </c>
      <c r="N550" s="24"/>
      <c r="O550" s="24"/>
      <c r="P550" s="24"/>
      <c r="Q550" s="22"/>
      <c r="R550" s="21"/>
    </row>
    <row r="551" spans="2:18" x14ac:dyDescent="0.25">
      <c r="B551" s="2">
        <v>30</v>
      </c>
      <c r="C551" s="3">
        <v>1.6679999999999999</v>
      </c>
      <c r="D551" s="3"/>
      <c r="E551" s="19">
        <f t="shared" si="180"/>
        <v>1.6644999999999999</v>
      </c>
      <c r="F551" s="16">
        <f t="shared" si="181"/>
        <v>6</v>
      </c>
      <c r="G551" s="19">
        <f t="shared" si="182"/>
        <v>9.9869999999999983</v>
      </c>
      <c r="H551" s="16"/>
      <c r="I551" s="60">
        <f>I550+(J551-J550)*1.5</f>
        <v>19.902999999999999</v>
      </c>
      <c r="J551" s="64">
        <v>0.1</v>
      </c>
      <c r="K551" s="19">
        <f t="shared" si="186"/>
        <v>-0.54999999999999993</v>
      </c>
      <c r="L551" s="16">
        <f t="shared" si="187"/>
        <v>1.9499999999999993</v>
      </c>
      <c r="M551" s="19">
        <f t="shared" si="188"/>
        <v>-1.0724999999999996</v>
      </c>
      <c r="N551" s="24"/>
      <c r="O551" s="24"/>
      <c r="P551" s="24"/>
      <c r="Q551" s="22"/>
      <c r="R551" s="21"/>
    </row>
    <row r="552" spans="2:18" x14ac:dyDescent="0.25">
      <c r="B552" s="2">
        <v>35</v>
      </c>
      <c r="C552" s="3">
        <v>1.673</v>
      </c>
      <c r="D552" s="3" t="s">
        <v>27</v>
      </c>
      <c r="E552" s="19">
        <f t="shared" si="180"/>
        <v>1.6705000000000001</v>
      </c>
      <c r="F552" s="16">
        <f t="shared" si="181"/>
        <v>5</v>
      </c>
      <c r="G552" s="19">
        <f t="shared" si="182"/>
        <v>8.3525000000000009</v>
      </c>
      <c r="H552" s="16"/>
      <c r="I552" s="2">
        <v>21</v>
      </c>
      <c r="J552" s="3">
        <v>0.26400000000000001</v>
      </c>
      <c r="K552" s="19">
        <f t="shared" si="186"/>
        <v>0.182</v>
      </c>
      <c r="L552" s="16">
        <f t="shared" si="187"/>
        <v>1.0970000000000013</v>
      </c>
      <c r="M552" s="19">
        <f t="shared" si="188"/>
        <v>0.19965400000000022</v>
      </c>
      <c r="N552" s="20"/>
      <c r="O552" s="20"/>
      <c r="P552" s="20"/>
      <c r="R552" s="21"/>
    </row>
    <row r="553" spans="2:18" x14ac:dyDescent="0.25">
      <c r="B553" s="2"/>
      <c r="C553" s="3"/>
      <c r="D553" s="3"/>
      <c r="E553" s="19"/>
      <c r="F553" s="16"/>
      <c r="G553" s="19"/>
      <c r="H553" s="1"/>
      <c r="I553" s="2">
        <v>23</v>
      </c>
      <c r="J553" s="3">
        <v>1.0680000000000001</v>
      </c>
      <c r="K553" s="19">
        <f t="shared" si="186"/>
        <v>0.66600000000000004</v>
      </c>
      <c r="L553" s="16">
        <f t="shared" si="187"/>
        <v>2</v>
      </c>
      <c r="M553" s="19">
        <f t="shared" si="188"/>
        <v>1.3320000000000001</v>
      </c>
      <c r="N553" s="20"/>
      <c r="O553" s="20"/>
      <c r="P553" s="20"/>
      <c r="R553" s="21"/>
    </row>
    <row r="554" spans="2:18" x14ac:dyDescent="0.25">
      <c r="B554" s="2"/>
      <c r="C554" s="3"/>
      <c r="D554" s="3"/>
      <c r="E554" s="19"/>
      <c r="F554" s="16"/>
      <c r="G554" s="19"/>
      <c r="H554" s="1"/>
      <c r="I554" s="2">
        <v>24</v>
      </c>
      <c r="J554" s="3">
        <v>1.661</v>
      </c>
      <c r="K554" s="19">
        <f t="shared" si="186"/>
        <v>1.3645</v>
      </c>
      <c r="L554" s="16">
        <f t="shared" si="187"/>
        <v>1</v>
      </c>
      <c r="M554" s="19">
        <f t="shared" si="188"/>
        <v>1.3645</v>
      </c>
      <c r="N554" s="20"/>
      <c r="O554" s="20"/>
      <c r="P554" s="20"/>
      <c r="R554" s="21"/>
    </row>
    <row r="555" spans="2:18" x14ac:dyDescent="0.25">
      <c r="B555" s="17"/>
      <c r="C555" s="43"/>
      <c r="D555" s="43"/>
      <c r="E555" s="19"/>
      <c r="F555" s="16"/>
      <c r="G555" s="19"/>
      <c r="H555" s="1"/>
      <c r="I555" s="2">
        <v>30</v>
      </c>
      <c r="J555" s="3">
        <v>1.6679999999999999</v>
      </c>
      <c r="K555" s="19">
        <f t="shared" si="186"/>
        <v>1.6644999999999999</v>
      </c>
      <c r="L555" s="16">
        <f t="shared" si="187"/>
        <v>6</v>
      </c>
      <c r="M555" s="19">
        <f t="shared" si="188"/>
        <v>9.9869999999999983</v>
      </c>
      <c r="N555" s="20"/>
      <c r="O555" s="20"/>
      <c r="P555" s="20"/>
      <c r="R555" s="21"/>
    </row>
    <row r="556" spans="2:18" x14ac:dyDescent="0.25">
      <c r="B556" s="17"/>
      <c r="C556" s="43"/>
      <c r="D556" s="43"/>
      <c r="E556" s="19"/>
      <c r="F556" s="16"/>
      <c r="G556" s="19"/>
      <c r="H556" s="1"/>
      <c r="I556" s="2">
        <v>35</v>
      </c>
      <c r="J556" s="3">
        <v>1.673</v>
      </c>
      <c r="K556" s="19">
        <f t="shared" si="186"/>
        <v>1.6705000000000001</v>
      </c>
      <c r="L556" s="16">
        <f t="shared" si="187"/>
        <v>5</v>
      </c>
      <c r="M556" s="19">
        <f t="shared" si="188"/>
        <v>8.3525000000000009</v>
      </c>
      <c r="O556" s="24"/>
      <c r="P556" s="24"/>
    </row>
    <row r="557" spans="2:18" x14ac:dyDescent="0.25">
      <c r="B557" s="17"/>
      <c r="C557" s="43"/>
      <c r="D557" s="43"/>
      <c r="E557" s="19"/>
      <c r="F557" s="16"/>
      <c r="G557" s="19"/>
      <c r="H557" s="1"/>
      <c r="I557" s="17"/>
      <c r="J557" s="17"/>
      <c r="K557" s="19"/>
      <c r="L557" s="16"/>
      <c r="M557" s="19"/>
      <c r="O557" s="14"/>
      <c r="P557" s="14"/>
    </row>
    <row r="558" spans="2:18" x14ac:dyDescent="0.25">
      <c r="B558" s="17"/>
      <c r="C558" s="43"/>
      <c r="D558" s="43"/>
      <c r="E558" s="19"/>
      <c r="F558" s="16"/>
      <c r="G558" s="19"/>
      <c r="I558" s="17"/>
      <c r="J558" s="17"/>
      <c r="K558" s="19"/>
      <c r="L558" s="16"/>
      <c r="M558" s="19"/>
      <c r="O558" s="14"/>
      <c r="P558" s="14"/>
    </row>
    <row r="559" spans="2:18" x14ac:dyDescent="0.25">
      <c r="B559" s="17"/>
      <c r="C559" s="43"/>
      <c r="D559" s="43"/>
      <c r="E559" s="19"/>
      <c r="F559" s="16"/>
      <c r="G559" s="19"/>
      <c r="I559" s="17"/>
      <c r="J559" s="17"/>
      <c r="K559" s="19"/>
      <c r="L559" s="16"/>
      <c r="M559" s="19"/>
      <c r="N559" s="14"/>
      <c r="O559" s="14"/>
      <c r="P559" s="14"/>
    </row>
    <row r="560" spans="2:18" x14ac:dyDescent="0.25">
      <c r="B560" s="17"/>
      <c r="C560" s="43"/>
      <c r="D560" s="43"/>
      <c r="E560" s="19"/>
      <c r="F560" s="16"/>
      <c r="G560" s="19"/>
      <c r="I560" s="17"/>
      <c r="J560" s="17"/>
      <c r="K560" s="19"/>
      <c r="L560" s="16"/>
      <c r="M560" s="19"/>
      <c r="N560" s="14"/>
      <c r="O560" s="14"/>
      <c r="P560" s="14"/>
    </row>
    <row r="561" spans="2:18" x14ac:dyDescent="0.25">
      <c r="B561" s="17"/>
      <c r="C561" s="43"/>
      <c r="D561" s="43"/>
      <c r="E561" s="19"/>
      <c r="F561" s="16"/>
      <c r="G561" s="19"/>
      <c r="I561" s="17"/>
      <c r="J561" s="17"/>
      <c r="K561" s="19"/>
      <c r="L561" s="16"/>
      <c r="M561" s="19"/>
      <c r="N561" s="14"/>
      <c r="O561" s="14"/>
      <c r="P561" s="14"/>
    </row>
    <row r="562" spans="2:18" x14ac:dyDescent="0.25">
      <c r="B562" s="17"/>
      <c r="C562" s="43"/>
      <c r="D562" s="43"/>
      <c r="E562" s="19"/>
      <c r="F562" s="16"/>
      <c r="G562" s="19"/>
      <c r="H562" s="19"/>
      <c r="I562" s="17"/>
      <c r="J562" s="17"/>
      <c r="K562" s="19"/>
      <c r="L562" s="16"/>
      <c r="M562" s="19"/>
      <c r="N562" s="14"/>
      <c r="O562" s="14"/>
      <c r="P562" s="14"/>
    </row>
    <row r="563" spans="2:18" x14ac:dyDescent="0.25">
      <c r="B563" s="17"/>
      <c r="C563" s="43"/>
      <c r="D563" s="43"/>
      <c r="E563" s="19"/>
      <c r="F563" s="16"/>
      <c r="G563" s="19"/>
      <c r="H563" s="19"/>
      <c r="I563" s="17"/>
      <c r="J563" s="17"/>
      <c r="K563" s="19"/>
      <c r="L563" s="16"/>
      <c r="M563" s="19"/>
      <c r="N563" s="24"/>
      <c r="O563" s="14"/>
      <c r="P563" s="14"/>
    </row>
    <row r="564" spans="2:18" x14ac:dyDescent="0.25">
      <c r="B564" s="17"/>
      <c r="C564" s="43"/>
      <c r="D564" s="43"/>
      <c r="E564" s="19"/>
      <c r="F564" s="16"/>
      <c r="G564" s="19"/>
      <c r="H564" s="19"/>
      <c r="I564" s="17"/>
      <c r="J564" s="17"/>
      <c r="K564" s="19"/>
      <c r="L564" s="16"/>
      <c r="M564" s="19"/>
      <c r="N564" s="20"/>
      <c r="O564" s="20"/>
      <c r="P564" s="20"/>
      <c r="R564" s="21"/>
    </row>
    <row r="565" spans="2:18" x14ac:dyDescent="0.25">
      <c r="B565" s="17"/>
      <c r="C565" s="43"/>
      <c r="D565" s="43"/>
      <c r="E565" s="19"/>
      <c r="F565" s="16"/>
      <c r="G565" s="19"/>
      <c r="H565" s="19"/>
      <c r="I565" s="17"/>
      <c r="J565" s="17"/>
      <c r="K565" s="19"/>
      <c r="L565" s="16"/>
      <c r="M565" s="19"/>
      <c r="N565" s="20"/>
      <c r="O565" s="20"/>
      <c r="P565" s="20"/>
      <c r="R565" s="21"/>
    </row>
    <row r="566" spans="2:18" ht="15" x14ac:dyDescent="0.25">
      <c r="B566" s="17"/>
      <c r="C566" s="43"/>
      <c r="D566" s="43"/>
      <c r="E566" s="19"/>
      <c r="F566" s="16">
        <f>SUM(F541:F564)</f>
        <v>35</v>
      </c>
      <c r="G566" s="19">
        <f>SUM(G541:G564)</f>
        <v>37.242000000000004</v>
      </c>
      <c r="H566" s="19"/>
      <c r="I566" s="19"/>
      <c r="J566" s="13"/>
      <c r="K566" s="13"/>
      <c r="L566" s="16">
        <f>SUM(L542:L564)</f>
        <v>35</v>
      </c>
      <c r="M566" s="16">
        <f>SUM(M542:M564)</f>
        <v>32.352957000000004</v>
      </c>
      <c r="N566" s="20"/>
      <c r="O566" s="20"/>
      <c r="P566" s="20"/>
      <c r="R566" s="21"/>
    </row>
    <row r="567" spans="2:18" ht="15" x14ac:dyDescent="0.25">
      <c r="B567" s="17"/>
      <c r="C567" s="43"/>
      <c r="D567" s="43"/>
      <c r="E567" s="19"/>
      <c r="F567" s="16"/>
      <c r="G567" s="19"/>
      <c r="H567" s="19"/>
      <c r="I567" s="19"/>
      <c r="J567" s="13"/>
      <c r="K567" s="13"/>
      <c r="L567" s="16"/>
      <c r="M567" s="16"/>
      <c r="N567" s="20"/>
      <c r="O567" s="20"/>
      <c r="P567" s="20"/>
      <c r="R567" s="21"/>
    </row>
    <row r="568" spans="2:18" ht="15" x14ac:dyDescent="0.25">
      <c r="B568" s="17"/>
      <c r="C568" s="43"/>
      <c r="D568" s="43"/>
      <c r="E568" s="19"/>
      <c r="F568" s="16"/>
      <c r="G568" s="19"/>
      <c r="H568" s="19"/>
      <c r="I568" s="19"/>
      <c r="J568" s="13"/>
      <c r="K568" s="13"/>
      <c r="L568" s="16"/>
      <c r="M568" s="16"/>
      <c r="N568" s="20"/>
      <c r="O568" s="20"/>
      <c r="P568" s="20"/>
      <c r="R568" s="21"/>
    </row>
    <row r="569" spans="2:18" x14ac:dyDescent="0.25">
      <c r="B569" s="17"/>
      <c r="C569" s="43"/>
      <c r="D569" s="43"/>
      <c r="E569" s="19"/>
      <c r="F569" s="16"/>
      <c r="G569" s="19"/>
      <c r="H569" s="16" t="s">
        <v>10</v>
      </c>
      <c r="I569" s="16"/>
      <c r="J569" s="16">
        <f>G566</f>
        <v>37.242000000000004</v>
      </c>
      <c r="K569" s="19" t="s">
        <v>11</v>
      </c>
      <c r="L569" s="16">
        <f>M566</f>
        <v>32.352957000000004</v>
      </c>
      <c r="M569" s="19">
        <f>J569-L569</f>
        <v>4.8890430000000009</v>
      </c>
      <c r="N569" s="20"/>
      <c r="O569" s="20"/>
      <c r="P569" s="20"/>
      <c r="R569" s="21"/>
    </row>
    <row r="570" spans="2:18" x14ac:dyDescent="0.25">
      <c r="B570" s="47"/>
      <c r="C570" s="52"/>
      <c r="D570" s="52"/>
      <c r="E570" s="46"/>
      <c r="F570" s="33"/>
      <c r="G570" s="46"/>
      <c r="H570" s="46"/>
      <c r="I570" s="46"/>
      <c r="J570" s="47"/>
      <c r="K570" s="46"/>
      <c r="L570" s="33"/>
      <c r="M570" s="33"/>
      <c r="N570" s="48"/>
      <c r="O570" s="48"/>
      <c r="P570" s="48"/>
      <c r="Q570" s="49"/>
      <c r="R570" s="21"/>
    </row>
    <row r="571" spans="2:18" x14ac:dyDescent="0.25">
      <c r="B571" s="47"/>
      <c r="C571" s="52"/>
      <c r="D571" s="52"/>
      <c r="E571" s="46"/>
      <c r="F571" s="33"/>
      <c r="G571" s="46"/>
      <c r="H571" s="33"/>
      <c r="I571" s="46"/>
      <c r="J571" s="47"/>
      <c r="K571" s="46"/>
      <c r="L571" s="33"/>
      <c r="M571" s="46"/>
      <c r="N571" s="48"/>
      <c r="O571" s="48"/>
      <c r="P571" s="48"/>
      <c r="Q571" s="49"/>
      <c r="R571" s="21"/>
    </row>
    <row r="572" spans="2:18" x14ac:dyDescent="0.25">
      <c r="B572" s="50"/>
      <c r="C572" s="53"/>
      <c r="D572" s="53"/>
      <c r="E572" s="49"/>
      <c r="F572" s="49"/>
      <c r="G572" s="49"/>
      <c r="H572" s="49"/>
      <c r="I572" s="46"/>
      <c r="J572" s="47"/>
      <c r="K572" s="46"/>
      <c r="L572" s="33"/>
      <c r="M572" s="46"/>
      <c r="N572" s="49"/>
      <c r="O572" s="49"/>
      <c r="P572" s="49"/>
      <c r="Q572" s="49"/>
    </row>
    <row r="573" spans="2:18" x14ac:dyDescent="0.25">
      <c r="B573" s="50"/>
      <c r="C573" s="53"/>
      <c r="D573" s="53"/>
      <c r="E573" s="49"/>
      <c r="F573" s="49"/>
      <c r="G573" s="49"/>
      <c r="H573" s="33"/>
      <c r="I573" s="33"/>
      <c r="J573" s="33"/>
      <c r="K573" s="46"/>
      <c r="L573" s="33"/>
      <c r="M573" s="46"/>
      <c r="N573" s="49"/>
      <c r="O573" s="49"/>
      <c r="P573" s="49"/>
      <c r="Q573" s="49"/>
    </row>
  </sheetData>
  <mergeCells count="73">
    <mergeCell ref="O22:Q22"/>
    <mergeCell ref="O25:Q25"/>
    <mergeCell ref="A1:M1"/>
    <mergeCell ref="H236:I236"/>
    <mergeCell ref="H64:I64"/>
    <mergeCell ref="D65:E65"/>
    <mergeCell ref="H154:I15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D336:E336"/>
    <mergeCell ref="D207:E207"/>
    <mergeCell ref="D238:E238"/>
    <mergeCell ref="I239:M239"/>
    <mergeCell ref="B130:G130"/>
    <mergeCell ref="I130:M130"/>
    <mergeCell ref="I156:M156"/>
    <mergeCell ref="B302:G302"/>
    <mergeCell ref="I302:M302"/>
    <mergeCell ref="D181:E181"/>
    <mergeCell ref="H299:I299"/>
    <mergeCell ref="D301:E301"/>
    <mergeCell ref="H334:I334"/>
    <mergeCell ref="B208:G208"/>
    <mergeCell ref="I208:M208"/>
    <mergeCell ref="H235:I235"/>
    <mergeCell ref="H96:I96"/>
    <mergeCell ref="D98:E98"/>
    <mergeCell ref="H127:I127"/>
    <mergeCell ref="D129:E129"/>
    <mergeCell ref="H180:I180"/>
    <mergeCell ref="B99:G99"/>
    <mergeCell ref="I99:M99"/>
    <mergeCell ref="D155:E155"/>
    <mergeCell ref="B156:G156"/>
    <mergeCell ref="B182:G182"/>
    <mergeCell ref="B239:G239"/>
    <mergeCell ref="H269:I269"/>
    <mergeCell ref="B271:G271"/>
    <mergeCell ref="I271:M271"/>
    <mergeCell ref="D270:E270"/>
    <mergeCell ref="I182:M182"/>
    <mergeCell ref="H206:I206"/>
    <mergeCell ref="B337:G337"/>
    <mergeCell ref="I337:M337"/>
    <mergeCell ref="H368:I368"/>
    <mergeCell ref="D370:E370"/>
    <mergeCell ref="B444:G444"/>
    <mergeCell ref="I444:M444"/>
    <mergeCell ref="B371:G371"/>
    <mergeCell ref="I371:M371"/>
    <mergeCell ref="H407:I407"/>
    <mergeCell ref="D408:E408"/>
    <mergeCell ref="B409:G409"/>
    <mergeCell ref="I409:M409"/>
    <mergeCell ref="H441:I441"/>
    <mergeCell ref="D443:E443"/>
    <mergeCell ref="H479:I479"/>
    <mergeCell ref="D480:E480"/>
    <mergeCell ref="B481:G481"/>
    <mergeCell ref="I481:M481"/>
    <mergeCell ref="B539:G539"/>
    <mergeCell ref="I539:M539"/>
    <mergeCell ref="D509:E509"/>
    <mergeCell ref="B510:G510"/>
    <mergeCell ref="I510:M510"/>
    <mergeCell ref="D538:E5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M26"/>
  <sheetViews>
    <sheetView topLeftCell="A16" workbookViewId="0">
      <selection activeCell="K28" sqref="K28"/>
    </sheetView>
  </sheetViews>
  <sheetFormatPr defaultRowHeight="13.2" x14ac:dyDescent="0.25"/>
  <cols>
    <col min="1" max="1" width="8.44140625" style="34" customWidth="1"/>
    <col min="2" max="2" width="12.6640625" style="34" customWidth="1"/>
    <col min="3" max="3" width="12.44140625" style="34" customWidth="1"/>
    <col min="4" max="4" width="13.44140625" style="34" customWidth="1"/>
    <col min="5" max="5" width="12.109375" style="34" customWidth="1"/>
    <col min="6" max="6" width="12.33203125" style="34" customWidth="1"/>
    <col min="7" max="7" width="9.109375" style="37"/>
    <col min="8" max="8" width="9.6640625" style="37" customWidth="1"/>
    <col min="9" max="9" width="9.109375" style="37"/>
    <col min="10" max="10" width="9.109375" style="34"/>
    <col min="11" max="11" width="24" style="34" customWidth="1"/>
    <col min="12" max="257" width="9.109375" style="34"/>
    <col min="258" max="258" width="8.44140625" style="34" customWidth="1"/>
    <col min="259" max="259" width="12.6640625" style="34" customWidth="1"/>
    <col min="260" max="260" width="12.44140625" style="34" customWidth="1"/>
    <col min="261" max="261" width="13.44140625" style="34" customWidth="1"/>
    <col min="262" max="262" width="12.109375" style="34" customWidth="1"/>
    <col min="263" max="263" width="12.33203125" style="34" customWidth="1"/>
    <col min="264" max="513" width="9.109375" style="34"/>
    <col min="514" max="514" width="8.44140625" style="34" customWidth="1"/>
    <col min="515" max="515" width="12.6640625" style="34" customWidth="1"/>
    <col min="516" max="516" width="12.44140625" style="34" customWidth="1"/>
    <col min="517" max="517" width="13.44140625" style="34" customWidth="1"/>
    <col min="518" max="518" width="12.109375" style="34" customWidth="1"/>
    <col min="519" max="519" width="12.33203125" style="34" customWidth="1"/>
    <col min="520" max="769" width="9.109375" style="34"/>
    <col min="770" max="770" width="8.44140625" style="34" customWidth="1"/>
    <col min="771" max="771" width="12.6640625" style="34" customWidth="1"/>
    <col min="772" max="772" width="12.44140625" style="34" customWidth="1"/>
    <col min="773" max="773" width="13.44140625" style="34" customWidth="1"/>
    <col min="774" max="774" width="12.109375" style="34" customWidth="1"/>
    <col min="775" max="775" width="12.33203125" style="34" customWidth="1"/>
    <col min="776" max="1025" width="9.109375" style="34"/>
    <col min="1026" max="1026" width="8.44140625" style="34" customWidth="1"/>
    <col min="1027" max="1027" width="12.6640625" style="34" customWidth="1"/>
    <col min="1028" max="1028" width="12.44140625" style="34" customWidth="1"/>
    <col min="1029" max="1029" width="13.44140625" style="34" customWidth="1"/>
    <col min="1030" max="1030" width="12.109375" style="34" customWidth="1"/>
    <col min="1031" max="1031" width="12.33203125" style="34" customWidth="1"/>
    <col min="1032" max="1281" width="9.109375" style="34"/>
    <col min="1282" max="1282" width="8.44140625" style="34" customWidth="1"/>
    <col min="1283" max="1283" width="12.6640625" style="34" customWidth="1"/>
    <col min="1284" max="1284" width="12.44140625" style="34" customWidth="1"/>
    <col min="1285" max="1285" width="13.44140625" style="34" customWidth="1"/>
    <col min="1286" max="1286" width="12.109375" style="34" customWidth="1"/>
    <col min="1287" max="1287" width="12.33203125" style="34" customWidth="1"/>
    <col min="1288" max="1537" width="9.109375" style="34"/>
    <col min="1538" max="1538" width="8.44140625" style="34" customWidth="1"/>
    <col min="1539" max="1539" width="12.6640625" style="34" customWidth="1"/>
    <col min="1540" max="1540" width="12.44140625" style="34" customWidth="1"/>
    <col min="1541" max="1541" width="13.44140625" style="34" customWidth="1"/>
    <col min="1542" max="1542" width="12.109375" style="34" customWidth="1"/>
    <col min="1543" max="1543" width="12.33203125" style="34" customWidth="1"/>
    <col min="1544" max="1793" width="9.109375" style="34"/>
    <col min="1794" max="1794" width="8.44140625" style="34" customWidth="1"/>
    <col min="1795" max="1795" width="12.6640625" style="34" customWidth="1"/>
    <col min="1796" max="1796" width="12.44140625" style="34" customWidth="1"/>
    <col min="1797" max="1797" width="13.44140625" style="34" customWidth="1"/>
    <col min="1798" max="1798" width="12.109375" style="34" customWidth="1"/>
    <col min="1799" max="1799" width="12.33203125" style="34" customWidth="1"/>
    <col min="1800" max="2049" width="9.109375" style="34"/>
    <col min="2050" max="2050" width="8.44140625" style="34" customWidth="1"/>
    <col min="2051" max="2051" width="12.6640625" style="34" customWidth="1"/>
    <col min="2052" max="2052" width="12.44140625" style="34" customWidth="1"/>
    <col min="2053" max="2053" width="13.44140625" style="34" customWidth="1"/>
    <col min="2054" max="2054" width="12.109375" style="34" customWidth="1"/>
    <col min="2055" max="2055" width="12.33203125" style="34" customWidth="1"/>
    <col min="2056" max="2305" width="9.109375" style="34"/>
    <col min="2306" max="2306" width="8.44140625" style="34" customWidth="1"/>
    <col min="2307" max="2307" width="12.6640625" style="34" customWidth="1"/>
    <col min="2308" max="2308" width="12.44140625" style="34" customWidth="1"/>
    <col min="2309" max="2309" width="13.44140625" style="34" customWidth="1"/>
    <col min="2310" max="2310" width="12.109375" style="34" customWidth="1"/>
    <col min="2311" max="2311" width="12.33203125" style="34" customWidth="1"/>
    <col min="2312" max="2561" width="9.109375" style="34"/>
    <col min="2562" max="2562" width="8.44140625" style="34" customWidth="1"/>
    <col min="2563" max="2563" width="12.6640625" style="34" customWidth="1"/>
    <col min="2564" max="2564" width="12.44140625" style="34" customWidth="1"/>
    <col min="2565" max="2565" width="13.44140625" style="34" customWidth="1"/>
    <col min="2566" max="2566" width="12.109375" style="34" customWidth="1"/>
    <col min="2567" max="2567" width="12.33203125" style="34" customWidth="1"/>
    <col min="2568" max="2817" width="9.109375" style="34"/>
    <col min="2818" max="2818" width="8.44140625" style="34" customWidth="1"/>
    <col min="2819" max="2819" width="12.6640625" style="34" customWidth="1"/>
    <col min="2820" max="2820" width="12.44140625" style="34" customWidth="1"/>
    <col min="2821" max="2821" width="13.44140625" style="34" customWidth="1"/>
    <col min="2822" max="2822" width="12.109375" style="34" customWidth="1"/>
    <col min="2823" max="2823" width="12.33203125" style="34" customWidth="1"/>
    <col min="2824" max="3073" width="9.109375" style="34"/>
    <col min="3074" max="3074" width="8.44140625" style="34" customWidth="1"/>
    <col min="3075" max="3075" width="12.6640625" style="34" customWidth="1"/>
    <col min="3076" max="3076" width="12.44140625" style="34" customWidth="1"/>
    <col min="3077" max="3077" width="13.44140625" style="34" customWidth="1"/>
    <col min="3078" max="3078" width="12.109375" style="34" customWidth="1"/>
    <col min="3079" max="3079" width="12.33203125" style="34" customWidth="1"/>
    <col min="3080" max="3329" width="9.109375" style="34"/>
    <col min="3330" max="3330" width="8.44140625" style="34" customWidth="1"/>
    <col min="3331" max="3331" width="12.6640625" style="34" customWidth="1"/>
    <col min="3332" max="3332" width="12.44140625" style="34" customWidth="1"/>
    <col min="3333" max="3333" width="13.44140625" style="34" customWidth="1"/>
    <col min="3334" max="3334" width="12.109375" style="34" customWidth="1"/>
    <col min="3335" max="3335" width="12.33203125" style="34" customWidth="1"/>
    <col min="3336" max="3585" width="9.109375" style="34"/>
    <col min="3586" max="3586" width="8.44140625" style="34" customWidth="1"/>
    <col min="3587" max="3587" width="12.6640625" style="34" customWidth="1"/>
    <col min="3588" max="3588" width="12.44140625" style="34" customWidth="1"/>
    <col min="3589" max="3589" width="13.44140625" style="34" customWidth="1"/>
    <col min="3590" max="3590" width="12.109375" style="34" customWidth="1"/>
    <col min="3591" max="3591" width="12.33203125" style="34" customWidth="1"/>
    <col min="3592" max="3841" width="9.109375" style="34"/>
    <col min="3842" max="3842" width="8.44140625" style="34" customWidth="1"/>
    <col min="3843" max="3843" width="12.6640625" style="34" customWidth="1"/>
    <col min="3844" max="3844" width="12.44140625" style="34" customWidth="1"/>
    <col min="3845" max="3845" width="13.44140625" style="34" customWidth="1"/>
    <col min="3846" max="3846" width="12.109375" style="34" customWidth="1"/>
    <col min="3847" max="3847" width="12.33203125" style="34" customWidth="1"/>
    <col min="3848" max="4097" width="9.109375" style="34"/>
    <col min="4098" max="4098" width="8.44140625" style="34" customWidth="1"/>
    <col min="4099" max="4099" width="12.6640625" style="34" customWidth="1"/>
    <col min="4100" max="4100" width="12.44140625" style="34" customWidth="1"/>
    <col min="4101" max="4101" width="13.44140625" style="34" customWidth="1"/>
    <col min="4102" max="4102" width="12.109375" style="34" customWidth="1"/>
    <col min="4103" max="4103" width="12.33203125" style="34" customWidth="1"/>
    <col min="4104" max="4353" width="9.109375" style="34"/>
    <col min="4354" max="4354" width="8.44140625" style="34" customWidth="1"/>
    <col min="4355" max="4355" width="12.6640625" style="34" customWidth="1"/>
    <col min="4356" max="4356" width="12.44140625" style="34" customWidth="1"/>
    <col min="4357" max="4357" width="13.44140625" style="34" customWidth="1"/>
    <col min="4358" max="4358" width="12.109375" style="34" customWidth="1"/>
    <col min="4359" max="4359" width="12.33203125" style="34" customWidth="1"/>
    <col min="4360" max="4609" width="9.109375" style="34"/>
    <col min="4610" max="4610" width="8.44140625" style="34" customWidth="1"/>
    <col min="4611" max="4611" width="12.6640625" style="34" customWidth="1"/>
    <col min="4612" max="4612" width="12.44140625" style="34" customWidth="1"/>
    <col min="4613" max="4613" width="13.44140625" style="34" customWidth="1"/>
    <col min="4614" max="4614" width="12.109375" style="34" customWidth="1"/>
    <col min="4615" max="4615" width="12.33203125" style="34" customWidth="1"/>
    <col min="4616" max="4865" width="9.109375" style="34"/>
    <col min="4866" max="4866" width="8.44140625" style="34" customWidth="1"/>
    <col min="4867" max="4867" width="12.6640625" style="34" customWidth="1"/>
    <col min="4868" max="4868" width="12.44140625" style="34" customWidth="1"/>
    <col min="4869" max="4869" width="13.44140625" style="34" customWidth="1"/>
    <col min="4870" max="4870" width="12.109375" style="34" customWidth="1"/>
    <col min="4871" max="4871" width="12.33203125" style="34" customWidth="1"/>
    <col min="4872" max="5121" width="9.109375" style="34"/>
    <col min="5122" max="5122" width="8.44140625" style="34" customWidth="1"/>
    <col min="5123" max="5123" width="12.6640625" style="34" customWidth="1"/>
    <col min="5124" max="5124" width="12.44140625" style="34" customWidth="1"/>
    <col min="5125" max="5125" width="13.44140625" style="34" customWidth="1"/>
    <col min="5126" max="5126" width="12.109375" style="34" customWidth="1"/>
    <col min="5127" max="5127" width="12.33203125" style="34" customWidth="1"/>
    <col min="5128" max="5377" width="9.109375" style="34"/>
    <col min="5378" max="5378" width="8.44140625" style="34" customWidth="1"/>
    <col min="5379" max="5379" width="12.6640625" style="34" customWidth="1"/>
    <col min="5380" max="5380" width="12.44140625" style="34" customWidth="1"/>
    <col min="5381" max="5381" width="13.44140625" style="34" customWidth="1"/>
    <col min="5382" max="5382" width="12.109375" style="34" customWidth="1"/>
    <col min="5383" max="5383" width="12.33203125" style="34" customWidth="1"/>
    <col min="5384" max="5633" width="9.109375" style="34"/>
    <col min="5634" max="5634" width="8.44140625" style="34" customWidth="1"/>
    <col min="5635" max="5635" width="12.6640625" style="34" customWidth="1"/>
    <col min="5636" max="5636" width="12.44140625" style="34" customWidth="1"/>
    <col min="5637" max="5637" width="13.44140625" style="34" customWidth="1"/>
    <col min="5638" max="5638" width="12.109375" style="34" customWidth="1"/>
    <col min="5639" max="5639" width="12.33203125" style="34" customWidth="1"/>
    <col min="5640" max="5889" width="9.109375" style="34"/>
    <col min="5890" max="5890" width="8.44140625" style="34" customWidth="1"/>
    <col min="5891" max="5891" width="12.6640625" style="34" customWidth="1"/>
    <col min="5892" max="5892" width="12.44140625" style="34" customWidth="1"/>
    <col min="5893" max="5893" width="13.44140625" style="34" customWidth="1"/>
    <col min="5894" max="5894" width="12.109375" style="34" customWidth="1"/>
    <col min="5895" max="5895" width="12.33203125" style="34" customWidth="1"/>
    <col min="5896" max="6145" width="9.109375" style="34"/>
    <col min="6146" max="6146" width="8.44140625" style="34" customWidth="1"/>
    <col min="6147" max="6147" width="12.6640625" style="34" customWidth="1"/>
    <col min="6148" max="6148" width="12.44140625" style="34" customWidth="1"/>
    <col min="6149" max="6149" width="13.44140625" style="34" customWidth="1"/>
    <col min="6150" max="6150" width="12.109375" style="34" customWidth="1"/>
    <col min="6151" max="6151" width="12.33203125" style="34" customWidth="1"/>
    <col min="6152" max="6401" width="9.109375" style="34"/>
    <col min="6402" max="6402" width="8.44140625" style="34" customWidth="1"/>
    <col min="6403" max="6403" width="12.6640625" style="34" customWidth="1"/>
    <col min="6404" max="6404" width="12.44140625" style="34" customWidth="1"/>
    <col min="6405" max="6405" width="13.44140625" style="34" customWidth="1"/>
    <col min="6406" max="6406" width="12.109375" style="34" customWidth="1"/>
    <col min="6407" max="6407" width="12.33203125" style="34" customWidth="1"/>
    <col min="6408" max="6657" width="9.109375" style="34"/>
    <col min="6658" max="6658" width="8.44140625" style="34" customWidth="1"/>
    <col min="6659" max="6659" width="12.6640625" style="34" customWidth="1"/>
    <col min="6660" max="6660" width="12.44140625" style="34" customWidth="1"/>
    <col min="6661" max="6661" width="13.44140625" style="34" customWidth="1"/>
    <col min="6662" max="6662" width="12.109375" style="34" customWidth="1"/>
    <col min="6663" max="6663" width="12.33203125" style="34" customWidth="1"/>
    <col min="6664" max="6913" width="9.109375" style="34"/>
    <col min="6914" max="6914" width="8.44140625" style="34" customWidth="1"/>
    <col min="6915" max="6915" width="12.6640625" style="34" customWidth="1"/>
    <col min="6916" max="6916" width="12.44140625" style="34" customWidth="1"/>
    <col min="6917" max="6917" width="13.44140625" style="34" customWidth="1"/>
    <col min="6918" max="6918" width="12.109375" style="34" customWidth="1"/>
    <col min="6919" max="6919" width="12.33203125" style="34" customWidth="1"/>
    <col min="6920" max="7169" width="9.109375" style="34"/>
    <col min="7170" max="7170" width="8.44140625" style="34" customWidth="1"/>
    <col min="7171" max="7171" width="12.6640625" style="34" customWidth="1"/>
    <col min="7172" max="7172" width="12.44140625" style="34" customWidth="1"/>
    <col min="7173" max="7173" width="13.44140625" style="34" customWidth="1"/>
    <col min="7174" max="7174" width="12.109375" style="34" customWidth="1"/>
    <col min="7175" max="7175" width="12.33203125" style="34" customWidth="1"/>
    <col min="7176" max="7425" width="9.109375" style="34"/>
    <col min="7426" max="7426" width="8.44140625" style="34" customWidth="1"/>
    <col min="7427" max="7427" width="12.6640625" style="34" customWidth="1"/>
    <col min="7428" max="7428" width="12.44140625" style="34" customWidth="1"/>
    <col min="7429" max="7429" width="13.44140625" style="34" customWidth="1"/>
    <col min="7430" max="7430" width="12.109375" style="34" customWidth="1"/>
    <col min="7431" max="7431" width="12.33203125" style="34" customWidth="1"/>
    <col min="7432" max="7681" width="9.109375" style="34"/>
    <col min="7682" max="7682" width="8.44140625" style="34" customWidth="1"/>
    <col min="7683" max="7683" width="12.6640625" style="34" customWidth="1"/>
    <col min="7684" max="7684" width="12.44140625" style="34" customWidth="1"/>
    <col min="7685" max="7685" width="13.44140625" style="34" customWidth="1"/>
    <col min="7686" max="7686" width="12.109375" style="34" customWidth="1"/>
    <col min="7687" max="7687" width="12.33203125" style="34" customWidth="1"/>
    <col min="7688" max="7937" width="9.109375" style="34"/>
    <col min="7938" max="7938" width="8.44140625" style="34" customWidth="1"/>
    <col min="7939" max="7939" width="12.6640625" style="34" customWidth="1"/>
    <col min="7940" max="7940" width="12.44140625" style="34" customWidth="1"/>
    <col min="7941" max="7941" width="13.44140625" style="34" customWidth="1"/>
    <col min="7942" max="7942" width="12.109375" style="34" customWidth="1"/>
    <col min="7943" max="7943" width="12.33203125" style="34" customWidth="1"/>
    <col min="7944" max="8193" width="9.109375" style="34"/>
    <col min="8194" max="8194" width="8.44140625" style="34" customWidth="1"/>
    <col min="8195" max="8195" width="12.6640625" style="34" customWidth="1"/>
    <col min="8196" max="8196" width="12.44140625" style="34" customWidth="1"/>
    <col min="8197" max="8197" width="13.44140625" style="34" customWidth="1"/>
    <col min="8198" max="8198" width="12.109375" style="34" customWidth="1"/>
    <col min="8199" max="8199" width="12.33203125" style="34" customWidth="1"/>
    <col min="8200" max="8449" width="9.109375" style="34"/>
    <col min="8450" max="8450" width="8.44140625" style="34" customWidth="1"/>
    <col min="8451" max="8451" width="12.6640625" style="34" customWidth="1"/>
    <col min="8452" max="8452" width="12.44140625" style="34" customWidth="1"/>
    <col min="8453" max="8453" width="13.44140625" style="34" customWidth="1"/>
    <col min="8454" max="8454" width="12.109375" style="34" customWidth="1"/>
    <col min="8455" max="8455" width="12.33203125" style="34" customWidth="1"/>
    <col min="8456" max="8705" width="9.109375" style="34"/>
    <col min="8706" max="8706" width="8.44140625" style="34" customWidth="1"/>
    <col min="8707" max="8707" width="12.6640625" style="34" customWidth="1"/>
    <col min="8708" max="8708" width="12.44140625" style="34" customWidth="1"/>
    <col min="8709" max="8709" width="13.44140625" style="34" customWidth="1"/>
    <col min="8710" max="8710" width="12.109375" style="34" customWidth="1"/>
    <col min="8711" max="8711" width="12.33203125" style="34" customWidth="1"/>
    <col min="8712" max="8961" width="9.109375" style="34"/>
    <col min="8962" max="8962" width="8.44140625" style="34" customWidth="1"/>
    <col min="8963" max="8963" width="12.6640625" style="34" customWidth="1"/>
    <col min="8964" max="8964" width="12.44140625" style="34" customWidth="1"/>
    <col min="8965" max="8965" width="13.44140625" style="34" customWidth="1"/>
    <col min="8966" max="8966" width="12.109375" style="34" customWidth="1"/>
    <col min="8967" max="8967" width="12.33203125" style="34" customWidth="1"/>
    <col min="8968" max="9217" width="9.109375" style="34"/>
    <col min="9218" max="9218" width="8.44140625" style="34" customWidth="1"/>
    <col min="9219" max="9219" width="12.6640625" style="34" customWidth="1"/>
    <col min="9220" max="9220" width="12.44140625" style="34" customWidth="1"/>
    <col min="9221" max="9221" width="13.44140625" style="34" customWidth="1"/>
    <col min="9222" max="9222" width="12.109375" style="34" customWidth="1"/>
    <col min="9223" max="9223" width="12.33203125" style="34" customWidth="1"/>
    <col min="9224" max="9473" width="9.109375" style="34"/>
    <col min="9474" max="9474" width="8.44140625" style="34" customWidth="1"/>
    <col min="9475" max="9475" width="12.6640625" style="34" customWidth="1"/>
    <col min="9476" max="9476" width="12.44140625" style="34" customWidth="1"/>
    <col min="9477" max="9477" width="13.44140625" style="34" customWidth="1"/>
    <col min="9478" max="9478" width="12.109375" style="34" customWidth="1"/>
    <col min="9479" max="9479" width="12.33203125" style="34" customWidth="1"/>
    <col min="9480" max="9729" width="9.109375" style="34"/>
    <col min="9730" max="9730" width="8.44140625" style="34" customWidth="1"/>
    <col min="9731" max="9731" width="12.6640625" style="34" customWidth="1"/>
    <col min="9732" max="9732" width="12.44140625" style="34" customWidth="1"/>
    <col min="9733" max="9733" width="13.44140625" style="34" customWidth="1"/>
    <col min="9734" max="9734" width="12.109375" style="34" customWidth="1"/>
    <col min="9735" max="9735" width="12.33203125" style="34" customWidth="1"/>
    <col min="9736" max="9985" width="9.109375" style="34"/>
    <col min="9986" max="9986" width="8.44140625" style="34" customWidth="1"/>
    <col min="9987" max="9987" width="12.6640625" style="34" customWidth="1"/>
    <col min="9988" max="9988" width="12.44140625" style="34" customWidth="1"/>
    <col min="9989" max="9989" width="13.44140625" style="34" customWidth="1"/>
    <col min="9990" max="9990" width="12.109375" style="34" customWidth="1"/>
    <col min="9991" max="9991" width="12.33203125" style="34" customWidth="1"/>
    <col min="9992" max="10241" width="9.109375" style="34"/>
    <col min="10242" max="10242" width="8.44140625" style="34" customWidth="1"/>
    <col min="10243" max="10243" width="12.6640625" style="34" customWidth="1"/>
    <col min="10244" max="10244" width="12.44140625" style="34" customWidth="1"/>
    <col min="10245" max="10245" width="13.44140625" style="34" customWidth="1"/>
    <col min="10246" max="10246" width="12.109375" style="34" customWidth="1"/>
    <col min="10247" max="10247" width="12.33203125" style="34" customWidth="1"/>
    <col min="10248" max="10497" width="9.109375" style="34"/>
    <col min="10498" max="10498" width="8.44140625" style="34" customWidth="1"/>
    <col min="10499" max="10499" width="12.6640625" style="34" customWidth="1"/>
    <col min="10500" max="10500" width="12.44140625" style="34" customWidth="1"/>
    <col min="10501" max="10501" width="13.44140625" style="34" customWidth="1"/>
    <col min="10502" max="10502" width="12.109375" style="34" customWidth="1"/>
    <col min="10503" max="10503" width="12.33203125" style="34" customWidth="1"/>
    <col min="10504" max="10753" width="9.109375" style="34"/>
    <col min="10754" max="10754" width="8.44140625" style="34" customWidth="1"/>
    <col min="10755" max="10755" width="12.6640625" style="34" customWidth="1"/>
    <col min="10756" max="10756" width="12.44140625" style="34" customWidth="1"/>
    <col min="10757" max="10757" width="13.44140625" style="34" customWidth="1"/>
    <col min="10758" max="10758" width="12.109375" style="34" customWidth="1"/>
    <col min="10759" max="10759" width="12.33203125" style="34" customWidth="1"/>
    <col min="10760" max="11009" width="9.109375" style="34"/>
    <col min="11010" max="11010" width="8.44140625" style="34" customWidth="1"/>
    <col min="11011" max="11011" width="12.6640625" style="34" customWidth="1"/>
    <col min="11012" max="11012" width="12.44140625" style="34" customWidth="1"/>
    <col min="11013" max="11013" width="13.44140625" style="34" customWidth="1"/>
    <col min="11014" max="11014" width="12.109375" style="34" customWidth="1"/>
    <col min="11015" max="11015" width="12.33203125" style="34" customWidth="1"/>
    <col min="11016" max="11265" width="9.109375" style="34"/>
    <col min="11266" max="11266" width="8.44140625" style="34" customWidth="1"/>
    <col min="11267" max="11267" width="12.6640625" style="34" customWidth="1"/>
    <col min="11268" max="11268" width="12.44140625" style="34" customWidth="1"/>
    <col min="11269" max="11269" width="13.44140625" style="34" customWidth="1"/>
    <col min="11270" max="11270" width="12.109375" style="34" customWidth="1"/>
    <col min="11271" max="11271" width="12.33203125" style="34" customWidth="1"/>
    <col min="11272" max="11521" width="9.109375" style="34"/>
    <col min="11522" max="11522" width="8.44140625" style="34" customWidth="1"/>
    <col min="11523" max="11523" width="12.6640625" style="34" customWidth="1"/>
    <col min="11524" max="11524" width="12.44140625" style="34" customWidth="1"/>
    <col min="11525" max="11525" width="13.44140625" style="34" customWidth="1"/>
    <col min="11526" max="11526" width="12.109375" style="34" customWidth="1"/>
    <col min="11527" max="11527" width="12.33203125" style="34" customWidth="1"/>
    <col min="11528" max="11777" width="9.109375" style="34"/>
    <col min="11778" max="11778" width="8.44140625" style="34" customWidth="1"/>
    <col min="11779" max="11779" width="12.6640625" style="34" customWidth="1"/>
    <col min="11780" max="11780" width="12.44140625" style="34" customWidth="1"/>
    <col min="11781" max="11781" width="13.44140625" style="34" customWidth="1"/>
    <col min="11782" max="11782" width="12.109375" style="34" customWidth="1"/>
    <col min="11783" max="11783" width="12.33203125" style="34" customWidth="1"/>
    <col min="11784" max="12033" width="9.109375" style="34"/>
    <col min="12034" max="12034" width="8.44140625" style="34" customWidth="1"/>
    <col min="12035" max="12035" width="12.6640625" style="34" customWidth="1"/>
    <col min="12036" max="12036" width="12.44140625" style="34" customWidth="1"/>
    <col min="12037" max="12037" width="13.44140625" style="34" customWidth="1"/>
    <col min="12038" max="12038" width="12.109375" style="34" customWidth="1"/>
    <col min="12039" max="12039" width="12.33203125" style="34" customWidth="1"/>
    <col min="12040" max="12289" width="9.109375" style="34"/>
    <col min="12290" max="12290" width="8.44140625" style="34" customWidth="1"/>
    <col min="12291" max="12291" width="12.6640625" style="34" customWidth="1"/>
    <col min="12292" max="12292" width="12.44140625" style="34" customWidth="1"/>
    <col min="12293" max="12293" width="13.44140625" style="34" customWidth="1"/>
    <col min="12294" max="12294" width="12.109375" style="34" customWidth="1"/>
    <col min="12295" max="12295" width="12.33203125" style="34" customWidth="1"/>
    <col min="12296" max="12545" width="9.109375" style="34"/>
    <col min="12546" max="12546" width="8.44140625" style="34" customWidth="1"/>
    <col min="12547" max="12547" width="12.6640625" style="34" customWidth="1"/>
    <col min="12548" max="12548" width="12.44140625" style="34" customWidth="1"/>
    <col min="12549" max="12549" width="13.44140625" style="34" customWidth="1"/>
    <col min="12550" max="12550" width="12.109375" style="34" customWidth="1"/>
    <col min="12551" max="12551" width="12.33203125" style="34" customWidth="1"/>
    <col min="12552" max="12801" width="9.109375" style="34"/>
    <col min="12802" max="12802" width="8.44140625" style="34" customWidth="1"/>
    <col min="12803" max="12803" width="12.6640625" style="34" customWidth="1"/>
    <col min="12804" max="12804" width="12.44140625" style="34" customWidth="1"/>
    <col min="12805" max="12805" width="13.44140625" style="34" customWidth="1"/>
    <col min="12806" max="12806" width="12.109375" style="34" customWidth="1"/>
    <col min="12807" max="12807" width="12.33203125" style="34" customWidth="1"/>
    <col min="12808" max="13057" width="9.109375" style="34"/>
    <col min="13058" max="13058" width="8.44140625" style="34" customWidth="1"/>
    <col min="13059" max="13059" width="12.6640625" style="34" customWidth="1"/>
    <col min="13060" max="13060" width="12.44140625" style="34" customWidth="1"/>
    <col min="13061" max="13061" width="13.44140625" style="34" customWidth="1"/>
    <col min="13062" max="13062" width="12.109375" style="34" customWidth="1"/>
    <col min="13063" max="13063" width="12.33203125" style="34" customWidth="1"/>
    <col min="13064" max="13313" width="9.109375" style="34"/>
    <col min="13314" max="13314" width="8.44140625" style="34" customWidth="1"/>
    <col min="13315" max="13315" width="12.6640625" style="34" customWidth="1"/>
    <col min="13316" max="13316" width="12.44140625" style="34" customWidth="1"/>
    <col min="13317" max="13317" width="13.44140625" style="34" customWidth="1"/>
    <col min="13318" max="13318" width="12.109375" style="34" customWidth="1"/>
    <col min="13319" max="13319" width="12.33203125" style="34" customWidth="1"/>
    <col min="13320" max="13569" width="9.109375" style="34"/>
    <col min="13570" max="13570" width="8.44140625" style="34" customWidth="1"/>
    <col min="13571" max="13571" width="12.6640625" style="34" customWidth="1"/>
    <col min="13572" max="13572" width="12.44140625" style="34" customWidth="1"/>
    <col min="13573" max="13573" width="13.44140625" style="34" customWidth="1"/>
    <col min="13574" max="13574" width="12.109375" style="34" customWidth="1"/>
    <col min="13575" max="13575" width="12.33203125" style="34" customWidth="1"/>
    <col min="13576" max="13825" width="9.109375" style="34"/>
    <col min="13826" max="13826" width="8.44140625" style="34" customWidth="1"/>
    <col min="13827" max="13827" width="12.6640625" style="34" customWidth="1"/>
    <col min="13828" max="13828" width="12.44140625" style="34" customWidth="1"/>
    <col min="13829" max="13829" width="13.44140625" style="34" customWidth="1"/>
    <col min="13830" max="13830" width="12.109375" style="34" customWidth="1"/>
    <col min="13831" max="13831" width="12.33203125" style="34" customWidth="1"/>
    <col min="13832" max="14081" width="9.109375" style="34"/>
    <col min="14082" max="14082" width="8.44140625" style="34" customWidth="1"/>
    <col min="14083" max="14083" width="12.6640625" style="34" customWidth="1"/>
    <col min="14084" max="14084" width="12.44140625" style="34" customWidth="1"/>
    <col min="14085" max="14085" width="13.44140625" style="34" customWidth="1"/>
    <col min="14086" max="14086" width="12.109375" style="34" customWidth="1"/>
    <col min="14087" max="14087" width="12.33203125" style="34" customWidth="1"/>
    <col min="14088" max="14337" width="9.109375" style="34"/>
    <col min="14338" max="14338" width="8.44140625" style="34" customWidth="1"/>
    <col min="14339" max="14339" width="12.6640625" style="34" customWidth="1"/>
    <col min="14340" max="14340" width="12.44140625" style="34" customWidth="1"/>
    <col min="14341" max="14341" width="13.44140625" style="34" customWidth="1"/>
    <col min="14342" max="14342" width="12.109375" style="34" customWidth="1"/>
    <col min="14343" max="14343" width="12.33203125" style="34" customWidth="1"/>
    <col min="14344" max="14593" width="9.109375" style="34"/>
    <col min="14594" max="14594" width="8.44140625" style="34" customWidth="1"/>
    <col min="14595" max="14595" width="12.6640625" style="34" customWidth="1"/>
    <col min="14596" max="14596" width="12.44140625" style="34" customWidth="1"/>
    <col min="14597" max="14597" width="13.44140625" style="34" customWidth="1"/>
    <col min="14598" max="14598" width="12.109375" style="34" customWidth="1"/>
    <col min="14599" max="14599" width="12.33203125" style="34" customWidth="1"/>
    <col min="14600" max="14849" width="9.109375" style="34"/>
    <col min="14850" max="14850" width="8.44140625" style="34" customWidth="1"/>
    <col min="14851" max="14851" width="12.6640625" style="34" customWidth="1"/>
    <col min="14852" max="14852" width="12.44140625" style="34" customWidth="1"/>
    <col min="14853" max="14853" width="13.44140625" style="34" customWidth="1"/>
    <col min="14854" max="14854" width="12.109375" style="34" customWidth="1"/>
    <col min="14855" max="14855" width="12.33203125" style="34" customWidth="1"/>
    <col min="14856" max="15105" width="9.109375" style="34"/>
    <col min="15106" max="15106" width="8.44140625" style="34" customWidth="1"/>
    <col min="15107" max="15107" width="12.6640625" style="34" customWidth="1"/>
    <col min="15108" max="15108" width="12.44140625" style="34" customWidth="1"/>
    <col min="15109" max="15109" width="13.44140625" style="34" customWidth="1"/>
    <col min="15110" max="15110" width="12.109375" style="34" customWidth="1"/>
    <col min="15111" max="15111" width="12.33203125" style="34" customWidth="1"/>
    <col min="15112" max="15361" width="9.109375" style="34"/>
    <col min="15362" max="15362" width="8.44140625" style="34" customWidth="1"/>
    <col min="15363" max="15363" width="12.6640625" style="34" customWidth="1"/>
    <col min="15364" max="15364" width="12.44140625" style="34" customWidth="1"/>
    <col min="15365" max="15365" width="13.44140625" style="34" customWidth="1"/>
    <col min="15366" max="15366" width="12.109375" style="34" customWidth="1"/>
    <col min="15367" max="15367" width="12.33203125" style="34" customWidth="1"/>
    <col min="15368" max="15617" width="9.109375" style="34"/>
    <col min="15618" max="15618" width="8.44140625" style="34" customWidth="1"/>
    <col min="15619" max="15619" width="12.6640625" style="34" customWidth="1"/>
    <col min="15620" max="15620" width="12.44140625" style="34" customWidth="1"/>
    <col min="15621" max="15621" width="13.44140625" style="34" customWidth="1"/>
    <col min="15622" max="15622" width="12.109375" style="34" customWidth="1"/>
    <col min="15623" max="15623" width="12.33203125" style="34" customWidth="1"/>
    <col min="15624" max="15873" width="9.109375" style="34"/>
    <col min="15874" max="15874" width="8.44140625" style="34" customWidth="1"/>
    <col min="15875" max="15875" width="12.6640625" style="34" customWidth="1"/>
    <col min="15876" max="15876" width="12.44140625" style="34" customWidth="1"/>
    <col min="15877" max="15877" width="13.44140625" style="34" customWidth="1"/>
    <col min="15878" max="15878" width="12.109375" style="34" customWidth="1"/>
    <col min="15879" max="15879" width="12.33203125" style="34" customWidth="1"/>
    <col min="15880" max="16129" width="9.109375" style="34"/>
    <col min="16130" max="16130" width="8.44140625" style="34" customWidth="1"/>
    <col min="16131" max="16131" width="12.6640625" style="34" customWidth="1"/>
    <col min="16132" max="16132" width="12.44140625" style="34" customWidth="1"/>
    <col min="16133" max="16133" width="13.44140625" style="34" customWidth="1"/>
    <col min="16134" max="16134" width="12.109375" style="34" customWidth="1"/>
    <col min="16135" max="16135" width="12.33203125" style="34" customWidth="1"/>
    <col min="16136" max="16384" width="9.109375" style="34"/>
  </cols>
  <sheetData>
    <row r="1" spans="1:12" ht="7.5" customHeight="1" x14ac:dyDescent="0.3">
      <c r="A1" s="4"/>
      <c r="B1" s="4"/>
      <c r="C1" s="4"/>
      <c r="D1" s="4"/>
      <c r="E1" s="4"/>
      <c r="F1" s="4"/>
    </row>
    <row r="2" spans="1:12" ht="118.5" customHeight="1" x14ac:dyDescent="0.25">
      <c r="A2" s="135" t="s">
        <v>12</v>
      </c>
      <c r="B2" s="135"/>
      <c r="C2" s="135"/>
      <c r="D2" s="135"/>
      <c r="E2" s="135"/>
      <c r="F2" s="135"/>
      <c r="G2" s="135"/>
      <c r="H2" s="32"/>
      <c r="I2" s="39"/>
    </row>
    <row r="3" spans="1:12" ht="16.8" x14ac:dyDescent="0.25">
      <c r="A3" s="6"/>
      <c r="B3" s="6"/>
      <c r="C3" s="6"/>
      <c r="D3" s="6"/>
      <c r="E3" s="6"/>
      <c r="F3" s="6"/>
      <c r="G3" s="39"/>
      <c r="H3" s="39"/>
      <c r="I3" s="39"/>
    </row>
    <row r="4" spans="1:12" ht="39.6" x14ac:dyDescent="0.3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2" ht="15.6" x14ac:dyDescent="0.3">
      <c r="A5" s="4"/>
      <c r="B5" s="35">
        <f>'Basabari khal'!D3</f>
        <v>0</v>
      </c>
      <c r="C5" s="36">
        <f>'Basabari khal'!M33</f>
        <v>0</v>
      </c>
      <c r="D5" s="9"/>
      <c r="E5" s="10"/>
      <c r="F5" s="10"/>
      <c r="G5" s="40">
        <f>'Basabari khal'!I16-'Basabari khal'!I14</f>
        <v>4</v>
      </c>
      <c r="H5" s="40">
        <v>-3</v>
      </c>
      <c r="L5" s="38"/>
    </row>
    <row r="6" spans="1:12" ht="15.6" x14ac:dyDescent="0.3">
      <c r="A6" s="4"/>
      <c r="B6" s="11">
        <f>'Basabari khal'!D34</f>
        <v>0.1</v>
      </c>
      <c r="C6" s="10">
        <f>'Basabari khal'!M64</f>
        <v>0</v>
      </c>
      <c r="D6" s="11">
        <f>(C5+C6)/2</f>
        <v>0</v>
      </c>
      <c r="E6" s="10">
        <f>(B6-B5)*1000</f>
        <v>100</v>
      </c>
      <c r="F6" s="10">
        <f>ROUND(E6*D6,2)</f>
        <v>0</v>
      </c>
      <c r="G6" s="40">
        <f>'Basabari khal'!I47-'Basabari khal'!I45</f>
        <v>4</v>
      </c>
      <c r="H6" s="40">
        <f>H5+0.01</f>
        <v>-2.99</v>
      </c>
      <c r="L6" s="38"/>
    </row>
    <row r="7" spans="1:12" ht="15.6" x14ac:dyDescent="0.3">
      <c r="A7" s="4"/>
      <c r="B7" s="11">
        <f>'Basabari khal'!D65</f>
        <v>0.2</v>
      </c>
      <c r="C7" s="10">
        <f>'Basabari khal'!M96</f>
        <v>1.8814127500000097</v>
      </c>
      <c r="D7" s="11">
        <f t="shared" ref="D7:D22" si="0">(C6+C7)/2</f>
        <v>0.94070637500000487</v>
      </c>
      <c r="E7" s="10">
        <f t="shared" ref="E7:E22" si="1">(B7-B6)*1000</f>
        <v>100</v>
      </c>
      <c r="F7" s="10">
        <f t="shared" ref="F7:F22" si="2">ROUND(E7*D7,2)</f>
        <v>94.07</v>
      </c>
      <c r="G7" s="40">
        <f>'Basabari khal'!I78-'Basabari khal'!I76</f>
        <v>4</v>
      </c>
      <c r="H7" s="40">
        <f t="shared" ref="H7:H22" si="3">H6+0.01</f>
        <v>-2.9800000000000004</v>
      </c>
      <c r="L7" s="38"/>
    </row>
    <row r="8" spans="1:12" ht="15.6" x14ac:dyDescent="0.3">
      <c r="A8" s="4"/>
      <c r="B8" s="11">
        <f>'Basabari khal'!D98</f>
        <v>0.3</v>
      </c>
      <c r="C8" s="10">
        <f>'Basabari khal'!M127</f>
        <v>2.9640000000000013</v>
      </c>
      <c r="D8" s="11">
        <f t="shared" si="0"/>
        <v>2.4227063750000055</v>
      </c>
      <c r="E8" s="10">
        <f t="shared" si="1"/>
        <v>99.999999999999972</v>
      </c>
      <c r="F8" s="10">
        <f t="shared" si="2"/>
        <v>242.27</v>
      </c>
      <c r="G8" s="40">
        <f>'Basabari khal'!P98</f>
        <v>3</v>
      </c>
      <c r="H8" s="40">
        <f t="shared" si="3"/>
        <v>-2.9700000000000006</v>
      </c>
      <c r="L8" s="38"/>
    </row>
    <row r="9" spans="1:12" ht="15.6" x14ac:dyDescent="0.3">
      <c r="A9" s="4"/>
      <c r="B9" s="11">
        <f>'Basabari khal'!D129</f>
        <v>0.4</v>
      </c>
      <c r="C9" s="10">
        <f>'Basabari khal'!M154</f>
        <v>7.6703399999999959</v>
      </c>
      <c r="D9" s="11">
        <f t="shared" si="0"/>
        <v>5.3171699999999991</v>
      </c>
      <c r="E9" s="10">
        <f t="shared" si="1"/>
        <v>100.00000000000003</v>
      </c>
      <c r="F9" s="10">
        <f t="shared" si="2"/>
        <v>531.72</v>
      </c>
      <c r="G9" s="40">
        <f>'Basabari khal'!P130</f>
        <v>-26</v>
      </c>
      <c r="H9" s="40">
        <f t="shared" si="3"/>
        <v>-2.9600000000000009</v>
      </c>
      <c r="J9" s="34" t="s">
        <v>5</v>
      </c>
      <c r="L9" s="38"/>
    </row>
    <row r="10" spans="1:12" ht="15.6" x14ac:dyDescent="0.3">
      <c r="A10" s="4"/>
      <c r="B10" s="11">
        <f>'Basabari khal'!D155</f>
        <v>0.5</v>
      </c>
      <c r="C10" s="10">
        <f>'Basabari khal'!M180</f>
        <v>11.305125000000004</v>
      </c>
      <c r="D10" s="11">
        <f t="shared" si="0"/>
        <v>9.4877324999999999</v>
      </c>
      <c r="E10" s="10">
        <f t="shared" si="1"/>
        <v>99.999999999999972</v>
      </c>
      <c r="F10" s="10">
        <f t="shared" si="2"/>
        <v>948.77</v>
      </c>
      <c r="G10" s="40">
        <f>'Basabari khal'!P156</f>
        <v>8.7115000000000009</v>
      </c>
      <c r="H10" s="40">
        <f t="shared" si="3"/>
        <v>-2.9500000000000011</v>
      </c>
      <c r="L10" s="38"/>
    </row>
    <row r="11" spans="1:12" ht="15.6" x14ac:dyDescent="0.3">
      <c r="A11" s="4"/>
      <c r="B11" s="11">
        <f>'Basabari khal'!D181</f>
        <v>0.6</v>
      </c>
      <c r="C11" s="10">
        <f>'Basabari khal'!M206</f>
        <v>10.595405999999993</v>
      </c>
      <c r="D11" s="11">
        <f t="shared" si="0"/>
        <v>10.950265499999999</v>
      </c>
      <c r="E11" s="10">
        <f t="shared" si="1"/>
        <v>99.999999999999972</v>
      </c>
      <c r="F11" s="10">
        <f t="shared" si="2"/>
        <v>1095.03</v>
      </c>
      <c r="G11" s="40">
        <f>'Basabari khal'!P182</f>
        <v>-18</v>
      </c>
      <c r="H11" s="40">
        <f t="shared" si="3"/>
        <v>-2.9400000000000013</v>
      </c>
      <c r="L11" s="38"/>
    </row>
    <row r="12" spans="1:12" ht="15.6" x14ac:dyDescent="0.3">
      <c r="A12" s="4"/>
      <c r="B12" s="11">
        <f>'Basabari khal'!D207</f>
        <v>0.7</v>
      </c>
      <c r="C12" s="10">
        <f>'Basabari khal'!M235</f>
        <v>4.6024712499999971</v>
      </c>
      <c r="D12" s="11">
        <f t="shared" si="0"/>
        <v>7.5989386249999953</v>
      </c>
      <c r="E12" s="10">
        <f t="shared" si="1"/>
        <v>99.999999999999972</v>
      </c>
      <c r="F12" s="10">
        <f t="shared" si="2"/>
        <v>759.89</v>
      </c>
      <c r="G12" s="40">
        <f>'Basabari khal'!P208</f>
        <v>3</v>
      </c>
      <c r="H12" s="40">
        <f t="shared" si="3"/>
        <v>-2.9300000000000015</v>
      </c>
      <c r="L12" s="38"/>
    </row>
    <row r="13" spans="1:12" ht="15.6" x14ac:dyDescent="0.3">
      <c r="A13" s="4"/>
      <c r="B13" s="11">
        <f>'Basabari khal'!D238</f>
        <v>0.8</v>
      </c>
      <c r="C13" s="10">
        <f>'Basabari khal'!M269</f>
        <v>6.8178999999999945</v>
      </c>
      <c r="D13" s="11">
        <f t="shared" si="0"/>
        <v>5.7101856249999958</v>
      </c>
      <c r="E13" s="10">
        <f t="shared" si="1"/>
        <v>100.00000000000009</v>
      </c>
      <c r="F13" s="10">
        <f t="shared" si="2"/>
        <v>571.02</v>
      </c>
      <c r="G13" s="40">
        <f>'Basabari khal'!P239</f>
        <v>5</v>
      </c>
      <c r="H13" s="40">
        <f t="shared" si="3"/>
        <v>-2.9200000000000017</v>
      </c>
      <c r="L13" s="38"/>
    </row>
    <row r="14" spans="1:12" ht="15.6" x14ac:dyDescent="0.3">
      <c r="A14" s="4"/>
      <c r="B14" s="11">
        <f>'Basabari khal'!D270</f>
        <v>0.9</v>
      </c>
      <c r="C14" s="10">
        <f>'Basabari khal'!M299</f>
        <v>5.4090162500000005</v>
      </c>
      <c r="D14" s="11">
        <f t="shared" si="0"/>
        <v>6.1134581249999975</v>
      </c>
      <c r="E14" s="10">
        <f t="shared" si="1"/>
        <v>99.999999999999972</v>
      </c>
      <c r="F14" s="10">
        <f t="shared" si="2"/>
        <v>611.35</v>
      </c>
      <c r="G14" s="40">
        <f>'Basabari khal'!P271</f>
        <v>3</v>
      </c>
      <c r="H14" s="40">
        <f t="shared" si="3"/>
        <v>-2.9100000000000019</v>
      </c>
      <c r="L14" s="38"/>
    </row>
    <row r="15" spans="1:12" ht="15.6" x14ac:dyDescent="0.3">
      <c r="A15" s="4"/>
      <c r="B15" s="11">
        <f>'Basabari khal'!D301</f>
        <v>1</v>
      </c>
      <c r="C15" s="10">
        <f>'Basabari khal'!M334</f>
        <v>6.3050837499999979</v>
      </c>
      <c r="D15" s="11">
        <f t="shared" si="0"/>
        <v>5.8570499999999992</v>
      </c>
      <c r="E15" s="10">
        <f t="shared" si="1"/>
        <v>99.999999999999972</v>
      </c>
      <c r="F15" s="10">
        <f t="shared" si="2"/>
        <v>585.71</v>
      </c>
      <c r="G15" s="40">
        <f>'Basabari khal'!P302</f>
        <v>3</v>
      </c>
      <c r="H15" s="40">
        <f t="shared" si="3"/>
        <v>-2.9000000000000021</v>
      </c>
      <c r="L15" s="38"/>
    </row>
    <row r="16" spans="1:12" ht="15.6" x14ac:dyDescent="0.3">
      <c r="A16" s="4"/>
      <c r="B16" s="11">
        <f>'Basabari khal'!D336</f>
        <v>1.1000000000000001</v>
      </c>
      <c r="C16" s="10">
        <f>'Basabari khal'!M368</f>
        <v>7.3689499999999981</v>
      </c>
      <c r="D16" s="11">
        <f t="shared" si="0"/>
        <v>6.837016874999998</v>
      </c>
      <c r="E16" s="10">
        <f t="shared" si="1"/>
        <v>100.00000000000009</v>
      </c>
      <c r="F16" s="10">
        <f t="shared" si="2"/>
        <v>683.7</v>
      </c>
      <c r="G16" s="40">
        <f>'Basabari khal'!P337</f>
        <v>5</v>
      </c>
      <c r="H16" s="40">
        <f t="shared" si="3"/>
        <v>-2.8900000000000023</v>
      </c>
      <c r="L16" s="38"/>
    </row>
    <row r="17" spans="1:13" ht="15.6" x14ac:dyDescent="0.3">
      <c r="A17" s="4"/>
      <c r="B17" s="11">
        <f>'Basabari khal'!D370</f>
        <v>1.2</v>
      </c>
      <c r="C17" s="10">
        <f>'Basabari khal'!M407</f>
        <v>7.7860639999999961</v>
      </c>
      <c r="D17" s="11">
        <f t="shared" si="0"/>
        <v>7.5775069999999971</v>
      </c>
      <c r="E17" s="10">
        <f t="shared" si="1"/>
        <v>99.999999999999872</v>
      </c>
      <c r="F17" s="10">
        <f t="shared" si="2"/>
        <v>757.75</v>
      </c>
      <c r="G17" s="40">
        <f>'Basabari khal'!P371</f>
        <v>8</v>
      </c>
      <c r="H17" s="40">
        <f t="shared" si="3"/>
        <v>-2.8800000000000026</v>
      </c>
      <c r="L17" s="38"/>
    </row>
    <row r="18" spans="1:13" ht="15.6" x14ac:dyDescent="0.3">
      <c r="A18" s="4"/>
      <c r="B18" s="11">
        <f>'Basabari khal'!D408</f>
        <v>1.3</v>
      </c>
      <c r="C18" s="10">
        <f>'Basabari khal'!M441</f>
        <v>5.3318040000000053</v>
      </c>
      <c r="D18" s="11">
        <f t="shared" si="0"/>
        <v>6.5589340000000007</v>
      </c>
      <c r="E18" s="10">
        <f t="shared" si="1"/>
        <v>100.00000000000009</v>
      </c>
      <c r="F18" s="10">
        <f t="shared" si="2"/>
        <v>655.89</v>
      </c>
      <c r="G18" s="40">
        <f>'Basabari khal'!P409</f>
        <v>6</v>
      </c>
      <c r="H18" s="40">
        <f t="shared" si="3"/>
        <v>-2.8700000000000028</v>
      </c>
      <c r="L18" s="38"/>
    </row>
    <row r="19" spans="1:13" ht="15.6" x14ac:dyDescent="0.3">
      <c r="A19" s="4"/>
      <c r="B19" s="11">
        <f>'Basabari khal'!D443</f>
        <v>1.4</v>
      </c>
      <c r="C19" s="10">
        <f>'Basabari khal'!M479</f>
        <v>7.4098800000000011</v>
      </c>
      <c r="D19" s="11">
        <f t="shared" si="0"/>
        <v>6.3708420000000032</v>
      </c>
      <c r="E19" s="10">
        <f t="shared" si="1"/>
        <v>99.999999999999872</v>
      </c>
      <c r="F19" s="10">
        <f t="shared" si="2"/>
        <v>637.08000000000004</v>
      </c>
      <c r="G19" s="40">
        <f>'Basabari khal'!P444</f>
        <v>6</v>
      </c>
      <c r="H19" s="40">
        <f t="shared" si="3"/>
        <v>-2.860000000000003</v>
      </c>
      <c r="L19" s="38"/>
    </row>
    <row r="20" spans="1:13" ht="15.6" x14ac:dyDescent="0.3">
      <c r="A20" s="4"/>
      <c r="B20" s="11">
        <f>'Basabari khal'!D480</f>
        <v>1.5</v>
      </c>
      <c r="C20" s="10">
        <f>'Basabari khal'!M508</f>
        <v>4.9107965000000036</v>
      </c>
      <c r="D20" s="11">
        <f t="shared" si="0"/>
        <v>6.1603382500000023</v>
      </c>
      <c r="E20" s="10">
        <f t="shared" si="1"/>
        <v>100.00000000000009</v>
      </c>
      <c r="F20" s="10">
        <f t="shared" si="2"/>
        <v>616.03</v>
      </c>
      <c r="G20" s="40">
        <f>'Basabari khal'!P481</f>
        <v>4</v>
      </c>
      <c r="H20" s="40">
        <f t="shared" si="3"/>
        <v>-2.8500000000000032</v>
      </c>
      <c r="K20" s="34">
        <v>8736</v>
      </c>
      <c r="L20" s="38">
        <v>17</v>
      </c>
      <c r="M20" s="34">
        <f>K20/L20</f>
        <v>513.88235294117646</v>
      </c>
    </row>
    <row r="21" spans="1:13" ht="15.6" x14ac:dyDescent="0.3">
      <c r="A21" s="4"/>
      <c r="B21" s="11">
        <f>'Basabari khal'!D509</f>
        <v>1.6</v>
      </c>
      <c r="C21" s="10">
        <f>'Basabari khal'!M537</f>
        <v>4.9931822499999967</v>
      </c>
      <c r="D21" s="11">
        <f t="shared" si="0"/>
        <v>4.9519893750000001</v>
      </c>
      <c r="E21" s="10">
        <f t="shared" si="1"/>
        <v>100.00000000000009</v>
      </c>
      <c r="F21" s="10">
        <f t="shared" si="2"/>
        <v>495.2</v>
      </c>
      <c r="G21" s="40">
        <f>'Basabari khal'!P510</f>
        <v>3</v>
      </c>
      <c r="H21" s="40">
        <f t="shared" si="3"/>
        <v>-2.8400000000000034</v>
      </c>
      <c r="L21" s="38"/>
    </row>
    <row r="22" spans="1:13" ht="15.6" x14ac:dyDescent="0.3">
      <c r="A22" s="4"/>
      <c r="B22" s="11">
        <f>'Basabari khal'!D538</f>
        <v>1.66</v>
      </c>
      <c r="C22" s="10">
        <f>'Basabari khal'!M569</f>
        <v>4.8890430000000009</v>
      </c>
      <c r="D22" s="11">
        <f t="shared" si="0"/>
        <v>4.9411126249999988</v>
      </c>
      <c r="E22" s="10">
        <f t="shared" si="1"/>
        <v>59.999999999999829</v>
      </c>
      <c r="F22" s="10">
        <f t="shared" si="2"/>
        <v>296.47000000000003</v>
      </c>
      <c r="G22" s="40">
        <f>'Basabari khal'!P539</f>
        <v>3</v>
      </c>
      <c r="H22" s="40">
        <f t="shared" si="3"/>
        <v>-2.8300000000000036</v>
      </c>
      <c r="L22" s="38"/>
    </row>
    <row r="23" spans="1:13" x14ac:dyDescent="0.25">
      <c r="B23" s="136" t="s">
        <v>6</v>
      </c>
      <c r="C23" s="137"/>
      <c r="D23" s="138"/>
      <c r="E23" s="36">
        <f>SUM(E6:E22)</f>
        <v>1659.9999999999995</v>
      </c>
      <c r="F23" s="36">
        <f>SUM(F6:F22)</f>
        <v>9581.9500000000007</v>
      </c>
    </row>
    <row r="24" spans="1:13" x14ac:dyDescent="0.25">
      <c r="F24" s="37"/>
      <c r="K24" s="38">
        <f>F23-K20</f>
        <v>845.95000000000073</v>
      </c>
    </row>
    <row r="25" spans="1:13" x14ac:dyDescent="0.25">
      <c r="D25" s="139" t="s">
        <v>15</v>
      </c>
      <c r="E25" s="139"/>
      <c r="F25" s="37"/>
    </row>
    <row r="26" spans="1:13" x14ac:dyDescent="0.25">
      <c r="D26" s="140" t="s">
        <v>16</v>
      </c>
      <c r="E26" s="140"/>
      <c r="F26" s="42"/>
    </row>
  </sheetData>
  <mergeCells count="4">
    <mergeCell ref="A2:G2"/>
    <mergeCell ref="B23:D23"/>
    <mergeCell ref="D25:E25"/>
    <mergeCell ref="D26:E2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2:V360"/>
  <sheetViews>
    <sheetView tabSelected="1" zoomScaleNormal="100" zoomScaleSheetLayoutView="106" workbookViewId="0">
      <selection activeCell="U10" sqref="U10"/>
    </sheetView>
  </sheetViews>
  <sheetFormatPr defaultRowHeight="13.2" x14ac:dyDescent="0.25"/>
  <cols>
    <col min="1" max="1" width="2.33203125" style="5" customWidth="1"/>
    <col min="2" max="2" width="8.109375" style="22" customWidth="1"/>
    <col min="3" max="3" width="8.5546875" style="45" customWidth="1"/>
    <col min="4" max="4" width="10.33203125" style="45" customWidth="1"/>
    <col min="5" max="7" width="8.109375" style="5" hidden="1" customWidth="1"/>
    <col min="8" max="8" width="7.5546875" style="5" hidden="1" customWidth="1"/>
    <col min="9" max="9" width="7.44140625" style="5" hidden="1" customWidth="1"/>
    <col min="10" max="10" width="7.44140625" style="25" hidden="1" customWidth="1"/>
    <col min="11" max="12" width="7.44140625" style="5" hidden="1" customWidth="1"/>
    <col min="13" max="13" width="9.109375" style="5" hidden="1" customWidth="1"/>
    <col min="14" max="14" width="3.109375" style="5" customWidth="1"/>
    <col min="15" max="16" width="10.109375" style="5" customWidth="1"/>
    <col min="17" max="17" width="8.6640625" style="5" customWidth="1"/>
    <col min="18" max="18" width="9.109375" style="5"/>
    <col min="19" max="19" width="21" style="5" customWidth="1"/>
    <col min="20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2" spans="1:22" ht="49.95" customHeight="1" x14ac:dyDescent="0.25">
      <c r="A2" s="141" t="s">
        <v>62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2"/>
      <c r="V2" s="12"/>
    </row>
    <row r="3" spans="1:22" ht="15" x14ac:dyDescent="0.25">
      <c r="B3" s="13"/>
      <c r="C3" s="30"/>
      <c r="D3" s="3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2"/>
      <c r="U3" s="12"/>
      <c r="V3" s="12"/>
    </row>
    <row r="4" spans="1:22" ht="15" x14ac:dyDescent="0.25">
      <c r="B4" s="1" t="s">
        <v>7</v>
      </c>
      <c r="C4" s="1"/>
      <c r="D4" s="121">
        <v>0</v>
      </c>
      <c r="E4" s="121"/>
      <c r="J4" s="13"/>
      <c r="K4" s="13"/>
      <c r="L4" s="13"/>
      <c r="M4" s="13"/>
      <c r="N4" s="14"/>
      <c r="O4" s="14"/>
      <c r="P4" s="14"/>
    </row>
    <row r="5" spans="1:22" x14ac:dyDescent="0.25">
      <c r="B5" s="122"/>
      <c r="C5" s="122"/>
      <c r="D5" s="122"/>
      <c r="E5" s="122"/>
      <c r="F5" s="122"/>
      <c r="G5" s="122"/>
      <c r="I5" s="122" t="s">
        <v>9</v>
      </c>
      <c r="J5" s="122"/>
      <c r="K5" s="122"/>
      <c r="L5" s="122"/>
      <c r="M5" s="122"/>
      <c r="N5" s="15"/>
      <c r="O5" s="15"/>
      <c r="P5" s="15"/>
    </row>
    <row r="6" spans="1:22" x14ac:dyDescent="0.25">
      <c r="B6" s="2">
        <v>0</v>
      </c>
      <c r="C6" s="3">
        <v>2.6160000000000001</v>
      </c>
      <c r="D6" s="3" t="s">
        <v>27</v>
      </c>
      <c r="E6" s="16"/>
      <c r="F6" s="16"/>
      <c r="G6" s="16"/>
      <c r="H6" s="16"/>
      <c r="I6" s="17"/>
      <c r="J6" s="18"/>
      <c r="K6" s="19"/>
      <c r="L6" s="16"/>
      <c r="M6" s="19"/>
      <c r="N6" s="20"/>
      <c r="O6" s="20"/>
      <c r="P6" s="20"/>
      <c r="R6" s="21"/>
    </row>
    <row r="7" spans="1:22" x14ac:dyDescent="0.25">
      <c r="B7" s="2">
        <v>5</v>
      </c>
      <c r="C7" s="3">
        <v>2.6110000000000002</v>
      </c>
      <c r="D7" s="3"/>
      <c r="E7" s="19">
        <f>(C6+C7)/2</f>
        <v>2.6135000000000002</v>
      </c>
      <c r="F7" s="16">
        <f>B7-B6</f>
        <v>5</v>
      </c>
      <c r="G7" s="19">
        <f>E7*F7</f>
        <v>13.067500000000001</v>
      </c>
      <c r="H7" s="16"/>
      <c r="I7" s="2">
        <v>0</v>
      </c>
      <c r="J7" s="3">
        <v>2.6160000000000001</v>
      </c>
      <c r="K7" s="19"/>
      <c r="L7" s="16"/>
      <c r="M7" s="19"/>
      <c r="N7" s="20"/>
      <c r="O7" s="20"/>
      <c r="P7" s="20"/>
      <c r="Q7" s="22"/>
      <c r="R7" s="21"/>
    </row>
    <row r="8" spans="1:22" x14ac:dyDescent="0.25">
      <c r="B8" s="2">
        <v>10</v>
      </c>
      <c r="C8" s="3">
        <v>2.597</v>
      </c>
      <c r="D8" s="3" t="s">
        <v>22</v>
      </c>
      <c r="E8" s="19">
        <f t="shared" ref="E8:E18" si="0">(C7+C8)/2</f>
        <v>2.6040000000000001</v>
      </c>
      <c r="F8" s="16">
        <f t="shared" ref="F8:F18" si="1">B8-B7</f>
        <v>5</v>
      </c>
      <c r="G8" s="19">
        <f t="shared" ref="G8:G18" si="2">E8*F8</f>
        <v>13.02</v>
      </c>
      <c r="H8" s="16"/>
      <c r="I8" s="2">
        <v>5</v>
      </c>
      <c r="J8" s="3">
        <v>2.6110000000000002</v>
      </c>
      <c r="K8" s="19">
        <f t="shared" ref="K8:K13" si="3">AVERAGE(J7,J8)</f>
        <v>2.6135000000000002</v>
      </c>
      <c r="L8" s="16">
        <f t="shared" ref="L8:L13" si="4">I8-I7</f>
        <v>5</v>
      </c>
      <c r="M8" s="19">
        <f t="shared" ref="M8:M18" si="5">L8*K8</f>
        <v>13.067500000000001</v>
      </c>
      <c r="N8" s="20"/>
      <c r="O8" s="20"/>
      <c r="P8" s="20"/>
      <c r="Q8" s="22"/>
      <c r="R8" s="21"/>
    </row>
    <row r="9" spans="1:22" x14ac:dyDescent="0.25">
      <c r="B9" s="2">
        <v>12</v>
      </c>
      <c r="C9" s="3">
        <v>-1.4E-2</v>
      </c>
      <c r="D9" s="3"/>
      <c r="E9" s="19">
        <f t="shared" si="0"/>
        <v>1.2915000000000001</v>
      </c>
      <c r="F9" s="16">
        <f t="shared" si="1"/>
        <v>2</v>
      </c>
      <c r="G9" s="19">
        <f t="shared" si="2"/>
        <v>2.5830000000000002</v>
      </c>
      <c r="H9" s="16"/>
      <c r="I9" s="2">
        <v>10</v>
      </c>
      <c r="J9" s="3">
        <v>2.597</v>
      </c>
      <c r="K9" s="19">
        <f t="shared" si="3"/>
        <v>2.6040000000000001</v>
      </c>
      <c r="L9" s="16">
        <f t="shared" si="4"/>
        <v>5</v>
      </c>
      <c r="M9" s="19">
        <f t="shared" si="5"/>
        <v>13.02</v>
      </c>
      <c r="N9" s="20"/>
      <c r="O9" s="20"/>
      <c r="P9" s="20"/>
      <c r="Q9" s="22"/>
      <c r="R9" s="21"/>
    </row>
    <row r="10" spans="1:22" x14ac:dyDescent="0.25">
      <c r="B10" s="2">
        <v>14</v>
      </c>
      <c r="C10" s="3">
        <v>-1.5069999999999999</v>
      </c>
      <c r="D10" s="3"/>
      <c r="E10" s="19">
        <f t="shared" si="0"/>
        <v>-0.76049999999999995</v>
      </c>
      <c r="F10" s="16">
        <f t="shared" si="1"/>
        <v>2</v>
      </c>
      <c r="G10" s="19">
        <f t="shared" si="2"/>
        <v>-1.5209999999999999</v>
      </c>
      <c r="H10" s="16"/>
      <c r="I10" s="2">
        <v>12</v>
      </c>
      <c r="J10" s="3">
        <v>-1.4E-2</v>
      </c>
      <c r="K10" s="19">
        <f t="shared" si="3"/>
        <v>1.2915000000000001</v>
      </c>
      <c r="L10" s="16">
        <f t="shared" si="4"/>
        <v>2</v>
      </c>
      <c r="M10" s="19">
        <f t="shared" si="5"/>
        <v>2.5830000000000002</v>
      </c>
      <c r="N10" s="20"/>
      <c r="O10" s="20"/>
      <c r="P10" s="20"/>
      <c r="Q10" s="22"/>
      <c r="R10" s="21"/>
    </row>
    <row r="11" spans="1:22" x14ac:dyDescent="0.25">
      <c r="B11" s="2">
        <v>17</v>
      </c>
      <c r="C11" s="3">
        <v>-2.637</v>
      </c>
      <c r="D11" s="3"/>
      <c r="E11" s="19">
        <f t="shared" si="0"/>
        <v>-2.0720000000000001</v>
      </c>
      <c r="F11" s="16">
        <f t="shared" si="1"/>
        <v>3</v>
      </c>
      <c r="G11" s="19">
        <f t="shared" si="2"/>
        <v>-6.2160000000000002</v>
      </c>
      <c r="H11" s="16"/>
      <c r="I11" s="2">
        <v>14</v>
      </c>
      <c r="J11" s="3">
        <v>-1.5069999999999999</v>
      </c>
      <c r="K11" s="19">
        <f t="shared" si="3"/>
        <v>-0.76049999999999995</v>
      </c>
      <c r="L11" s="16">
        <f t="shared" si="4"/>
        <v>2</v>
      </c>
      <c r="M11" s="19">
        <f t="shared" si="5"/>
        <v>-1.5209999999999999</v>
      </c>
      <c r="N11" s="20"/>
      <c r="O11" s="20"/>
      <c r="P11" s="20"/>
      <c r="Q11" s="22"/>
      <c r="R11" s="21"/>
    </row>
    <row r="12" spans="1:22" x14ac:dyDescent="0.25">
      <c r="B12" s="2">
        <v>20</v>
      </c>
      <c r="C12" s="3">
        <v>-2.915</v>
      </c>
      <c r="D12" s="3" t="s">
        <v>23</v>
      </c>
      <c r="E12" s="19">
        <f t="shared" si="0"/>
        <v>-2.7759999999999998</v>
      </c>
      <c r="F12" s="16">
        <f t="shared" si="1"/>
        <v>3</v>
      </c>
      <c r="G12" s="19">
        <f t="shared" si="2"/>
        <v>-8.3279999999999994</v>
      </c>
      <c r="H12" s="16"/>
      <c r="I12" s="2">
        <v>17</v>
      </c>
      <c r="J12" s="3">
        <v>-2.637</v>
      </c>
      <c r="K12" s="19">
        <f t="shared" si="3"/>
        <v>-2.0720000000000001</v>
      </c>
      <c r="L12" s="16">
        <f t="shared" si="4"/>
        <v>3</v>
      </c>
      <c r="M12" s="19">
        <f t="shared" si="5"/>
        <v>-6.2160000000000002</v>
      </c>
      <c r="N12" s="20"/>
      <c r="O12" s="20"/>
      <c r="P12" s="20"/>
      <c r="Q12" s="22"/>
      <c r="R12" s="21"/>
    </row>
    <row r="13" spans="1:22" x14ac:dyDescent="0.25">
      <c r="B13" s="2">
        <v>23</v>
      </c>
      <c r="C13" s="3">
        <v>-2.629</v>
      </c>
      <c r="D13" s="3"/>
      <c r="E13" s="19">
        <f t="shared" si="0"/>
        <v>-2.7720000000000002</v>
      </c>
      <c r="F13" s="16">
        <f t="shared" si="1"/>
        <v>3</v>
      </c>
      <c r="G13" s="19">
        <f t="shared" si="2"/>
        <v>-8.3160000000000007</v>
      </c>
      <c r="H13" s="16"/>
      <c r="I13" s="2">
        <v>20</v>
      </c>
      <c r="J13" s="3">
        <v>-2.915</v>
      </c>
      <c r="K13" s="19">
        <f t="shared" si="3"/>
        <v>-2.7759999999999998</v>
      </c>
      <c r="L13" s="16">
        <f t="shared" si="4"/>
        <v>3</v>
      </c>
      <c r="M13" s="19">
        <f t="shared" si="5"/>
        <v>-8.3279999999999994</v>
      </c>
      <c r="N13" s="20"/>
      <c r="O13" s="20"/>
      <c r="P13" s="20"/>
      <c r="Q13" s="22"/>
      <c r="R13" s="21"/>
    </row>
    <row r="14" spans="1:22" x14ac:dyDescent="0.25">
      <c r="B14" s="2">
        <v>26</v>
      </c>
      <c r="C14" s="3">
        <v>-1.5149999999999999</v>
      </c>
      <c r="D14" s="3"/>
      <c r="E14" s="19">
        <f t="shared" si="0"/>
        <v>-2.0720000000000001</v>
      </c>
      <c r="F14" s="16">
        <f t="shared" si="1"/>
        <v>3</v>
      </c>
      <c r="G14" s="19">
        <f t="shared" si="2"/>
        <v>-6.2160000000000002</v>
      </c>
      <c r="H14" s="16"/>
      <c r="I14" s="2">
        <v>23</v>
      </c>
      <c r="J14" s="3">
        <v>-2.629</v>
      </c>
      <c r="K14" s="19">
        <f>AVERAGE(J13,J14)</f>
        <v>-2.7720000000000002</v>
      </c>
      <c r="L14" s="16">
        <f>I14-I13</f>
        <v>3</v>
      </c>
      <c r="M14" s="19">
        <f t="shared" si="5"/>
        <v>-8.3160000000000007</v>
      </c>
      <c r="N14" s="24"/>
      <c r="O14" s="24"/>
      <c r="P14" s="24"/>
      <c r="Q14" s="22"/>
      <c r="R14" s="21"/>
    </row>
    <row r="15" spans="1:22" x14ac:dyDescent="0.25">
      <c r="B15" s="2">
        <v>28</v>
      </c>
      <c r="C15" s="3">
        <v>-3.9E-2</v>
      </c>
      <c r="D15" s="3"/>
      <c r="E15" s="19">
        <f t="shared" si="0"/>
        <v>-0.77699999999999991</v>
      </c>
      <c r="F15" s="16">
        <f t="shared" si="1"/>
        <v>2</v>
      </c>
      <c r="G15" s="19">
        <f t="shared" si="2"/>
        <v>-1.5539999999999998</v>
      </c>
      <c r="H15" s="16"/>
      <c r="I15" s="2">
        <v>26</v>
      </c>
      <c r="J15" s="3">
        <v>-1.5149999999999999</v>
      </c>
      <c r="K15" s="19">
        <f t="shared" ref="K15:K18" si="6">AVERAGE(J14,J15)</f>
        <v>-2.0720000000000001</v>
      </c>
      <c r="L15" s="16">
        <f t="shared" ref="L15:L18" si="7">I15-I14</f>
        <v>3</v>
      </c>
      <c r="M15" s="19">
        <f t="shared" si="5"/>
        <v>-6.2160000000000002</v>
      </c>
      <c r="N15" s="20"/>
      <c r="O15" s="20"/>
      <c r="P15" s="20"/>
      <c r="Q15" s="22"/>
      <c r="R15" s="21"/>
    </row>
    <row r="16" spans="1:22" x14ac:dyDescent="0.25">
      <c r="B16" s="2">
        <v>30</v>
      </c>
      <c r="C16" s="3">
        <v>2.694</v>
      </c>
      <c r="D16" s="3" t="s">
        <v>24</v>
      </c>
      <c r="E16" s="19">
        <f t="shared" si="0"/>
        <v>1.3274999999999999</v>
      </c>
      <c r="F16" s="16">
        <f t="shared" si="1"/>
        <v>2</v>
      </c>
      <c r="G16" s="19">
        <f t="shared" si="2"/>
        <v>2.6549999999999998</v>
      </c>
      <c r="H16" s="1"/>
      <c r="I16" s="2">
        <v>28</v>
      </c>
      <c r="J16" s="3">
        <v>-3.9E-2</v>
      </c>
      <c r="K16" s="19">
        <f t="shared" si="6"/>
        <v>-0.77699999999999991</v>
      </c>
      <c r="L16" s="16">
        <f t="shared" si="7"/>
        <v>2</v>
      </c>
      <c r="M16" s="19">
        <f t="shared" si="5"/>
        <v>-1.5539999999999998</v>
      </c>
      <c r="N16" s="24"/>
      <c r="O16" s="24"/>
      <c r="P16" s="24"/>
      <c r="Q16" s="22"/>
      <c r="R16" s="21"/>
    </row>
    <row r="17" spans="2:18" x14ac:dyDescent="0.25">
      <c r="B17" s="2">
        <v>35</v>
      </c>
      <c r="C17" s="3">
        <v>2.7010000000000001</v>
      </c>
      <c r="D17" s="3"/>
      <c r="E17" s="19">
        <f t="shared" si="0"/>
        <v>2.6974999999999998</v>
      </c>
      <c r="F17" s="16">
        <f t="shared" si="1"/>
        <v>5</v>
      </c>
      <c r="G17" s="19">
        <f t="shared" si="2"/>
        <v>13.487499999999999</v>
      </c>
      <c r="H17" s="1"/>
      <c r="I17" s="2">
        <v>30</v>
      </c>
      <c r="J17" s="3">
        <v>2.694</v>
      </c>
      <c r="K17" s="19">
        <f t="shared" si="6"/>
        <v>1.3274999999999999</v>
      </c>
      <c r="L17" s="16">
        <f t="shared" si="7"/>
        <v>2</v>
      </c>
      <c r="M17" s="19">
        <f t="shared" si="5"/>
        <v>2.6549999999999998</v>
      </c>
      <c r="N17" s="24"/>
      <c r="O17" s="24"/>
      <c r="P17" s="24"/>
      <c r="Q17" s="22"/>
      <c r="R17" s="21"/>
    </row>
    <row r="18" spans="2:18" x14ac:dyDescent="0.25">
      <c r="B18" s="2">
        <v>40</v>
      </c>
      <c r="C18" s="3">
        <v>2.17</v>
      </c>
      <c r="D18" s="3" t="s">
        <v>28</v>
      </c>
      <c r="E18" s="19">
        <f t="shared" si="0"/>
        <v>2.4355000000000002</v>
      </c>
      <c r="F18" s="16">
        <f t="shared" si="1"/>
        <v>5</v>
      </c>
      <c r="G18" s="19">
        <f t="shared" si="2"/>
        <v>12.177500000000002</v>
      </c>
      <c r="H18" s="1"/>
      <c r="I18" s="2">
        <v>35</v>
      </c>
      <c r="J18" s="3">
        <v>2.7010000000000001</v>
      </c>
      <c r="K18" s="19">
        <f t="shared" si="6"/>
        <v>2.6974999999999998</v>
      </c>
      <c r="L18" s="16">
        <f t="shared" si="7"/>
        <v>5</v>
      </c>
      <c r="M18" s="19">
        <f t="shared" si="5"/>
        <v>13.487499999999999</v>
      </c>
      <c r="N18" s="20"/>
      <c r="O18" s="20"/>
      <c r="P18" s="20"/>
      <c r="R18" s="21"/>
    </row>
    <row r="19" spans="2:18" ht="15" x14ac:dyDescent="0.25">
      <c r="B19" s="13"/>
      <c r="C19" s="30"/>
      <c r="D19" s="30"/>
      <c r="E19" s="13"/>
      <c r="F19" s="16"/>
      <c r="G19" s="19"/>
      <c r="H19" s="127" t="s">
        <v>10</v>
      </c>
      <c r="I19" s="127"/>
      <c r="J19" s="19" t="e">
        <f>#REF!</f>
        <v>#REF!</v>
      </c>
      <c r="K19" s="19" t="s">
        <v>11</v>
      </c>
      <c r="L19" s="16" t="e">
        <f>#REF!</f>
        <v>#REF!</v>
      </c>
      <c r="M19" s="19" t="e">
        <f>J19-L19</f>
        <v>#REF!</v>
      </c>
      <c r="N19" s="24"/>
      <c r="O19" s="14"/>
      <c r="P19" s="14"/>
    </row>
    <row r="20" spans="2:18" ht="15" x14ac:dyDescent="0.25">
      <c r="B20" s="1" t="s">
        <v>7</v>
      </c>
      <c r="C20" s="1"/>
      <c r="D20" s="121">
        <v>0.1</v>
      </c>
      <c r="E20" s="121"/>
      <c r="J20" s="13"/>
      <c r="K20" s="13"/>
      <c r="L20" s="13"/>
      <c r="M20" s="13"/>
      <c r="N20" s="14"/>
      <c r="O20" s="14"/>
      <c r="P20" s="14"/>
    </row>
    <row r="21" spans="2:18" x14ac:dyDescent="0.25">
      <c r="B21" s="122"/>
      <c r="C21" s="122"/>
      <c r="D21" s="122"/>
      <c r="E21" s="122"/>
      <c r="F21" s="122"/>
      <c r="G21" s="122"/>
      <c r="H21" s="5" t="s">
        <v>5</v>
      </c>
      <c r="I21" s="122" t="s">
        <v>9</v>
      </c>
      <c r="J21" s="122"/>
      <c r="K21" s="122"/>
      <c r="L21" s="122"/>
      <c r="M21" s="122"/>
      <c r="N21" s="15"/>
      <c r="O21" s="15"/>
      <c r="P21" s="15"/>
    </row>
    <row r="22" spans="2:18" x14ac:dyDescent="0.25">
      <c r="B22" s="2">
        <v>0</v>
      </c>
      <c r="C22" s="3">
        <v>1.9710000000000001</v>
      </c>
      <c r="D22" s="3" t="s">
        <v>29</v>
      </c>
      <c r="E22" s="16"/>
      <c r="F22" s="16"/>
      <c r="G22" s="16"/>
      <c r="H22" s="16"/>
      <c r="I22" s="17"/>
      <c r="J22" s="18"/>
      <c r="K22" s="19"/>
      <c r="L22" s="16"/>
      <c r="M22" s="19"/>
      <c r="N22" s="20"/>
      <c r="O22" s="20"/>
      <c r="P22" s="20"/>
      <c r="R22" s="21"/>
    </row>
    <row r="23" spans="2:18" x14ac:dyDescent="0.25">
      <c r="B23" s="2">
        <v>5</v>
      </c>
      <c r="C23" s="3">
        <v>1.966</v>
      </c>
      <c r="D23" s="3"/>
      <c r="E23" s="19">
        <f>(C22+C23)/2</f>
        <v>1.9685000000000001</v>
      </c>
      <c r="F23" s="16">
        <f>B23-B22</f>
        <v>5</v>
      </c>
      <c r="G23" s="19">
        <f>E23*F23</f>
        <v>9.8425000000000011</v>
      </c>
      <c r="H23" s="16"/>
      <c r="I23" s="2">
        <v>0</v>
      </c>
      <c r="J23" s="3">
        <v>1.9710000000000001</v>
      </c>
      <c r="K23" s="19"/>
      <c r="L23" s="16"/>
      <c r="M23" s="19"/>
      <c r="N23" s="20"/>
      <c r="O23" s="20"/>
      <c r="P23" s="20"/>
      <c r="Q23" s="22"/>
      <c r="R23" s="21"/>
    </row>
    <row r="24" spans="2:18" x14ac:dyDescent="0.25">
      <c r="B24" s="2">
        <v>10</v>
      </c>
      <c r="C24" s="3">
        <v>1.9610000000000001</v>
      </c>
      <c r="D24" s="3" t="s">
        <v>22</v>
      </c>
      <c r="E24" s="19">
        <f t="shared" ref="E24:E37" si="8">(C23+C24)/2</f>
        <v>1.9635</v>
      </c>
      <c r="F24" s="16">
        <f t="shared" ref="F24:F37" si="9">B24-B23</f>
        <v>5</v>
      </c>
      <c r="G24" s="19">
        <f t="shared" ref="G24:G37" si="10">E24*F24</f>
        <v>9.8175000000000008</v>
      </c>
      <c r="H24" s="16"/>
      <c r="I24" s="2">
        <v>5</v>
      </c>
      <c r="J24" s="3">
        <v>1.966</v>
      </c>
      <c r="K24" s="19">
        <f t="shared" ref="K24:K29" si="11">AVERAGE(J23,J24)</f>
        <v>1.9685000000000001</v>
      </c>
      <c r="L24" s="16">
        <f t="shared" ref="L24:L29" si="12">I24-I23</f>
        <v>5</v>
      </c>
      <c r="M24" s="19">
        <f t="shared" ref="M24:M37" si="13">L24*K24</f>
        <v>9.8425000000000011</v>
      </c>
      <c r="N24" s="20"/>
      <c r="O24" s="20"/>
      <c r="P24" s="20"/>
      <c r="Q24" s="22"/>
      <c r="R24" s="21"/>
    </row>
    <row r="25" spans="2:18" x14ac:dyDescent="0.25">
      <c r="B25" s="2">
        <v>11</v>
      </c>
      <c r="C25" s="3">
        <v>0.72599999999999998</v>
      </c>
      <c r="D25" s="3"/>
      <c r="E25" s="19">
        <f t="shared" si="8"/>
        <v>1.3435000000000001</v>
      </c>
      <c r="F25" s="16">
        <f t="shared" si="9"/>
        <v>1</v>
      </c>
      <c r="G25" s="19">
        <f t="shared" si="10"/>
        <v>1.3435000000000001</v>
      </c>
      <c r="H25" s="16"/>
      <c r="I25" s="2">
        <v>10</v>
      </c>
      <c r="J25" s="3">
        <v>1.9610000000000001</v>
      </c>
      <c r="K25" s="19">
        <f t="shared" si="11"/>
        <v>1.9635</v>
      </c>
      <c r="L25" s="16">
        <f t="shared" si="12"/>
        <v>5</v>
      </c>
      <c r="M25" s="19">
        <f t="shared" si="13"/>
        <v>9.8175000000000008</v>
      </c>
      <c r="N25" s="20"/>
      <c r="O25" s="20"/>
      <c r="P25" s="20"/>
      <c r="Q25" s="22"/>
      <c r="R25" s="21"/>
    </row>
    <row r="26" spans="2:18" x14ac:dyDescent="0.25">
      <c r="B26" s="2">
        <v>12</v>
      </c>
      <c r="C26" s="3">
        <v>-0.20499999999999999</v>
      </c>
      <c r="D26" s="3"/>
      <c r="E26" s="19">
        <f t="shared" si="8"/>
        <v>0.26050000000000001</v>
      </c>
      <c r="F26" s="16">
        <f t="shared" si="9"/>
        <v>1</v>
      </c>
      <c r="G26" s="19">
        <f t="shared" si="10"/>
        <v>0.26050000000000001</v>
      </c>
      <c r="H26" s="16"/>
      <c r="I26" s="2">
        <v>11</v>
      </c>
      <c r="J26" s="3">
        <v>0.72599999999999998</v>
      </c>
      <c r="K26" s="19">
        <f t="shared" si="11"/>
        <v>1.3435000000000001</v>
      </c>
      <c r="L26" s="16">
        <f t="shared" si="12"/>
        <v>1</v>
      </c>
      <c r="M26" s="19">
        <f t="shared" si="13"/>
        <v>1.3435000000000001</v>
      </c>
      <c r="N26" s="20"/>
      <c r="O26" s="20"/>
      <c r="P26" s="20"/>
      <c r="Q26" s="22"/>
      <c r="R26" s="21"/>
    </row>
    <row r="27" spans="2:18" x14ac:dyDescent="0.25">
      <c r="B27" s="2">
        <v>14</v>
      </c>
      <c r="C27" s="3">
        <v>-0.86299999999999999</v>
      </c>
      <c r="D27" s="3"/>
      <c r="E27" s="19">
        <f t="shared" si="8"/>
        <v>-0.53400000000000003</v>
      </c>
      <c r="F27" s="16">
        <f t="shared" si="9"/>
        <v>2</v>
      </c>
      <c r="G27" s="19">
        <f t="shared" si="10"/>
        <v>-1.0680000000000001</v>
      </c>
      <c r="H27" s="16"/>
      <c r="I27" s="2">
        <v>12</v>
      </c>
      <c r="J27" s="3">
        <v>-0.20499999999999999</v>
      </c>
      <c r="K27" s="19">
        <f t="shared" si="11"/>
        <v>0.26050000000000001</v>
      </c>
      <c r="L27" s="16">
        <f t="shared" si="12"/>
        <v>1</v>
      </c>
      <c r="M27" s="19">
        <f t="shared" si="13"/>
        <v>0.26050000000000001</v>
      </c>
      <c r="N27" s="20"/>
      <c r="O27" s="20"/>
      <c r="P27" s="20"/>
      <c r="Q27" s="22"/>
      <c r="R27" s="21"/>
    </row>
    <row r="28" spans="2:18" x14ac:dyDescent="0.25">
      <c r="B28" s="2">
        <v>16</v>
      </c>
      <c r="C28" s="3">
        <v>-1.4139999999999999</v>
      </c>
      <c r="D28" s="3"/>
      <c r="E28" s="19">
        <f t="shared" si="8"/>
        <v>-1.1385000000000001</v>
      </c>
      <c r="F28" s="16">
        <f t="shared" si="9"/>
        <v>2</v>
      </c>
      <c r="G28" s="19">
        <f t="shared" si="10"/>
        <v>-2.2770000000000001</v>
      </c>
      <c r="H28" s="16"/>
      <c r="I28" s="2">
        <v>14</v>
      </c>
      <c r="J28" s="3">
        <v>-0.86299999999999999</v>
      </c>
      <c r="K28" s="19">
        <f t="shared" si="11"/>
        <v>-0.53400000000000003</v>
      </c>
      <c r="L28" s="16">
        <f t="shared" si="12"/>
        <v>2</v>
      </c>
      <c r="M28" s="19">
        <f t="shared" si="13"/>
        <v>-1.0680000000000001</v>
      </c>
      <c r="N28" s="20"/>
      <c r="O28" s="20"/>
      <c r="P28" s="20"/>
      <c r="Q28" s="22"/>
      <c r="R28" s="21"/>
    </row>
    <row r="29" spans="2:18" x14ac:dyDescent="0.25">
      <c r="B29" s="2">
        <v>18</v>
      </c>
      <c r="C29" s="3">
        <v>-1.5269999999999999</v>
      </c>
      <c r="D29" s="3" t="s">
        <v>23</v>
      </c>
      <c r="E29" s="19">
        <f t="shared" si="8"/>
        <v>-1.4704999999999999</v>
      </c>
      <c r="F29" s="16">
        <f t="shared" si="9"/>
        <v>2</v>
      </c>
      <c r="G29" s="19">
        <f t="shared" si="10"/>
        <v>-2.9409999999999998</v>
      </c>
      <c r="H29" s="16"/>
      <c r="I29" s="2">
        <v>16</v>
      </c>
      <c r="J29" s="3">
        <v>-1.4139999999999999</v>
      </c>
      <c r="K29" s="19">
        <f t="shared" si="11"/>
        <v>-1.1385000000000001</v>
      </c>
      <c r="L29" s="16">
        <f t="shared" si="12"/>
        <v>2</v>
      </c>
      <c r="M29" s="19">
        <f t="shared" si="13"/>
        <v>-2.2770000000000001</v>
      </c>
      <c r="N29" s="20"/>
      <c r="O29" s="20"/>
      <c r="P29" s="20"/>
      <c r="Q29" s="22"/>
      <c r="R29" s="21"/>
    </row>
    <row r="30" spans="2:18" x14ac:dyDescent="0.25">
      <c r="B30" s="2">
        <v>20</v>
      </c>
      <c r="C30" s="3">
        <v>-1.419</v>
      </c>
      <c r="D30" s="3"/>
      <c r="E30" s="19">
        <f t="shared" si="8"/>
        <v>-1.4729999999999999</v>
      </c>
      <c r="F30" s="16">
        <f t="shared" si="9"/>
        <v>2</v>
      </c>
      <c r="G30" s="19">
        <f t="shared" si="10"/>
        <v>-2.9459999999999997</v>
      </c>
      <c r="H30" s="16"/>
      <c r="I30" s="2">
        <v>18</v>
      </c>
      <c r="J30" s="3">
        <v>-1.5269999999999999</v>
      </c>
      <c r="K30" s="19">
        <f>AVERAGE(J29,J30)</f>
        <v>-1.4704999999999999</v>
      </c>
      <c r="L30" s="16">
        <f>I30-I29</f>
        <v>2</v>
      </c>
      <c r="M30" s="19">
        <f t="shared" si="13"/>
        <v>-2.9409999999999998</v>
      </c>
      <c r="N30" s="24"/>
      <c r="O30" s="24"/>
      <c r="P30" s="24"/>
      <c r="Q30" s="22"/>
      <c r="R30" s="21"/>
    </row>
    <row r="31" spans="2:18" x14ac:dyDescent="0.25">
      <c r="B31" s="2">
        <v>22</v>
      </c>
      <c r="C31" s="3">
        <v>-0.88</v>
      </c>
      <c r="D31" s="3"/>
      <c r="E31" s="19">
        <f t="shared" si="8"/>
        <v>-1.1495</v>
      </c>
      <c r="F31" s="16">
        <f t="shared" si="9"/>
        <v>2</v>
      </c>
      <c r="G31" s="19">
        <f t="shared" si="10"/>
        <v>-2.2989999999999999</v>
      </c>
      <c r="H31" s="16"/>
      <c r="I31" s="2">
        <v>20</v>
      </c>
      <c r="J31" s="3">
        <v>-1.419</v>
      </c>
      <c r="K31" s="19">
        <f t="shared" ref="K31:K37" si="14">AVERAGE(J30,J31)</f>
        <v>-1.4729999999999999</v>
      </c>
      <c r="L31" s="16">
        <f t="shared" ref="L31:L37" si="15">I31-I30</f>
        <v>2</v>
      </c>
      <c r="M31" s="19">
        <f t="shared" si="13"/>
        <v>-2.9459999999999997</v>
      </c>
      <c r="N31" s="20"/>
      <c r="O31" s="20"/>
      <c r="P31" s="20"/>
      <c r="Q31" s="22"/>
      <c r="R31" s="21"/>
    </row>
    <row r="32" spans="2:18" x14ac:dyDescent="0.25">
      <c r="B32" s="2">
        <v>24</v>
      </c>
      <c r="C32" s="3">
        <v>-0.36399999999999999</v>
      </c>
      <c r="D32" s="3"/>
      <c r="E32" s="19">
        <f t="shared" si="8"/>
        <v>-0.622</v>
      </c>
      <c r="F32" s="16">
        <f t="shared" si="9"/>
        <v>2</v>
      </c>
      <c r="G32" s="19">
        <f t="shared" si="10"/>
        <v>-1.244</v>
      </c>
      <c r="H32" s="1"/>
      <c r="I32" s="2">
        <v>22</v>
      </c>
      <c r="J32" s="3">
        <v>-0.88</v>
      </c>
      <c r="K32" s="19">
        <f t="shared" si="14"/>
        <v>-1.1495</v>
      </c>
      <c r="L32" s="16">
        <f t="shared" si="15"/>
        <v>2</v>
      </c>
      <c r="M32" s="19">
        <f t="shared" si="13"/>
        <v>-2.2989999999999999</v>
      </c>
      <c r="N32" s="24"/>
      <c r="O32" s="24"/>
      <c r="P32" s="24"/>
      <c r="Q32" s="22"/>
      <c r="R32" s="21"/>
    </row>
    <row r="33" spans="2:18" x14ac:dyDescent="0.25">
      <c r="B33" s="2">
        <v>25</v>
      </c>
      <c r="C33" s="3">
        <v>0.24099999999999999</v>
      </c>
      <c r="D33" s="3"/>
      <c r="E33" s="19">
        <f t="shared" si="8"/>
        <v>-6.1499999999999999E-2</v>
      </c>
      <c r="F33" s="16">
        <f t="shared" si="9"/>
        <v>1</v>
      </c>
      <c r="G33" s="19">
        <f t="shared" si="10"/>
        <v>-6.1499999999999999E-2</v>
      </c>
      <c r="H33" s="1"/>
      <c r="I33" s="2">
        <v>24</v>
      </c>
      <c r="J33" s="3">
        <v>-0.36399999999999999</v>
      </c>
      <c r="K33" s="19">
        <f t="shared" si="14"/>
        <v>-0.622</v>
      </c>
      <c r="L33" s="16">
        <f t="shared" si="15"/>
        <v>2</v>
      </c>
      <c r="M33" s="19">
        <f t="shared" si="13"/>
        <v>-1.244</v>
      </c>
      <c r="N33" s="24"/>
      <c r="O33" s="24"/>
      <c r="P33" s="24"/>
      <c r="Q33" s="22"/>
      <c r="R33" s="21"/>
    </row>
    <row r="34" spans="2:18" x14ac:dyDescent="0.25">
      <c r="B34" s="2">
        <v>26</v>
      </c>
      <c r="C34" s="3">
        <v>1.004</v>
      </c>
      <c r="D34" s="3" t="s">
        <v>24</v>
      </c>
      <c r="E34" s="19">
        <f t="shared" si="8"/>
        <v>0.62250000000000005</v>
      </c>
      <c r="F34" s="16">
        <f t="shared" si="9"/>
        <v>1</v>
      </c>
      <c r="G34" s="19">
        <f t="shared" si="10"/>
        <v>0.62250000000000005</v>
      </c>
      <c r="H34" s="1"/>
      <c r="I34" s="2">
        <v>25</v>
      </c>
      <c r="J34" s="3">
        <v>0.24099999999999999</v>
      </c>
      <c r="K34" s="19">
        <f t="shared" si="14"/>
        <v>-6.1499999999999999E-2</v>
      </c>
      <c r="L34" s="16">
        <f t="shared" si="15"/>
        <v>1</v>
      </c>
      <c r="M34" s="19">
        <f t="shared" si="13"/>
        <v>-6.1499999999999999E-2</v>
      </c>
      <c r="N34" s="20"/>
      <c r="O34" s="20"/>
      <c r="P34" s="20"/>
      <c r="R34" s="21"/>
    </row>
    <row r="35" spans="2:18" x14ac:dyDescent="0.25">
      <c r="B35" s="2">
        <v>30</v>
      </c>
      <c r="C35" s="3">
        <v>1.0109999999999999</v>
      </c>
      <c r="D35" s="3"/>
      <c r="E35" s="19">
        <f t="shared" si="8"/>
        <v>1.0074999999999998</v>
      </c>
      <c r="F35" s="16">
        <f t="shared" si="9"/>
        <v>4</v>
      </c>
      <c r="G35" s="19">
        <f t="shared" si="10"/>
        <v>4.0299999999999994</v>
      </c>
      <c r="H35" s="1"/>
      <c r="I35" s="2">
        <v>26</v>
      </c>
      <c r="J35" s="3">
        <v>1.004</v>
      </c>
      <c r="K35" s="19">
        <f t="shared" si="14"/>
        <v>0.62250000000000005</v>
      </c>
      <c r="L35" s="16">
        <f t="shared" si="15"/>
        <v>1</v>
      </c>
      <c r="M35" s="19">
        <f t="shared" si="13"/>
        <v>0.62250000000000005</v>
      </c>
      <c r="N35" s="20"/>
      <c r="O35" s="20"/>
      <c r="P35" s="20"/>
      <c r="R35" s="21"/>
    </row>
    <row r="36" spans="2:18" x14ac:dyDescent="0.25">
      <c r="B36" s="2">
        <v>35</v>
      </c>
      <c r="C36" s="3">
        <v>1.026</v>
      </c>
      <c r="D36" s="3"/>
      <c r="E36" s="19">
        <f t="shared" si="8"/>
        <v>1.0185</v>
      </c>
      <c r="F36" s="16">
        <f t="shared" si="9"/>
        <v>5</v>
      </c>
      <c r="G36" s="19">
        <f t="shared" si="10"/>
        <v>5.0924999999999994</v>
      </c>
      <c r="H36" s="1"/>
      <c r="I36" s="2">
        <v>30</v>
      </c>
      <c r="J36" s="3">
        <v>1.0109999999999999</v>
      </c>
      <c r="K36" s="19">
        <f t="shared" si="14"/>
        <v>1.0074999999999998</v>
      </c>
      <c r="L36" s="16">
        <f t="shared" si="15"/>
        <v>4</v>
      </c>
      <c r="M36" s="19">
        <f t="shared" si="13"/>
        <v>4.0299999999999994</v>
      </c>
      <c r="N36" s="20"/>
      <c r="O36" s="20"/>
      <c r="P36" s="20"/>
      <c r="R36" s="21"/>
    </row>
    <row r="37" spans="2:18" x14ac:dyDescent="0.25">
      <c r="B37" s="17">
        <v>40</v>
      </c>
      <c r="C37" s="43">
        <v>1.042</v>
      </c>
      <c r="D37" s="43" t="s">
        <v>25</v>
      </c>
      <c r="E37" s="19">
        <f t="shared" si="8"/>
        <v>1.034</v>
      </c>
      <c r="F37" s="16">
        <f t="shared" si="9"/>
        <v>5</v>
      </c>
      <c r="G37" s="19">
        <f t="shared" si="10"/>
        <v>5.17</v>
      </c>
      <c r="I37" s="2">
        <v>35</v>
      </c>
      <c r="J37" s="3">
        <v>1.026</v>
      </c>
      <c r="K37" s="19">
        <f t="shared" si="14"/>
        <v>1.0185</v>
      </c>
      <c r="L37" s="16">
        <f t="shared" si="15"/>
        <v>5</v>
      </c>
      <c r="M37" s="19">
        <f t="shared" si="13"/>
        <v>5.0924999999999994</v>
      </c>
      <c r="N37" s="20"/>
      <c r="O37" s="20"/>
      <c r="P37" s="20"/>
      <c r="R37" s="21"/>
    </row>
    <row r="38" spans="2:18" ht="15" x14ac:dyDescent="0.25">
      <c r="B38" s="13"/>
      <c r="C38" s="30"/>
      <c r="D38" s="30"/>
      <c r="E38" s="13"/>
      <c r="F38" s="16"/>
      <c r="G38" s="19"/>
      <c r="H38" s="127" t="s">
        <v>10</v>
      </c>
      <c r="I38" s="127"/>
      <c r="J38" s="19" t="e">
        <f>#REF!</f>
        <v>#REF!</v>
      </c>
      <c r="K38" s="19" t="s">
        <v>11</v>
      </c>
      <c r="L38" s="16" t="e">
        <f>#REF!</f>
        <v>#REF!</v>
      </c>
      <c r="M38" s="19" t="e">
        <f>J38-L38</f>
        <v>#REF!</v>
      </c>
      <c r="N38" s="24"/>
      <c r="O38" s="14"/>
      <c r="P38" s="14"/>
    </row>
    <row r="39" spans="2:18" ht="15" x14ac:dyDescent="0.25">
      <c r="B39" s="1" t="s">
        <v>7</v>
      </c>
      <c r="C39" s="1"/>
      <c r="D39" s="121">
        <v>0.2</v>
      </c>
      <c r="E39" s="121"/>
      <c r="J39" s="13"/>
      <c r="K39" s="13"/>
      <c r="L39" s="13"/>
      <c r="M39" s="13"/>
      <c r="N39" s="14"/>
      <c r="O39" s="14"/>
      <c r="P39" s="31"/>
    </row>
    <row r="40" spans="2:18" x14ac:dyDescent="0.25">
      <c r="B40" s="122"/>
      <c r="C40" s="122"/>
      <c r="D40" s="122"/>
      <c r="E40" s="122"/>
      <c r="F40" s="122"/>
      <c r="G40" s="122"/>
      <c r="H40" s="5" t="s">
        <v>5</v>
      </c>
      <c r="I40" s="122" t="s">
        <v>9</v>
      </c>
      <c r="J40" s="122"/>
      <c r="K40" s="122"/>
      <c r="L40" s="122"/>
      <c r="M40" s="122"/>
      <c r="N40" s="15"/>
      <c r="O40" s="15"/>
      <c r="P40" s="15"/>
    </row>
    <row r="41" spans="2:18" x14ac:dyDescent="0.25">
      <c r="B41" s="2">
        <v>0</v>
      </c>
      <c r="C41" s="3">
        <v>2.2509999999999999</v>
      </c>
      <c r="D41" s="3" t="s">
        <v>30</v>
      </c>
      <c r="E41" s="16"/>
      <c r="F41" s="16"/>
      <c r="G41" s="16"/>
      <c r="H41" s="16"/>
      <c r="I41" s="17"/>
      <c r="J41" s="18"/>
      <c r="K41" s="19"/>
      <c r="L41" s="16"/>
      <c r="M41" s="19"/>
      <c r="N41" s="20"/>
      <c r="O41" s="20"/>
      <c r="P41" s="20"/>
      <c r="R41" s="21"/>
    </row>
    <row r="42" spans="2:18" x14ac:dyDescent="0.25">
      <c r="B42" s="2">
        <v>5</v>
      </c>
      <c r="C42" s="3">
        <v>2.2389999999999999</v>
      </c>
      <c r="D42" s="3"/>
      <c r="E42" s="19">
        <f>(C41+C42)/2</f>
        <v>2.2450000000000001</v>
      </c>
      <c r="F42" s="16">
        <f>B42-B41</f>
        <v>5</v>
      </c>
      <c r="G42" s="19">
        <f>E42*F42</f>
        <v>11.225000000000001</v>
      </c>
      <c r="H42" s="16"/>
      <c r="I42" s="2"/>
      <c r="J42" s="2"/>
      <c r="K42" s="19"/>
      <c r="L42" s="16"/>
      <c r="M42" s="19"/>
      <c r="N42" s="20"/>
      <c r="O42" s="20"/>
      <c r="P42" s="20"/>
      <c r="Q42" s="22"/>
      <c r="R42" s="21"/>
    </row>
    <row r="43" spans="2:18" x14ac:dyDescent="0.25">
      <c r="B43" s="2">
        <v>10</v>
      </c>
      <c r="C43" s="3">
        <v>2.226</v>
      </c>
      <c r="D43" s="3" t="s">
        <v>22</v>
      </c>
      <c r="E43" s="19">
        <f t="shared" ref="E43:E54" si="16">(C42+C43)/2</f>
        <v>2.2324999999999999</v>
      </c>
      <c r="F43" s="16">
        <f t="shared" ref="F43:F54" si="17">B43-B42</f>
        <v>5</v>
      </c>
      <c r="G43" s="19">
        <f t="shared" ref="G43:G54" si="18">E43*F43</f>
        <v>11.1625</v>
      </c>
      <c r="H43" s="16"/>
      <c r="I43" s="2"/>
      <c r="J43" s="2"/>
      <c r="K43" s="19"/>
      <c r="L43" s="16"/>
      <c r="M43" s="19"/>
      <c r="N43" s="20"/>
      <c r="O43" s="20"/>
      <c r="P43" s="20"/>
      <c r="Q43" s="22"/>
      <c r="R43" s="21"/>
    </row>
    <row r="44" spans="2:18" x14ac:dyDescent="0.25">
      <c r="B44" s="2">
        <v>11</v>
      </c>
      <c r="C44" s="3">
        <v>0.91700000000000004</v>
      </c>
      <c r="D44" s="3"/>
      <c r="E44" s="19">
        <f t="shared" si="16"/>
        <v>1.5714999999999999</v>
      </c>
      <c r="F44" s="16">
        <f t="shared" si="17"/>
        <v>1</v>
      </c>
      <c r="G44" s="19">
        <f t="shared" si="18"/>
        <v>1.5714999999999999</v>
      </c>
      <c r="H44" s="16"/>
      <c r="I44" s="2"/>
      <c r="J44" s="2"/>
      <c r="K44" s="19"/>
      <c r="L44" s="16"/>
      <c r="M44" s="19"/>
      <c r="N44" s="20"/>
      <c r="O44" s="20"/>
      <c r="P44" s="20"/>
      <c r="Q44" s="22"/>
      <c r="R44" s="21"/>
    </row>
    <row r="45" spans="2:18" x14ac:dyDescent="0.25">
      <c r="B45" s="2">
        <v>13</v>
      </c>
      <c r="C45" s="3">
        <v>-5.2999999999999999E-2</v>
      </c>
      <c r="D45" s="3"/>
      <c r="E45" s="19">
        <f t="shared" si="16"/>
        <v>0.432</v>
      </c>
      <c r="F45" s="16">
        <f t="shared" si="17"/>
        <v>2</v>
      </c>
      <c r="G45" s="19">
        <f t="shared" si="18"/>
        <v>0.86399999999999999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5">
      <c r="B46" s="2">
        <v>15</v>
      </c>
      <c r="C46" s="3">
        <v>-0.68300000000000005</v>
      </c>
      <c r="D46" s="3"/>
      <c r="E46" s="19">
        <f t="shared" si="16"/>
        <v>-0.36800000000000005</v>
      </c>
      <c r="F46" s="16">
        <f t="shared" si="17"/>
        <v>2</v>
      </c>
      <c r="G46" s="19">
        <f t="shared" si="18"/>
        <v>-0.7360000000000001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5">
      <c r="B47" s="2">
        <v>17</v>
      </c>
      <c r="C47" s="3">
        <v>-0.78500000000000003</v>
      </c>
      <c r="D47" s="3" t="s">
        <v>23</v>
      </c>
      <c r="E47" s="19">
        <f t="shared" si="16"/>
        <v>-0.73399999999999999</v>
      </c>
      <c r="F47" s="16">
        <f t="shared" si="17"/>
        <v>2</v>
      </c>
      <c r="G47" s="19">
        <f t="shared" si="18"/>
        <v>-1.468</v>
      </c>
      <c r="H47" s="16"/>
      <c r="I47" s="2">
        <v>0</v>
      </c>
      <c r="J47" s="3">
        <v>2.2509999999999999</v>
      </c>
      <c r="K47" s="19"/>
      <c r="L47" s="16"/>
      <c r="M47" s="19"/>
      <c r="N47" s="20"/>
      <c r="O47" s="20"/>
      <c r="P47" s="20"/>
      <c r="Q47" s="22"/>
      <c r="R47" s="21"/>
    </row>
    <row r="48" spans="2:18" x14ac:dyDescent="0.25">
      <c r="B48" s="2">
        <v>19</v>
      </c>
      <c r="C48" s="3">
        <v>-0.67400000000000004</v>
      </c>
      <c r="D48" s="3"/>
      <c r="E48" s="19">
        <f t="shared" si="16"/>
        <v>-0.72950000000000004</v>
      </c>
      <c r="F48" s="16">
        <f t="shared" si="17"/>
        <v>2</v>
      </c>
      <c r="G48" s="19">
        <f t="shared" si="18"/>
        <v>-1.4590000000000001</v>
      </c>
      <c r="H48" s="16"/>
      <c r="I48" s="2">
        <v>5</v>
      </c>
      <c r="J48" s="3">
        <v>2.2389999999999999</v>
      </c>
      <c r="K48" s="19">
        <f t="shared" ref="K48" si="19">AVERAGE(J47,J48)</f>
        <v>2.2450000000000001</v>
      </c>
      <c r="L48" s="16">
        <f t="shared" ref="L48" si="20">I48-I47</f>
        <v>5</v>
      </c>
      <c r="M48" s="19">
        <f t="shared" ref="M48:M62" si="21">L48*K48</f>
        <v>11.225000000000001</v>
      </c>
      <c r="N48" s="20"/>
      <c r="O48" s="20"/>
      <c r="P48" s="20"/>
      <c r="Q48" s="22"/>
      <c r="R48" s="21"/>
    </row>
    <row r="49" spans="2:18" x14ac:dyDescent="0.25">
      <c r="B49" s="2">
        <v>21</v>
      </c>
      <c r="C49" s="3">
        <v>-8.2000000000000003E-2</v>
      </c>
      <c r="D49" s="3"/>
      <c r="E49" s="19">
        <f t="shared" si="16"/>
        <v>-0.378</v>
      </c>
      <c r="F49" s="16">
        <f t="shared" si="17"/>
        <v>2</v>
      </c>
      <c r="G49" s="19">
        <f t="shared" si="18"/>
        <v>-0.75600000000000001</v>
      </c>
      <c r="H49" s="16"/>
      <c r="I49" s="2">
        <v>10</v>
      </c>
      <c r="J49" s="3">
        <v>2.226</v>
      </c>
      <c r="K49" s="19">
        <f>AVERAGE(J48,J49)</f>
        <v>2.2324999999999999</v>
      </c>
      <c r="L49" s="16">
        <f>I49-I48</f>
        <v>5</v>
      </c>
      <c r="M49" s="19">
        <f t="shared" si="21"/>
        <v>11.1625</v>
      </c>
      <c r="N49" s="24"/>
      <c r="O49" s="24"/>
      <c r="P49" s="24"/>
      <c r="Q49" s="22"/>
      <c r="R49" s="21"/>
    </row>
    <row r="50" spans="2:18" x14ac:dyDescent="0.25">
      <c r="B50" s="2">
        <v>23</v>
      </c>
      <c r="C50" s="3">
        <v>0.89800000000000002</v>
      </c>
      <c r="D50" s="3"/>
      <c r="E50" s="19">
        <f t="shared" si="16"/>
        <v>0.40800000000000003</v>
      </c>
      <c r="F50" s="16">
        <f t="shared" si="17"/>
        <v>2</v>
      </c>
      <c r="G50" s="19">
        <f t="shared" si="18"/>
        <v>0.81600000000000006</v>
      </c>
      <c r="H50" s="16"/>
      <c r="I50" s="2">
        <v>11</v>
      </c>
      <c r="J50" s="3">
        <v>0.91700000000000004</v>
      </c>
      <c r="K50" s="19">
        <f t="shared" ref="K50:K62" si="22">AVERAGE(J49,J50)</f>
        <v>1.5714999999999999</v>
      </c>
      <c r="L50" s="16">
        <f t="shared" ref="L50:L62" si="23">I50-I49</f>
        <v>1</v>
      </c>
      <c r="M50" s="19">
        <f t="shared" si="21"/>
        <v>1.5714999999999999</v>
      </c>
      <c r="N50" s="20"/>
      <c r="O50" s="20"/>
      <c r="P50" s="20"/>
      <c r="Q50" s="22"/>
      <c r="R50" s="21"/>
    </row>
    <row r="51" spans="2:18" x14ac:dyDescent="0.25">
      <c r="B51" s="2">
        <v>24</v>
      </c>
      <c r="C51" s="3">
        <v>2.077</v>
      </c>
      <c r="D51" s="3" t="s">
        <v>24</v>
      </c>
      <c r="E51" s="19">
        <f t="shared" si="16"/>
        <v>1.4875</v>
      </c>
      <c r="F51" s="16">
        <f t="shared" si="17"/>
        <v>1</v>
      </c>
      <c r="G51" s="19">
        <f t="shared" si="18"/>
        <v>1.4875</v>
      </c>
      <c r="H51" s="1"/>
      <c r="I51" s="2">
        <v>13</v>
      </c>
      <c r="J51" s="3">
        <v>-5.2999999999999999E-2</v>
      </c>
      <c r="K51" s="19">
        <f t="shared" si="22"/>
        <v>0.432</v>
      </c>
      <c r="L51" s="16">
        <f t="shared" si="23"/>
        <v>2</v>
      </c>
      <c r="M51" s="19">
        <f t="shared" si="21"/>
        <v>0.86399999999999999</v>
      </c>
      <c r="N51" s="24"/>
      <c r="O51" s="24"/>
      <c r="P51" s="24"/>
      <c r="Q51" s="22"/>
      <c r="R51" s="21"/>
    </row>
    <row r="52" spans="2:18" x14ac:dyDescent="0.25">
      <c r="B52" s="2">
        <v>30</v>
      </c>
      <c r="C52" s="3">
        <v>2.073</v>
      </c>
      <c r="D52" s="3"/>
      <c r="E52" s="19">
        <f t="shared" si="16"/>
        <v>2.0750000000000002</v>
      </c>
      <c r="F52" s="16">
        <f t="shared" si="17"/>
        <v>6</v>
      </c>
      <c r="G52" s="19">
        <f t="shared" si="18"/>
        <v>12.450000000000001</v>
      </c>
      <c r="H52" s="1"/>
      <c r="I52" s="2">
        <v>15</v>
      </c>
      <c r="J52" s="3">
        <v>-0.68300000000000005</v>
      </c>
      <c r="K52" s="19">
        <f t="shared" si="22"/>
        <v>-0.36800000000000005</v>
      </c>
      <c r="L52" s="16">
        <f t="shared" si="23"/>
        <v>2</v>
      </c>
      <c r="M52" s="19">
        <f t="shared" si="21"/>
        <v>-0.7360000000000001</v>
      </c>
      <c r="N52" s="24"/>
      <c r="O52" s="24"/>
      <c r="P52" s="24"/>
      <c r="Q52" s="22"/>
      <c r="R52" s="21"/>
    </row>
    <row r="53" spans="2:18" x14ac:dyDescent="0.25">
      <c r="B53" s="2">
        <v>35</v>
      </c>
      <c r="C53" s="3">
        <v>2.09</v>
      </c>
      <c r="D53" s="3"/>
      <c r="E53" s="19">
        <f t="shared" si="16"/>
        <v>2.0815000000000001</v>
      </c>
      <c r="F53" s="16">
        <f t="shared" si="17"/>
        <v>5</v>
      </c>
      <c r="G53" s="19">
        <f t="shared" si="18"/>
        <v>10.407500000000001</v>
      </c>
      <c r="H53" s="1"/>
      <c r="I53" s="60">
        <f>I52+(J52-J53)*1.5</f>
        <v>15.775499999999999</v>
      </c>
      <c r="J53" s="61">
        <v>-1.2</v>
      </c>
      <c r="K53" s="19">
        <f t="shared" si="22"/>
        <v>-0.9415</v>
      </c>
      <c r="L53" s="16">
        <f t="shared" si="23"/>
        <v>0.77549999999999919</v>
      </c>
      <c r="M53" s="19">
        <f t="shared" si="21"/>
        <v>-0.73013324999999929</v>
      </c>
      <c r="N53" s="20"/>
      <c r="O53" s="20"/>
      <c r="P53" s="20"/>
      <c r="R53" s="21"/>
    </row>
    <row r="54" spans="2:18" x14ac:dyDescent="0.25">
      <c r="B54" s="2">
        <v>40</v>
      </c>
      <c r="C54" s="3">
        <v>2.0990000000000002</v>
      </c>
      <c r="D54" s="3" t="s">
        <v>29</v>
      </c>
      <c r="E54" s="19">
        <f t="shared" si="16"/>
        <v>2.0945</v>
      </c>
      <c r="F54" s="16">
        <f t="shared" si="17"/>
        <v>5</v>
      </c>
      <c r="G54" s="19">
        <f t="shared" si="18"/>
        <v>10.4725</v>
      </c>
      <c r="H54" s="1"/>
      <c r="I54" s="62">
        <f>I53+1.5</f>
        <v>17.275500000000001</v>
      </c>
      <c r="J54" s="63">
        <f>J53</f>
        <v>-1.2</v>
      </c>
      <c r="K54" s="19">
        <f t="shared" si="22"/>
        <v>-1.2</v>
      </c>
      <c r="L54" s="16">
        <f t="shared" si="23"/>
        <v>1.5000000000000018</v>
      </c>
      <c r="M54" s="19">
        <f t="shared" si="21"/>
        <v>-1.800000000000002</v>
      </c>
      <c r="N54" s="20"/>
      <c r="O54" s="20"/>
      <c r="P54" s="20"/>
      <c r="R54" s="21"/>
    </row>
    <row r="55" spans="2:18" x14ac:dyDescent="0.25">
      <c r="B55" s="2"/>
      <c r="C55" s="3"/>
      <c r="D55" s="3"/>
      <c r="E55" s="19"/>
      <c r="F55" s="16"/>
      <c r="G55" s="19"/>
      <c r="H55" s="1"/>
      <c r="I55" s="60">
        <f>I54+1.5</f>
        <v>18.775500000000001</v>
      </c>
      <c r="J55" s="61">
        <f>J53</f>
        <v>-1.2</v>
      </c>
      <c r="K55" s="19">
        <f t="shared" si="22"/>
        <v>-1.2</v>
      </c>
      <c r="L55" s="16">
        <f t="shared" si="23"/>
        <v>1.5</v>
      </c>
      <c r="M55" s="19">
        <f t="shared" si="21"/>
        <v>-1.7999999999999998</v>
      </c>
      <c r="N55" s="20"/>
      <c r="O55" s="20"/>
      <c r="P55" s="20"/>
      <c r="R55" s="21"/>
    </row>
    <row r="56" spans="2:18" x14ac:dyDescent="0.25">
      <c r="B56" s="17"/>
      <c r="C56" s="43"/>
      <c r="D56" s="43"/>
      <c r="E56" s="19"/>
      <c r="F56" s="16"/>
      <c r="G56" s="19"/>
      <c r="I56" s="60">
        <f>I55+(J56-J55)*1.5</f>
        <v>19.825500000000002</v>
      </c>
      <c r="J56" s="64">
        <v>-0.5</v>
      </c>
      <c r="K56" s="19">
        <f t="shared" si="22"/>
        <v>-0.85</v>
      </c>
      <c r="L56" s="16">
        <f t="shared" si="23"/>
        <v>1.0500000000000007</v>
      </c>
      <c r="M56" s="19">
        <f t="shared" si="21"/>
        <v>-0.89250000000000063</v>
      </c>
      <c r="N56" s="20"/>
      <c r="O56" s="20"/>
      <c r="P56" s="20"/>
      <c r="R56" s="21"/>
    </row>
    <row r="57" spans="2:18" x14ac:dyDescent="0.25">
      <c r="B57" s="17"/>
      <c r="C57" s="43"/>
      <c r="D57" s="43"/>
      <c r="E57" s="19"/>
      <c r="F57" s="16"/>
      <c r="G57" s="19"/>
      <c r="I57" s="2">
        <v>21</v>
      </c>
      <c r="J57" s="3">
        <v>-8.2000000000000003E-2</v>
      </c>
      <c r="K57" s="19">
        <f t="shared" si="22"/>
        <v>-0.29099999999999998</v>
      </c>
      <c r="L57" s="16">
        <f t="shared" si="23"/>
        <v>1.1744999999999983</v>
      </c>
      <c r="M57" s="19">
        <f t="shared" si="21"/>
        <v>-0.34177949999999951</v>
      </c>
      <c r="O57" s="24"/>
      <c r="P57" s="24"/>
    </row>
    <row r="58" spans="2:18" x14ac:dyDescent="0.25">
      <c r="B58" s="17"/>
      <c r="C58" s="43"/>
      <c r="D58" s="43"/>
      <c r="E58" s="19"/>
      <c r="F58" s="16"/>
      <c r="G58" s="19"/>
      <c r="I58" s="2">
        <v>23</v>
      </c>
      <c r="J58" s="3">
        <v>0.89800000000000002</v>
      </c>
      <c r="K58" s="19">
        <f t="shared" si="22"/>
        <v>0.40800000000000003</v>
      </c>
      <c r="L58" s="16">
        <f t="shared" si="23"/>
        <v>2</v>
      </c>
      <c r="M58" s="19">
        <f t="shared" si="21"/>
        <v>0.81600000000000006</v>
      </c>
      <c r="O58" s="14"/>
      <c r="P58" s="14"/>
    </row>
    <row r="59" spans="2:18" x14ac:dyDescent="0.25">
      <c r="B59" s="17"/>
      <c r="C59" s="43"/>
      <c r="D59" s="43"/>
      <c r="E59" s="19"/>
      <c r="F59" s="16"/>
      <c r="G59" s="19"/>
      <c r="I59" s="2">
        <v>24</v>
      </c>
      <c r="J59" s="3">
        <v>2.077</v>
      </c>
      <c r="K59" s="19">
        <f t="shared" si="22"/>
        <v>1.4875</v>
      </c>
      <c r="L59" s="16">
        <f t="shared" si="23"/>
        <v>1</v>
      </c>
      <c r="M59" s="19">
        <f t="shared" si="21"/>
        <v>1.4875</v>
      </c>
      <c r="O59" s="14"/>
      <c r="P59" s="14"/>
    </row>
    <row r="60" spans="2:18" x14ac:dyDescent="0.25">
      <c r="B60" s="17"/>
      <c r="C60" s="43"/>
      <c r="D60" s="43"/>
      <c r="E60" s="19"/>
      <c r="F60" s="16"/>
      <c r="G60" s="19"/>
      <c r="I60" s="2">
        <v>30</v>
      </c>
      <c r="J60" s="3">
        <v>2.073</v>
      </c>
      <c r="K60" s="19">
        <f t="shared" si="22"/>
        <v>2.0750000000000002</v>
      </c>
      <c r="L60" s="16">
        <f t="shared" si="23"/>
        <v>6</v>
      </c>
      <c r="M60" s="19">
        <f t="shared" si="21"/>
        <v>12.450000000000001</v>
      </c>
      <c r="O60" s="14"/>
      <c r="P60" s="14"/>
    </row>
    <row r="61" spans="2:18" x14ac:dyDescent="0.25">
      <c r="B61" s="17"/>
      <c r="C61" s="43"/>
      <c r="D61" s="43"/>
      <c r="E61" s="19"/>
      <c r="F61" s="16"/>
      <c r="G61" s="19"/>
      <c r="I61" s="2">
        <v>35</v>
      </c>
      <c r="J61" s="3">
        <v>2.09</v>
      </c>
      <c r="K61" s="19">
        <f t="shared" si="22"/>
        <v>2.0815000000000001</v>
      </c>
      <c r="L61" s="16">
        <f t="shared" si="23"/>
        <v>5</v>
      </c>
      <c r="M61" s="19">
        <f t="shared" si="21"/>
        <v>10.407500000000001</v>
      </c>
      <c r="O61" s="14"/>
      <c r="P61" s="14"/>
    </row>
    <row r="62" spans="2:18" x14ac:dyDescent="0.25">
      <c r="B62" s="17"/>
      <c r="C62" s="43"/>
      <c r="D62" s="43"/>
      <c r="E62" s="19"/>
      <c r="F62" s="16"/>
      <c r="G62" s="19"/>
      <c r="I62" s="2">
        <v>40</v>
      </c>
      <c r="J62" s="3">
        <v>2.0990000000000002</v>
      </c>
      <c r="K62" s="19">
        <f t="shared" si="22"/>
        <v>2.0945</v>
      </c>
      <c r="L62" s="16">
        <f t="shared" si="23"/>
        <v>5</v>
      </c>
      <c r="M62" s="19">
        <f t="shared" si="21"/>
        <v>10.4725</v>
      </c>
      <c r="O62" s="14"/>
      <c r="P62" s="14"/>
    </row>
    <row r="63" spans="2:18" x14ac:dyDescent="0.25">
      <c r="B63" s="17"/>
      <c r="C63" s="43"/>
      <c r="D63" s="43"/>
      <c r="E63" s="19"/>
      <c r="F63" s="16"/>
      <c r="G63" s="19"/>
      <c r="I63" s="2"/>
      <c r="J63" s="3"/>
      <c r="K63" s="19"/>
      <c r="L63" s="16"/>
      <c r="M63" s="19"/>
      <c r="O63" s="14"/>
      <c r="P63" s="14"/>
    </row>
    <row r="64" spans="2:18" ht="15" x14ac:dyDescent="0.25">
      <c r="B64" s="1" t="s">
        <v>7</v>
      </c>
      <c r="C64" s="1"/>
      <c r="D64" s="121">
        <v>0.3</v>
      </c>
      <c r="E64" s="121"/>
      <c r="J64" s="13"/>
      <c r="K64" s="13"/>
      <c r="L64" s="13"/>
      <c r="M64" s="13"/>
      <c r="N64" s="14"/>
      <c r="O64" s="14"/>
      <c r="P64" s="31"/>
    </row>
    <row r="65" spans="2:18" x14ac:dyDescent="0.25">
      <c r="B65" s="122"/>
      <c r="C65" s="122"/>
      <c r="D65" s="122"/>
      <c r="E65" s="122"/>
      <c r="F65" s="122"/>
      <c r="G65" s="122"/>
      <c r="H65" s="5" t="s">
        <v>5</v>
      </c>
      <c r="I65" s="122" t="s">
        <v>9</v>
      </c>
      <c r="J65" s="122"/>
      <c r="K65" s="122"/>
      <c r="L65" s="122"/>
      <c r="M65" s="122"/>
      <c r="N65" s="15"/>
      <c r="O65" s="15"/>
      <c r="P65" s="15"/>
    </row>
    <row r="66" spans="2:18" x14ac:dyDescent="0.25">
      <c r="B66" s="2">
        <v>0</v>
      </c>
      <c r="C66" s="3">
        <v>0.25</v>
      </c>
      <c r="D66" s="3" t="s">
        <v>39</v>
      </c>
      <c r="E66" s="16"/>
      <c r="F66" s="16"/>
      <c r="G66" s="16"/>
      <c r="H66" s="16"/>
      <c r="I66" s="17"/>
      <c r="J66" s="18"/>
      <c r="K66" s="19"/>
      <c r="L66" s="16"/>
      <c r="M66" s="19"/>
      <c r="N66" s="20"/>
      <c r="O66" s="20"/>
      <c r="P66" s="20"/>
      <c r="R66" s="21"/>
    </row>
    <row r="67" spans="2:18" x14ac:dyDescent="0.25">
      <c r="B67" s="2">
        <v>2</v>
      </c>
      <c r="C67" s="3">
        <v>0.748</v>
      </c>
      <c r="D67" s="3"/>
      <c r="E67" s="19">
        <f>(C66+C67)/2</f>
        <v>0.499</v>
      </c>
      <c r="F67" s="16">
        <f>B67-B66</f>
        <v>2</v>
      </c>
      <c r="G67" s="19">
        <f>E67*F67</f>
        <v>0.998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5">
      <c r="B68" s="2">
        <v>3</v>
      </c>
      <c r="C68" s="3">
        <v>1.5389999999999999</v>
      </c>
      <c r="D68" s="3"/>
      <c r="E68" s="19">
        <f t="shared" ref="E68:E80" si="24">(C67+C68)/2</f>
        <v>1.1435</v>
      </c>
      <c r="F68" s="16">
        <f t="shared" ref="F68:F80" si="25">B68-B67</f>
        <v>1</v>
      </c>
      <c r="G68" s="19">
        <f t="shared" ref="G68:G80" si="26">E68*F68</f>
        <v>1.1435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5">
      <c r="B69" s="2">
        <v>4</v>
      </c>
      <c r="C69" s="3">
        <v>1.526</v>
      </c>
      <c r="D69" s="3" t="s">
        <v>22</v>
      </c>
      <c r="E69" s="19">
        <f t="shared" si="24"/>
        <v>1.5325</v>
      </c>
      <c r="F69" s="16">
        <f t="shared" si="25"/>
        <v>1</v>
      </c>
      <c r="G69" s="19">
        <f t="shared" si="26"/>
        <v>1.5325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5">
      <c r="B70" s="2">
        <v>5</v>
      </c>
      <c r="C70" s="3">
        <v>1.2410000000000001</v>
      </c>
      <c r="D70" s="3"/>
      <c r="E70" s="19">
        <f t="shared" si="24"/>
        <v>1.3835000000000002</v>
      </c>
      <c r="F70" s="16">
        <f t="shared" si="25"/>
        <v>1</v>
      </c>
      <c r="G70" s="19">
        <f t="shared" si="26"/>
        <v>1.3835000000000002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5">
      <c r="B71" s="2">
        <v>7</v>
      </c>
      <c r="C71" s="3">
        <v>2.4E-2</v>
      </c>
      <c r="D71" s="3"/>
      <c r="E71" s="19">
        <f t="shared" si="24"/>
        <v>0.63250000000000006</v>
      </c>
      <c r="F71" s="16">
        <f t="shared" si="25"/>
        <v>2</v>
      </c>
      <c r="G71" s="19">
        <f t="shared" si="26"/>
        <v>1.2650000000000001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5">
      <c r="B72" s="2">
        <v>9</v>
      </c>
      <c r="C72" s="3">
        <v>-0.45900000000000002</v>
      </c>
      <c r="D72" s="3"/>
      <c r="E72" s="19">
        <f t="shared" si="24"/>
        <v>-0.2175</v>
      </c>
      <c r="F72" s="16">
        <f t="shared" si="25"/>
        <v>2</v>
      </c>
      <c r="G72" s="19">
        <f t="shared" si="26"/>
        <v>-0.435</v>
      </c>
      <c r="H72" s="16"/>
      <c r="I72" s="2">
        <v>0</v>
      </c>
      <c r="J72" s="3">
        <v>0.25</v>
      </c>
      <c r="K72" s="19"/>
      <c r="L72" s="16"/>
      <c r="M72" s="19"/>
      <c r="N72" s="20"/>
      <c r="O72" s="20"/>
      <c r="P72" s="20"/>
      <c r="Q72" s="22"/>
      <c r="R72" s="21"/>
    </row>
    <row r="73" spans="2:18" x14ac:dyDescent="0.25">
      <c r="B73" s="2">
        <v>11</v>
      </c>
      <c r="C73" s="3">
        <v>-0.56299999999999994</v>
      </c>
      <c r="D73" s="3" t="s">
        <v>23</v>
      </c>
      <c r="E73" s="19">
        <f t="shared" si="24"/>
        <v>-0.51100000000000001</v>
      </c>
      <c r="F73" s="16">
        <f t="shared" si="25"/>
        <v>2</v>
      </c>
      <c r="G73" s="19">
        <f t="shared" si="26"/>
        <v>-1.022</v>
      </c>
      <c r="H73" s="16"/>
      <c r="I73" s="2">
        <v>2</v>
      </c>
      <c r="J73" s="3">
        <v>0.748</v>
      </c>
      <c r="K73" s="19">
        <f t="shared" ref="K73" si="27">AVERAGE(J72,J73)</f>
        <v>0.499</v>
      </c>
      <c r="L73" s="16">
        <f t="shared" ref="L73" si="28">I73-I72</f>
        <v>2</v>
      </c>
      <c r="M73" s="19">
        <f t="shared" ref="M73:M81" si="29">L73*K73</f>
        <v>0.998</v>
      </c>
      <c r="N73" s="20"/>
      <c r="O73" s="20"/>
      <c r="P73" s="20"/>
      <c r="Q73" s="22"/>
      <c r="R73" s="21"/>
    </row>
    <row r="74" spans="2:18" x14ac:dyDescent="0.25">
      <c r="B74" s="2">
        <v>13</v>
      </c>
      <c r="C74" s="3">
        <v>-0.45600000000000002</v>
      </c>
      <c r="D74" s="3"/>
      <c r="E74" s="19">
        <f t="shared" si="24"/>
        <v>-0.50949999999999995</v>
      </c>
      <c r="F74" s="16">
        <f t="shared" si="25"/>
        <v>2</v>
      </c>
      <c r="G74" s="19">
        <f t="shared" si="26"/>
        <v>-1.0189999999999999</v>
      </c>
      <c r="H74" s="16"/>
      <c r="I74" s="2">
        <v>3</v>
      </c>
      <c r="J74" s="3">
        <v>1.5389999999999999</v>
      </c>
      <c r="K74" s="19">
        <f>AVERAGE(J73,J74)</f>
        <v>1.1435</v>
      </c>
      <c r="L74" s="16">
        <f>I74-I73</f>
        <v>1</v>
      </c>
      <c r="M74" s="19">
        <f t="shared" si="29"/>
        <v>1.1435</v>
      </c>
      <c r="N74" s="24"/>
      <c r="O74" s="24"/>
      <c r="P74" s="24"/>
      <c r="Q74" s="22"/>
      <c r="R74" s="21"/>
    </row>
    <row r="75" spans="2:18" x14ac:dyDescent="0.25">
      <c r="B75" s="2">
        <v>15</v>
      </c>
      <c r="C75" s="3">
        <v>1.6E-2</v>
      </c>
      <c r="D75" s="3"/>
      <c r="E75" s="19">
        <f t="shared" si="24"/>
        <v>-0.22</v>
      </c>
      <c r="F75" s="16">
        <f t="shared" si="25"/>
        <v>2</v>
      </c>
      <c r="G75" s="19">
        <f t="shared" si="26"/>
        <v>-0.44</v>
      </c>
      <c r="H75" s="16"/>
      <c r="I75" s="2">
        <v>4</v>
      </c>
      <c r="J75" s="3">
        <v>1.526</v>
      </c>
      <c r="K75" s="19">
        <f t="shared" ref="K75:K81" si="30">AVERAGE(J74,J75)</f>
        <v>1.5325</v>
      </c>
      <c r="L75" s="16">
        <f t="shared" ref="L75:L81" si="31">I75-I74</f>
        <v>1</v>
      </c>
      <c r="M75" s="19">
        <f t="shared" si="29"/>
        <v>1.5325</v>
      </c>
      <c r="N75" s="20"/>
      <c r="O75" s="20"/>
      <c r="P75" s="20"/>
      <c r="Q75" s="22"/>
      <c r="R75" s="21"/>
    </row>
    <row r="76" spans="2:18" x14ac:dyDescent="0.25">
      <c r="B76" s="2">
        <v>17</v>
      </c>
      <c r="C76" s="3">
        <v>0.82299999999999995</v>
      </c>
      <c r="D76" s="3"/>
      <c r="E76" s="19">
        <f t="shared" si="24"/>
        <v>0.41949999999999998</v>
      </c>
      <c r="F76" s="16">
        <f t="shared" si="25"/>
        <v>2</v>
      </c>
      <c r="G76" s="19">
        <f t="shared" si="26"/>
        <v>0.83899999999999997</v>
      </c>
      <c r="H76" s="1"/>
      <c r="I76" s="2">
        <v>5</v>
      </c>
      <c r="J76" s="3">
        <v>1.2410000000000001</v>
      </c>
      <c r="K76" s="19">
        <f t="shared" si="30"/>
        <v>1.3835000000000002</v>
      </c>
      <c r="L76" s="16">
        <f t="shared" si="31"/>
        <v>1</v>
      </c>
      <c r="M76" s="19">
        <f t="shared" si="29"/>
        <v>1.3835000000000002</v>
      </c>
      <c r="N76" s="24"/>
      <c r="O76" s="24"/>
      <c r="P76" s="24"/>
      <c r="Q76" s="22"/>
      <c r="R76" s="21"/>
    </row>
    <row r="77" spans="2:18" x14ac:dyDescent="0.25">
      <c r="B77" s="2">
        <v>18</v>
      </c>
      <c r="C77" s="3">
        <v>2.0489999999999999</v>
      </c>
      <c r="D77" s="3" t="s">
        <v>24</v>
      </c>
      <c r="E77" s="19">
        <f t="shared" si="24"/>
        <v>1.4359999999999999</v>
      </c>
      <c r="F77" s="16">
        <f t="shared" si="25"/>
        <v>1</v>
      </c>
      <c r="G77" s="19">
        <f t="shared" si="26"/>
        <v>1.4359999999999999</v>
      </c>
      <c r="H77" s="1"/>
      <c r="I77" s="2">
        <v>7</v>
      </c>
      <c r="J77" s="3">
        <v>2.4E-2</v>
      </c>
      <c r="K77" s="19">
        <f t="shared" si="30"/>
        <v>0.63250000000000006</v>
      </c>
      <c r="L77" s="16">
        <f t="shared" si="31"/>
        <v>2</v>
      </c>
      <c r="M77" s="19">
        <f t="shared" si="29"/>
        <v>1.2650000000000001</v>
      </c>
      <c r="N77" s="24"/>
      <c r="O77" s="24"/>
      <c r="P77" s="24"/>
      <c r="Q77" s="22"/>
      <c r="R77" s="21"/>
    </row>
    <row r="78" spans="2:18" x14ac:dyDescent="0.25">
      <c r="B78" s="2">
        <v>19</v>
      </c>
      <c r="C78" s="3">
        <v>2.0379999999999998</v>
      </c>
      <c r="D78" s="3"/>
      <c r="E78" s="19">
        <f t="shared" si="24"/>
        <v>2.0434999999999999</v>
      </c>
      <c r="F78" s="16">
        <f t="shared" si="25"/>
        <v>1</v>
      </c>
      <c r="G78" s="19">
        <f t="shared" si="26"/>
        <v>2.0434999999999999</v>
      </c>
      <c r="H78" s="1"/>
      <c r="I78" s="2">
        <v>8</v>
      </c>
      <c r="J78" s="3">
        <v>-0.2</v>
      </c>
      <c r="K78" s="19">
        <f t="shared" si="30"/>
        <v>-8.8000000000000009E-2</v>
      </c>
      <c r="L78" s="16">
        <f t="shared" si="31"/>
        <v>1</v>
      </c>
      <c r="M78" s="19">
        <f t="shared" si="29"/>
        <v>-8.8000000000000009E-2</v>
      </c>
      <c r="N78" s="20"/>
      <c r="O78" s="20"/>
      <c r="P78" s="20"/>
      <c r="R78" s="21"/>
    </row>
    <row r="79" spans="2:18" x14ac:dyDescent="0.25">
      <c r="B79" s="2">
        <v>20</v>
      </c>
      <c r="C79" s="3">
        <v>1.1950000000000001</v>
      </c>
      <c r="D79" s="3"/>
      <c r="E79" s="19">
        <f t="shared" si="24"/>
        <v>1.6164999999999998</v>
      </c>
      <c r="F79" s="16">
        <f t="shared" si="25"/>
        <v>1</v>
      </c>
      <c r="G79" s="19">
        <f t="shared" si="26"/>
        <v>1.6164999999999998</v>
      </c>
      <c r="H79" s="1"/>
      <c r="I79" s="60">
        <f>I78+(J78-J79)*1.5</f>
        <v>9.5</v>
      </c>
      <c r="J79" s="61">
        <v>-1.2</v>
      </c>
      <c r="K79" s="19">
        <f t="shared" si="30"/>
        <v>-0.7</v>
      </c>
      <c r="L79" s="16">
        <f t="shared" si="31"/>
        <v>1.5</v>
      </c>
      <c r="M79" s="19">
        <f t="shared" si="29"/>
        <v>-1.0499999999999998</v>
      </c>
      <c r="N79" s="20"/>
      <c r="O79" s="20"/>
      <c r="P79" s="20"/>
      <c r="R79" s="21"/>
    </row>
    <row r="80" spans="2:18" x14ac:dyDescent="0.25">
      <c r="B80" s="2">
        <v>21</v>
      </c>
      <c r="C80" s="3">
        <v>0.53900000000000003</v>
      </c>
      <c r="D80" s="3" t="s">
        <v>39</v>
      </c>
      <c r="E80" s="19">
        <f t="shared" si="24"/>
        <v>0.86699999999999999</v>
      </c>
      <c r="F80" s="16">
        <f t="shared" si="25"/>
        <v>1</v>
      </c>
      <c r="G80" s="19">
        <f t="shared" si="26"/>
        <v>0.86699999999999999</v>
      </c>
      <c r="H80" s="1"/>
      <c r="I80" s="62">
        <f>I79+1.5</f>
        <v>11</v>
      </c>
      <c r="J80" s="63">
        <f>J79</f>
        <v>-1.2</v>
      </c>
      <c r="K80" s="19">
        <f t="shared" si="30"/>
        <v>-1.2</v>
      </c>
      <c r="L80" s="16">
        <f t="shared" si="31"/>
        <v>1.5</v>
      </c>
      <c r="M80" s="19">
        <f t="shared" si="29"/>
        <v>-1.7999999999999998</v>
      </c>
      <c r="N80" s="20"/>
      <c r="O80" s="20"/>
      <c r="P80" s="20"/>
      <c r="R80" s="21"/>
    </row>
    <row r="81" spans="2:18" x14ac:dyDescent="0.25">
      <c r="B81" s="17"/>
      <c r="C81" s="43"/>
      <c r="D81" s="43"/>
      <c r="E81" s="19"/>
      <c r="F81" s="16"/>
      <c r="G81" s="19"/>
      <c r="I81" s="60">
        <f>I80+1.5</f>
        <v>12.5</v>
      </c>
      <c r="J81" s="61">
        <f>J79</f>
        <v>-1.2</v>
      </c>
      <c r="K81" s="19">
        <f t="shared" si="30"/>
        <v>-1.2</v>
      </c>
      <c r="L81" s="16">
        <f t="shared" si="31"/>
        <v>1.5</v>
      </c>
      <c r="M81" s="19">
        <f t="shared" si="29"/>
        <v>-1.7999999999999998</v>
      </c>
      <c r="N81" s="20"/>
      <c r="O81" s="20"/>
      <c r="P81" s="20"/>
      <c r="R81" s="21"/>
    </row>
    <row r="82" spans="2:18" ht="15" x14ac:dyDescent="0.25">
      <c r="B82" s="1" t="s">
        <v>7</v>
      </c>
      <c r="C82" s="1"/>
      <c r="D82" s="121">
        <v>0.4</v>
      </c>
      <c r="E82" s="121"/>
      <c r="J82" s="13"/>
      <c r="K82" s="13"/>
      <c r="L82" s="13"/>
      <c r="M82" s="13"/>
      <c r="N82" s="14"/>
      <c r="O82" s="14"/>
      <c r="P82" s="14"/>
    </row>
    <row r="83" spans="2:18" x14ac:dyDescent="0.25">
      <c r="B83" s="2">
        <v>0</v>
      </c>
      <c r="C83" s="3">
        <v>2.3980000000000001</v>
      </c>
      <c r="D83" s="3" t="s">
        <v>30</v>
      </c>
      <c r="E83" s="16"/>
      <c r="F83" s="16"/>
      <c r="G83" s="16"/>
      <c r="H83" s="16"/>
      <c r="I83" s="2">
        <v>0</v>
      </c>
      <c r="J83" s="3">
        <v>2.3980000000000001</v>
      </c>
      <c r="K83" s="19"/>
      <c r="L83" s="16"/>
      <c r="M83" s="19"/>
      <c r="N83" s="20"/>
      <c r="O83" s="20"/>
      <c r="P83" s="20"/>
      <c r="R83" s="21"/>
    </row>
    <row r="84" spans="2:18" x14ac:dyDescent="0.25">
      <c r="B84" s="2">
        <v>5</v>
      </c>
      <c r="C84" s="3">
        <v>2.3929999999999998</v>
      </c>
      <c r="D84" s="3"/>
      <c r="E84" s="19">
        <f>(C83+C84)/2</f>
        <v>2.3955000000000002</v>
      </c>
      <c r="F84" s="16">
        <f>B84-B83</f>
        <v>5</v>
      </c>
      <c r="G84" s="19">
        <f>E84*F84</f>
        <v>11.977500000000001</v>
      </c>
      <c r="H84" s="16"/>
      <c r="I84" s="2">
        <v>5</v>
      </c>
      <c r="J84" s="3">
        <v>2.3929999999999998</v>
      </c>
      <c r="K84" s="19">
        <f t="shared" ref="K84:K90" si="32">AVERAGE(J83,J84)</f>
        <v>2.3955000000000002</v>
      </c>
      <c r="L84" s="16">
        <f t="shared" ref="L84:L90" si="33">I84-I83</f>
        <v>5</v>
      </c>
      <c r="M84" s="19">
        <f t="shared" ref="M84:M92" si="34">L84*K84</f>
        <v>11.977500000000001</v>
      </c>
      <c r="N84" s="20"/>
      <c r="O84" s="20"/>
      <c r="P84" s="20"/>
      <c r="Q84" s="22"/>
      <c r="R84" s="21"/>
    </row>
    <row r="85" spans="2:18" x14ac:dyDescent="0.25">
      <c r="B85" s="2">
        <v>10</v>
      </c>
      <c r="C85" s="3">
        <v>2.3849999999999998</v>
      </c>
      <c r="D85" s="3" t="s">
        <v>22</v>
      </c>
      <c r="E85" s="19">
        <f t="shared" ref="E85:E96" si="35">(C84+C85)/2</f>
        <v>2.3889999999999998</v>
      </c>
      <c r="F85" s="16">
        <f t="shared" ref="F85:F96" si="36">B85-B84</f>
        <v>5</v>
      </c>
      <c r="G85" s="19">
        <f t="shared" ref="G85:G96" si="37">E85*F85</f>
        <v>11.944999999999999</v>
      </c>
      <c r="H85" s="16"/>
      <c r="I85" s="2">
        <v>9</v>
      </c>
      <c r="J85" s="3">
        <v>2.3849999999999998</v>
      </c>
      <c r="K85" s="19">
        <f t="shared" si="32"/>
        <v>2.3889999999999998</v>
      </c>
      <c r="L85" s="16">
        <f t="shared" si="33"/>
        <v>4</v>
      </c>
      <c r="M85" s="19">
        <f t="shared" si="34"/>
        <v>9.5559999999999992</v>
      </c>
      <c r="N85" s="20"/>
      <c r="O85" s="20"/>
      <c r="P85" s="20"/>
      <c r="Q85" s="22"/>
      <c r="R85" s="21"/>
    </row>
    <row r="86" spans="2:18" x14ac:dyDescent="0.25">
      <c r="B86" s="2">
        <v>11</v>
      </c>
      <c r="C86" s="3">
        <v>1.107</v>
      </c>
      <c r="D86" s="3"/>
      <c r="E86" s="19">
        <f t="shared" si="35"/>
        <v>1.746</v>
      </c>
      <c r="F86" s="16">
        <f t="shared" si="36"/>
        <v>1</v>
      </c>
      <c r="G86" s="19">
        <f t="shared" si="37"/>
        <v>1.746</v>
      </c>
      <c r="H86" s="16"/>
      <c r="I86" s="60">
        <f>I85+(J85-J86)*1.5</f>
        <v>14.3775</v>
      </c>
      <c r="J86" s="61">
        <v>-1.2</v>
      </c>
      <c r="K86" s="19">
        <f t="shared" si="32"/>
        <v>0.59249999999999992</v>
      </c>
      <c r="L86" s="16">
        <f t="shared" si="33"/>
        <v>5.3774999999999995</v>
      </c>
      <c r="M86" s="19">
        <f t="shared" si="34"/>
        <v>3.1861687499999993</v>
      </c>
      <c r="N86" s="20"/>
      <c r="O86" s="20"/>
      <c r="P86" s="20"/>
      <c r="Q86" s="22"/>
      <c r="R86" s="21"/>
    </row>
    <row r="87" spans="2:18" x14ac:dyDescent="0.25">
      <c r="B87" s="2">
        <v>12</v>
      </c>
      <c r="C87" s="3">
        <v>0.54900000000000004</v>
      </c>
      <c r="D87" s="3"/>
      <c r="E87" s="19">
        <f t="shared" si="35"/>
        <v>0.82800000000000007</v>
      </c>
      <c r="F87" s="16">
        <f t="shared" si="36"/>
        <v>1</v>
      </c>
      <c r="G87" s="19">
        <f t="shared" si="37"/>
        <v>0.82800000000000007</v>
      </c>
      <c r="H87" s="16"/>
      <c r="I87" s="62">
        <f>I86+1.5</f>
        <v>15.8775</v>
      </c>
      <c r="J87" s="63">
        <f>J86</f>
        <v>-1.2</v>
      </c>
      <c r="K87" s="19">
        <f t="shared" si="32"/>
        <v>-1.2</v>
      </c>
      <c r="L87" s="16">
        <f t="shared" si="33"/>
        <v>1.5</v>
      </c>
      <c r="M87" s="19">
        <f t="shared" si="34"/>
        <v>-1.7999999999999998</v>
      </c>
      <c r="N87" s="20"/>
      <c r="O87" s="20"/>
      <c r="P87" s="20"/>
      <c r="Q87" s="22"/>
      <c r="R87" s="21"/>
    </row>
    <row r="88" spans="2:18" x14ac:dyDescent="0.25">
      <c r="B88" s="2">
        <v>14</v>
      </c>
      <c r="C88" s="3">
        <v>6.0999999999999999E-2</v>
      </c>
      <c r="D88" s="3"/>
      <c r="E88" s="19">
        <f t="shared" si="35"/>
        <v>0.30500000000000005</v>
      </c>
      <c r="F88" s="16">
        <f t="shared" si="36"/>
        <v>2</v>
      </c>
      <c r="G88" s="19">
        <f t="shared" si="37"/>
        <v>0.6100000000000001</v>
      </c>
      <c r="H88" s="16"/>
      <c r="I88" s="60">
        <f>I87+1.5</f>
        <v>17.377499999999998</v>
      </c>
      <c r="J88" s="61">
        <f>J86</f>
        <v>-1.2</v>
      </c>
      <c r="K88" s="19">
        <f t="shared" si="32"/>
        <v>-1.2</v>
      </c>
      <c r="L88" s="16">
        <f t="shared" si="33"/>
        <v>1.4999999999999982</v>
      </c>
      <c r="M88" s="19">
        <f t="shared" si="34"/>
        <v>-1.7999999999999978</v>
      </c>
      <c r="N88" s="20"/>
      <c r="O88" s="20"/>
      <c r="P88" s="20"/>
      <c r="Q88" s="22"/>
      <c r="R88" s="21"/>
    </row>
    <row r="89" spans="2:18" x14ac:dyDescent="0.25">
      <c r="B89" s="2">
        <v>16</v>
      </c>
      <c r="C89" s="3">
        <v>-4.1000000000000002E-2</v>
      </c>
      <c r="D89" s="3" t="s">
        <v>23</v>
      </c>
      <c r="E89" s="19">
        <f t="shared" si="35"/>
        <v>9.9999999999999985E-3</v>
      </c>
      <c r="F89" s="16">
        <f t="shared" si="36"/>
        <v>2</v>
      </c>
      <c r="G89" s="19">
        <f t="shared" si="37"/>
        <v>1.9999999999999997E-2</v>
      </c>
      <c r="H89" s="16"/>
      <c r="I89" s="60">
        <f>I88+(J89-J88)*1.5</f>
        <v>22.544999999999998</v>
      </c>
      <c r="J89" s="64">
        <v>2.2450000000000001</v>
      </c>
      <c r="K89" s="19">
        <f t="shared" si="32"/>
        <v>0.52250000000000008</v>
      </c>
      <c r="L89" s="16">
        <f t="shared" si="33"/>
        <v>5.1675000000000004</v>
      </c>
      <c r="M89" s="19">
        <f t="shared" si="34"/>
        <v>2.7000187500000008</v>
      </c>
      <c r="N89" s="20"/>
      <c r="O89" s="20"/>
      <c r="P89" s="20"/>
      <c r="Q89" s="22"/>
      <c r="R89" s="21"/>
    </row>
    <row r="90" spans="2:18" x14ac:dyDescent="0.25">
      <c r="B90" s="2">
        <v>18</v>
      </c>
      <c r="C90" s="3">
        <v>6.5000000000000002E-2</v>
      </c>
      <c r="D90" s="3"/>
      <c r="E90" s="19">
        <f t="shared" si="35"/>
        <v>1.2E-2</v>
      </c>
      <c r="F90" s="16">
        <f t="shared" si="36"/>
        <v>2</v>
      </c>
      <c r="G90" s="19">
        <f t="shared" si="37"/>
        <v>2.4E-2</v>
      </c>
      <c r="H90" s="16"/>
      <c r="I90" s="2">
        <v>23</v>
      </c>
      <c r="J90" s="3">
        <v>2.234</v>
      </c>
      <c r="K90" s="19">
        <f t="shared" si="32"/>
        <v>2.2395</v>
      </c>
      <c r="L90" s="16">
        <f t="shared" si="33"/>
        <v>0.45500000000000185</v>
      </c>
      <c r="M90" s="19">
        <f t="shared" si="34"/>
        <v>1.0189725000000041</v>
      </c>
      <c r="N90" s="20"/>
      <c r="O90" s="20"/>
      <c r="P90" s="20"/>
      <c r="Q90" s="22"/>
      <c r="R90" s="21"/>
    </row>
    <row r="91" spans="2:18" x14ac:dyDescent="0.25">
      <c r="B91" s="2">
        <v>20</v>
      </c>
      <c r="C91" s="3">
        <v>0.52300000000000002</v>
      </c>
      <c r="D91" s="3"/>
      <c r="E91" s="19">
        <f t="shared" si="35"/>
        <v>0.29400000000000004</v>
      </c>
      <c r="F91" s="16">
        <f t="shared" si="36"/>
        <v>2</v>
      </c>
      <c r="G91" s="19">
        <f t="shared" si="37"/>
        <v>0.58800000000000008</v>
      </c>
      <c r="H91" s="16"/>
      <c r="I91" s="2">
        <v>24</v>
      </c>
      <c r="J91" s="3">
        <v>1.645</v>
      </c>
      <c r="K91" s="19">
        <f>AVERAGE(J90,J91)</f>
        <v>1.9395</v>
      </c>
      <c r="L91" s="16">
        <f>I91-I90</f>
        <v>1</v>
      </c>
      <c r="M91" s="19">
        <f t="shared" si="34"/>
        <v>1.9395</v>
      </c>
      <c r="N91" s="24"/>
      <c r="O91" s="24"/>
      <c r="P91" s="24"/>
      <c r="Q91" s="22"/>
      <c r="R91" s="21"/>
    </row>
    <row r="92" spans="2:18" x14ac:dyDescent="0.25">
      <c r="B92" s="2">
        <v>21</v>
      </c>
      <c r="C92" s="3">
        <v>1.147</v>
      </c>
      <c r="D92" s="3"/>
      <c r="E92" s="19">
        <f t="shared" si="35"/>
        <v>0.83499999999999996</v>
      </c>
      <c r="F92" s="16">
        <f t="shared" si="36"/>
        <v>1</v>
      </c>
      <c r="G92" s="19">
        <f t="shared" si="37"/>
        <v>0.83499999999999996</v>
      </c>
      <c r="H92" s="16"/>
      <c r="I92" s="2">
        <v>26</v>
      </c>
      <c r="J92" s="3">
        <v>1.1539999999999999</v>
      </c>
      <c r="K92" s="19">
        <f>AVERAGE(J91,J92)</f>
        <v>1.3995</v>
      </c>
      <c r="L92" s="16">
        <f>I92-I91</f>
        <v>2</v>
      </c>
      <c r="M92" s="19">
        <f t="shared" si="34"/>
        <v>2.7989999999999999</v>
      </c>
      <c r="N92" s="20"/>
      <c r="O92" s="20"/>
      <c r="P92" s="20"/>
      <c r="Q92" s="22"/>
      <c r="R92" s="21"/>
    </row>
    <row r="93" spans="2:18" x14ac:dyDescent="0.25">
      <c r="B93" s="2">
        <v>22</v>
      </c>
      <c r="C93" s="3">
        <v>2.2450000000000001</v>
      </c>
      <c r="D93" s="3" t="s">
        <v>24</v>
      </c>
      <c r="E93" s="19">
        <f t="shared" si="35"/>
        <v>1.6960000000000002</v>
      </c>
      <c r="F93" s="16">
        <f t="shared" si="36"/>
        <v>1</v>
      </c>
      <c r="G93" s="19">
        <f t="shared" si="37"/>
        <v>1.6960000000000002</v>
      </c>
      <c r="H93" s="1"/>
      <c r="I93" s="21"/>
      <c r="J93" s="21"/>
      <c r="K93" s="19"/>
      <c r="L93" s="16"/>
      <c r="M93" s="19"/>
      <c r="N93" s="24"/>
      <c r="O93" s="24"/>
      <c r="P93" s="24"/>
      <c r="Q93" s="22"/>
      <c r="R93" s="21"/>
    </row>
    <row r="94" spans="2:18" x14ac:dyDescent="0.25">
      <c r="B94" s="2">
        <v>23</v>
      </c>
      <c r="C94" s="3">
        <v>2.234</v>
      </c>
      <c r="D94" s="3"/>
      <c r="E94" s="19">
        <f t="shared" si="35"/>
        <v>2.2395</v>
      </c>
      <c r="F94" s="16">
        <f t="shared" si="36"/>
        <v>1</v>
      </c>
      <c r="G94" s="19">
        <f t="shared" si="37"/>
        <v>2.2395</v>
      </c>
      <c r="H94" s="1"/>
      <c r="I94" s="16"/>
      <c r="J94" s="16"/>
      <c r="K94" s="19"/>
      <c r="L94" s="16"/>
      <c r="M94" s="19"/>
      <c r="N94" s="24"/>
      <c r="O94" s="24"/>
      <c r="P94" s="24"/>
      <c r="Q94" s="22"/>
      <c r="R94" s="21"/>
    </row>
    <row r="95" spans="2:18" x14ac:dyDescent="0.25">
      <c r="B95" s="2">
        <v>24</v>
      </c>
      <c r="C95" s="3">
        <v>1.645</v>
      </c>
      <c r="D95" s="3"/>
      <c r="E95" s="19">
        <f t="shared" si="35"/>
        <v>1.9395</v>
      </c>
      <c r="F95" s="16">
        <f t="shared" si="36"/>
        <v>1</v>
      </c>
      <c r="G95" s="19">
        <f t="shared" si="37"/>
        <v>1.9395</v>
      </c>
      <c r="H95" s="1"/>
      <c r="I95" s="16"/>
      <c r="J95" s="16"/>
      <c r="K95" s="19"/>
      <c r="L95" s="16"/>
      <c r="M95" s="19"/>
      <c r="N95" s="20"/>
      <c r="O95" s="20"/>
      <c r="P95" s="20"/>
      <c r="R95" s="21"/>
    </row>
    <row r="96" spans="2:18" x14ac:dyDescent="0.25">
      <c r="B96" s="2">
        <v>26</v>
      </c>
      <c r="C96" s="3">
        <v>1.1539999999999999</v>
      </c>
      <c r="D96" s="3" t="s">
        <v>39</v>
      </c>
      <c r="E96" s="19">
        <f t="shared" si="35"/>
        <v>1.3995</v>
      </c>
      <c r="F96" s="16">
        <f t="shared" si="36"/>
        <v>2</v>
      </c>
      <c r="G96" s="19">
        <f t="shared" si="37"/>
        <v>2.7989999999999999</v>
      </c>
      <c r="H96" s="1"/>
      <c r="I96" s="2"/>
      <c r="J96" s="28"/>
      <c r="K96" s="19"/>
      <c r="L96" s="16"/>
      <c r="M96" s="19"/>
      <c r="N96" s="20"/>
      <c r="O96" s="20"/>
      <c r="P96" s="20"/>
      <c r="R96" s="21"/>
    </row>
    <row r="97" spans="2:18" ht="15" x14ac:dyDescent="0.25">
      <c r="B97" s="13"/>
      <c r="C97" s="30"/>
      <c r="D97" s="30"/>
      <c r="E97" s="13"/>
      <c r="F97" s="16"/>
      <c r="G97" s="19"/>
      <c r="H97" s="127" t="s">
        <v>10</v>
      </c>
      <c r="I97" s="127"/>
      <c r="J97" s="19" t="e">
        <f>#REF!</f>
        <v>#REF!</v>
      </c>
      <c r="K97" s="19" t="s">
        <v>11</v>
      </c>
      <c r="L97" s="16" t="e">
        <f>#REF!</f>
        <v>#REF!</v>
      </c>
      <c r="M97" s="19" t="e">
        <f>J97-L97</f>
        <v>#REF!</v>
      </c>
      <c r="N97" s="24"/>
      <c r="O97" s="14"/>
      <c r="P97" s="14"/>
    </row>
    <row r="98" spans="2:18" ht="15" x14ac:dyDescent="0.25">
      <c r="B98" s="1" t="s">
        <v>7</v>
      </c>
      <c r="C98" s="1"/>
      <c r="D98" s="121">
        <v>0.5</v>
      </c>
      <c r="E98" s="121"/>
      <c r="J98" s="13"/>
      <c r="K98" s="13"/>
      <c r="L98" s="13"/>
      <c r="M98" s="13"/>
      <c r="N98" s="14"/>
      <c r="O98" s="14"/>
      <c r="P98" s="14"/>
    </row>
    <row r="99" spans="2:18" x14ac:dyDescent="0.25">
      <c r="B99" s="2">
        <v>0</v>
      </c>
      <c r="C99" s="3">
        <v>1.8779999999999999</v>
      </c>
      <c r="D99" s="3" t="s">
        <v>31</v>
      </c>
      <c r="E99" s="16"/>
      <c r="F99" s="16"/>
      <c r="G99" s="16"/>
      <c r="H99" s="16"/>
      <c r="I99" s="17"/>
      <c r="J99" s="18"/>
      <c r="K99" s="19"/>
      <c r="L99" s="16"/>
      <c r="M99" s="19"/>
      <c r="N99" s="20"/>
      <c r="O99" s="20"/>
      <c r="P99" s="20"/>
      <c r="R99" s="21"/>
    </row>
    <row r="100" spans="2:18" x14ac:dyDescent="0.25">
      <c r="B100" s="2">
        <v>5</v>
      </c>
      <c r="C100" s="3">
        <v>1.873</v>
      </c>
      <c r="D100" s="3"/>
      <c r="E100" s="19">
        <f>(C99+C100)/2</f>
        <v>1.8754999999999999</v>
      </c>
      <c r="F100" s="16">
        <f>B100-B99</f>
        <v>5</v>
      </c>
      <c r="G100" s="19">
        <f>E100*F100</f>
        <v>9.3774999999999995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5">
      <c r="B101" s="2">
        <v>10</v>
      </c>
      <c r="C101" s="3">
        <v>1.859</v>
      </c>
      <c r="D101" s="3" t="s">
        <v>22</v>
      </c>
      <c r="E101" s="19">
        <f t="shared" ref="E101:E111" si="38">(C100+C101)/2</f>
        <v>1.8660000000000001</v>
      </c>
      <c r="F101" s="16">
        <f t="shared" ref="F101:F111" si="39">B101-B100</f>
        <v>5</v>
      </c>
      <c r="G101" s="19">
        <f t="shared" ref="G101:G111" si="40">E101*F101</f>
        <v>9.33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5">
      <c r="B102" s="2">
        <v>11</v>
      </c>
      <c r="C102" s="3">
        <v>1.038</v>
      </c>
      <c r="D102" s="3"/>
      <c r="E102" s="19">
        <f t="shared" si="38"/>
        <v>1.4485000000000001</v>
      </c>
      <c r="F102" s="16">
        <f t="shared" si="39"/>
        <v>1</v>
      </c>
      <c r="G102" s="19">
        <f t="shared" si="40"/>
        <v>1.4485000000000001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5">
      <c r="B103" s="2">
        <v>12</v>
      </c>
      <c r="C103" s="3">
        <v>0.64700000000000002</v>
      </c>
      <c r="D103" s="3"/>
      <c r="E103" s="19">
        <f t="shared" si="38"/>
        <v>0.84250000000000003</v>
      </c>
      <c r="F103" s="16">
        <f t="shared" si="39"/>
        <v>1</v>
      </c>
      <c r="G103" s="19">
        <f t="shared" si="40"/>
        <v>0.84250000000000003</v>
      </c>
      <c r="H103" s="16"/>
      <c r="I103" s="2">
        <v>0</v>
      </c>
      <c r="J103" s="3">
        <v>1.8779999999999999</v>
      </c>
      <c r="K103" s="19"/>
      <c r="L103" s="16"/>
      <c r="M103" s="19"/>
      <c r="N103" s="20"/>
      <c r="O103" s="20"/>
      <c r="P103" s="20"/>
      <c r="Q103" s="22"/>
      <c r="R103" s="21"/>
    </row>
    <row r="104" spans="2:18" x14ac:dyDescent="0.25">
      <c r="B104" s="2">
        <v>13</v>
      </c>
      <c r="C104" s="3">
        <v>0.25900000000000001</v>
      </c>
      <c r="D104" s="3"/>
      <c r="E104" s="19">
        <f t="shared" si="38"/>
        <v>0.45300000000000001</v>
      </c>
      <c r="F104" s="16">
        <f t="shared" si="39"/>
        <v>1</v>
      </c>
      <c r="G104" s="19">
        <f t="shared" si="40"/>
        <v>0.45300000000000001</v>
      </c>
      <c r="H104" s="16"/>
      <c r="I104" s="2">
        <v>5</v>
      </c>
      <c r="J104" s="3">
        <v>1.873</v>
      </c>
      <c r="K104" s="19">
        <f t="shared" ref="K104:K106" si="41">AVERAGE(J103,J104)</f>
        <v>1.8754999999999999</v>
      </c>
      <c r="L104" s="16">
        <f t="shared" ref="L104:L106" si="42">I104-I103</f>
        <v>5</v>
      </c>
      <c r="M104" s="19">
        <f t="shared" ref="M104:M111" si="43">L104*K104</f>
        <v>9.3774999999999995</v>
      </c>
      <c r="N104" s="20"/>
      <c r="O104" s="20"/>
      <c r="P104" s="20"/>
      <c r="Q104" s="22"/>
      <c r="R104" s="21"/>
    </row>
    <row r="105" spans="2:18" x14ac:dyDescent="0.25">
      <c r="B105" s="2">
        <v>15</v>
      </c>
      <c r="C105" s="3">
        <v>0.155</v>
      </c>
      <c r="D105" s="3" t="s">
        <v>23</v>
      </c>
      <c r="E105" s="19">
        <f t="shared" si="38"/>
        <v>0.20700000000000002</v>
      </c>
      <c r="F105" s="16">
        <f t="shared" si="39"/>
        <v>2</v>
      </c>
      <c r="G105" s="19">
        <f t="shared" si="40"/>
        <v>0.41400000000000003</v>
      </c>
      <c r="H105" s="16"/>
      <c r="I105" s="2">
        <v>8.6999999999999993</v>
      </c>
      <c r="J105" s="3">
        <v>1.859</v>
      </c>
      <c r="K105" s="19">
        <f t="shared" si="41"/>
        <v>1.8660000000000001</v>
      </c>
      <c r="L105" s="16">
        <f t="shared" si="42"/>
        <v>3.6999999999999993</v>
      </c>
      <c r="M105" s="19">
        <f t="shared" si="43"/>
        <v>6.9041999999999994</v>
      </c>
      <c r="N105" s="20"/>
      <c r="O105" s="20"/>
      <c r="P105" s="20"/>
      <c r="Q105" s="22"/>
      <c r="R105" s="21"/>
    </row>
    <row r="106" spans="2:18" x14ac:dyDescent="0.25">
      <c r="B106" s="2">
        <v>17</v>
      </c>
      <c r="C106" s="3">
        <v>0.25800000000000001</v>
      </c>
      <c r="D106" s="3"/>
      <c r="E106" s="19">
        <f t="shared" si="38"/>
        <v>0.20650000000000002</v>
      </c>
      <c r="F106" s="16">
        <f t="shared" si="39"/>
        <v>2</v>
      </c>
      <c r="G106" s="19">
        <f t="shared" si="40"/>
        <v>0.41300000000000003</v>
      </c>
      <c r="H106" s="16"/>
      <c r="I106" s="60">
        <f>I105+(J105-J106)*1.5</f>
        <v>13.288499999999999</v>
      </c>
      <c r="J106" s="61">
        <v>-1.2</v>
      </c>
      <c r="K106" s="19">
        <f t="shared" si="41"/>
        <v>0.32950000000000002</v>
      </c>
      <c r="L106" s="16">
        <f t="shared" si="42"/>
        <v>4.5884999999999998</v>
      </c>
      <c r="M106" s="19">
        <f t="shared" si="43"/>
        <v>1.51191075</v>
      </c>
      <c r="N106" s="20"/>
      <c r="O106" s="20"/>
      <c r="P106" s="20"/>
      <c r="Q106" s="22"/>
      <c r="R106" s="21"/>
    </row>
    <row r="107" spans="2:18" x14ac:dyDescent="0.25">
      <c r="B107" s="2">
        <v>18</v>
      </c>
      <c r="C107" s="3">
        <v>0.65200000000000002</v>
      </c>
      <c r="D107" s="3"/>
      <c r="E107" s="19">
        <f t="shared" si="38"/>
        <v>0.45500000000000002</v>
      </c>
      <c r="F107" s="16">
        <f t="shared" si="39"/>
        <v>1</v>
      </c>
      <c r="G107" s="19">
        <f t="shared" si="40"/>
        <v>0.45500000000000002</v>
      </c>
      <c r="H107" s="16"/>
      <c r="I107" s="62">
        <f>I106+1.5</f>
        <v>14.788499999999999</v>
      </c>
      <c r="J107" s="63">
        <f>J106</f>
        <v>-1.2</v>
      </c>
      <c r="K107" s="19">
        <f>AVERAGE(J106,J107)</f>
        <v>-1.2</v>
      </c>
      <c r="L107" s="16">
        <f>I107-I106</f>
        <v>1.5</v>
      </c>
      <c r="M107" s="19">
        <f t="shared" si="43"/>
        <v>-1.7999999999999998</v>
      </c>
      <c r="N107" s="24"/>
      <c r="O107" s="24"/>
      <c r="P107" s="24"/>
      <c r="Q107" s="22"/>
      <c r="R107" s="21"/>
    </row>
    <row r="108" spans="2:18" x14ac:dyDescent="0.25">
      <c r="B108" s="2">
        <v>19</v>
      </c>
      <c r="C108" s="3">
        <v>1.0229999999999999</v>
      </c>
      <c r="D108" s="3"/>
      <c r="E108" s="19">
        <f t="shared" si="38"/>
        <v>0.83749999999999991</v>
      </c>
      <c r="F108" s="16">
        <f t="shared" si="39"/>
        <v>1</v>
      </c>
      <c r="G108" s="19">
        <f t="shared" si="40"/>
        <v>0.83749999999999991</v>
      </c>
      <c r="H108" s="16"/>
      <c r="I108" s="60">
        <f>I107+1.5</f>
        <v>16.288499999999999</v>
      </c>
      <c r="J108" s="61">
        <f>J106</f>
        <v>-1.2</v>
      </c>
      <c r="K108" s="19">
        <f t="shared" ref="K108:K111" si="44">AVERAGE(J107,J108)</f>
        <v>-1.2</v>
      </c>
      <c r="L108" s="16">
        <f t="shared" ref="L108:L111" si="45">I108-I107</f>
        <v>1.5</v>
      </c>
      <c r="M108" s="19">
        <f t="shared" si="43"/>
        <v>-1.7999999999999998</v>
      </c>
      <c r="N108" s="20"/>
      <c r="O108" s="20"/>
      <c r="P108" s="20"/>
      <c r="Q108" s="22"/>
      <c r="R108" s="21"/>
    </row>
    <row r="109" spans="2:18" x14ac:dyDescent="0.25">
      <c r="B109" s="2">
        <v>20</v>
      </c>
      <c r="C109" s="3">
        <v>2.0920000000000001</v>
      </c>
      <c r="D109" s="3" t="s">
        <v>24</v>
      </c>
      <c r="E109" s="19">
        <f t="shared" si="38"/>
        <v>1.5575000000000001</v>
      </c>
      <c r="F109" s="16">
        <f t="shared" si="39"/>
        <v>1</v>
      </c>
      <c r="G109" s="19">
        <f t="shared" si="40"/>
        <v>1.5575000000000001</v>
      </c>
      <c r="H109" s="1"/>
      <c r="I109" s="60">
        <f>I108+(J109-J108)*1.5</f>
        <v>21.226499999999998</v>
      </c>
      <c r="J109" s="64">
        <v>2.0920000000000001</v>
      </c>
      <c r="K109" s="19">
        <f t="shared" si="44"/>
        <v>0.44600000000000006</v>
      </c>
      <c r="L109" s="16">
        <f t="shared" si="45"/>
        <v>4.9379999999999988</v>
      </c>
      <c r="M109" s="19">
        <f t="shared" si="43"/>
        <v>2.2023479999999998</v>
      </c>
      <c r="N109" s="24"/>
      <c r="O109" s="24"/>
      <c r="P109" s="24"/>
      <c r="Q109" s="22"/>
      <c r="R109" s="21"/>
    </row>
    <row r="110" spans="2:18" x14ac:dyDescent="0.25">
      <c r="B110" s="2">
        <v>25</v>
      </c>
      <c r="C110" s="3">
        <v>2.1030000000000002</v>
      </c>
      <c r="D110" s="3"/>
      <c r="E110" s="19">
        <f t="shared" si="38"/>
        <v>2.0975000000000001</v>
      </c>
      <c r="F110" s="16">
        <f t="shared" si="39"/>
        <v>5</v>
      </c>
      <c r="G110" s="19">
        <f t="shared" si="40"/>
        <v>10.487500000000001</v>
      </c>
      <c r="H110" s="1"/>
      <c r="I110" s="2">
        <v>25</v>
      </c>
      <c r="J110" s="3">
        <v>2.1030000000000002</v>
      </c>
      <c r="K110" s="19">
        <f t="shared" si="44"/>
        <v>2.0975000000000001</v>
      </c>
      <c r="L110" s="16">
        <f t="shared" si="45"/>
        <v>3.7735000000000021</v>
      </c>
      <c r="M110" s="19">
        <f t="shared" si="43"/>
        <v>7.9149162500000045</v>
      </c>
      <c r="N110" s="24"/>
      <c r="O110" s="24"/>
      <c r="P110" s="24"/>
      <c r="Q110" s="22"/>
      <c r="R110" s="21"/>
    </row>
    <row r="111" spans="2:18" x14ac:dyDescent="0.25">
      <c r="B111" s="2">
        <v>30</v>
      </c>
      <c r="C111" s="3">
        <v>2.1080000000000001</v>
      </c>
      <c r="D111" s="3" t="s">
        <v>29</v>
      </c>
      <c r="E111" s="19">
        <f t="shared" si="38"/>
        <v>2.1055000000000001</v>
      </c>
      <c r="F111" s="16">
        <f t="shared" si="39"/>
        <v>5</v>
      </c>
      <c r="G111" s="19">
        <f t="shared" si="40"/>
        <v>10.5275</v>
      </c>
      <c r="H111" s="1"/>
      <c r="I111" s="2">
        <v>30</v>
      </c>
      <c r="J111" s="3">
        <v>2.1080000000000001</v>
      </c>
      <c r="K111" s="19">
        <f t="shared" si="44"/>
        <v>2.1055000000000001</v>
      </c>
      <c r="L111" s="16">
        <f t="shared" si="45"/>
        <v>5</v>
      </c>
      <c r="M111" s="19">
        <f t="shared" si="43"/>
        <v>10.5275</v>
      </c>
      <c r="N111" s="20"/>
      <c r="O111" s="20"/>
      <c r="P111" s="20"/>
      <c r="R111" s="21"/>
    </row>
    <row r="112" spans="2:18" ht="15" x14ac:dyDescent="0.25">
      <c r="B112" s="13"/>
      <c r="C112" s="30"/>
      <c r="D112" s="30"/>
      <c r="E112" s="13"/>
      <c r="F112" s="16"/>
      <c r="G112" s="19"/>
      <c r="H112" s="127" t="s">
        <v>10</v>
      </c>
      <c r="I112" s="127"/>
      <c r="J112" s="19" t="e">
        <f>#REF!</f>
        <v>#REF!</v>
      </c>
      <c r="K112" s="19" t="s">
        <v>11</v>
      </c>
      <c r="L112" s="16" t="e">
        <f>#REF!</f>
        <v>#REF!</v>
      </c>
      <c r="M112" s="19" t="e">
        <f>J112-L112</f>
        <v>#REF!</v>
      </c>
      <c r="N112" s="24"/>
      <c r="O112" s="14"/>
      <c r="P112" s="14"/>
    </row>
    <row r="113" spans="2:18" ht="15" x14ac:dyDescent="0.25">
      <c r="B113" s="1" t="s">
        <v>7</v>
      </c>
      <c r="C113" s="1"/>
      <c r="D113" s="121">
        <v>0.6</v>
      </c>
      <c r="E113" s="121"/>
      <c r="J113" s="13"/>
      <c r="K113" s="13"/>
      <c r="L113" s="13"/>
      <c r="M113" s="13"/>
      <c r="N113" s="14"/>
      <c r="O113" s="14"/>
      <c r="P113" s="14"/>
    </row>
    <row r="114" spans="2:18" x14ac:dyDescent="0.25">
      <c r="B114" s="2">
        <v>0</v>
      </c>
      <c r="C114" s="3">
        <v>0.72499999999999998</v>
      </c>
      <c r="D114" s="3" t="s">
        <v>39</v>
      </c>
      <c r="E114" s="16"/>
      <c r="F114" s="16"/>
      <c r="G114" s="16"/>
      <c r="H114" s="16"/>
      <c r="I114" s="2">
        <v>0</v>
      </c>
      <c r="J114" s="3">
        <v>0.72499999999999998</v>
      </c>
      <c r="K114" s="19"/>
      <c r="L114" s="16"/>
      <c r="M114" s="19"/>
      <c r="N114" s="20"/>
      <c r="O114" s="20"/>
      <c r="P114" s="20"/>
      <c r="R114" s="21"/>
    </row>
    <row r="115" spans="2:18" x14ac:dyDescent="0.25">
      <c r="B115" s="2">
        <v>2</v>
      </c>
      <c r="C115" s="3">
        <v>1.6</v>
      </c>
      <c r="D115" s="3"/>
      <c r="E115" s="19">
        <f>(C114+C115)/2</f>
        <v>1.1625000000000001</v>
      </c>
      <c r="F115" s="16">
        <f>B115-B114</f>
        <v>2</v>
      </c>
      <c r="G115" s="19">
        <f>E115*F115</f>
        <v>2.3250000000000002</v>
      </c>
      <c r="H115" s="16"/>
      <c r="I115" s="2">
        <v>2</v>
      </c>
      <c r="J115" s="3">
        <v>1.6</v>
      </c>
      <c r="K115" s="19">
        <f t="shared" ref="K115:K121" si="46">AVERAGE(J114,J115)</f>
        <v>1.1625000000000001</v>
      </c>
      <c r="L115" s="16">
        <f t="shared" ref="L115:L121" si="47">I115-I114</f>
        <v>2</v>
      </c>
      <c r="M115" s="19">
        <f t="shared" ref="M115:M124" si="48">L115*K115</f>
        <v>2.3250000000000002</v>
      </c>
      <c r="N115" s="20"/>
      <c r="O115" s="20"/>
      <c r="P115" s="20"/>
      <c r="Q115" s="22"/>
      <c r="R115" s="21"/>
    </row>
    <row r="116" spans="2:18" x14ac:dyDescent="0.25">
      <c r="B116" s="2">
        <v>3</v>
      </c>
      <c r="C116" s="3">
        <v>2.129</v>
      </c>
      <c r="D116" s="3"/>
      <c r="E116" s="19">
        <f t="shared" ref="E116:E128" si="49">(C115+C116)/2</f>
        <v>1.8645</v>
      </c>
      <c r="F116" s="16">
        <f t="shared" ref="F116:F128" si="50">B116-B115</f>
        <v>1</v>
      </c>
      <c r="G116" s="19">
        <f t="shared" ref="G116:G128" si="51">E116*F116</f>
        <v>1.8645</v>
      </c>
      <c r="H116" s="16"/>
      <c r="I116" s="2">
        <v>3</v>
      </c>
      <c r="J116" s="3">
        <v>2.129</v>
      </c>
      <c r="K116" s="19">
        <f t="shared" si="46"/>
        <v>1.8645</v>
      </c>
      <c r="L116" s="16">
        <f t="shared" si="47"/>
        <v>1</v>
      </c>
      <c r="M116" s="19">
        <f t="shared" si="48"/>
        <v>1.8645</v>
      </c>
      <c r="N116" s="20"/>
      <c r="O116" s="20"/>
      <c r="P116" s="20"/>
      <c r="Q116" s="22"/>
      <c r="R116" s="21"/>
    </row>
    <row r="117" spans="2:18" x14ac:dyDescent="0.25">
      <c r="B117" s="2">
        <v>4</v>
      </c>
      <c r="C117" s="3">
        <v>2.1019999999999999</v>
      </c>
      <c r="D117" s="3" t="s">
        <v>22</v>
      </c>
      <c r="E117" s="19">
        <f t="shared" si="49"/>
        <v>2.1154999999999999</v>
      </c>
      <c r="F117" s="16">
        <f t="shared" si="50"/>
        <v>1</v>
      </c>
      <c r="G117" s="19">
        <f t="shared" si="51"/>
        <v>2.1154999999999999</v>
      </c>
      <c r="H117" s="16"/>
      <c r="I117" s="2">
        <v>3.5</v>
      </c>
      <c r="J117" s="3">
        <v>2.1019999999999999</v>
      </c>
      <c r="K117" s="19">
        <f t="shared" si="46"/>
        <v>2.1154999999999999</v>
      </c>
      <c r="L117" s="16">
        <f t="shared" si="47"/>
        <v>0.5</v>
      </c>
      <c r="M117" s="19">
        <f t="shared" si="48"/>
        <v>1.05775</v>
      </c>
      <c r="N117" s="20"/>
      <c r="O117" s="20"/>
      <c r="P117" s="20"/>
      <c r="Q117" s="22"/>
      <c r="R117" s="21"/>
    </row>
    <row r="118" spans="2:18" x14ac:dyDescent="0.25">
      <c r="B118" s="2">
        <v>5</v>
      </c>
      <c r="C118" s="3">
        <v>1.135</v>
      </c>
      <c r="D118" s="3"/>
      <c r="E118" s="19">
        <f t="shared" si="49"/>
        <v>1.6185</v>
      </c>
      <c r="F118" s="16">
        <f t="shared" si="50"/>
        <v>1</v>
      </c>
      <c r="G118" s="19">
        <f t="shared" si="51"/>
        <v>1.6185</v>
      </c>
      <c r="H118" s="16"/>
      <c r="I118" s="60">
        <f>I117+(J117-J118)*1.5</f>
        <v>8.4529999999999994</v>
      </c>
      <c r="J118" s="61">
        <v>-1.2</v>
      </c>
      <c r="K118" s="19">
        <f t="shared" si="46"/>
        <v>0.45099999999999996</v>
      </c>
      <c r="L118" s="16">
        <f t="shared" si="47"/>
        <v>4.9529999999999994</v>
      </c>
      <c r="M118" s="19">
        <f t="shared" si="48"/>
        <v>2.2338029999999995</v>
      </c>
      <c r="N118" s="20"/>
      <c r="O118" s="20"/>
      <c r="P118" s="20"/>
      <c r="Q118" s="22"/>
      <c r="R118" s="21"/>
    </row>
    <row r="119" spans="2:18" x14ac:dyDescent="0.25">
      <c r="B119" s="2">
        <v>6</v>
      </c>
      <c r="C119" s="3">
        <v>0.52700000000000002</v>
      </c>
      <c r="D119" s="3"/>
      <c r="E119" s="19">
        <f t="shared" si="49"/>
        <v>0.83099999999999996</v>
      </c>
      <c r="F119" s="16">
        <f t="shared" si="50"/>
        <v>1</v>
      </c>
      <c r="G119" s="19">
        <f t="shared" si="51"/>
        <v>0.83099999999999996</v>
      </c>
      <c r="H119" s="16"/>
      <c r="I119" s="62">
        <f>I118+1.5</f>
        <v>9.9529999999999994</v>
      </c>
      <c r="J119" s="63">
        <f>J118</f>
        <v>-1.2</v>
      </c>
      <c r="K119" s="19">
        <f t="shared" si="46"/>
        <v>-1.2</v>
      </c>
      <c r="L119" s="16">
        <f t="shared" si="47"/>
        <v>1.5</v>
      </c>
      <c r="M119" s="19">
        <f t="shared" si="48"/>
        <v>-1.7999999999999998</v>
      </c>
      <c r="N119" s="20"/>
      <c r="O119" s="20"/>
      <c r="P119" s="20"/>
      <c r="Q119" s="22"/>
      <c r="R119" s="21"/>
    </row>
    <row r="120" spans="2:18" x14ac:dyDescent="0.25">
      <c r="B120" s="2">
        <v>8</v>
      </c>
      <c r="C120" s="3">
        <v>0.22700000000000001</v>
      </c>
      <c r="D120" s="3"/>
      <c r="E120" s="19">
        <f t="shared" si="49"/>
        <v>0.377</v>
      </c>
      <c r="F120" s="16">
        <f t="shared" si="50"/>
        <v>2</v>
      </c>
      <c r="G120" s="19">
        <f t="shared" si="51"/>
        <v>0.754</v>
      </c>
      <c r="H120" s="16"/>
      <c r="I120" s="60">
        <f>I119+1.5</f>
        <v>11.452999999999999</v>
      </c>
      <c r="J120" s="61">
        <f>J118</f>
        <v>-1.2</v>
      </c>
      <c r="K120" s="19">
        <f t="shared" si="46"/>
        <v>-1.2</v>
      </c>
      <c r="L120" s="16">
        <f t="shared" si="47"/>
        <v>1.5</v>
      </c>
      <c r="M120" s="19">
        <f t="shared" si="48"/>
        <v>-1.7999999999999998</v>
      </c>
      <c r="N120" s="20"/>
      <c r="O120" s="20"/>
      <c r="P120" s="20"/>
      <c r="Q120" s="22"/>
      <c r="R120" s="21"/>
    </row>
    <row r="121" spans="2:18" x14ac:dyDescent="0.25">
      <c r="B121" s="2">
        <v>10</v>
      </c>
      <c r="C121" s="3">
        <v>0.124</v>
      </c>
      <c r="D121" s="3" t="s">
        <v>23</v>
      </c>
      <c r="E121" s="19">
        <f t="shared" si="49"/>
        <v>0.17549999999999999</v>
      </c>
      <c r="F121" s="16">
        <f t="shared" si="50"/>
        <v>2</v>
      </c>
      <c r="G121" s="19">
        <f t="shared" si="51"/>
        <v>0.35099999999999998</v>
      </c>
      <c r="H121" s="16"/>
      <c r="I121" s="60">
        <f>I120+(J121-J120)*1.5</f>
        <v>16.491499999999998</v>
      </c>
      <c r="J121" s="64">
        <v>2.1589999999999998</v>
      </c>
      <c r="K121" s="19">
        <f t="shared" si="46"/>
        <v>0.47949999999999993</v>
      </c>
      <c r="L121" s="16">
        <f t="shared" si="47"/>
        <v>5.0384999999999991</v>
      </c>
      <c r="M121" s="19">
        <f t="shared" si="48"/>
        <v>2.4159607499999991</v>
      </c>
      <c r="N121" s="20"/>
      <c r="O121" s="20"/>
      <c r="P121" s="20"/>
      <c r="Q121" s="22"/>
      <c r="R121" s="21"/>
    </row>
    <row r="122" spans="2:18" x14ac:dyDescent="0.25">
      <c r="B122" s="2">
        <v>12</v>
      </c>
      <c r="C122" s="3">
        <v>0.22800000000000001</v>
      </c>
      <c r="D122" s="3"/>
      <c r="E122" s="19">
        <f t="shared" si="49"/>
        <v>0.17599999999999999</v>
      </c>
      <c r="F122" s="16">
        <f t="shared" si="50"/>
        <v>2</v>
      </c>
      <c r="G122" s="19">
        <f t="shared" si="51"/>
        <v>0.35199999999999998</v>
      </c>
      <c r="H122" s="16"/>
      <c r="I122" s="2">
        <v>17</v>
      </c>
      <c r="J122" s="3">
        <v>2.1539999999999999</v>
      </c>
      <c r="K122" s="19">
        <f>AVERAGE(J121,J122)</f>
        <v>2.1564999999999999</v>
      </c>
      <c r="L122" s="16">
        <f>I122-I121</f>
        <v>0.50850000000000151</v>
      </c>
      <c r="M122" s="19">
        <f t="shared" si="48"/>
        <v>1.0965802500000033</v>
      </c>
      <c r="N122" s="24"/>
      <c r="O122" s="24"/>
      <c r="P122" s="24"/>
      <c r="Q122" s="22"/>
      <c r="R122" s="21"/>
    </row>
    <row r="123" spans="2:18" x14ac:dyDescent="0.25">
      <c r="B123" s="2">
        <v>14</v>
      </c>
      <c r="C123" s="3">
        <v>0.53700000000000003</v>
      </c>
      <c r="D123" s="3"/>
      <c r="E123" s="19">
        <f t="shared" si="49"/>
        <v>0.38250000000000001</v>
      </c>
      <c r="F123" s="16">
        <f t="shared" si="50"/>
        <v>2</v>
      </c>
      <c r="G123" s="19">
        <f t="shared" si="51"/>
        <v>0.76500000000000001</v>
      </c>
      <c r="H123" s="16"/>
      <c r="I123" s="2">
        <v>18</v>
      </c>
      <c r="J123" s="3">
        <v>1.4339999999999999</v>
      </c>
      <c r="K123" s="19">
        <f t="shared" ref="K123:K124" si="52">AVERAGE(J122,J123)</f>
        <v>1.794</v>
      </c>
      <c r="L123" s="16">
        <f t="shared" ref="L123:L124" si="53">I123-I122</f>
        <v>1</v>
      </c>
      <c r="M123" s="19">
        <f t="shared" si="48"/>
        <v>1.794</v>
      </c>
      <c r="N123" s="20"/>
      <c r="O123" s="20"/>
      <c r="P123" s="20"/>
      <c r="Q123" s="22"/>
      <c r="R123" s="21"/>
    </row>
    <row r="124" spans="2:18" x14ac:dyDescent="0.25">
      <c r="B124" s="2">
        <v>15</v>
      </c>
      <c r="C124" s="3">
        <v>1.1830000000000001</v>
      </c>
      <c r="D124" s="3"/>
      <c r="E124" s="19">
        <f t="shared" si="49"/>
        <v>0.8600000000000001</v>
      </c>
      <c r="F124" s="16">
        <f t="shared" si="50"/>
        <v>1</v>
      </c>
      <c r="G124" s="19">
        <f t="shared" si="51"/>
        <v>0.8600000000000001</v>
      </c>
      <c r="H124" s="1"/>
      <c r="I124" s="2">
        <v>20</v>
      </c>
      <c r="J124" s="3">
        <v>0.82299999999999995</v>
      </c>
      <c r="K124" s="19">
        <f t="shared" si="52"/>
        <v>1.1284999999999998</v>
      </c>
      <c r="L124" s="16">
        <f t="shared" si="53"/>
        <v>2</v>
      </c>
      <c r="M124" s="19">
        <f t="shared" si="48"/>
        <v>2.2569999999999997</v>
      </c>
      <c r="N124" s="24"/>
      <c r="O124" s="24"/>
      <c r="P124" s="24"/>
      <c r="Q124" s="22"/>
      <c r="R124" s="21"/>
    </row>
    <row r="125" spans="2:18" x14ac:dyDescent="0.25">
      <c r="B125" s="2">
        <v>16</v>
      </c>
      <c r="C125" s="3">
        <v>2.1589999999999998</v>
      </c>
      <c r="D125" s="3" t="s">
        <v>24</v>
      </c>
      <c r="E125" s="19">
        <f t="shared" si="49"/>
        <v>1.6709999999999998</v>
      </c>
      <c r="F125" s="16">
        <f t="shared" si="50"/>
        <v>1</v>
      </c>
      <c r="G125" s="19">
        <f t="shared" si="51"/>
        <v>1.6709999999999998</v>
      </c>
      <c r="H125" s="1"/>
      <c r="I125" s="16"/>
      <c r="J125" s="16"/>
      <c r="K125" s="19"/>
      <c r="L125" s="16"/>
      <c r="M125" s="19"/>
      <c r="N125" s="24"/>
      <c r="O125" s="24"/>
      <c r="P125" s="24"/>
      <c r="Q125" s="22"/>
      <c r="R125" s="21"/>
    </row>
    <row r="126" spans="2:18" x14ac:dyDescent="0.25">
      <c r="B126" s="2">
        <v>17</v>
      </c>
      <c r="C126" s="3">
        <v>2.1539999999999999</v>
      </c>
      <c r="D126" s="3"/>
      <c r="E126" s="19">
        <f t="shared" si="49"/>
        <v>2.1564999999999999</v>
      </c>
      <c r="F126" s="16">
        <f t="shared" si="50"/>
        <v>1</v>
      </c>
      <c r="G126" s="19">
        <f t="shared" si="51"/>
        <v>2.1564999999999999</v>
      </c>
      <c r="H126" s="1"/>
      <c r="I126" s="16"/>
      <c r="J126" s="16"/>
      <c r="K126" s="19"/>
      <c r="L126" s="16"/>
      <c r="M126" s="19"/>
      <c r="N126" s="20"/>
      <c r="O126" s="20"/>
      <c r="P126" s="20"/>
      <c r="R126" s="21"/>
    </row>
    <row r="127" spans="2:18" x14ac:dyDescent="0.25">
      <c r="B127" s="2">
        <v>18</v>
      </c>
      <c r="C127" s="3">
        <v>1.4339999999999999</v>
      </c>
      <c r="D127" s="3"/>
      <c r="E127" s="19">
        <f t="shared" si="49"/>
        <v>1.794</v>
      </c>
      <c r="F127" s="16">
        <f t="shared" si="50"/>
        <v>1</v>
      </c>
      <c r="G127" s="19">
        <f t="shared" si="51"/>
        <v>1.794</v>
      </c>
      <c r="H127" s="1"/>
      <c r="I127" s="2"/>
      <c r="J127" s="28"/>
      <c r="K127" s="19"/>
      <c r="L127" s="16"/>
      <c r="M127" s="19"/>
      <c r="N127" s="20"/>
      <c r="O127" s="20"/>
      <c r="P127" s="20"/>
      <c r="R127" s="21"/>
    </row>
    <row r="128" spans="2:18" x14ac:dyDescent="0.25">
      <c r="B128" s="2">
        <v>20</v>
      </c>
      <c r="C128" s="3">
        <v>0.82299999999999995</v>
      </c>
      <c r="D128" s="3" t="s">
        <v>39</v>
      </c>
      <c r="E128" s="19">
        <f t="shared" si="49"/>
        <v>1.1284999999999998</v>
      </c>
      <c r="F128" s="16">
        <f t="shared" si="50"/>
        <v>2</v>
      </c>
      <c r="G128" s="19">
        <f t="shared" si="51"/>
        <v>2.2569999999999997</v>
      </c>
      <c r="H128" s="1"/>
      <c r="I128" s="17"/>
      <c r="J128" s="17"/>
      <c r="K128" s="19"/>
      <c r="L128" s="16"/>
      <c r="M128" s="19"/>
      <c r="N128" s="20"/>
      <c r="O128" s="20"/>
      <c r="P128" s="20"/>
      <c r="R128" s="21"/>
    </row>
    <row r="129" spans="2:18" ht="15" x14ac:dyDescent="0.25">
      <c r="B129" s="1" t="s">
        <v>7</v>
      </c>
      <c r="C129" s="1"/>
      <c r="D129" s="121">
        <v>0.7</v>
      </c>
      <c r="E129" s="121"/>
      <c r="J129" s="13"/>
      <c r="K129" s="13"/>
      <c r="L129" s="13"/>
      <c r="M129" s="13"/>
      <c r="N129" s="14"/>
      <c r="O129" s="14"/>
      <c r="P129" s="14"/>
    </row>
    <row r="130" spans="2:18" x14ac:dyDescent="0.25">
      <c r="B130" s="2">
        <v>0</v>
      </c>
      <c r="C130" s="3">
        <v>0.97299999999999998</v>
      </c>
      <c r="D130" s="3" t="s">
        <v>39</v>
      </c>
      <c r="E130" s="16"/>
      <c r="F130" s="16"/>
      <c r="G130" s="16"/>
      <c r="H130" s="16"/>
      <c r="I130" s="17"/>
      <c r="J130" s="18"/>
      <c r="K130" s="19"/>
      <c r="L130" s="16"/>
      <c r="M130" s="19"/>
      <c r="N130" s="20"/>
      <c r="O130" s="20"/>
      <c r="P130" s="20"/>
      <c r="R130" s="21"/>
    </row>
    <row r="131" spans="2:18" x14ac:dyDescent="0.25">
      <c r="B131" s="2">
        <v>2</v>
      </c>
      <c r="C131" s="3">
        <v>1.571</v>
      </c>
      <c r="D131" s="3"/>
      <c r="E131" s="19">
        <f>(C130+C131)/2</f>
        <v>1.272</v>
      </c>
      <c r="F131" s="16">
        <f>B131-B130</f>
        <v>2</v>
      </c>
      <c r="G131" s="19">
        <f>E131*F131</f>
        <v>2.544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5">
      <c r="B132" s="2">
        <v>4</v>
      </c>
      <c r="C132" s="3">
        <v>3.4510000000000001</v>
      </c>
      <c r="D132" s="3"/>
      <c r="E132" s="19">
        <f t="shared" ref="E132:E144" si="54">(C131+C132)/2</f>
        <v>2.5110000000000001</v>
      </c>
      <c r="F132" s="16">
        <f t="shared" ref="F132:F144" si="55">B132-B131</f>
        <v>2</v>
      </c>
      <c r="G132" s="19">
        <f t="shared" ref="G132:G144" si="56">E132*F132</f>
        <v>5.0220000000000002</v>
      </c>
      <c r="H132" s="16"/>
      <c r="I132" s="2"/>
      <c r="J132" s="2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5">
      <c r="B133" s="2">
        <v>8</v>
      </c>
      <c r="C133" s="3">
        <v>3.4620000000000002</v>
      </c>
      <c r="D133" s="3" t="s">
        <v>22</v>
      </c>
      <c r="E133" s="19">
        <f t="shared" si="54"/>
        <v>3.4565000000000001</v>
      </c>
      <c r="F133" s="16">
        <f t="shared" si="55"/>
        <v>4</v>
      </c>
      <c r="G133" s="19">
        <f t="shared" si="56"/>
        <v>13.826000000000001</v>
      </c>
      <c r="H133" s="16"/>
      <c r="I133" s="2"/>
      <c r="J133" s="2"/>
      <c r="K133" s="19"/>
      <c r="L133" s="16"/>
      <c r="M133" s="19"/>
      <c r="N133" s="20"/>
      <c r="O133" s="20"/>
      <c r="P133" s="20"/>
      <c r="Q133" s="22"/>
      <c r="R133" s="21"/>
    </row>
    <row r="134" spans="2:18" x14ac:dyDescent="0.25">
      <c r="B134" s="2">
        <v>9</v>
      </c>
      <c r="C134" s="3">
        <v>1.8720000000000001</v>
      </c>
      <c r="D134" s="3"/>
      <c r="E134" s="19">
        <f t="shared" si="54"/>
        <v>2.6670000000000003</v>
      </c>
      <c r="F134" s="16">
        <f t="shared" si="55"/>
        <v>1</v>
      </c>
      <c r="G134" s="19">
        <f t="shared" si="56"/>
        <v>2.6670000000000003</v>
      </c>
      <c r="H134" s="16"/>
      <c r="I134" s="2"/>
      <c r="J134" s="2"/>
      <c r="K134" s="19"/>
      <c r="L134" s="16"/>
      <c r="M134" s="19"/>
      <c r="N134" s="20"/>
      <c r="O134" s="20"/>
      <c r="P134" s="20"/>
      <c r="Q134" s="22"/>
      <c r="R134" s="21"/>
    </row>
    <row r="135" spans="2:18" x14ac:dyDescent="0.25">
      <c r="B135" s="2">
        <v>11</v>
      </c>
      <c r="C135" s="3">
        <v>0.53100000000000003</v>
      </c>
      <c r="D135" s="3"/>
      <c r="E135" s="19">
        <f t="shared" si="54"/>
        <v>1.2015</v>
      </c>
      <c r="F135" s="16">
        <f t="shared" si="55"/>
        <v>2</v>
      </c>
      <c r="G135" s="19">
        <f t="shared" si="56"/>
        <v>2.403</v>
      </c>
      <c r="H135" s="16"/>
      <c r="I135" s="2"/>
      <c r="J135" s="2"/>
      <c r="K135" s="19"/>
      <c r="L135" s="16"/>
      <c r="M135" s="19"/>
      <c r="N135" s="20"/>
      <c r="O135" s="20"/>
      <c r="P135" s="20"/>
      <c r="Q135" s="22"/>
      <c r="R135" s="21"/>
    </row>
    <row r="136" spans="2:18" x14ac:dyDescent="0.25">
      <c r="B136" s="2">
        <v>13</v>
      </c>
      <c r="C136" s="3">
        <v>-0.26800000000000002</v>
      </c>
      <c r="D136" s="3"/>
      <c r="E136" s="19">
        <f t="shared" si="54"/>
        <v>0.13150000000000001</v>
      </c>
      <c r="F136" s="16">
        <f t="shared" si="55"/>
        <v>2</v>
      </c>
      <c r="G136" s="19">
        <f t="shared" si="56"/>
        <v>0.26300000000000001</v>
      </c>
      <c r="H136" s="16"/>
      <c r="I136" s="2">
        <v>0</v>
      </c>
      <c r="J136" s="3">
        <v>0.97299999999999998</v>
      </c>
      <c r="K136" s="19"/>
      <c r="L136" s="16"/>
      <c r="M136" s="19"/>
      <c r="N136" s="20"/>
      <c r="O136" s="20"/>
      <c r="P136" s="20"/>
      <c r="Q136" s="22"/>
      <c r="R136" s="21"/>
    </row>
    <row r="137" spans="2:18" x14ac:dyDescent="0.25">
      <c r="B137" s="2">
        <v>15</v>
      </c>
      <c r="C137" s="3">
        <v>-0.373</v>
      </c>
      <c r="D137" s="3" t="s">
        <v>23</v>
      </c>
      <c r="E137" s="19">
        <f t="shared" si="54"/>
        <v>-0.32050000000000001</v>
      </c>
      <c r="F137" s="16">
        <f t="shared" si="55"/>
        <v>2</v>
      </c>
      <c r="G137" s="19">
        <f t="shared" si="56"/>
        <v>-0.64100000000000001</v>
      </c>
      <c r="H137" s="16"/>
      <c r="I137" s="2">
        <v>2</v>
      </c>
      <c r="J137" s="3">
        <v>1.571</v>
      </c>
      <c r="K137" s="19">
        <f t="shared" ref="K137" si="57">AVERAGE(J136,J137)</f>
        <v>1.272</v>
      </c>
      <c r="L137" s="16">
        <f t="shared" ref="L137" si="58">I137-I136</f>
        <v>2</v>
      </c>
      <c r="M137" s="19">
        <f t="shared" ref="M137:M144" si="59">L137*K137</f>
        <v>2.544</v>
      </c>
      <c r="N137" s="20"/>
      <c r="O137" s="20"/>
      <c r="P137" s="20"/>
      <c r="Q137" s="22"/>
      <c r="R137" s="21"/>
    </row>
    <row r="138" spans="2:18" x14ac:dyDescent="0.25">
      <c r="B138" s="2">
        <v>17</v>
      </c>
      <c r="C138" s="3">
        <v>-0.27100000000000002</v>
      </c>
      <c r="D138" s="3"/>
      <c r="E138" s="19">
        <f t="shared" si="54"/>
        <v>-0.32200000000000001</v>
      </c>
      <c r="F138" s="16">
        <f t="shared" si="55"/>
        <v>2</v>
      </c>
      <c r="G138" s="19">
        <f t="shared" si="56"/>
        <v>-0.64400000000000002</v>
      </c>
      <c r="H138" s="16"/>
      <c r="I138" s="2">
        <v>4</v>
      </c>
      <c r="J138" s="3">
        <v>3.4510000000000001</v>
      </c>
      <c r="K138" s="19">
        <f>AVERAGE(J137,J138)</f>
        <v>2.5110000000000001</v>
      </c>
      <c r="L138" s="16">
        <f>I138-I137</f>
        <v>2</v>
      </c>
      <c r="M138" s="19">
        <f t="shared" si="59"/>
        <v>5.0220000000000002</v>
      </c>
      <c r="N138" s="24"/>
      <c r="O138" s="24"/>
      <c r="P138" s="24"/>
      <c r="Q138" s="22"/>
      <c r="R138" s="21"/>
    </row>
    <row r="139" spans="2:18" x14ac:dyDescent="0.25">
      <c r="B139" s="2">
        <v>19</v>
      </c>
      <c r="C139" s="3">
        <v>0.46200000000000002</v>
      </c>
      <c r="D139" s="3"/>
      <c r="E139" s="19">
        <f t="shared" si="54"/>
        <v>9.5500000000000002E-2</v>
      </c>
      <c r="F139" s="16">
        <f t="shared" si="55"/>
        <v>2</v>
      </c>
      <c r="G139" s="19">
        <f t="shared" si="56"/>
        <v>0.191</v>
      </c>
      <c r="H139" s="16"/>
      <c r="I139" s="2">
        <v>8</v>
      </c>
      <c r="J139" s="3">
        <v>3.4620000000000002</v>
      </c>
      <c r="K139" s="19">
        <f t="shared" ref="K139:K144" si="60">AVERAGE(J138,J139)</f>
        <v>3.4565000000000001</v>
      </c>
      <c r="L139" s="16">
        <f t="shared" ref="L139:L144" si="61">I139-I138</f>
        <v>4</v>
      </c>
      <c r="M139" s="19">
        <f t="shared" si="59"/>
        <v>13.826000000000001</v>
      </c>
      <c r="N139" s="20"/>
      <c r="O139" s="20"/>
      <c r="P139" s="20"/>
      <c r="Q139" s="22"/>
      <c r="R139" s="21"/>
    </row>
    <row r="140" spans="2:18" x14ac:dyDescent="0.25">
      <c r="B140" s="2">
        <v>21</v>
      </c>
      <c r="C140" s="3">
        <v>1.3759999999999999</v>
      </c>
      <c r="D140" s="3"/>
      <c r="E140" s="19">
        <f t="shared" si="54"/>
        <v>0.91899999999999993</v>
      </c>
      <c r="F140" s="16">
        <f t="shared" si="55"/>
        <v>2</v>
      </c>
      <c r="G140" s="19">
        <f t="shared" si="56"/>
        <v>1.8379999999999999</v>
      </c>
      <c r="H140" s="1"/>
      <c r="I140" s="2">
        <v>9</v>
      </c>
      <c r="J140" s="3">
        <v>1.8720000000000001</v>
      </c>
      <c r="K140" s="19">
        <f t="shared" si="60"/>
        <v>2.6670000000000003</v>
      </c>
      <c r="L140" s="16">
        <f t="shared" si="61"/>
        <v>1</v>
      </c>
      <c r="M140" s="19">
        <f t="shared" si="59"/>
        <v>2.6670000000000003</v>
      </c>
      <c r="N140" s="24"/>
      <c r="O140" s="24"/>
      <c r="P140" s="24"/>
      <c r="Q140" s="22"/>
      <c r="R140" s="21"/>
    </row>
    <row r="141" spans="2:18" x14ac:dyDescent="0.25">
      <c r="B141" s="2">
        <v>22</v>
      </c>
      <c r="C141" s="3">
        <v>2.1219999999999999</v>
      </c>
      <c r="D141" s="3" t="s">
        <v>24</v>
      </c>
      <c r="E141" s="19">
        <f t="shared" si="54"/>
        <v>1.7489999999999999</v>
      </c>
      <c r="F141" s="16">
        <f t="shared" si="55"/>
        <v>1</v>
      </c>
      <c r="G141" s="19">
        <f t="shared" si="56"/>
        <v>1.7489999999999999</v>
      </c>
      <c r="H141" s="1"/>
      <c r="I141" s="2">
        <v>11</v>
      </c>
      <c r="J141" s="3">
        <v>0.53100000000000003</v>
      </c>
      <c r="K141" s="19">
        <f t="shared" si="60"/>
        <v>1.2015</v>
      </c>
      <c r="L141" s="16">
        <f t="shared" si="61"/>
        <v>2</v>
      </c>
      <c r="M141" s="19">
        <f t="shared" si="59"/>
        <v>2.403</v>
      </c>
      <c r="N141" s="24"/>
      <c r="O141" s="24"/>
      <c r="P141" s="24"/>
      <c r="Q141" s="22"/>
      <c r="R141" s="21"/>
    </row>
    <row r="142" spans="2:18" x14ac:dyDescent="0.25">
      <c r="B142" s="2">
        <v>23</v>
      </c>
      <c r="C142" s="3">
        <v>2.117</v>
      </c>
      <c r="D142" s="3"/>
      <c r="E142" s="19">
        <f t="shared" si="54"/>
        <v>2.1194999999999999</v>
      </c>
      <c r="F142" s="16">
        <f t="shared" si="55"/>
        <v>1</v>
      </c>
      <c r="G142" s="19">
        <f t="shared" si="56"/>
        <v>2.1194999999999999</v>
      </c>
      <c r="H142" s="1"/>
      <c r="I142" s="60">
        <f>I141+(J141-J142)*1.5</f>
        <v>13.596499999999999</v>
      </c>
      <c r="J142" s="61">
        <v>-1.2</v>
      </c>
      <c r="K142" s="19">
        <f t="shared" si="60"/>
        <v>-0.33449999999999996</v>
      </c>
      <c r="L142" s="16">
        <f t="shared" si="61"/>
        <v>2.5964999999999989</v>
      </c>
      <c r="M142" s="19">
        <f t="shared" si="59"/>
        <v>-0.86852924999999959</v>
      </c>
      <c r="N142" s="20"/>
      <c r="O142" s="20"/>
      <c r="P142" s="20"/>
      <c r="R142" s="21"/>
    </row>
    <row r="143" spans="2:18" x14ac:dyDescent="0.25">
      <c r="B143" s="2">
        <v>24</v>
      </c>
      <c r="C143" s="3">
        <v>1.482</v>
      </c>
      <c r="D143" s="3"/>
      <c r="E143" s="19">
        <f t="shared" si="54"/>
        <v>1.7995000000000001</v>
      </c>
      <c r="F143" s="16">
        <f t="shared" si="55"/>
        <v>1</v>
      </c>
      <c r="G143" s="19">
        <f t="shared" si="56"/>
        <v>1.7995000000000001</v>
      </c>
      <c r="H143" s="1"/>
      <c r="I143" s="62">
        <f>I142+1.5</f>
        <v>15.096499999999999</v>
      </c>
      <c r="J143" s="63">
        <f>J142</f>
        <v>-1.2</v>
      </c>
      <c r="K143" s="19">
        <f t="shared" si="60"/>
        <v>-1.2</v>
      </c>
      <c r="L143" s="16">
        <f t="shared" si="61"/>
        <v>1.5</v>
      </c>
      <c r="M143" s="19">
        <f t="shared" si="59"/>
        <v>-1.7999999999999998</v>
      </c>
      <c r="N143" s="20"/>
      <c r="O143" s="20"/>
      <c r="P143" s="20"/>
      <c r="R143" s="21"/>
    </row>
    <row r="144" spans="2:18" x14ac:dyDescent="0.25">
      <c r="B144" s="2">
        <v>26</v>
      </c>
      <c r="C144" s="3">
        <v>0.66300000000000003</v>
      </c>
      <c r="D144" s="3" t="s">
        <v>39</v>
      </c>
      <c r="E144" s="19">
        <f t="shared" si="54"/>
        <v>1.0725</v>
      </c>
      <c r="F144" s="16">
        <f t="shared" si="55"/>
        <v>2</v>
      </c>
      <c r="G144" s="19">
        <f t="shared" si="56"/>
        <v>2.145</v>
      </c>
      <c r="H144" s="1"/>
      <c r="I144" s="60">
        <f>I143+1.5</f>
        <v>16.596499999999999</v>
      </c>
      <c r="J144" s="61">
        <f>J142</f>
        <v>-1.2</v>
      </c>
      <c r="K144" s="19">
        <f t="shared" si="60"/>
        <v>-1.2</v>
      </c>
      <c r="L144" s="16">
        <f t="shared" si="61"/>
        <v>1.5</v>
      </c>
      <c r="M144" s="19">
        <f t="shared" si="59"/>
        <v>-1.7999999999999998</v>
      </c>
      <c r="N144" s="20"/>
      <c r="O144" s="20"/>
      <c r="P144" s="20"/>
      <c r="R144" s="21"/>
    </row>
    <row r="145" spans="2:18" x14ac:dyDescent="0.25">
      <c r="B145" s="18"/>
      <c r="C145" s="44"/>
      <c r="D145" s="44"/>
      <c r="E145" s="19"/>
      <c r="F145" s="16"/>
      <c r="G145" s="19"/>
      <c r="H145" s="16"/>
      <c r="I145" s="16"/>
      <c r="J145" s="19"/>
      <c r="K145" s="19"/>
      <c r="L145" s="16"/>
      <c r="M145" s="19"/>
      <c r="N145" s="24"/>
      <c r="O145" s="24"/>
      <c r="P145" s="24"/>
    </row>
    <row r="146" spans="2:18" ht="15" x14ac:dyDescent="0.25">
      <c r="B146" s="1" t="s">
        <v>7</v>
      </c>
      <c r="C146" s="1"/>
      <c r="D146" s="121">
        <v>0.8</v>
      </c>
      <c r="E146" s="121"/>
      <c r="J146" s="13"/>
      <c r="K146" s="13"/>
      <c r="L146" s="13"/>
      <c r="M146" s="13"/>
      <c r="N146" s="14"/>
      <c r="O146" s="14"/>
      <c r="P146" s="14"/>
    </row>
    <row r="147" spans="2:18" x14ac:dyDescent="0.25">
      <c r="B147" s="2">
        <v>0</v>
      </c>
      <c r="C147" s="3">
        <v>0.629</v>
      </c>
      <c r="D147" s="3" t="s">
        <v>39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5">
      <c r="B148" s="2">
        <v>2</v>
      </c>
      <c r="C148" s="3">
        <v>1.2629999999999999</v>
      </c>
      <c r="D148" s="3"/>
      <c r="E148" s="19">
        <f>(C147+C148)/2</f>
        <v>0.94599999999999995</v>
      </c>
      <c r="F148" s="16">
        <f>B148-B147</f>
        <v>2</v>
      </c>
      <c r="G148" s="19">
        <f>E148*F148</f>
        <v>1.8919999999999999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5">
      <c r="B149" s="2">
        <v>4</v>
      </c>
      <c r="C149" s="3">
        <v>3.202</v>
      </c>
      <c r="D149" s="3" t="s">
        <v>32</v>
      </c>
      <c r="E149" s="19">
        <f t="shared" ref="E149:E161" si="62">(C148+C149)/2</f>
        <v>2.2324999999999999</v>
      </c>
      <c r="F149" s="16">
        <f t="shared" ref="F149:F161" si="63">B149-B148</f>
        <v>2</v>
      </c>
      <c r="G149" s="19">
        <f t="shared" ref="G149:G161" si="64">E149*F149</f>
        <v>4.4649999999999999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5">
      <c r="B150" s="2">
        <v>8</v>
      </c>
      <c r="C150" s="3">
        <v>3.1970000000000001</v>
      </c>
      <c r="D150" s="3" t="s">
        <v>22</v>
      </c>
      <c r="E150" s="19">
        <f t="shared" si="62"/>
        <v>3.1995</v>
      </c>
      <c r="F150" s="16">
        <f t="shared" si="63"/>
        <v>4</v>
      </c>
      <c r="G150" s="19">
        <f t="shared" si="64"/>
        <v>12.798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5">
      <c r="B151" s="2">
        <v>9</v>
      </c>
      <c r="C151" s="3">
        <v>1.827</v>
      </c>
      <c r="D151" s="3"/>
      <c r="E151" s="19">
        <f t="shared" si="62"/>
        <v>2.512</v>
      </c>
      <c r="F151" s="16">
        <f t="shared" si="63"/>
        <v>1</v>
      </c>
      <c r="G151" s="19">
        <f t="shared" si="64"/>
        <v>2.512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5">
      <c r="B152" s="2">
        <v>11</v>
      </c>
      <c r="C152" s="3">
        <v>0.65200000000000002</v>
      </c>
      <c r="D152" s="3"/>
      <c r="E152" s="19">
        <f t="shared" si="62"/>
        <v>1.2395</v>
      </c>
      <c r="F152" s="16">
        <f t="shared" si="63"/>
        <v>2</v>
      </c>
      <c r="G152" s="19">
        <f t="shared" si="64"/>
        <v>2.4790000000000001</v>
      </c>
      <c r="H152" s="16"/>
      <c r="I152" s="2"/>
      <c r="J152" s="2"/>
      <c r="K152" s="19"/>
      <c r="L152" s="16"/>
      <c r="M152" s="19"/>
      <c r="N152" s="20"/>
      <c r="O152" s="20"/>
      <c r="P152" s="20"/>
      <c r="Q152" s="22"/>
      <c r="R152" s="21"/>
    </row>
    <row r="153" spans="2:18" x14ac:dyDescent="0.25">
      <c r="B153" s="2">
        <v>13</v>
      </c>
      <c r="C153" s="3">
        <v>-6.0000000000000001E-3</v>
      </c>
      <c r="D153" s="3"/>
      <c r="E153" s="19">
        <f t="shared" si="62"/>
        <v>0.32300000000000001</v>
      </c>
      <c r="F153" s="16">
        <f t="shared" si="63"/>
        <v>2</v>
      </c>
      <c r="G153" s="19">
        <f t="shared" si="64"/>
        <v>0.64600000000000002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5">
      <c r="B154" s="2">
        <v>15</v>
      </c>
      <c r="C154" s="3">
        <v>-4.9000000000000002E-2</v>
      </c>
      <c r="D154" s="3" t="s">
        <v>23</v>
      </c>
      <c r="E154" s="19">
        <f t="shared" si="62"/>
        <v>-2.75E-2</v>
      </c>
      <c r="F154" s="16">
        <f t="shared" si="63"/>
        <v>2</v>
      </c>
      <c r="G154" s="19">
        <f t="shared" si="64"/>
        <v>-5.5E-2</v>
      </c>
      <c r="H154" s="16"/>
      <c r="I154" s="2">
        <v>0</v>
      </c>
      <c r="J154" s="3">
        <v>0.629</v>
      </c>
      <c r="K154" s="19"/>
      <c r="L154" s="16"/>
      <c r="M154" s="19"/>
      <c r="N154" s="20"/>
      <c r="O154" s="20"/>
      <c r="P154" s="20"/>
      <c r="Q154" s="22"/>
      <c r="R154" s="21"/>
    </row>
    <row r="155" spans="2:18" x14ac:dyDescent="0.25">
      <c r="B155" s="2">
        <v>17</v>
      </c>
      <c r="C155" s="3">
        <v>5.2999999999999999E-2</v>
      </c>
      <c r="D155" s="3"/>
      <c r="E155" s="19">
        <f t="shared" si="62"/>
        <v>1.9999999999999983E-3</v>
      </c>
      <c r="F155" s="16">
        <f t="shared" si="63"/>
        <v>2</v>
      </c>
      <c r="G155" s="19">
        <f t="shared" si="64"/>
        <v>3.9999999999999966E-3</v>
      </c>
      <c r="H155" s="16"/>
      <c r="I155" s="2">
        <v>2</v>
      </c>
      <c r="J155" s="3">
        <v>1.2629999999999999</v>
      </c>
      <c r="K155" s="19">
        <f>AVERAGE(J154,J155)</f>
        <v>0.94599999999999995</v>
      </c>
      <c r="L155" s="16">
        <f>I155-I154</f>
        <v>2</v>
      </c>
      <c r="M155" s="19">
        <f t="shared" ref="M155:M161" si="65">L155*K155</f>
        <v>1.8919999999999999</v>
      </c>
      <c r="N155" s="24"/>
      <c r="O155" s="24"/>
      <c r="P155" s="24"/>
      <c r="Q155" s="22"/>
      <c r="R155" s="21"/>
    </row>
    <row r="156" spans="2:18" x14ac:dyDescent="0.25">
      <c r="B156" s="2">
        <v>19</v>
      </c>
      <c r="C156" s="3">
        <v>0.64700000000000002</v>
      </c>
      <c r="D156" s="3"/>
      <c r="E156" s="19">
        <f t="shared" si="62"/>
        <v>0.35000000000000003</v>
      </c>
      <c r="F156" s="16">
        <f t="shared" si="63"/>
        <v>2</v>
      </c>
      <c r="G156" s="19">
        <f t="shared" si="64"/>
        <v>0.70000000000000007</v>
      </c>
      <c r="H156" s="16"/>
      <c r="I156" s="2">
        <v>4</v>
      </c>
      <c r="J156" s="3">
        <v>3.202</v>
      </c>
      <c r="K156" s="19">
        <f t="shared" ref="K156:K161" si="66">AVERAGE(J155,J156)</f>
        <v>2.2324999999999999</v>
      </c>
      <c r="L156" s="16">
        <f t="shared" ref="L156:L161" si="67">I156-I155</f>
        <v>2</v>
      </c>
      <c r="M156" s="19">
        <f t="shared" si="65"/>
        <v>4.4649999999999999</v>
      </c>
      <c r="N156" s="20"/>
      <c r="O156" s="20"/>
      <c r="P156" s="20"/>
      <c r="Q156" s="22"/>
      <c r="R156" s="21"/>
    </row>
    <row r="157" spans="2:18" x14ac:dyDescent="0.25">
      <c r="B157" s="2">
        <v>21</v>
      </c>
      <c r="C157" s="3">
        <v>1.359</v>
      </c>
      <c r="D157" s="3"/>
      <c r="E157" s="19">
        <f t="shared" si="62"/>
        <v>1.0030000000000001</v>
      </c>
      <c r="F157" s="16">
        <f t="shared" si="63"/>
        <v>2</v>
      </c>
      <c r="G157" s="19">
        <f t="shared" si="64"/>
        <v>2.0060000000000002</v>
      </c>
      <c r="H157" s="1"/>
      <c r="I157" s="2">
        <v>8</v>
      </c>
      <c r="J157" s="3">
        <v>3.1970000000000001</v>
      </c>
      <c r="K157" s="19">
        <f t="shared" si="66"/>
        <v>3.1995</v>
      </c>
      <c r="L157" s="16">
        <f t="shared" si="67"/>
        <v>4</v>
      </c>
      <c r="M157" s="19">
        <f t="shared" si="65"/>
        <v>12.798</v>
      </c>
      <c r="N157" s="24"/>
      <c r="O157" s="24"/>
      <c r="P157" s="24"/>
      <c r="Q157" s="22"/>
      <c r="R157" s="21"/>
    </row>
    <row r="158" spans="2:18" x14ac:dyDescent="0.25">
      <c r="B158" s="2">
        <v>22</v>
      </c>
      <c r="C158" s="3">
        <v>2.242</v>
      </c>
      <c r="D158" s="3" t="s">
        <v>24</v>
      </c>
      <c r="E158" s="19">
        <f t="shared" si="62"/>
        <v>1.8005</v>
      </c>
      <c r="F158" s="16">
        <f t="shared" si="63"/>
        <v>1</v>
      </c>
      <c r="G158" s="19">
        <f t="shared" si="64"/>
        <v>1.8005</v>
      </c>
      <c r="H158" s="1"/>
      <c r="I158" s="2">
        <v>9</v>
      </c>
      <c r="J158" s="3">
        <v>1.827</v>
      </c>
      <c r="K158" s="19">
        <f t="shared" si="66"/>
        <v>2.512</v>
      </c>
      <c r="L158" s="16">
        <f t="shared" si="67"/>
        <v>1</v>
      </c>
      <c r="M158" s="19">
        <f t="shared" si="65"/>
        <v>2.512</v>
      </c>
      <c r="N158" s="24"/>
      <c r="O158" s="24"/>
      <c r="P158" s="24"/>
      <c r="Q158" s="22"/>
      <c r="R158" s="21"/>
    </row>
    <row r="159" spans="2:18" x14ac:dyDescent="0.25">
      <c r="B159" s="2">
        <v>23</v>
      </c>
      <c r="C159" s="3">
        <v>2.2370000000000001</v>
      </c>
      <c r="D159" s="3"/>
      <c r="E159" s="19">
        <f t="shared" si="62"/>
        <v>2.2395</v>
      </c>
      <c r="F159" s="16">
        <f t="shared" si="63"/>
        <v>1</v>
      </c>
      <c r="G159" s="19">
        <f t="shared" si="64"/>
        <v>2.2395</v>
      </c>
      <c r="H159" s="1"/>
      <c r="I159" s="2">
        <v>10</v>
      </c>
      <c r="J159" s="3">
        <v>1.3</v>
      </c>
      <c r="K159" s="19">
        <f t="shared" si="66"/>
        <v>1.5634999999999999</v>
      </c>
      <c r="L159" s="16">
        <f t="shared" si="67"/>
        <v>1</v>
      </c>
      <c r="M159" s="19">
        <f t="shared" si="65"/>
        <v>1.5634999999999999</v>
      </c>
      <c r="N159" s="20"/>
      <c r="O159" s="20"/>
      <c r="P159" s="20"/>
      <c r="R159" s="21"/>
    </row>
    <row r="160" spans="2:18" x14ac:dyDescent="0.25">
      <c r="B160" s="2">
        <v>24</v>
      </c>
      <c r="C160" s="3">
        <v>1.351</v>
      </c>
      <c r="D160" s="3"/>
      <c r="E160" s="19">
        <f t="shared" si="62"/>
        <v>1.794</v>
      </c>
      <c r="F160" s="16">
        <f t="shared" si="63"/>
        <v>1</v>
      </c>
      <c r="G160" s="19">
        <f t="shared" si="64"/>
        <v>1.794</v>
      </c>
      <c r="H160" s="1"/>
      <c r="I160" s="60">
        <f>I159+(J159-J160)*1.5</f>
        <v>13.75</v>
      </c>
      <c r="J160" s="61">
        <v>-1.2</v>
      </c>
      <c r="K160" s="19">
        <f t="shared" si="66"/>
        <v>5.0000000000000044E-2</v>
      </c>
      <c r="L160" s="16">
        <f t="shared" si="67"/>
        <v>3.75</v>
      </c>
      <c r="M160" s="19">
        <f t="shared" si="65"/>
        <v>0.18750000000000017</v>
      </c>
      <c r="N160" s="20"/>
      <c r="O160" s="20"/>
      <c r="P160" s="20"/>
      <c r="R160" s="21"/>
    </row>
    <row r="161" spans="2:18" x14ac:dyDescent="0.25">
      <c r="B161" s="2">
        <v>26</v>
      </c>
      <c r="C161" s="3">
        <v>0.751</v>
      </c>
      <c r="D161" s="3" t="s">
        <v>39</v>
      </c>
      <c r="E161" s="19">
        <f t="shared" si="62"/>
        <v>1.0509999999999999</v>
      </c>
      <c r="F161" s="16">
        <f t="shared" si="63"/>
        <v>2</v>
      </c>
      <c r="G161" s="19">
        <f t="shared" si="64"/>
        <v>2.1019999999999999</v>
      </c>
      <c r="H161" s="1"/>
      <c r="I161" s="62">
        <f>I160+1.5</f>
        <v>15.25</v>
      </c>
      <c r="J161" s="63">
        <f>J160</f>
        <v>-1.2</v>
      </c>
      <c r="K161" s="19">
        <f t="shared" si="66"/>
        <v>-1.2</v>
      </c>
      <c r="L161" s="16">
        <f t="shared" si="67"/>
        <v>1.5</v>
      </c>
      <c r="M161" s="19">
        <f t="shared" si="65"/>
        <v>-1.7999999999999998</v>
      </c>
      <c r="N161" s="20"/>
      <c r="O161" s="20"/>
      <c r="P161" s="20"/>
      <c r="R161" s="21"/>
    </row>
    <row r="162" spans="2:18" ht="15" x14ac:dyDescent="0.25">
      <c r="B162" s="1" t="s">
        <v>7</v>
      </c>
      <c r="C162" s="1"/>
      <c r="D162" s="121">
        <v>0.9</v>
      </c>
      <c r="E162" s="121"/>
      <c r="J162" s="13"/>
      <c r="K162" s="13"/>
      <c r="L162" s="13"/>
      <c r="M162" s="13"/>
      <c r="N162" s="14"/>
      <c r="O162" s="14"/>
      <c r="P162" s="14"/>
    </row>
    <row r="163" spans="2:18" x14ac:dyDescent="0.25">
      <c r="B163" s="2">
        <v>0</v>
      </c>
      <c r="C163" s="3">
        <v>1.25</v>
      </c>
      <c r="D163" s="3" t="s">
        <v>39</v>
      </c>
      <c r="E163" s="16"/>
      <c r="F163" s="16"/>
      <c r="G163" s="16"/>
      <c r="H163" s="16"/>
      <c r="I163" s="17"/>
      <c r="J163" s="18"/>
      <c r="K163" s="19"/>
      <c r="L163" s="16"/>
      <c r="M163" s="19"/>
      <c r="N163" s="20"/>
      <c r="O163" s="20"/>
      <c r="P163" s="20"/>
      <c r="R163" s="21"/>
    </row>
    <row r="164" spans="2:18" x14ac:dyDescent="0.25">
      <c r="B164" s="2">
        <v>2</v>
      </c>
      <c r="C164" s="3">
        <v>2.0619999999999998</v>
      </c>
      <c r="D164" s="3"/>
      <c r="E164" s="19">
        <f>(C163+C164)/2</f>
        <v>1.6559999999999999</v>
      </c>
      <c r="F164" s="16">
        <f>B164-B163</f>
        <v>2</v>
      </c>
      <c r="G164" s="19">
        <f>E164*F164</f>
        <v>3.3119999999999998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5">
      <c r="B165" s="2">
        <v>4</v>
      </c>
      <c r="C165" s="3">
        <v>3.15</v>
      </c>
      <c r="D165" s="3" t="s">
        <v>32</v>
      </c>
      <c r="E165" s="19">
        <f t="shared" ref="E165:E177" si="68">(C164+C165)/2</f>
        <v>2.6059999999999999</v>
      </c>
      <c r="F165" s="16">
        <f t="shared" ref="F165:F177" si="69">B165-B164</f>
        <v>2</v>
      </c>
      <c r="G165" s="19">
        <f t="shared" ref="G165:G177" si="70">E165*F165</f>
        <v>5.2119999999999997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5">
      <c r="B166" s="2">
        <v>8</v>
      </c>
      <c r="C166" s="3">
        <v>3.1360000000000001</v>
      </c>
      <c r="D166" s="3" t="s">
        <v>22</v>
      </c>
      <c r="E166" s="19">
        <f t="shared" si="68"/>
        <v>3.1429999999999998</v>
      </c>
      <c r="F166" s="16">
        <f t="shared" si="69"/>
        <v>4</v>
      </c>
      <c r="G166" s="19">
        <f t="shared" si="70"/>
        <v>12.571999999999999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5">
      <c r="B167" s="2">
        <v>9</v>
      </c>
      <c r="C167" s="3">
        <v>1.758</v>
      </c>
      <c r="D167" s="3"/>
      <c r="E167" s="19">
        <f t="shared" si="68"/>
        <v>2.4470000000000001</v>
      </c>
      <c r="F167" s="16">
        <f t="shared" si="69"/>
        <v>1</v>
      </c>
      <c r="G167" s="19">
        <f t="shared" si="70"/>
        <v>2.4470000000000001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5">
      <c r="B168" s="2">
        <v>11</v>
      </c>
      <c r="C168" s="3">
        <v>0.56200000000000006</v>
      </c>
      <c r="D168" s="3"/>
      <c r="E168" s="19">
        <f t="shared" si="68"/>
        <v>1.1600000000000001</v>
      </c>
      <c r="F168" s="16">
        <f t="shared" si="69"/>
        <v>2</v>
      </c>
      <c r="G168" s="19">
        <f t="shared" si="70"/>
        <v>2.3200000000000003</v>
      </c>
      <c r="H168" s="16"/>
      <c r="I168" s="2"/>
      <c r="J168" s="2"/>
      <c r="K168" s="19"/>
      <c r="L168" s="16"/>
      <c r="M168" s="19"/>
      <c r="N168" s="20"/>
      <c r="O168" s="20"/>
      <c r="P168" s="20"/>
      <c r="Q168" s="22"/>
      <c r="R168" s="21"/>
    </row>
    <row r="169" spans="2:18" x14ac:dyDescent="0.25">
      <c r="B169" s="2">
        <v>13</v>
      </c>
      <c r="C169" s="3">
        <v>-8.5000000000000006E-2</v>
      </c>
      <c r="D169" s="3"/>
      <c r="E169" s="19">
        <f t="shared" si="68"/>
        <v>0.23850000000000002</v>
      </c>
      <c r="F169" s="16">
        <f t="shared" si="69"/>
        <v>2</v>
      </c>
      <c r="G169" s="19">
        <f t="shared" si="70"/>
        <v>0.47700000000000004</v>
      </c>
      <c r="H169" s="16"/>
      <c r="I169" s="2">
        <v>0</v>
      </c>
      <c r="J169" s="3">
        <v>1.25</v>
      </c>
      <c r="K169" s="19"/>
      <c r="L169" s="16"/>
      <c r="M169" s="19"/>
      <c r="N169" s="20"/>
      <c r="O169" s="20"/>
      <c r="P169" s="20"/>
      <c r="Q169" s="22"/>
      <c r="R169" s="21"/>
    </row>
    <row r="170" spans="2:18" x14ac:dyDescent="0.25">
      <c r="B170" s="2">
        <v>14.5</v>
      </c>
      <c r="C170" s="3">
        <v>-0.189</v>
      </c>
      <c r="D170" s="3" t="s">
        <v>23</v>
      </c>
      <c r="E170" s="19">
        <f t="shared" si="68"/>
        <v>-0.13700000000000001</v>
      </c>
      <c r="F170" s="16">
        <f t="shared" si="69"/>
        <v>1.5</v>
      </c>
      <c r="G170" s="19">
        <f t="shared" si="70"/>
        <v>-0.20550000000000002</v>
      </c>
      <c r="H170" s="16"/>
      <c r="I170" s="2">
        <v>2</v>
      </c>
      <c r="J170" s="3">
        <v>2.0619999999999998</v>
      </c>
      <c r="K170" s="19">
        <f t="shared" ref="K170:K177" si="71">AVERAGE(J169,J170)</f>
        <v>1.6559999999999999</v>
      </c>
      <c r="L170" s="16">
        <f t="shared" ref="L170:L177" si="72">I170-I169</f>
        <v>2</v>
      </c>
      <c r="M170" s="19">
        <f t="shared" ref="M170:M177" si="73">L170*K170</f>
        <v>3.3119999999999998</v>
      </c>
      <c r="N170" s="20"/>
      <c r="O170" s="20"/>
      <c r="P170" s="20"/>
      <c r="Q170" s="22"/>
      <c r="R170" s="21"/>
    </row>
    <row r="171" spans="2:18" x14ac:dyDescent="0.25">
      <c r="B171" s="2">
        <v>16</v>
      </c>
      <c r="C171" s="3">
        <v>-8.6999999999999994E-2</v>
      </c>
      <c r="D171" s="3"/>
      <c r="E171" s="19">
        <f t="shared" si="68"/>
        <v>-0.13800000000000001</v>
      </c>
      <c r="F171" s="16">
        <f t="shared" si="69"/>
        <v>1.5</v>
      </c>
      <c r="G171" s="19">
        <f t="shared" si="70"/>
        <v>-0.20700000000000002</v>
      </c>
      <c r="H171" s="16"/>
      <c r="I171" s="2">
        <v>4</v>
      </c>
      <c r="J171" s="3">
        <v>3.15</v>
      </c>
      <c r="K171" s="19">
        <f t="shared" si="71"/>
        <v>2.6059999999999999</v>
      </c>
      <c r="L171" s="16">
        <f t="shared" si="72"/>
        <v>2</v>
      </c>
      <c r="M171" s="19">
        <f t="shared" si="73"/>
        <v>5.2119999999999997</v>
      </c>
      <c r="N171" s="24"/>
      <c r="O171" s="24"/>
      <c r="P171" s="24"/>
      <c r="Q171" s="22"/>
      <c r="R171" s="21"/>
    </row>
    <row r="172" spans="2:18" x14ac:dyDescent="0.25">
      <c r="B172" s="2">
        <v>18</v>
      </c>
      <c r="C172" s="3">
        <v>2.8000000000000001E-2</v>
      </c>
      <c r="D172" s="3"/>
      <c r="E172" s="19">
        <f t="shared" si="68"/>
        <v>-2.9499999999999998E-2</v>
      </c>
      <c r="F172" s="16">
        <f t="shared" si="69"/>
        <v>2</v>
      </c>
      <c r="G172" s="19">
        <f t="shared" si="70"/>
        <v>-5.8999999999999997E-2</v>
      </c>
      <c r="H172" s="16"/>
      <c r="I172" s="2">
        <v>8</v>
      </c>
      <c r="J172" s="3">
        <v>3.1360000000000001</v>
      </c>
      <c r="K172" s="19">
        <f t="shared" si="71"/>
        <v>3.1429999999999998</v>
      </c>
      <c r="L172" s="16">
        <f t="shared" si="72"/>
        <v>4</v>
      </c>
      <c r="M172" s="19">
        <f t="shared" si="73"/>
        <v>12.571999999999999</v>
      </c>
      <c r="N172" s="20"/>
      <c r="O172" s="20"/>
      <c r="P172" s="20"/>
      <c r="Q172" s="22"/>
      <c r="R172" s="21"/>
    </row>
    <row r="173" spans="2:18" x14ac:dyDescent="0.25">
      <c r="B173" s="2">
        <v>20</v>
      </c>
      <c r="C173" s="3">
        <v>0.16200000000000001</v>
      </c>
      <c r="D173" s="3"/>
      <c r="E173" s="19">
        <f t="shared" si="68"/>
        <v>9.5000000000000001E-2</v>
      </c>
      <c r="F173" s="16">
        <f t="shared" si="69"/>
        <v>2</v>
      </c>
      <c r="G173" s="19">
        <f t="shared" si="70"/>
        <v>0.19</v>
      </c>
      <c r="H173" s="1"/>
      <c r="I173" s="2">
        <v>9</v>
      </c>
      <c r="J173" s="3">
        <v>1.758</v>
      </c>
      <c r="K173" s="19">
        <f t="shared" si="71"/>
        <v>2.4470000000000001</v>
      </c>
      <c r="L173" s="16">
        <f t="shared" si="72"/>
        <v>1</v>
      </c>
      <c r="M173" s="19">
        <f t="shared" si="73"/>
        <v>2.4470000000000001</v>
      </c>
      <c r="N173" s="24"/>
      <c r="O173" s="24"/>
      <c r="P173" s="24"/>
      <c r="Q173" s="22"/>
      <c r="R173" s="21"/>
    </row>
    <row r="174" spans="2:18" x14ac:dyDescent="0.25">
      <c r="B174" s="2">
        <v>21</v>
      </c>
      <c r="C174" s="3">
        <v>0.25</v>
      </c>
      <c r="D174" s="3" t="s">
        <v>24</v>
      </c>
      <c r="E174" s="19">
        <f t="shared" si="68"/>
        <v>0.20600000000000002</v>
      </c>
      <c r="F174" s="16">
        <f t="shared" si="69"/>
        <v>1</v>
      </c>
      <c r="G174" s="19">
        <f t="shared" si="70"/>
        <v>0.20600000000000002</v>
      </c>
      <c r="H174" s="1"/>
      <c r="I174" s="2">
        <v>11</v>
      </c>
      <c r="J174" s="3">
        <v>0.56200000000000006</v>
      </c>
      <c r="K174" s="19">
        <f t="shared" si="71"/>
        <v>1.1600000000000001</v>
      </c>
      <c r="L174" s="16">
        <f t="shared" si="72"/>
        <v>2</v>
      </c>
      <c r="M174" s="19">
        <f t="shared" si="73"/>
        <v>2.3200000000000003</v>
      </c>
      <c r="N174" s="24"/>
      <c r="O174" s="24"/>
      <c r="P174" s="24"/>
      <c r="Q174" s="22"/>
      <c r="R174" s="21"/>
    </row>
    <row r="175" spans="2:18" x14ac:dyDescent="0.25">
      <c r="B175" s="2">
        <v>25</v>
      </c>
      <c r="C175" s="3">
        <v>0.24099999999999999</v>
      </c>
      <c r="D175" s="3"/>
      <c r="E175" s="19">
        <f t="shared" si="68"/>
        <v>0.2455</v>
      </c>
      <c r="F175" s="16">
        <f t="shared" si="69"/>
        <v>4</v>
      </c>
      <c r="G175" s="19">
        <f t="shared" si="70"/>
        <v>0.98199999999999998</v>
      </c>
      <c r="H175" s="1"/>
      <c r="I175" s="2">
        <v>13</v>
      </c>
      <c r="J175" s="3">
        <v>-8.5000000000000006E-2</v>
      </c>
      <c r="K175" s="19">
        <f t="shared" si="71"/>
        <v>0.23850000000000002</v>
      </c>
      <c r="L175" s="16">
        <f t="shared" si="72"/>
        <v>2</v>
      </c>
      <c r="M175" s="19">
        <f t="shared" si="73"/>
        <v>0.47700000000000004</v>
      </c>
      <c r="N175" s="20"/>
      <c r="O175" s="20"/>
      <c r="P175" s="20"/>
      <c r="R175" s="21"/>
    </row>
    <row r="176" spans="2:18" x14ac:dyDescent="0.25">
      <c r="B176" s="2">
        <v>30</v>
      </c>
      <c r="C176" s="3">
        <v>0.23599999999999999</v>
      </c>
      <c r="D176" s="3"/>
      <c r="E176" s="19">
        <f t="shared" si="68"/>
        <v>0.23849999999999999</v>
      </c>
      <c r="F176" s="16">
        <f t="shared" si="69"/>
        <v>5</v>
      </c>
      <c r="G176" s="19">
        <f t="shared" si="70"/>
        <v>1.1924999999999999</v>
      </c>
      <c r="H176" s="1"/>
      <c r="I176" s="60">
        <f>I175+(J175-J176)*1.5</f>
        <v>14.672499999999999</v>
      </c>
      <c r="J176" s="61">
        <v>-1.2</v>
      </c>
      <c r="K176" s="19">
        <f t="shared" si="71"/>
        <v>-0.64249999999999996</v>
      </c>
      <c r="L176" s="16">
        <f t="shared" si="72"/>
        <v>1.6724999999999994</v>
      </c>
      <c r="M176" s="19">
        <f t="shared" si="73"/>
        <v>-1.0745812499999996</v>
      </c>
      <c r="N176" s="20"/>
      <c r="O176" s="20"/>
      <c r="P176" s="20"/>
      <c r="R176" s="21"/>
    </row>
    <row r="177" spans="2:18" x14ac:dyDescent="0.25">
      <c r="B177" s="2">
        <v>35</v>
      </c>
      <c r="C177" s="3">
        <v>0.219</v>
      </c>
      <c r="D177" s="3" t="s">
        <v>33</v>
      </c>
      <c r="E177" s="19">
        <f t="shared" si="68"/>
        <v>0.22749999999999998</v>
      </c>
      <c r="F177" s="16">
        <f t="shared" si="69"/>
        <v>5</v>
      </c>
      <c r="G177" s="19">
        <f t="shared" si="70"/>
        <v>1.1375</v>
      </c>
      <c r="H177" s="1"/>
      <c r="I177" s="62">
        <f>I176+1.5</f>
        <v>16.172499999999999</v>
      </c>
      <c r="J177" s="63">
        <f>J176</f>
        <v>-1.2</v>
      </c>
      <c r="K177" s="19">
        <f t="shared" si="71"/>
        <v>-1.2</v>
      </c>
      <c r="L177" s="16">
        <f t="shared" si="72"/>
        <v>1.5</v>
      </c>
      <c r="M177" s="19">
        <f t="shared" si="73"/>
        <v>-1.7999999999999998</v>
      </c>
      <c r="N177" s="20"/>
      <c r="O177" s="20"/>
      <c r="P177" s="20"/>
      <c r="R177" s="21"/>
    </row>
    <row r="178" spans="2:18" x14ac:dyDescent="0.25">
      <c r="B178" s="2"/>
      <c r="C178" s="3"/>
      <c r="D178" s="3"/>
      <c r="E178" s="19"/>
      <c r="F178" s="16"/>
      <c r="G178" s="19"/>
      <c r="H178" s="16"/>
      <c r="I178" s="16"/>
      <c r="J178" s="19"/>
      <c r="K178" s="19"/>
      <c r="L178" s="16"/>
      <c r="M178" s="19"/>
      <c r="N178" s="20"/>
      <c r="O178" s="20"/>
      <c r="P178" s="20"/>
      <c r="Q178" s="22"/>
      <c r="R178" s="21"/>
    </row>
    <row r="179" spans="2:18" ht="15" x14ac:dyDescent="0.25">
      <c r="B179" s="1" t="s">
        <v>7</v>
      </c>
      <c r="C179" s="1"/>
      <c r="D179" s="121">
        <v>1</v>
      </c>
      <c r="E179" s="121"/>
      <c r="J179" s="13"/>
      <c r="K179" s="13"/>
      <c r="L179" s="13"/>
      <c r="M179" s="13"/>
      <c r="N179" s="14"/>
      <c r="O179" s="14"/>
      <c r="P179" s="14"/>
    </row>
    <row r="180" spans="2:18" x14ac:dyDescent="0.25">
      <c r="B180" s="2">
        <v>0</v>
      </c>
      <c r="C180" s="3">
        <v>0.29499999999999998</v>
      </c>
      <c r="D180" s="3" t="s">
        <v>34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5">
      <c r="B181" s="2">
        <v>2</v>
      </c>
      <c r="C181" s="3">
        <v>1.1000000000000001</v>
      </c>
      <c r="D181" s="3"/>
      <c r="E181" s="19">
        <f>(C180+C181)/2</f>
        <v>0.69750000000000001</v>
      </c>
      <c r="F181" s="16">
        <f>B181-B180</f>
        <v>2</v>
      </c>
      <c r="G181" s="19">
        <f>E181*F181</f>
        <v>1.395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5">
      <c r="B182" s="2">
        <v>6</v>
      </c>
      <c r="C182" s="3">
        <v>2.9260000000000002</v>
      </c>
      <c r="D182" s="3" t="s">
        <v>32</v>
      </c>
      <c r="E182" s="19">
        <f t="shared" ref="E182:E193" si="74">(C181+C182)/2</f>
        <v>2.0129999999999999</v>
      </c>
      <c r="F182" s="16">
        <f t="shared" ref="F182:F193" si="75">B182-B181</f>
        <v>4</v>
      </c>
      <c r="G182" s="19">
        <f t="shared" ref="G182:G193" si="76">E182*F182</f>
        <v>8.0519999999999996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5">
      <c r="B183" s="2">
        <v>10</v>
      </c>
      <c r="C183" s="3">
        <v>2.9209999999999998</v>
      </c>
      <c r="D183" s="3" t="s">
        <v>22</v>
      </c>
      <c r="E183" s="19">
        <f t="shared" si="74"/>
        <v>2.9234999999999998</v>
      </c>
      <c r="F183" s="16">
        <f t="shared" si="75"/>
        <v>4</v>
      </c>
      <c r="G183" s="19">
        <f t="shared" si="76"/>
        <v>11.693999999999999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5">
      <c r="B184" s="2">
        <v>11</v>
      </c>
      <c r="C184" s="3">
        <v>1.7729999999999999</v>
      </c>
      <c r="D184" s="3"/>
      <c r="E184" s="19">
        <f t="shared" si="74"/>
        <v>2.347</v>
      </c>
      <c r="F184" s="16">
        <f t="shared" si="75"/>
        <v>1</v>
      </c>
      <c r="G184" s="19">
        <f t="shared" si="76"/>
        <v>2.347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5">
      <c r="B185" s="2">
        <v>13</v>
      </c>
      <c r="C185" s="3">
        <v>0.69599999999999995</v>
      </c>
      <c r="D185" s="3"/>
      <c r="E185" s="19">
        <f t="shared" si="74"/>
        <v>1.2344999999999999</v>
      </c>
      <c r="F185" s="16">
        <f t="shared" si="75"/>
        <v>2</v>
      </c>
      <c r="G185" s="19">
        <f t="shared" si="76"/>
        <v>2.4689999999999999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5">
      <c r="B186" s="2">
        <v>15</v>
      </c>
      <c r="C186" s="3">
        <v>9.9000000000000005E-2</v>
      </c>
      <c r="D186" s="3"/>
      <c r="E186" s="19">
        <f t="shared" si="74"/>
        <v>0.39749999999999996</v>
      </c>
      <c r="F186" s="16">
        <f t="shared" si="75"/>
        <v>2</v>
      </c>
      <c r="G186" s="19">
        <f t="shared" si="76"/>
        <v>0.79499999999999993</v>
      </c>
      <c r="H186" s="16"/>
      <c r="I186" s="2">
        <v>0</v>
      </c>
      <c r="J186" s="3">
        <v>0.29499999999999998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5">
      <c r="B187" s="2">
        <v>17</v>
      </c>
      <c r="C187" s="3">
        <v>-4.0000000000000001E-3</v>
      </c>
      <c r="D187" s="3" t="s">
        <v>23</v>
      </c>
      <c r="E187" s="19">
        <f t="shared" si="74"/>
        <v>4.7500000000000001E-2</v>
      </c>
      <c r="F187" s="16">
        <f t="shared" si="75"/>
        <v>2</v>
      </c>
      <c r="G187" s="19">
        <f t="shared" si="76"/>
        <v>9.5000000000000001E-2</v>
      </c>
      <c r="H187" s="16"/>
      <c r="I187" s="2">
        <v>2</v>
      </c>
      <c r="J187" s="3">
        <v>1.1000000000000001</v>
      </c>
      <c r="K187" s="19">
        <f t="shared" ref="K187:K193" si="77">AVERAGE(J186,J187)</f>
        <v>0.69750000000000001</v>
      </c>
      <c r="L187" s="16">
        <f t="shared" ref="L187:L193" si="78">I187-I186</f>
        <v>2</v>
      </c>
      <c r="M187" s="19">
        <f t="shared" ref="M187:M193" si="79">L187*K187</f>
        <v>1.395</v>
      </c>
      <c r="N187" s="20"/>
      <c r="O187" s="20"/>
      <c r="P187" s="20"/>
      <c r="Q187" s="22"/>
      <c r="R187" s="21"/>
    </row>
    <row r="188" spans="2:18" x14ac:dyDescent="0.25">
      <c r="B188" s="2">
        <v>19</v>
      </c>
      <c r="C188" s="3">
        <v>9.8000000000000004E-2</v>
      </c>
      <c r="D188" s="3"/>
      <c r="E188" s="19">
        <f t="shared" si="74"/>
        <v>4.7E-2</v>
      </c>
      <c r="F188" s="16">
        <f t="shared" si="75"/>
        <v>2</v>
      </c>
      <c r="G188" s="19">
        <f t="shared" si="76"/>
        <v>9.4E-2</v>
      </c>
      <c r="H188" s="16"/>
      <c r="I188" s="2">
        <v>6</v>
      </c>
      <c r="J188" s="3">
        <v>2.9260000000000002</v>
      </c>
      <c r="K188" s="19">
        <f t="shared" si="77"/>
        <v>2.0129999999999999</v>
      </c>
      <c r="L188" s="16">
        <f t="shared" si="78"/>
        <v>4</v>
      </c>
      <c r="M188" s="19">
        <f t="shared" si="79"/>
        <v>8.0519999999999996</v>
      </c>
      <c r="N188" s="24"/>
      <c r="O188" s="24"/>
      <c r="P188" s="24"/>
      <c r="Q188" s="22"/>
      <c r="R188" s="21"/>
    </row>
    <row r="189" spans="2:18" x14ac:dyDescent="0.25">
      <c r="B189" s="2">
        <v>21</v>
      </c>
      <c r="C189" s="3">
        <v>0.13</v>
      </c>
      <c r="D189" s="3"/>
      <c r="E189" s="19">
        <f t="shared" si="74"/>
        <v>0.114</v>
      </c>
      <c r="F189" s="16">
        <f t="shared" si="75"/>
        <v>2</v>
      </c>
      <c r="G189" s="19">
        <f t="shared" si="76"/>
        <v>0.22800000000000001</v>
      </c>
      <c r="H189" s="16"/>
      <c r="I189" s="2">
        <v>10</v>
      </c>
      <c r="J189" s="3">
        <v>2.9209999999999998</v>
      </c>
      <c r="K189" s="19">
        <f t="shared" si="77"/>
        <v>2.9234999999999998</v>
      </c>
      <c r="L189" s="16">
        <f t="shared" si="78"/>
        <v>4</v>
      </c>
      <c r="M189" s="19">
        <f t="shared" si="79"/>
        <v>11.693999999999999</v>
      </c>
      <c r="N189" s="20"/>
      <c r="O189" s="20"/>
      <c r="P189" s="20"/>
      <c r="Q189" s="22"/>
      <c r="R189" s="21"/>
    </row>
    <row r="190" spans="2:18" x14ac:dyDescent="0.25">
      <c r="B190" s="2">
        <v>23</v>
      </c>
      <c r="C190" s="3">
        <v>0.20399999999999999</v>
      </c>
      <c r="D190" s="3"/>
      <c r="E190" s="19">
        <f t="shared" si="74"/>
        <v>0.16699999999999998</v>
      </c>
      <c r="F190" s="16">
        <f t="shared" si="75"/>
        <v>2</v>
      </c>
      <c r="G190" s="19">
        <f t="shared" si="76"/>
        <v>0.33399999999999996</v>
      </c>
      <c r="H190" s="1"/>
      <c r="I190" s="2">
        <v>11</v>
      </c>
      <c r="J190" s="3">
        <v>1.7729999999999999</v>
      </c>
      <c r="K190" s="19">
        <f t="shared" si="77"/>
        <v>2.347</v>
      </c>
      <c r="L190" s="16">
        <f t="shared" si="78"/>
        <v>1</v>
      </c>
      <c r="M190" s="19">
        <f t="shared" si="79"/>
        <v>2.347</v>
      </c>
      <c r="N190" s="24"/>
      <c r="O190" s="24"/>
      <c r="P190" s="24"/>
      <c r="Q190" s="22"/>
      <c r="R190" s="21"/>
    </row>
    <row r="191" spans="2:18" x14ac:dyDescent="0.25">
      <c r="B191" s="2">
        <v>24</v>
      </c>
      <c r="C191" s="3">
        <v>0.30599999999999999</v>
      </c>
      <c r="D191" s="3" t="s">
        <v>24</v>
      </c>
      <c r="E191" s="19">
        <f t="shared" si="74"/>
        <v>0.255</v>
      </c>
      <c r="F191" s="16">
        <f t="shared" si="75"/>
        <v>1</v>
      </c>
      <c r="G191" s="19">
        <f t="shared" si="76"/>
        <v>0.255</v>
      </c>
      <c r="H191" s="1"/>
      <c r="I191" s="2">
        <v>13</v>
      </c>
      <c r="J191" s="3">
        <v>0.69599999999999995</v>
      </c>
      <c r="K191" s="19">
        <f t="shared" si="77"/>
        <v>1.2344999999999999</v>
      </c>
      <c r="L191" s="16">
        <f t="shared" si="78"/>
        <v>2</v>
      </c>
      <c r="M191" s="19">
        <f t="shared" si="79"/>
        <v>2.4689999999999999</v>
      </c>
      <c r="N191" s="24"/>
      <c r="O191" s="24"/>
      <c r="P191" s="24"/>
      <c r="Q191" s="22"/>
      <c r="R191" s="21"/>
    </row>
    <row r="192" spans="2:18" x14ac:dyDescent="0.25">
      <c r="B192" s="2">
        <v>30</v>
      </c>
      <c r="C192" s="3">
        <v>0.29599999999999999</v>
      </c>
      <c r="D192" s="3"/>
      <c r="E192" s="19">
        <f t="shared" si="74"/>
        <v>0.30099999999999999</v>
      </c>
      <c r="F192" s="16">
        <f t="shared" si="75"/>
        <v>6</v>
      </c>
      <c r="G192" s="19">
        <f t="shared" si="76"/>
        <v>1.806</v>
      </c>
      <c r="H192" s="1"/>
      <c r="I192" s="2">
        <v>15</v>
      </c>
      <c r="J192" s="3">
        <v>9.9000000000000005E-2</v>
      </c>
      <c r="K192" s="19">
        <f t="shared" si="77"/>
        <v>0.39749999999999996</v>
      </c>
      <c r="L192" s="16">
        <f t="shared" si="78"/>
        <v>2</v>
      </c>
      <c r="M192" s="19">
        <f t="shared" si="79"/>
        <v>0.79499999999999993</v>
      </c>
      <c r="N192" s="20"/>
      <c r="O192" s="20"/>
      <c r="P192" s="20"/>
      <c r="R192" s="21"/>
    </row>
    <row r="193" spans="2:18" x14ac:dyDescent="0.25">
      <c r="B193" s="2">
        <v>35</v>
      </c>
      <c r="C193" s="3">
        <v>0.28499999999999998</v>
      </c>
      <c r="D193" s="3" t="s">
        <v>33</v>
      </c>
      <c r="E193" s="19">
        <f t="shared" si="74"/>
        <v>0.29049999999999998</v>
      </c>
      <c r="F193" s="16">
        <f t="shared" si="75"/>
        <v>5</v>
      </c>
      <c r="G193" s="19">
        <f t="shared" si="76"/>
        <v>1.4524999999999999</v>
      </c>
      <c r="H193" s="1"/>
      <c r="I193" s="60">
        <f>I192+(J192-J193)*1.5</f>
        <v>16.948499999999999</v>
      </c>
      <c r="J193" s="61">
        <v>-1.2</v>
      </c>
      <c r="K193" s="19">
        <f t="shared" si="77"/>
        <v>-0.55049999999999999</v>
      </c>
      <c r="L193" s="16">
        <f t="shared" si="78"/>
        <v>1.9484999999999992</v>
      </c>
      <c r="M193" s="19">
        <f t="shared" si="79"/>
        <v>-1.0726492499999996</v>
      </c>
      <c r="N193" s="20"/>
      <c r="O193" s="20"/>
      <c r="P193" s="20"/>
      <c r="R193" s="21"/>
    </row>
    <row r="194" spans="2:18" x14ac:dyDescent="0.25">
      <c r="B194" s="2"/>
      <c r="C194" s="3"/>
      <c r="D194" s="3"/>
      <c r="E194" s="19"/>
      <c r="F194" s="16"/>
      <c r="G194" s="19"/>
      <c r="H194" s="1"/>
      <c r="I194" s="60"/>
      <c r="J194" s="61"/>
      <c r="K194" s="19"/>
      <c r="L194" s="16"/>
      <c r="M194" s="19"/>
      <c r="N194" s="20"/>
      <c r="O194" s="20"/>
      <c r="P194" s="20"/>
      <c r="R194" s="21"/>
    </row>
    <row r="195" spans="2:18" ht="15" x14ac:dyDescent="0.25">
      <c r="B195" s="1" t="s">
        <v>7</v>
      </c>
      <c r="C195" s="1"/>
      <c r="D195" s="121">
        <v>1.1000000000000001</v>
      </c>
      <c r="E195" s="121"/>
      <c r="J195" s="13"/>
      <c r="K195" s="13"/>
      <c r="L195" s="13"/>
      <c r="M195" s="13"/>
      <c r="N195" s="14"/>
      <c r="O195" s="14"/>
      <c r="P195" s="14"/>
    </row>
    <row r="196" spans="2:18" x14ac:dyDescent="0.25">
      <c r="B196" s="122"/>
      <c r="C196" s="122"/>
      <c r="D196" s="122"/>
      <c r="E196" s="122"/>
      <c r="F196" s="122"/>
      <c r="G196" s="122"/>
      <c r="I196" s="122"/>
      <c r="J196" s="122"/>
      <c r="K196" s="122"/>
      <c r="L196" s="122"/>
      <c r="M196" s="122"/>
      <c r="N196" s="15"/>
      <c r="O196" s="15"/>
      <c r="P196" s="20"/>
    </row>
    <row r="197" spans="2:18" x14ac:dyDescent="0.25">
      <c r="B197" s="2">
        <v>0</v>
      </c>
      <c r="C197" s="3">
        <v>9.2999999999999999E-2</v>
      </c>
      <c r="D197" s="3" t="s">
        <v>39</v>
      </c>
      <c r="E197" s="16"/>
      <c r="F197" s="16"/>
      <c r="G197" s="16"/>
      <c r="H197" s="16"/>
      <c r="I197" s="17"/>
      <c r="J197" s="18"/>
      <c r="K197" s="19"/>
      <c r="L197" s="16"/>
      <c r="M197" s="19"/>
      <c r="N197" s="20"/>
      <c r="O197" s="20"/>
      <c r="P197" s="20"/>
      <c r="R197" s="21"/>
    </row>
    <row r="198" spans="2:18" x14ac:dyDescent="0.25">
      <c r="B198" s="2">
        <v>2</v>
      </c>
      <c r="C198" s="3">
        <v>0.88800000000000001</v>
      </c>
      <c r="D198" s="3"/>
      <c r="E198" s="19">
        <f>(C197+C198)/2</f>
        <v>0.49049999999999999</v>
      </c>
      <c r="F198" s="16">
        <f>B198-B197</f>
        <v>2</v>
      </c>
      <c r="G198" s="19">
        <f>E198*F198</f>
        <v>0.98099999999999998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5">
      <c r="B199" s="2">
        <v>6</v>
      </c>
      <c r="C199" s="3">
        <v>2.964</v>
      </c>
      <c r="D199" s="3" t="s">
        <v>32</v>
      </c>
      <c r="E199" s="19">
        <f t="shared" ref="E199:E213" si="80">(C198+C199)/2</f>
        <v>1.9259999999999999</v>
      </c>
      <c r="F199" s="16">
        <f t="shared" ref="F199:F213" si="81">B199-B198</f>
        <v>4</v>
      </c>
      <c r="G199" s="19">
        <f t="shared" ref="G199:G213" si="82">E199*F199</f>
        <v>7.7039999999999997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5">
      <c r="B200" s="2">
        <v>10</v>
      </c>
      <c r="C200" s="3">
        <v>2.9529999999999998</v>
      </c>
      <c r="D200" s="3" t="s">
        <v>22</v>
      </c>
      <c r="E200" s="19">
        <f t="shared" si="80"/>
        <v>2.9584999999999999</v>
      </c>
      <c r="F200" s="16">
        <f t="shared" si="81"/>
        <v>4</v>
      </c>
      <c r="G200" s="19">
        <f t="shared" si="82"/>
        <v>11.834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5">
      <c r="B201" s="2">
        <v>11</v>
      </c>
      <c r="C201" s="3">
        <v>1.6819999999999999</v>
      </c>
      <c r="D201" s="3"/>
      <c r="E201" s="19">
        <f t="shared" si="80"/>
        <v>2.3174999999999999</v>
      </c>
      <c r="F201" s="16">
        <f t="shared" si="81"/>
        <v>1</v>
      </c>
      <c r="G201" s="19">
        <f t="shared" si="82"/>
        <v>2.3174999999999999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5">
      <c r="B202" s="2">
        <v>13</v>
      </c>
      <c r="C202" s="3">
        <v>0.98599999999999999</v>
      </c>
      <c r="D202" s="3"/>
      <c r="E202" s="19">
        <f t="shared" si="80"/>
        <v>1.3340000000000001</v>
      </c>
      <c r="F202" s="16">
        <f t="shared" si="81"/>
        <v>2</v>
      </c>
      <c r="G202" s="19">
        <f t="shared" si="82"/>
        <v>2.6680000000000001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5">
      <c r="B203" s="2">
        <v>15</v>
      </c>
      <c r="C203" s="3">
        <v>0.58699999999999997</v>
      </c>
      <c r="D203" s="3"/>
      <c r="E203" s="19">
        <f t="shared" si="80"/>
        <v>0.78649999999999998</v>
      </c>
      <c r="F203" s="16">
        <f t="shared" si="81"/>
        <v>2</v>
      </c>
      <c r="G203" s="19">
        <f t="shared" si="82"/>
        <v>1.573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5">
      <c r="B204" s="2">
        <v>17</v>
      </c>
      <c r="C204" s="3">
        <v>0.14699999999999999</v>
      </c>
      <c r="D204" s="3"/>
      <c r="E204" s="19">
        <f t="shared" si="80"/>
        <v>0.36699999999999999</v>
      </c>
      <c r="F204" s="16">
        <f t="shared" si="81"/>
        <v>2</v>
      </c>
      <c r="G204" s="19">
        <f t="shared" si="82"/>
        <v>0.73399999999999999</v>
      </c>
      <c r="H204" s="16"/>
      <c r="I204" s="2">
        <v>0</v>
      </c>
      <c r="J204" s="3">
        <v>9.2999999999999999E-2</v>
      </c>
      <c r="K204" s="19"/>
      <c r="L204" s="16"/>
      <c r="M204" s="19"/>
      <c r="N204" s="20"/>
      <c r="O204" s="20"/>
      <c r="P204" s="20"/>
      <c r="Q204" s="22"/>
      <c r="R204" s="21"/>
    </row>
    <row r="205" spans="2:18" x14ac:dyDescent="0.25">
      <c r="B205" s="2">
        <v>19</v>
      </c>
      <c r="C205" s="3">
        <v>4.3999999999999997E-2</v>
      </c>
      <c r="D205" s="3" t="s">
        <v>23</v>
      </c>
      <c r="E205" s="19">
        <f t="shared" si="80"/>
        <v>9.5500000000000002E-2</v>
      </c>
      <c r="F205" s="16">
        <f t="shared" si="81"/>
        <v>2</v>
      </c>
      <c r="G205" s="19">
        <f t="shared" si="82"/>
        <v>0.191</v>
      </c>
      <c r="H205" s="16"/>
      <c r="I205" s="2">
        <v>2</v>
      </c>
      <c r="J205" s="3">
        <v>0.88800000000000001</v>
      </c>
      <c r="K205" s="19">
        <f t="shared" ref="K205:K213" si="83">AVERAGE(J204,J205)</f>
        <v>0.49049999999999999</v>
      </c>
      <c r="L205" s="16">
        <f t="shared" ref="L205:L213" si="84">I205-I204</f>
        <v>2</v>
      </c>
      <c r="M205" s="19">
        <f t="shared" ref="M205:M213" si="85">L205*K205</f>
        <v>0.98099999999999998</v>
      </c>
      <c r="N205" s="24"/>
      <c r="O205" s="24"/>
      <c r="P205" s="24"/>
      <c r="Q205" s="22"/>
      <c r="R205" s="21"/>
    </row>
    <row r="206" spans="2:18" x14ac:dyDescent="0.25">
      <c r="B206" s="2">
        <v>21</v>
      </c>
      <c r="C206" s="3">
        <v>0.14599999999999999</v>
      </c>
      <c r="D206" s="3"/>
      <c r="E206" s="19">
        <f t="shared" si="80"/>
        <v>9.5000000000000001E-2</v>
      </c>
      <c r="F206" s="16">
        <f t="shared" si="81"/>
        <v>2</v>
      </c>
      <c r="G206" s="19">
        <f t="shared" si="82"/>
        <v>0.19</v>
      </c>
      <c r="H206" s="16"/>
      <c r="I206" s="2">
        <v>6</v>
      </c>
      <c r="J206" s="3">
        <v>2.964</v>
      </c>
      <c r="K206" s="19">
        <f t="shared" si="83"/>
        <v>1.9259999999999999</v>
      </c>
      <c r="L206" s="16">
        <f t="shared" si="84"/>
        <v>4</v>
      </c>
      <c r="M206" s="19">
        <f t="shared" si="85"/>
        <v>7.7039999999999997</v>
      </c>
      <c r="N206" s="20"/>
      <c r="O206" s="20"/>
      <c r="P206" s="20"/>
      <c r="Q206" s="22"/>
      <c r="R206" s="21"/>
    </row>
    <row r="207" spans="2:18" x14ac:dyDescent="0.25">
      <c r="B207" s="2">
        <v>23</v>
      </c>
      <c r="C207" s="3">
        <v>0.57799999999999996</v>
      </c>
      <c r="D207" s="3"/>
      <c r="E207" s="19">
        <f t="shared" si="80"/>
        <v>0.36199999999999999</v>
      </c>
      <c r="F207" s="16">
        <f t="shared" si="81"/>
        <v>2</v>
      </c>
      <c r="G207" s="19">
        <f t="shared" si="82"/>
        <v>0.72399999999999998</v>
      </c>
      <c r="H207" s="1"/>
      <c r="I207" s="2">
        <v>10</v>
      </c>
      <c r="J207" s="3">
        <v>2.9529999999999998</v>
      </c>
      <c r="K207" s="19">
        <f t="shared" si="83"/>
        <v>2.9584999999999999</v>
      </c>
      <c r="L207" s="16">
        <f t="shared" si="84"/>
        <v>4</v>
      </c>
      <c r="M207" s="19">
        <f t="shared" si="85"/>
        <v>11.834</v>
      </c>
      <c r="N207" s="24"/>
      <c r="O207" s="24"/>
      <c r="P207" s="24"/>
      <c r="Q207" s="22"/>
      <c r="R207" s="21"/>
    </row>
    <row r="208" spans="2:18" x14ac:dyDescent="0.25">
      <c r="B208" s="2">
        <v>25</v>
      </c>
      <c r="C208" s="3">
        <v>0.97199999999999998</v>
      </c>
      <c r="D208" s="3"/>
      <c r="E208" s="19">
        <f t="shared" si="80"/>
        <v>0.77499999999999991</v>
      </c>
      <c r="F208" s="16">
        <f t="shared" si="81"/>
        <v>2</v>
      </c>
      <c r="G208" s="19">
        <f t="shared" si="82"/>
        <v>1.5499999999999998</v>
      </c>
      <c r="H208" s="1"/>
      <c r="I208" s="2">
        <v>11</v>
      </c>
      <c r="J208" s="3">
        <v>1.6819999999999999</v>
      </c>
      <c r="K208" s="19">
        <f t="shared" si="83"/>
        <v>2.3174999999999999</v>
      </c>
      <c r="L208" s="16">
        <f t="shared" si="84"/>
        <v>1</v>
      </c>
      <c r="M208" s="19">
        <f t="shared" si="85"/>
        <v>2.3174999999999999</v>
      </c>
      <c r="N208" s="24"/>
      <c r="O208" s="24"/>
      <c r="P208" s="24"/>
      <c r="Q208" s="22"/>
      <c r="R208" s="21"/>
    </row>
    <row r="209" spans="2:18" x14ac:dyDescent="0.25">
      <c r="B209" s="2">
        <v>27</v>
      </c>
      <c r="C209" s="3">
        <v>1.587</v>
      </c>
      <c r="D209" s="3"/>
      <c r="E209" s="19">
        <f t="shared" si="80"/>
        <v>1.2795000000000001</v>
      </c>
      <c r="F209" s="16">
        <f t="shared" si="81"/>
        <v>2</v>
      </c>
      <c r="G209" s="19">
        <f t="shared" si="82"/>
        <v>2.5590000000000002</v>
      </c>
      <c r="H209" s="1"/>
      <c r="I209" s="2">
        <v>13</v>
      </c>
      <c r="J209" s="3">
        <v>0.98599999999999999</v>
      </c>
      <c r="K209" s="19">
        <f t="shared" si="83"/>
        <v>1.3340000000000001</v>
      </c>
      <c r="L209" s="16">
        <f t="shared" si="84"/>
        <v>2</v>
      </c>
      <c r="M209" s="19">
        <f t="shared" si="85"/>
        <v>2.6680000000000001</v>
      </c>
      <c r="N209" s="20"/>
      <c r="O209" s="20"/>
      <c r="P209" s="20"/>
      <c r="R209" s="21"/>
    </row>
    <row r="210" spans="2:18" x14ac:dyDescent="0.25">
      <c r="B210" s="2">
        <v>28</v>
      </c>
      <c r="C210" s="3">
        <v>2.4820000000000002</v>
      </c>
      <c r="D210" s="3" t="s">
        <v>24</v>
      </c>
      <c r="E210" s="19">
        <f t="shared" si="80"/>
        <v>2.0345</v>
      </c>
      <c r="F210" s="16">
        <f t="shared" si="81"/>
        <v>1</v>
      </c>
      <c r="G210" s="19">
        <f t="shared" si="82"/>
        <v>2.0345</v>
      </c>
      <c r="H210" s="1"/>
      <c r="I210" s="2">
        <v>14</v>
      </c>
      <c r="J210" s="3">
        <v>0.8</v>
      </c>
      <c r="K210" s="19">
        <f t="shared" si="83"/>
        <v>0.89300000000000002</v>
      </c>
      <c r="L210" s="16">
        <f t="shared" si="84"/>
        <v>1</v>
      </c>
      <c r="M210" s="19">
        <f t="shared" si="85"/>
        <v>0.89300000000000002</v>
      </c>
      <c r="N210" s="20"/>
      <c r="O210" s="20"/>
      <c r="P210" s="20"/>
      <c r="R210" s="21"/>
    </row>
    <row r="211" spans="2:18" x14ac:dyDescent="0.25">
      <c r="B211" s="2">
        <v>29</v>
      </c>
      <c r="C211" s="3">
        <v>2.464</v>
      </c>
      <c r="D211" s="3"/>
      <c r="E211" s="19">
        <f t="shared" si="80"/>
        <v>2.4729999999999999</v>
      </c>
      <c r="F211" s="16">
        <f t="shared" si="81"/>
        <v>1</v>
      </c>
      <c r="G211" s="19">
        <f t="shared" si="82"/>
        <v>2.4729999999999999</v>
      </c>
      <c r="H211" s="1"/>
      <c r="I211" s="60">
        <f>I210+(J210-J211)*1.5</f>
        <v>17</v>
      </c>
      <c r="J211" s="61">
        <v>-1.2</v>
      </c>
      <c r="K211" s="19">
        <f t="shared" si="83"/>
        <v>-0.19999999999999996</v>
      </c>
      <c r="L211" s="16">
        <f t="shared" si="84"/>
        <v>3</v>
      </c>
      <c r="M211" s="19">
        <f t="shared" si="85"/>
        <v>-0.59999999999999987</v>
      </c>
      <c r="N211" s="20"/>
      <c r="O211" s="20"/>
      <c r="P211" s="20"/>
      <c r="R211" s="21"/>
    </row>
    <row r="212" spans="2:18" x14ac:dyDescent="0.25">
      <c r="B212" s="17">
        <v>31</v>
      </c>
      <c r="C212" s="43">
        <v>1.5880000000000001</v>
      </c>
      <c r="D212" s="43"/>
      <c r="E212" s="19">
        <f t="shared" si="80"/>
        <v>2.0259999999999998</v>
      </c>
      <c r="F212" s="16">
        <f t="shared" si="81"/>
        <v>2</v>
      </c>
      <c r="G212" s="19">
        <f t="shared" si="82"/>
        <v>4.0519999999999996</v>
      </c>
      <c r="I212" s="62">
        <f>I211+1.5</f>
        <v>18.5</v>
      </c>
      <c r="J212" s="63">
        <f>J211</f>
        <v>-1.2</v>
      </c>
      <c r="K212" s="19">
        <f t="shared" si="83"/>
        <v>-1.2</v>
      </c>
      <c r="L212" s="16">
        <f t="shared" si="84"/>
        <v>1.5</v>
      </c>
      <c r="M212" s="19">
        <f t="shared" si="85"/>
        <v>-1.7999999999999998</v>
      </c>
      <c r="N212" s="20"/>
      <c r="O212" s="20"/>
      <c r="P212" s="20"/>
      <c r="R212" s="21"/>
    </row>
    <row r="213" spans="2:18" x14ac:dyDescent="0.25">
      <c r="B213" s="17">
        <v>32</v>
      </c>
      <c r="C213" s="43">
        <v>0.89800000000000002</v>
      </c>
      <c r="D213" s="3" t="s">
        <v>39</v>
      </c>
      <c r="E213" s="19">
        <f t="shared" si="80"/>
        <v>1.2430000000000001</v>
      </c>
      <c r="F213" s="16">
        <f t="shared" si="81"/>
        <v>1</v>
      </c>
      <c r="G213" s="19">
        <f t="shared" si="82"/>
        <v>1.2430000000000001</v>
      </c>
      <c r="I213" s="60">
        <f>I212+1.5</f>
        <v>20</v>
      </c>
      <c r="J213" s="61">
        <f>J211</f>
        <v>-1.2</v>
      </c>
      <c r="K213" s="19">
        <f t="shared" si="83"/>
        <v>-1.2</v>
      </c>
      <c r="L213" s="16">
        <f t="shared" si="84"/>
        <v>1.5</v>
      </c>
      <c r="M213" s="19">
        <f t="shared" si="85"/>
        <v>-1.7999999999999998</v>
      </c>
      <c r="O213" s="24"/>
      <c r="P213" s="24"/>
    </row>
    <row r="214" spans="2:18" x14ac:dyDescent="0.25">
      <c r="B214" s="2"/>
      <c r="C214" s="3"/>
      <c r="D214" s="3"/>
      <c r="E214" s="19"/>
      <c r="F214" s="16"/>
      <c r="G214" s="19"/>
      <c r="H214" s="16"/>
      <c r="I214" s="21"/>
      <c r="J214" s="23"/>
      <c r="K214" s="19"/>
      <c r="L214" s="16"/>
      <c r="M214" s="19"/>
      <c r="N214" s="20"/>
      <c r="O214" s="20"/>
      <c r="P214" s="20"/>
      <c r="Q214" s="22"/>
      <c r="R214" s="21"/>
    </row>
    <row r="215" spans="2:18" ht="15" x14ac:dyDescent="0.25">
      <c r="B215" s="1" t="s">
        <v>7</v>
      </c>
      <c r="C215" s="1"/>
      <c r="D215" s="121">
        <v>1.2</v>
      </c>
      <c r="E215" s="121"/>
      <c r="J215" s="13"/>
      <c r="K215" s="13"/>
      <c r="L215" s="13"/>
      <c r="M215" s="13"/>
      <c r="N215" s="14"/>
      <c r="O215" s="14"/>
      <c r="P215" s="14"/>
    </row>
    <row r="216" spans="2:18" x14ac:dyDescent="0.25">
      <c r="B216" s="122"/>
      <c r="C216" s="122"/>
      <c r="D216" s="122"/>
      <c r="E216" s="122"/>
      <c r="F216" s="122"/>
      <c r="G216" s="122"/>
      <c r="I216" s="122"/>
      <c r="J216" s="122"/>
      <c r="K216" s="122"/>
      <c r="L216" s="122"/>
      <c r="M216" s="122"/>
      <c r="N216" s="15"/>
      <c r="O216" s="15"/>
      <c r="P216" s="20"/>
    </row>
    <row r="217" spans="2:18" x14ac:dyDescent="0.25">
      <c r="B217" s="2">
        <v>0</v>
      </c>
      <c r="C217" s="3">
        <v>0.46200000000000002</v>
      </c>
      <c r="D217" s="3" t="s">
        <v>39</v>
      </c>
      <c r="E217" s="16"/>
      <c r="F217" s="16"/>
      <c r="G217" s="16"/>
      <c r="H217" s="16"/>
      <c r="I217" s="17"/>
      <c r="J217" s="18"/>
      <c r="K217" s="19"/>
      <c r="L217" s="16"/>
      <c r="M217" s="19"/>
      <c r="N217" s="20"/>
      <c r="O217" s="20"/>
      <c r="P217" s="20"/>
      <c r="R217" s="21"/>
    </row>
    <row r="218" spans="2:18" x14ac:dyDescent="0.25">
      <c r="B218" s="2">
        <v>2</v>
      </c>
      <c r="C218" s="3">
        <v>1.087</v>
      </c>
      <c r="D218" s="3"/>
      <c r="E218" s="19">
        <f>(C217+C218)/2</f>
        <v>0.77449999999999997</v>
      </c>
      <c r="F218" s="16">
        <f>B218-B217</f>
        <v>2</v>
      </c>
      <c r="G218" s="19">
        <f>E218*F218</f>
        <v>1.5489999999999999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5">
      <c r="B219" s="2">
        <v>4</v>
      </c>
      <c r="C219" s="3">
        <v>2.9860000000000002</v>
      </c>
      <c r="D219" s="3" t="s">
        <v>32</v>
      </c>
      <c r="E219" s="19">
        <f t="shared" ref="E219:E232" si="86">(C218+C219)/2</f>
        <v>2.0365000000000002</v>
      </c>
      <c r="F219" s="16">
        <f t="shared" ref="F219:F232" si="87">B219-B218</f>
        <v>2</v>
      </c>
      <c r="G219" s="19">
        <f t="shared" ref="G219:G232" si="88">E219*F219</f>
        <v>4.0730000000000004</v>
      </c>
      <c r="H219" s="16"/>
      <c r="I219" s="2"/>
      <c r="J219" s="2"/>
      <c r="K219" s="19"/>
      <c r="L219" s="16"/>
      <c r="M219" s="19"/>
      <c r="N219" s="20"/>
      <c r="O219" s="20"/>
      <c r="P219" s="20"/>
      <c r="Q219" s="22"/>
      <c r="R219" s="21"/>
    </row>
    <row r="220" spans="2:18" x14ac:dyDescent="0.25">
      <c r="B220" s="2">
        <v>10</v>
      </c>
      <c r="C220" s="3">
        <v>2.972</v>
      </c>
      <c r="D220" s="3" t="s">
        <v>22</v>
      </c>
      <c r="E220" s="19">
        <f t="shared" si="86"/>
        <v>2.9790000000000001</v>
      </c>
      <c r="F220" s="16">
        <f t="shared" si="87"/>
        <v>6</v>
      </c>
      <c r="G220" s="19">
        <f t="shared" si="88"/>
        <v>17.874000000000002</v>
      </c>
      <c r="H220" s="16"/>
      <c r="I220" s="2"/>
      <c r="J220" s="2"/>
      <c r="K220" s="19"/>
      <c r="L220" s="16"/>
      <c r="M220" s="19"/>
      <c r="N220" s="20"/>
      <c r="O220" s="20"/>
      <c r="P220" s="20"/>
      <c r="Q220" s="22"/>
      <c r="R220" s="21"/>
    </row>
    <row r="221" spans="2:18" x14ac:dyDescent="0.25">
      <c r="B221" s="2">
        <v>12</v>
      </c>
      <c r="C221" s="3">
        <v>1.5640000000000001</v>
      </c>
      <c r="D221" s="3"/>
      <c r="E221" s="19">
        <f t="shared" si="86"/>
        <v>2.2679999999999998</v>
      </c>
      <c r="F221" s="16">
        <f t="shared" si="87"/>
        <v>2</v>
      </c>
      <c r="G221" s="19">
        <f t="shared" si="88"/>
        <v>4.5359999999999996</v>
      </c>
      <c r="H221" s="16"/>
      <c r="I221" s="2"/>
      <c r="J221" s="2"/>
      <c r="K221" s="19"/>
      <c r="L221" s="16"/>
      <c r="M221" s="19"/>
      <c r="N221" s="20"/>
      <c r="O221" s="20"/>
      <c r="P221" s="20"/>
      <c r="Q221" s="22"/>
      <c r="R221" s="21"/>
    </row>
    <row r="222" spans="2:18" x14ac:dyDescent="0.25">
      <c r="B222" s="2">
        <v>14</v>
      </c>
      <c r="C222" s="3">
        <v>1.0860000000000001</v>
      </c>
      <c r="D222" s="3"/>
      <c r="E222" s="19">
        <f t="shared" si="86"/>
        <v>1.3250000000000002</v>
      </c>
      <c r="F222" s="16">
        <f t="shared" si="87"/>
        <v>2</v>
      </c>
      <c r="G222" s="19">
        <f t="shared" si="88"/>
        <v>2.6500000000000004</v>
      </c>
      <c r="H222" s="16"/>
      <c r="I222" s="2"/>
      <c r="J222" s="2"/>
      <c r="K222" s="19"/>
      <c r="L222" s="16"/>
      <c r="M222" s="19"/>
      <c r="N222" s="20"/>
      <c r="O222" s="20"/>
      <c r="P222" s="20"/>
      <c r="Q222" s="22"/>
      <c r="R222" s="21"/>
    </row>
    <row r="223" spans="2:18" x14ac:dyDescent="0.25">
      <c r="B223" s="2">
        <v>16</v>
      </c>
      <c r="C223" s="3">
        <v>0.64200000000000002</v>
      </c>
      <c r="D223" s="3"/>
      <c r="E223" s="19">
        <f t="shared" si="86"/>
        <v>0.8640000000000001</v>
      </c>
      <c r="F223" s="16">
        <f t="shared" si="87"/>
        <v>2</v>
      </c>
      <c r="G223" s="19">
        <f t="shared" si="88"/>
        <v>1.7280000000000002</v>
      </c>
      <c r="H223" s="16"/>
      <c r="I223" s="2"/>
      <c r="J223" s="2"/>
      <c r="K223" s="19"/>
      <c r="L223" s="16"/>
      <c r="M223" s="19"/>
      <c r="N223" s="20"/>
      <c r="O223" s="20"/>
      <c r="P223" s="20"/>
      <c r="Q223" s="22"/>
      <c r="R223" s="21"/>
    </row>
    <row r="224" spans="2:18" x14ac:dyDescent="0.25">
      <c r="B224" s="2">
        <v>18</v>
      </c>
      <c r="C224" s="3">
        <v>0.26700000000000002</v>
      </c>
      <c r="D224" s="3"/>
      <c r="E224" s="19">
        <f t="shared" si="86"/>
        <v>0.45450000000000002</v>
      </c>
      <c r="F224" s="16">
        <f t="shared" si="87"/>
        <v>2</v>
      </c>
      <c r="G224" s="19">
        <f t="shared" si="88"/>
        <v>0.90900000000000003</v>
      </c>
      <c r="H224" s="16"/>
      <c r="I224" s="2">
        <v>0</v>
      </c>
      <c r="J224" s="3">
        <v>0.46200000000000002</v>
      </c>
      <c r="K224" s="19"/>
      <c r="L224" s="16"/>
      <c r="M224" s="19"/>
      <c r="N224" s="20"/>
      <c r="O224" s="20"/>
      <c r="P224" s="20"/>
      <c r="Q224" s="22"/>
      <c r="R224" s="21"/>
    </row>
    <row r="225" spans="2:18" x14ac:dyDescent="0.25">
      <c r="B225" s="2">
        <v>20</v>
      </c>
      <c r="C225" s="3">
        <v>0.16200000000000001</v>
      </c>
      <c r="D225" s="3" t="s">
        <v>23</v>
      </c>
      <c r="E225" s="19">
        <f t="shared" si="86"/>
        <v>0.21450000000000002</v>
      </c>
      <c r="F225" s="16">
        <f t="shared" si="87"/>
        <v>2</v>
      </c>
      <c r="G225" s="19">
        <f t="shared" si="88"/>
        <v>0.42900000000000005</v>
      </c>
      <c r="H225" s="16"/>
      <c r="I225" s="2">
        <v>2</v>
      </c>
      <c r="J225" s="3">
        <v>1.087</v>
      </c>
      <c r="K225" s="19">
        <f t="shared" ref="K225:K233" si="89">AVERAGE(J224,J225)</f>
        <v>0.77449999999999997</v>
      </c>
      <c r="L225" s="16">
        <f t="shared" ref="L225:L233" si="90">I225-I224</f>
        <v>2</v>
      </c>
      <c r="M225" s="19">
        <f t="shared" ref="M225:M233" si="91">L225*K225</f>
        <v>1.5489999999999999</v>
      </c>
      <c r="N225" s="24"/>
      <c r="O225" s="24"/>
      <c r="P225" s="24"/>
      <c r="Q225" s="22"/>
      <c r="R225" s="21"/>
    </row>
    <row r="226" spans="2:18" x14ac:dyDescent="0.25">
      <c r="B226" s="2">
        <v>22</v>
      </c>
      <c r="C226" s="3">
        <v>0.26400000000000001</v>
      </c>
      <c r="D226" s="3"/>
      <c r="E226" s="19">
        <f t="shared" si="86"/>
        <v>0.21300000000000002</v>
      </c>
      <c r="F226" s="16">
        <f t="shared" si="87"/>
        <v>2</v>
      </c>
      <c r="G226" s="19">
        <f t="shared" si="88"/>
        <v>0.42600000000000005</v>
      </c>
      <c r="H226" s="16"/>
      <c r="I226" s="2">
        <v>4</v>
      </c>
      <c r="J226" s="3">
        <v>2.9860000000000002</v>
      </c>
      <c r="K226" s="19">
        <f t="shared" si="89"/>
        <v>2.0365000000000002</v>
      </c>
      <c r="L226" s="16">
        <f t="shared" si="90"/>
        <v>2</v>
      </c>
      <c r="M226" s="19">
        <f t="shared" si="91"/>
        <v>4.0730000000000004</v>
      </c>
      <c r="N226" s="20"/>
      <c r="O226" s="20"/>
      <c r="P226" s="20"/>
      <c r="Q226" s="22"/>
      <c r="R226" s="21"/>
    </row>
    <row r="227" spans="2:18" x14ac:dyDescent="0.25">
      <c r="B227" s="2">
        <v>24</v>
      </c>
      <c r="C227" s="3">
        <v>0.377</v>
      </c>
      <c r="D227" s="3"/>
      <c r="E227" s="19">
        <f t="shared" si="86"/>
        <v>0.32050000000000001</v>
      </c>
      <c r="F227" s="16">
        <f t="shared" si="87"/>
        <v>2</v>
      </c>
      <c r="G227" s="19">
        <f t="shared" si="88"/>
        <v>0.64100000000000001</v>
      </c>
      <c r="H227" s="1"/>
      <c r="I227" s="2">
        <v>10</v>
      </c>
      <c r="J227" s="3">
        <v>2.972</v>
      </c>
      <c r="K227" s="19">
        <f t="shared" si="89"/>
        <v>2.9790000000000001</v>
      </c>
      <c r="L227" s="16">
        <f t="shared" si="90"/>
        <v>6</v>
      </c>
      <c r="M227" s="19">
        <f t="shared" si="91"/>
        <v>17.874000000000002</v>
      </c>
      <c r="N227" s="24"/>
      <c r="O227" s="24"/>
      <c r="P227" s="24"/>
      <c r="Q227" s="22"/>
      <c r="R227" s="21"/>
    </row>
    <row r="228" spans="2:18" x14ac:dyDescent="0.25">
      <c r="B228" s="2">
        <v>26</v>
      </c>
      <c r="C228" s="3">
        <v>0.498</v>
      </c>
      <c r="D228" s="3"/>
      <c r="E228" s="19">
        <f t="shared" si="86"/>
        <v>0.4375</v>
      </c>
      <c r="F228" s="16">
        <f t="shared" si="87"/>
        <v>2</v>
      </c>
      <c r="G228" s="19">
        <f t="shared" si="88"/>
        <v>0.875</v>
      </c>
      <c r="H228" s="1"/>
      <c r="I228" s="2">
        <v>12</v>
      </c>
      <c r="J228" s="3">
        <v>1.5640000000000001</v>
      </c>
      <c r="K228" s="19">
        <f t="shared" si="89"/>
        <v>2.2679999999999998</v>
      </c>
      <c r="L228" s="16">
        <f t="shared" si="90"/>
        <v>2</v>
      </c>
      <c r="M228" s="19">
        <f t="shared" si="91"/>
        <v>4.5359999999999996</v>
      </c>
      <c r="N228" s="24"/>
      <c r="O228" s="24"/>
      <c r="P228" s="24"/>
      <c r="Q228" s="22"/>
      <c r="R228" s="21"/>
    </row>
    <row r="229" spans="2:18" x14ac:dyDescent="0.25">
      <c r="B229" s="2">
        <v>28</v>
      </c>
      <c r="C229" s="3">
        <v>0.56100000000000005</v>
      </c>
      <c r="D229" s="3"/>
      <c r="E229" s="19">
        <f t="shared" si="86"/>
        <v>0.52950000000000008</v>
      </c>
      <c r="F229" s="16">
        <f t="shared" si="87"/>
        <v>2</v>
      </c>
      <c r="G229" s="19">
        <f t="shared" si="88"/>
        <v>1.0590000000000002</v>
      </c>
      <c r="H229" s="1"/>
      <c r="I229" s="2">
        <v>14</v>
      </c>
      <c r="J229" s="3">
        <v>1.0860000000000001</v>
      </c>
      <c r="K229" s="19">
        <f t="shared" si="89"/>
        <v>1.3250000000000002</v>
      </c>
      <c r="L229" s="16">
        <f t="shared" si="90"/>
        <v>2</v>
      </c>
      <c r="M229" s="19">
        <f t="shared" si="91"/>
        <v>2.6500000000000004</v>
      </c>
      <c r="N229" s="20"/>
      <c r="O229" s="20"/>
      <c r="P229" s="20"/>
      <c r="R229" s="21"/>
    </row>
    <row r="230" spans="2:18" x14ac:dyDescent="0.25">
      <c r="B230" s="2">
        <v>30</v>
      </c>
      <c r="C230" s="3">
        <v>0.79800000000000004</v>
      </c>
      <c r="D230" s="3" t="s">
        <v>24</v>
      </c>
      <c r="E230" s="19">
        <f t="shared" si="86"/>
        <v>0.67949999999999999</v>
      </c>
      <c r="F230" s="16">
        <f t="shared" si="87"/>
        <v>2</v>
      </c>
      <c r="G230" s="19">
        <f t="shared" si="88"/>
        <v>1.359</v>
      </c>
      <c r="H230" s="1"/>
      <c r="I230" s="2">
        <v>16</v>
      </c>
      <c r="J230" s="3">
        <v>0.64200000000000002</v>
      </c>
      <c r="K230" s="19">
        <f t="shared" si="89"/>
        <v>0.8640000000000001</v>
      </c>
      <c r="L230" s="16">
        <f t="shared" si="90"/>
        <v>2</v>
      </c>
      <c r="M230" s="19">
        <f t="shared" si="91"/>
        <v>1.7280000000000002</v>
      </c>
      <c r="N230" s="20"/>
      <c r="O230" s="20"/>
      <c r="P230" s="20"/>
      <c r="R230" s="21"/>
    </row>
    <row r="231" spans="2:18" x14ac:dyDescent="0.25">
      <c r="B231" s="2">
        <v>35</v>
      </c>
      <c r="C231" s="3">
        <v>0.78700000000000003</v>
      </c>
      <c r="D231" s="3"/>
      <c r="E231" s="19">
        <f t="shared" si="86"/>
        <v>0.79249999999999998</v>
      </c>
      <c r="F231" s="16">
        <f t="shared" si="87"/>
        <v>5</v>
      </c>
      <c r="G231" s="19">
        <f t="shared" si="88"/>
        <v>3.9624999999999999</v>
      </c>
      <c r="H231" s="1"/>
      <c r="I231" s="60">
        <f>I230+(J230-J231)*1.5</f>
        <v>18.762999999999998</v>
      </c>
      <c r="J231" s="61">
        <v>-1.2</v>
      </c>
      <c r="K231" s="19">
        <f t="shared" si="89"/>
        <v>-0.27899999999999997</v>
      </c>
      <c r="L231" s="16">
        <f t="shared" si="90"/>
        <v>2.7629999999999981</v>
      </c>
      <c r="M231" s="19">
        <f t="shared" si="91"/>
        <v>-0.77087699999999937</v>
      </c>
      <c r="N231" s="20"/>
      <c r="O231" s="20"/>
      <c r="P231" s="20"/>
      <c r="R231" s="21"/>
    </row>
    <row r="232" spans="2:18" x14ac:dyDescent="0.25">
      <c r="B232" s="17">
        <v>40</v>
      </c>
      <c r="C232" s="43">
        <v>0.76200000000000001</v>
      </c>
      <c r="D232" s="3" t="s">
        <v>33</v>
      </c>
      <c r="E232" s="19">
        <f t="shared" si="86"/>
        <v>0.77449999999999997</v>
      </c>
      <c r="F232" s="16">
        <f t="shared" si="87"/>
        <v>5</v>
      </c>
      <c r="G232" s="19">
        <f t="shared" si="88"/>
        <v>3.8724999999999996</v>
      </c>
      <c r="I232" s="62">
        <f>I231+1.5</f>
        <v>20.262999999999998</v>
      </c>
      <c r="J232" s="63">
        <f>J231</f>
        <v>-1.2</v>
      </c>
      <c r="K232" s="19">
        <f t="shared" si="89"/>
        <v>-1.2</v>
      </c>
      <c r="L232" s="16">
        <f t="shared" si="90"/>
        <v>1.5</v>
      </c>
      <c r="M232" s="19">
        <f t="shared" si="91"/>
        <v>-1.7999999999999998</v>
      </c>
      <c r="N232" s="20"/>
      <c r="O232" s="20"/>
      <c r="P232" s="20"/>
      <c r="R232" s="21"/>
    </row>
    <row r="233" spans="2:18" x14ac:dyDescent="0.25">
      <c r="B233" s="17"/>
      <c r="C233" s="43"/>
      <c r="D233" s="43"/>
      <c r="E233" s="19"/>
      <c r="F233" s="16"/>
      <c r="G233" s="19"/>
      <c r="I233" s="60">
        <f>I232+1.5</f>
        <v>21.762999999999998</v>
      </c>
      <c r="J233" s="61">
        <f>J231</f>
        <v>-1.2</v>
      </c>
      <c r="K233" s="19">
        <f t="shared" si="89"/>
        <v>-1.2</v>
      </c>
      <c r="L233" s="16">
        <f t="shared" si="90"/>
        <v>1.5</v>
      </c>
      <c r="M233" s="19">
        <f t="shared" si="91"/>
        <v>-1.7999999999999998</v>
      </c>
      <c r="O233" s="24"/>
      <c r="P233" s="24"/>
    </row>
    <row r="234" spans="2:18" ht="15" x14ac:dyDescent="0.25">
      <c r="B234" s="1" t="s">
        <v>7</v>
      </c>
      <c r="C234" s="1"/>
      <c r="D234" s="121">
        <v>1.3</v>
      </c>
      <c r="E234" s="121"/>
      <c r="J234" s="13"/>
      <c r="K234" s="13"/>
      <c r="L234" s="13"/>
      <c r="M234" s="13"/>
      <c r="N234" s="14"/>
      <c r="O234" s="14"/>
      <c r="P234" s="14"/>
    </row>
    <row r="235" spans="2:18" x14ac:dyDescent="0.25">
      <c r="B235" s="122"/>
      <c r="C235" s="122"/>
      <c r="D235" s="122"/>
      <c r="E235" s="122"/>
      <c r="F235" s="122"/>
      <c r="G235" s="122"/>
      <c r="I235" s="122"/>
      <c r="J235" s="122"/>
      <c r="K235" s="122"/>
      <c r="L235" s="122"/>
      <c r="M235" s="122"/>
      <c r="N235" s="15"/>
      <c r="O235" s="15"/>
      <c r="P235" s="20"/>
    </row>
    <row r="236" spans="2:18" x14ac:dyDescent="0.25">
      <c r="B236" s="2">
        <v>0</v>
      </c>
      <c r="C236" s="3">
        <v>0.438</v>
      </c>
      <c r="D236" s="3" t="s">
        <v>34</v>
      </c>
      <c r="E236" s="16"/>
      <c r="F236" s="16"/>
      <c r="G236" s="16"/>
      <c r="H236" s="16"/>
      <c r="I236" s="17"/>
      <c r="J236" s="18"/>
      <c r="K236" s="19"/>
      <c r="L236" s="16"/>
      <c r="M236" s="19"/>
      <c r="N236" s="20"/>
      <c r="O236" s="20"/>
      <c r="P236" s="20"/>
      <c r="R236" s="21"/>
    </row>
    <row r="237" spans="2:18" x14ac:dyDescent="0.25">
      <c r="B237" s="2">
        <v>2</v>
      </c>
      <c r="C237" s="3">
        <v>1.2450000000000001</v>
      </c>
      <c r="D237" s="3"/>
      <c r="E237" s="19">
        <f>(C236+C237)/2</f>
        <v>0.84150000000000003</v>
      </c>
      <c r="F237" s="16">
        <f>B237-B236</f>
        <v>2</v>
      </c>
      <c r="G237" s="19">
        <f>E237*F237</f>
        <v>1.6830000000000001</v>
      </c>
      <c r="H237" s="16"/>
      <c r="I237" s="2"/>
      <c r="J237" s="2"/>
      <c r="K237" s="19"/>
      <c r="L237" s="16"/>
      <c r="M237" s="19"/>
      <c r="N237" s="20"/>
      <c r="O237" s="20"/>
      <c r="P237" s="20"/>
      <c r="Q237" s="22"/>
      <c r="R237" s="21"/>
    </row>
    <row r="238" spans="2:18" x14ac:dyDescent="0.25">
      <c r="B238" s="2">
        <v>6</v>
      </c>
      <c r="C238" s="3">
        <v>2.7280000000000002</v>
      </c>
      <c r="D238" s="3" t="s">
        <v>32</v>
      </c>
      <c r="E238" s="19">
        <f t="shared" ref="E238:E252" si="92">(C237+C238)/2</f>
        <v>1.9865000000000002</v>
      </c>
      <c r="F238" s="16">
        <f t="shared" ref="F238:F252" si="93">B238-B237</f>
        <v>4</v>
      </c>
      <c r="G238" s="19">
        <f t="shared" ref="G238:G252" si="94">E238*F238</f>
        <v>7.9460000000000006</v>
      </c>
      <c r="H238" s="16"/>
      <c r="I238" s="2"/>
      <c r="J238" s="2"/>
      <c r="K238" s="19"/>
      <c r="L238" s="16"/>
      <c r="M238" s="19"/>
      <c r="N238" s="20"/>
      <c r="O238" s="20"/>
      <c r="P238" s="20"/>
      <c r="Q238" s="22"/>
      <c r="R238" s="21"/>
    </row>
    <row r="239" spans="2:18" x14ac:dyDescent="0.25">
      <c r="B239" s="2">
        <v>10</v>
      </c>
      <c r="C239" s="3">
        <v>2.7229999999999999</v>
      </c>
      <c r="D239" s="3" t="s">
        <v>22</v>
      </c>
      <c r="E239" s="19">
        <f t="shared" si="92"/>
        <v>2.7255000000000003</v>
      </c>
      <c r="F239" s="16">
        <f t="shared" si="93"/>
        <v>4</v>
      </c>
      <c r="G239" s="19">
        <f t="shared" si="94"/>
        <v>10.902000000000001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5">
      <c r="B240" s="2">
        <v>12</v>
      </c>
      <c r="C240" s="3">
        <v>1.5449999999999999</v>
      </c>
      <c r="D240" s="3"/>
      <c r="E240" s="19">
        <f t="shared" si="92"/>
        <v>2.1339999999999999</v>
      </c>
      <c r="F240" s="16">
        <f t="shared" si="93"/>
        <v>2</v>
      </c>
      <c r="G240" s="19">
        <f t="shared" si="94"/>
        <v>4.2679999999999998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5">
      <c r="B241" s="2">
        <v>14</v>
      </c>
      <c r="C241" s="3">
        <v>0.89300000000000002</v>
      </c>
      <c r="D241" s="3"/>
      <c r="E241" s="19">
        <f t="shared" si="92"/>
        <v>1.2189999999999999</v>
      </c>
      <c r="F241" s="16">
        <f t="shared" si="93"/>
        <v>2</v>
      </c>
      <c r="G241" s="19">
        <f t="shared" si="94"/>
        <v>2.4379999999999997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5">
      <c r="B242" s="2">
        <v>16</v>
      </c>
      <c r="C242" s="3">
        <v>0.38700000000000001</v>
      </c>
      <c r="D242" s="3"/>
      <c r="E242" s="19">
        <f t="shared" si="92"/>
        <v>0.64</v>
      </c>
      <c r="F242" s="16">
        <f t="shared" si="93"/>
        <v>2</v>
      </c>
      <c r="G242" s="19">
        <f t="shared" si="94"/>
        <v>1.28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5">
      <c r="B243" s="2">
        <v>18</v>
      </c>
      <c r="C243" s="3">
        <v>-1.7999999999999999E-2</v>
      </c>
      <c r="D243" s="3"/>
      <c r="E243" s="19">
        <f t="shared" si="92"/>
        <v>0.1845</v>
      </c>
      <c r="F243" s="16">
        <f t="shared" si="93"/>
        <v>2</v>
      </c>
      <c r="G243" s="19">
        <f t="shared" si="94"/>
        <v>0.36899999999999999</v>
      </c>
      <c r="H243" s="16"/>
      <c r="I243" s="2">
        <v>0</v>
      </c>
      <c r="J243" s="3">
        <v>0.438</v>
      </c>
      <c r="K243" s="19"/>
      <c r="L243" s="16"/>
      <c r="M243" s="19"/>
      <c r="N243" s="20"/>
      <c r="O243" s="20"/>
      <c r="P243" s="20"/>
      <c r="Q243" s="22"/>
      <c r="R243" s="21"/>
    </row>
    <row r="244" spans="2:18" x14ac:dyDescent="0.25">
      <c r="B244" s="2">
        <v>21</v>
      </c>
      <c r="C244" s="3">
        <v>-0.122</v>
      </c>
      <c r="D244" s="3" t="s">
        <v>23</v>
      </c>
      <c r="E244" s="19">
        <f t="shared" si="92"/>
        <v>-6.9999999999999993E-2</v>
      </c>
      <c r="F244" s="16">
        <f t="shared" si="93"/>
        <v>3</v>
      </c>
      <c r="G244" s="19">
        <f t="shared" si="94"/>
        <v>-0.20999999999999996</v>
      </c>
      <c r="H244" s="16"/>
      <c r="I244" s="2">
        <v>2</v>
      </c>
      <c r="J244" s="3">
        <v>1.2450000000000001</v>
      </c>
      <c r="K244" s="19">
        <f t="shared" ref="K244:K259" si="95">AVERAGE(J243,J244)</f>
        <v>0.84150000000000003</v>
      </c>
      <c r="L244" s="16">
        <f t="shared" ref="L244:L259" si="96">I244-I243</f>
        <v>2</v>
      </c>
      <c r="M244" s="19">
        <f t="shared" ref="M244:M259" si="97">L244*K244</f>
        <v>1.6830000000000001</v>
      </c>
      <c r="N244" s="24"/>
      <c r="O244" s="24"/>
      <c r="P244" s="24"/>
      <c r="Q244" s="22"/>
      <c r="R244" s="21"/>
    </row>
    <row r="245" spans="2:18" x14ac:dyDescent="0.25">
      <c r="B245" s="2">
        <v>24</v>
      </c>
      <c r="C245" s="3">
        <v>-1.4999999999999999E-2</v>
      </c>
      <c r="D245" s="3"/>
      <c r="E245" s="19">
        <f t="shared" si="92"/>
        <v>-6.8500000000000005E-2</v>
      </c>
      <c r="F245" s="16">
        <f t="shared" si="93"/>
        <v>3</v>
      </c>
      <c r="G245" s="19">
        <f t="shared" si="94"/>
        <v>-0.20550000000000002</v>
      </c>
      <c r="H245" s="16"/>
      <c r="I245" s="2">
        <v>6</v>
      </c>
      <c r="J245" s="3">
        <v>2.7280000000000002</v>
      </c>
      <c r="K245" s="19">
        <f t="shared" si="95"/>
        <v>1.9865000000000002</v>
      </c>
      <c r="L245" s="16">
        <f t="shared" si="96"/>
        <v>4</v>
      </c>
      <c r="M245" s="19">
        <f t="shared" si="97"/>
        <v>7.9460000000000006</v>
      </c>
      <c r="N245" s="20"/>
      <c r="O245" s="20"/>
      <c r="P245" s="20"/>
      <c r="Q245" s="22"/>
      <c r="R245" s="21"/>
    </row>
    <row r="246" spans="2:18" x14ac:dyDescent="0.25">
      <c r="B246" s="2">
        <v>26</v>
      </c>
      <c r="C246" s="3">
        <v>2.5000000000000001E-2</v>
      </c>
      <c r="D246" s="3"/>
      <c r="E246" s="19">
        <f t="shared" si="92"/>
        <v>5.000000000000001E-3</v>
      </c>
      <c r="F246" s="16">
        <f t="shared" si="93"/>
        <v>2</v>
      </c>
      <c r="G246" s="19">
        <f t="shared" si="94"/>
        <v>1.0000000000000002E-2</v>
      </c>
      <c r="H246" s="1"/>
      <c r="I246" s="2">
        <v>10</v>
      </c>
      <c r="J246" s="3">
        <v>2.7229999999999999</v>
      </c>
      <c r="K246" s="19">
        <f t="shared" si="95"/>
        <v>2.7255000000000003</v>
      </c>
      <c r="L246" s="16">
        <f t="shared" si="96"/>
        <v>4</v>
      </c>
      <c r="M246" s="19">
        <f t="shared" si="97"/>
        <v>10.902000000000001</v>
      </c>
      <c r="N246" s="24"/>
      <c r="O246" s="24"/>
      <c r="P246" s="24"/>
      <c r="Q246" s="22"/>
      <c r="R246" s="21"/>
    </row>
    <row r="247" spans="2:18" x14ac:dyDescent="0.25">
      <c r="B247" s="2">
        <v>28</v>
      </c>
      <c r="C247" s="3">
        <v>0.114</v>
      </c>
      <c r="D247" s="3"/>
      <c r="E247" s="19">
        <f t="shared" si="92"/>
        <v>6.9500000000000006E-2</v>
      </c>
      <c r="F247" s="16">
        <f t="shared" si="93"/>
        <v>2</v>
      </c>
      <c r="G247" s="19">
        <f t="shared" si="94"/>
        <v>0.13900000000000001</v>
      </c>
      <c r="H247" s="1"/>
      <c r="I247" s="2">
        <v>12</v>
      </c>
      <c r="J247" s="3">
        <v>1.5449999999999999</v>
      </c>
      <c r="K247" s="19">
        <f t="shared" si="95"/>
        <v>2.1339999999999999</v>
      </c>
      <c r="L247" s="16">
        <f t="shared" si="96"/>
        <v>2</v>
      </c>
      <c r="M247" s="19">
        <f t="shared" si="97"/>
        <v>4.2679999999999998</v>
      </c>
      <c r="N247" s="24"/>
      <c r="O247" s="24"/>
      <c r="P247" s="24"/>
      <c r="Q247" s="22"/>
      <c r="R247" s="21"/>
    </row>
    <row r="248" spans="2:18" x14ac:dyDescent="0.25">
      <c r="B248" s="2">
        <v>30</v>
      </c>
      <c r="C248" s="3">
        <v>0.32500000000000001</v>
      </c>
      <c r="D248" s="3"/>
      <c r="E248" s="19">
        <f t="shared" si="92"/>
        <v>0.2195</v>
      </c>
      <c r="F248" s="16">
        <f t="shared" si="93"/>
        <v>2</v>
      </c>
      <c r="G248" s="19">
        <f t="shared" si="94"/>
        <v>0.439</v>
      </c>
      <c r="H248" s="1"/>
      <c r="I248" s="2">
        <v>14</v>
      </c>
      <c r="J248" s="3">
        <v>0.89300000000000002</v>
      </c>
      <c r="K248" s="19">
        <f t="shared" si="95"/>
        <v>1.2189999999999999</v>
      </c>
      <c r="L248" s="16">
        <f t="shared" si="96"/>
        <v>2</v>
      </c>
      <c r="M248" s="19">
        <f t="shared" si="97"/>
        <v>2.4379999999999997</v>
      </c>
      <c r="N248" s="20"/>
      <c r="O248" s="20"/>
      <c r="P248" s="20"/>
      <c r="R248" s="21"/>
    </row>
    <row r="249" spans="2:18" x14ac:dyDescent="0.25">
      <c r="B249" s="2">
        <v>32</v>
      </c>
      <c r="C249" s="3">
        <v>0.78700000000000003</v>
      </c>
      <c r="D249" s="3" t="s">
        <v>24</v>
      </c>
      <c r="E249" s="19">
        <f t="shared" si="92"/>
        <v>0.55600000000000005</v>
      </c>
      <c r="F249" s="16">
        <f t="shared" si="93"/>
        <v>2</v>
      </c>
      <c r="G249" s="19">
        <f t="shared" si="94"/>
        <v>1.1120000000000001</v>
      </c>
      <c r="H249" s="1"/>
      <c r="I249" s="2">
        <v>16</v>
      </c>
      <c r="J249" s="3">
        <v>0.38700000000000001</v>
      </c>
      <c r="K249" s="19">
        <f t="shared" si="95"/>
        <v>0.64</v>
      </c>
      <c r="L249" s="16">
        <f t="shared" si="96"/>
        <v>2</v>
      </c>
      <c r="M249" s="19">
        <f t="shared" si="97"/>
        <v>1.28</v>
      </c>
      <c r="N249" s="20"/>
      <c r="O249" s="20"/>
      <c r="P249" s="20"/>
      <c r="R249" s="21"/>
    </row>
    <row r="250" spans="2:18" x14ac:dyDescent="0.25">
      <c r="B250" s="2">
        <v>40</v>
      </c>
      <c r="C250" s="3">
        <v>0.79900000000000004</v>
      </c>
      <c r="D250" s="3"/>
      <c r="E250" s="19">
        <f t="shared" si="92"/>
        <v>0.79300000000000004</v>
      </c>
      <c r="F250" s="16">
        <f t="shared" si="93"/>
        <v>8</v>
      </c>
      <c r="G250" s="19">
        <f t="shared" si="94"/>
        <v>6.3440000000000003</v>
      </c>
      <c r="H250" s="1"/>
      <c r="I250" s="2">
        <v>18</v>
      </c>
      <c r="J250" s="3">
        <v>-1.7999999999999999E-2</v>
      </c>
      <c r="K250" s="19">
        <f t="shared" si="95"/>
        <v>0.1845</v>
      </c>
      <c r="L250" s="16">
        <f t="shared" si="96"/>
        <v>2</v>
      </c>
      <c r="M250" s="19">
        <f t="shared" si="97"/>
        <v>0.36899999999999999</v>
      </c>
      <c r="N250" s="20"/>
      <c r="O250" s="20"/>
      <c r="P250" s="20"/>
      <c r="R250" s="21"/>
    </row>
    <row r="251" spans="2:18" x14ac:dyDescent="0.25">
      <c r="B251" s="17">
        <v>45</v>
      </c>
      <c r="C251" s="43">
        <v>0.81499999999999995</v>
      </c>
      <c r="D251" s="43"/>
      <c r="E251" s="19">
        <f t="shared" si="92"/>
        <v>0.80699999999999994</v>
      </c>
      <c r="F251" s="16">
        <f t="shared" si="93"/>
        <v>5</v>
      </c>
      <c r="G251" s="19">
        <f t="shared" si="94"/>
        <v>4.0350000000000001</v>
      </c>
      <c r="I251" s="60">
        <f>I250+(J250-J251)*1.5</f>
        <v>19.773</v>
      </c>
      <c r="J251" s="61">
        <v>-1.2</v>
      </c>
      <c r="K251" s="19">
        <f t="shared" si="95"/>
        <v>-0.60899999999999999</v>
      </c>
      <c r="L251" s="16">
        <f t="shared" si="96"/>
        <v>1.7729999999999997</v>
      </c>
      <c r="M251" s="19">
        <f t="shared" si="97"/>
        <v>-1.0797569999999999</v>
      </c>
      <c r="N251" s="20"/>
      <c r="O251" s="20"/>
      <c r="P251" s="20"/>
      <c r="R251" s="21"/>
    </row>
    <row r="252" spans="2:18" x14ac:dyDescent="0.25">
      <c r="B252" s="17">
        <v>50</v>
      </c>
      <c r="C252" s="43">
        <v>0.82299999999999995</v>
      </c>
      <c r="D252" s="3" t="s">
        <v>33</v>
      </c>
      <c r="E252" s="19">
        <f t="shared" si="92"/>
        <v>0.81899999999999995</v>
      </c>
      <c r="F252" s="16">
        <f t="shared" si="93"/>
        <v>5</v>
      </c>
      <c r="G252" s="19">
        <f t="shared" si="94"/>
        <v>4.0949999999999998</v>
      </c>
      <c r="I252" s="62">
        <f>I251+1.5</f>
        <v>21.273</v>
      </c>
      <c r="J252" s="63">
        <f>J251</f>
        <v>-1.2</v>
      </c>
      <c r="K252" s="19">
        <f t="shared" si="95"/>
        <v>-1.2</v>
      </c>
      <c r="L252" s="16">
        <f t="shared" si="96"/>
        <v>1.5</v>
      </c>
      <c r="M252" s="19">
        <f t="shared" si="97"/>
        <v>-1.7999999999999998</v>
      </c>
      <c r="O252" s="24"/>
      <c r="P252" s="24"/>
    </row>
    <row r="253" spans="2:18" x14ac:dyDescent="0.25">
      <c r="B253" s="17"/>
      <c r="C253" s="43"/>
      <c r="D253" s="43"/>
      <c r="E253" s="19"/>
      <c r="F253" s="16"/>
      <c r="G253" s="19"/>
      <c r="I253" s="60">
        <f>I252+1.5</f>
        <v>22.773</v>
      </c>
      <c r="J253" s="61">
        <f>J251</f>
        <v>-1.2</v>
      </c>
      <c r="K253" s="19">
        <f t="shared" si="95"/>
        <v>-1.2</v>
      </c>
      <c r="L253" s="16">
        <f t="shared" si="96"/>
        <v>1.5</v>
      </c>
      <c r="M253" s="19">
        <f t="shared" si="97"/>
        <v>-1.7999999999999998</v>
      </c>
      <c r="O253" s="14"/>
      <c r="P253" s="14"/>
    </row>
    <row r="254" spans="2:18" x14ac:dyDescent="0.25">
      <c r="B254" s="17"/>
      <c r="C254" s="43"/>
      <c r="D254" s="43"/>
      <c r="E254" s="19"/>
      <c r="F254" s="16"/>
      <c r="G254" s="19"/>
      <c r="I254" s="60">
        <f>I253+(J254-J253)*1.5</f>
        <v>24.573</v>
      </c>
      <c r="J254" s="64">
        <v>0</v>
      </c>
      <c r="K254" s="19">
        <f t="shared" si="95"/>
        <v>-0.6</v>
      </c>
      <c r="L254" s="16">
        <f t="shared" si="96"/>
        <v>1.8000000000000007</v>
      </c>
      <c r="M254" s="19">
        <f t="shared" si="97"/>
        <v>-1.0800000000000003</v>
      </c>
      <c r="O254" s="14"/>
      <c r="P254" s="14"/>
    </row>
    <row r="255" spans="2:18" x14ac:dyDescent="0.25">
      <c r="B255" s="17"/>
      <c r="C255" s="43"/>
      <c r="D255" s="43"/>
      <c r="E255" s="19"/>
      <c r="F255" s="16"/>
      <c r="G255" s="19"/>
      <c r="H255" s="19"/>
      <c r="I255" s="2">
        <v>21</v>
      </c>
      <c r="J255" s="3">
        <v>-0.122</v>
      </c>
      <c r="K255" s="19">
        <f t="shared" si="95"/>
        <v>-6.0999999999999999E-2</v>
      </c>
      <c r="L255" s="16">
        <f t="shared" si="96"/>
        <v>-3.5730000000000004</v>
      </c>
      <c r="M255" s="19">
        <f t="shared" si="97"/>
        <v>0.21795300000000001</v>
      </c>
      <c r="N255" s="14"/>
      <c r="O255" s="14"/>
      <c r="P255" s="14"/>
    </row>
    <row r="256" spans="2:18" x14ac:dyDescent="0.25">
      <c r="B256" s="17"/>
      <c r="C256" s="43"/>
      <c r="D256" s="43"/>
      <c r="E256" s="19"/>
      <c r="F256" s="16"/>
      <c r="G256" s="19"/>
      <c r="H256" s="19"/>
      <c r="I256" s="2">
        <v>24</v>
      </c>
      <c r="J256" s="3">
        <v>-1.4999999999999999E-2</v>
      </c>
      <c r="K256" s="19">
        <f t="shared" si="95"/>
        <v>-6.8500000000000005E-2</v>
      </c>
      <c r="L256" s="16">
        <f t="shared" si="96"/>
        <v>3</v>
      </c>
      <c r="M256" s="19">
        <f t="shared" si="97"/>
        <v>-0.20550000000000002</v>
      </c>
      <c r="N256" s="14"/>
      <c r="O256" s="14"/>
      <c r="P256" s="14"/>
    </row>
    <row r="257" spans="2:18" x14ac:dyDescent="0.25">
      <c r="B257" s="17"/>
      <c r="C257" s="43"/>
      <c r="D257" s="43"/>
      <c r="E257" s="19"/>
      <c r="F257" s="16"/>
      <c r="G257" s="19"/>
      <c r="H257" s="19"/>
      <c r="I257" s="2">
        <v>26</v>
      </c>
      <c r="J257" s="3">
        <v>2.5000000000000001E-2</v>
      </c>
      <c r="K257" s="19">
        <f t="shared" si="95"/>
        <v>5.000000000000001E-3</v>
      </c>
      <c r="L257" s="16">
        <f t="shared" si="96"/>
        <v>2</v>
      </c>
      <c r="M257" s="19">
        <f t="shared" si="97"/>
        <v>1.0000000000000002E-2</v>
      </c>
      <c r="N257" s="14"/>
      <c r="O257" s="14"/>
      <c r="P257" s="14"/>
    </row>
    <row r="258" spans="2:18" x14ac:dyDescent="0.25">
      <c r="B258" s="17"/>
      <c r="C258" s="43"/>
      <c r="D258" s="43"/>
      <c r="E258" s="19"/>
      <c r="F258" s="16"/>
      <c r="G258" s="19"/>
      <c r="H258" s="19"/>
      <c r="I258" s="2">
        <v>28</v>
      </c>
      <c r="J258" s="3">
        <v>0.114</v>
      </c>
      <c r="K258" s="19">
        <f t="shared" si="95"/>
        <v>6.9500000000000006E-2</v>
      </c>
      <c r="L258" s="16">
        <f t="shared" si="96"/>
        <v>2</v>
      </c>
      <c r="M258" s="19">
        <f t="shared" si="97"/>
        <v>0.13900000000000001</v>
      </c>
      <c r="N258" s="14"/>
      <c r="O258" s="14"/>
      <c r="P258" s="14"/>
    </row>
    <row r="259" spans="2:18" x14ac:dyDescent="0.25">
      <c r="B259" s="17"/>
      <c r="C259" s="43"/>
      <c r="D259" s="43"/>
      <c r="E259" s="19"/>
      <c r="F259" s="16"/>
      <c r="G259" s="19"/>
      <c r="H259" s="19"/>
      <c r="I259" s="2">
        <v>30</v>
      </c>
      <c r="J259" s="3">
        <v>0.32500000000000001</v>
      </c>
      <c r="K259" s="19">
        <f t="shared" si="95"/>
        <v>0.2195</v>
      </c>
      <c r="L259" s="16">
        <f t="shared" si="96"/>
        <v>2</v>
      </c>
      <c r="M259" s="19">
        <f t="shared" si="97"/>
        <v>0.439</v>
      </c>
      <c r="N259" s="14"/>
      <c r="O259" s="14"/>
      <c r="P259" s="14"/>
    </row>
    <row r="260" spans="2:18" ht="15" x14ac:dyDescent="0.25">
      <c r="B260" s="1" t="s">
        <v>7</v>
      </c>
      <c r="C260" s="1"/>
      <c r="D260" s="121">
        <v>1.4</v>
      </c>
      <c r="E260" s="121"/>
      <c r="J260" s="13"/>
      <c r="K260" s="13"/>
      <c r="L260" s="13"/>
      <c r="M260" s="13"/>
      <c r="N260" s="14"/>
      <c r="O260" s="14"/>
      <c r="P260" s="14"/>
    </row>
    <row r="261" spans="2:18" x14ac:dyDescent="0.25">
      <c r="B261" s="122"/>
      <c r="C261" s="122"/>
      <c r="D261" s="122"/>
      <c r="E261" s="122"/>
      <c r="F261" s="122"/>
      <c r="G261" s="122"/>
      <c r="I261" s="122"/>
      <c r="J261" s="122"/>
      <c r="K261" s="122"/>
      <c r="L261" s="122"/>
      <c r="M261" s="122"/>
      <c r="N261" s="15"/>
      <c r="O261" s="15"/>
      <c r="P261" s="20"/>
    </row>
    <row r="262" spans="2:18" x14ac:dyDescent="0.25">
      <c r="B262" s="2">
        <v>0</v>
      </c>
      <c r="C262" s="3">
        <v>1.21</v>
      </c>
      <c r="D262" s="3" t="s">
        <v>34</v>
      </c>
      <c r="E262" s="16"/>
      <c r="F262" s="16"/>
      <c r="G262" s="16"/>
      <c r="H262" s="16"/>
      <c r="I262" s="17"/>
      <c r="J262" s="18"/>
      <c r="K262" s="19"/>
      <c r="L262" s="16"/>
      <c r="M262" s="19"/>
      <c r="N262" s="20"/>
      <c r="O262" s="20"/>
      <c r="P262" s="20"/>
      <c r="R262" s="21"/>
    </row>
    <row r="263" spans="2:18" x14ac:dyDescent="0.25">
      <c r="B263" s="2">
        <v>2</v>
      </c>
      <c r="C263" s="3">
        <v>1.8540000000000001</v>
      </c>
      <c r="D263" s="3"/>
      <c r="E263" s="19">
        <f>(C262+C263)/2</f>
        <v>1.532</v>
      </c>
      <c r="F263" s="16">
        <f>B263-B262</f>
        <v>2</v>
      </c>
      <c r="G263" s="19">
        <f>E263*F263</f>
        <v>3.0640000000000001</v>
      </c>
      <c r="H263" s="16"/>
      <c r="I263" s="2"/>
      <c r="J263" s="2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5">
      <c r="B264" s="2">
        <v>6</v>
      </c>
      <c r="C264" s="3">
        <v>3.0939999999999999</v>
      </c>
      <c r="D264" s="3"/>
      <c r="E264" s="19">
        <f t="shared" ref="E264:E278" si="98">(C263+C264)/2</f>
        <v>2.4740000000000002</v>
      </c>
      <c r="F264" s="16">
        <f t="shared" ref="F264:F278" si="99">B264-B263</f>
        <v>4</v>
      </c>
      <c r="G264" s="19">
        <f t="shared" ref="G264:G278" si="100">E264*F264</f>
        <v>9.8960000000000008</v>
      </c>
      <c r="H264" s="16"/>
      <c r="I264" s="2"/>
      <c r="J264" s="2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5">
      <c r="B265" s="2">
        <v>10</v>
      </c>
      <c r="C265" s="3">
        <v>3.0790000000000002</v>
      </c>
      <c r="D265" s="3" t="s">
        <v>22</v>
      </c>
      <c r="E265" s="19">
        <f t="shared" si="98"/>
        <v>3.0865</v>
      </c>
      <c r="F265" s="16">
        <f t="shared" si="99"/>
        <v>4</v>
      </c>
      <c r="G265" s="19">
        <f t="shared" si="100"/>
        <v>12.346</v>
      </c>
      <c r="H265" s="16"/>
      <c r="I265" s="2"/>
      <c r="J265" s="2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5">
      <c r="B266" s="2">
        <v>12</v>
      </c>
      <c r="C266" s="3">
        <v>1.859</v>
      </c>
      <c r="D266" s="3"/>
      <c r="E266" s="19">
        <f t="shared" si="98"/>
        <v>2.4690000000000003</v>
      </c>
      <c r="F266" s="16">
        <f t="shared" si="99"/>
        <v>2</v>
      </c>
      <c r="G266" s="19">
        <f t="shared" si="100"/>
        <v>4.9380000000000006</v>
      </c>
      <c r="H266" s="16"/>
      <c r="I266" s="2"/>
      <c r="J266" s="2"/>
      <c r="K266" s="19"/>
      <c r="L266" s="16"/>
      <c r="M266" s="19"/>
      <c r="N266" s="20"/>
      <c r="O266" s="20"/>
      <c r="P266" s="20"/>
      <c r="Q266" s="22"/>
      <c r="R266" s="21"/>
    </row>
    <row r="267" spans="2:18" x14ac:dyDescent="0.25">
      <c r="B267" s="2">
        <v>14</v>
      </c>
      <c r="C267" s="3">
        <v>1.1100000000000001</v>
      </c>
      <c r="D267" s="3"/>
      <c r="E267" s="19">
        <f t="shared" si="98"/>
        <v>1.4845000000000002</v>
      </c>
      <c r="F267" s="16">
        <f t="shared" si="99"/>
        <v>2</v>
      </c>
      <c r="G267" s="19">
        <f t="shared" si="100"/>
        <v>2.9690000000000003</v>
      </c>
      <c r="H267" s="16"/>
      <c r="I267" s="2"/>
      <c r="J267" s="2"/>
      <c r="K267" s="19"/>
      <c r="L267" s="16"/>
      <c r="M267" s="19"/>
      <c r="N267" s="20"/>
      <c r="O267" s="20"/>
      <c r="P267" s="20"/>
      <c r="Q267" s="22"/>
      <c r="R267" s="21"/>
    </row>
    <row r="268" spans="2:18" x14ac:dyDescent="0.25">
      <c r="B268" s="2">
        <v>16</v>
      </c>
      <c r="C268" s="3">
        <v>0.496</v>
      </c>
      <c r="D268" s="3"/>
      <c r="E268" s="19">
        <f t="shared" si="98"/>
        <v>0.80300000000000005</v>
      </c>
      <c r="F268" s="16">
        <f t="shared" si="99"/>
        <v>2</v>
      </c>
      <c r="G268" s="19">
        <f t="shared" si="100"/>
        <v>1.6060000000000001</v>
      </c>
      <c r="H268" s="16"/>
      <c r="I268" s="2"/>
      <c r="J268" s="2"/>
      <c r="K268" s="19"/>
      <c r="L268" s="16"/>
      <c r="M268" s="19"/>
      <c r="N268" s="20"/>
      <c r="O268" s="20"/>
      <c r="P268" s="20"/>
      <c r="Q268" s="22"/>
      <c r="R268" s="21"/>
    </row>
    <row r="269" spans="2:18" x14ac:dyDescent="0.25">
      <c r="B269" s="2">
        <v>18</v>
      </c>
      <c r="C269" s="3">
        <v>8.5999999999999993E-2</v>
      </c>
      <c r="D269" s="3"/>
      <c r="E269" s="19">
        <f t="shared" si="98"/>
        <v>0.29099999999999998</v>
      </c>
      <c r="F269" s="16">
        <f t="shared" si="99"/>
        <v>2</v>
      </c>
      <c r="G269" s="19">
        <f t="shared" si="100"/>
        <v>0.58199999999999996</v>
      </c>
      <c r="H269" s="16"/>
      <c r="I269" s="2">
        <v>0</v>
      </c>
      <c r="J269" s="3">
        <v>1.21</v>
      </c>
      <c r="K269" s="19"/>
      <c r="L269" s="16"/>
      <c r="M269" s="19"/>
      <c r="N269" s="20"/>
      <c r="O269" s="20"/>
      <c r="P269" s="20"/>
      <c r="Q269" s="22"/>
      <c r="R269" s="21"/>
    </row>
    <row r="270" spans="2:18" x14ac:dyDescent="0.25">
      <c r="B270" s="2">
        <v>19.5</v>
      </c>
      <c r="C270" s="3">
        <v>-1.4999999999999999E-2</v>
      </c>
      <c r="D270" s="3" t="s">
        <v>23</v>
      </c>
      <c r="E270" s="19">
        <f t="shared" si="98"/>
        <v>3.5499999999999997E-2</v>
      </c>
      <c r="F270" s="16">
        <f t="shared" si="99"/>
        <v>1.5</v>
      </c>
      <c r="G270" s="19">
        <f t="shared" si="100"/>
        <v>5.3249999999999992E-2</v>
      </c>
      <c r="H270" s="16"/>
      <c r="I270" s="2">
        <v>2</v>
      </c>
      <c r="J270" s="3">
        <v>1.8540000000000001</v>
      </c>
      <c r="K270" s="19">
        <f t="shared" ref="K270:K278" si="101">AVERAGE(J269,J270)</f>
        <v>1.532</v>
      </c>
      <c r="L270" s="16">
        <f t="shared" ref="L270:L278" si="102">I270-I269</f>
        <v>2</v>
      </c>
      <c r="M270" s="19">
        <f t="shared" ref="M270:M278" si="103">L270*K270</f>
        <v>3.0640000000000001</v>
      </c>
      <c r="N270" s="24"/>
      <c r="O270" s="24"/>
      <c r="P270" s="24"/>
      <c r="Q270" s="22"/>
      <c r="R270" s="21"/>
    </row>
    <row r="271" spans="2:18" x14ac:dyDescent="0.25">
      <c r="B271" s="2">
        <v>21</v>
      </c>
      <c r="C271" s="3">
        <v>8.8999999999999996E-2</v>
      </c>
      <c r="D271" s="3"/>
      <c r="E271" s="19">
        <f t="shared" si="98"/>
        <v>3.6999999999999998E-2</v>
      </c>
      <c r="F271" s="16">
        <f t="shared" si="99"/>
        <v>1.5</v>
      </c>
      <c r="G271" s="19">
        <f t="shared" si="100"/>
        <v>5.5499999999999994E-2</v>
      </c>
      <c r="H271" s="16"/>
      <c r="I271" s="2">
        <v>6</v>
      </c>
      <c r="J271" s="3">
        <v>3.0939999999999999</v>
      </c>
      <c r="K271" s="19">
        <f t="shared" si="101"/>
        <v>2.4740000000000002</v>
      </c>
      <c r="L271" s="16">
        <f t="shared" si="102"/>
        <v>4</v>
      </c>
      <c r="M271" s="19">
        <f t="shared" si="103"/>
        <v>9.8960000000000008</v>
      </c>
      <c r="N271" s="20"/>
      <c r="O271" s="20"/>
      <c r="P271" s="20"/>
      <c r="Q271" s="22"/>
      <c r="R271" s="21"/>
    </row>
    <row r="272" spans="2:18" x14ac:dyDescent="0.25">
      <c r="B272" s="2">
        <v>23</v>
      </c>
      <c r="C272" s="3">
        <v>0.35399999999999998</v>
      </c>
      <c r="D272" s="3"/>
      <c r="E272" s="19">
        <f t="shared" si="98"/>
        <v>0.22149999999999997</v>
      </c>
      <c r="F272" s="16">
        <f t="shared" si="99"/>
        <v>2</v>
      </c>
      <c r="G272" s="19">
        <f t="shared" si="100"/>
        <v>0.44299999999999995</v>
      </c>
      <c r="H272" s="1"/>
      <c r="I272" s="2">
        <v>10</v>
      </c>
      <c r="J272" s="3">
        <v>3.0790000000000002</v>
      </c>
      <c r="K272" s="19">
        <f t="shared" si="101"/>
        <v>3.0865</v>
      </c>
      <c r="L272" s="16">
        <f t="shared" si="102"/>
        <v>4</v>
      </c>
      <c r="M272" s="19">
        <f t="shared" si="103"/>
        <v>12.346</v>
      </c>
      <c r="N272" s="24"/>
      <c r="O272" s="24"/>
      <c r="P272" s="24"/>
      <c r="Q272" s="22"/>
      <c r="R272" s="21"/>
    </row>
    <row r="273" spans="2:18" x14ac:dyDescent="0.25">
      <c r="B273" s="2">
        <v>25</v>
      </c>
      <c r="C273" s="3">
        <v>0.7</v>
      </c>
      <c r="D273" s="3"/>
      <c r="E273" s="19">
        <f t="shared" si="98"/>
        <v>0.52699999999999991</v>
      </c>
      <c r="F273" s="16">
        <f t="shared" si="99"/>
        <v>2</v>
      </c>
      <c r="G273" s="19">
        <f t="shared" si="100"/>
        <v>1.0539999999999998</v>
      </c>
      <c r="H273" s="1"/>
      <c r="I273" s="2">
        <v>12</v>
      </c>
      <c r="J273" s="3">
        <v>1.859</v>
      </c>
      <c r="K273" s="19">
        <f t="shared" si="101"/>
        <v>2.4690000000000003</v>
      </c>
      <c r="L273" s="16">
        <f t="shared" si="102"/>
        <v>2</v>
      </c>
      <c r="M273" s="19">
        <f t="shared" si="103"/>
        <v>4.9380000000000006</v>
      </c>
      <c r="N273" s="24"/>
      <c r="O273" s="24"/>
      <c r="P273" s="24"/>
      <c r="Q273" s="22"/>
      <c r="R273" s="21"/>
    </row>
    <row r="274" spans="2:18" x14ac:dyDescent="0.25">
      <c r="B274" s="2">
        <v>27</v>
      </c>
      <c r="C274" s="3">
        <v>0.999</v>
      </c>
      <c r="D274" s="3"/>
      <c r="E274" s="19">
        <f t="shared" si="98"/>
        <v>0.84949999999999992</v>
      </c>
      <c r="F274" s="16">
        <f t="shared" si="99"/>
        <v>2</v>
      </c>
      <c r="G274" s="19">
        <f t="shared" si="100"/>
        <v>1.6989999999999998</v>
      </c>
      <c r="H274" s="1"/>
      <c r="I274" s="2">
        <v>14</v>
      </c>
      <c r="J274" s="3">
        <v>1.1100000000000001</v>
      </c>
      <c r="K274" s="19">
        <f t="shared" si="101"/>
        <v>1.4845000000000002</v>
      </c>
      <c r="L274" s="16">
        <f t="shared" si="102"/>
        <v>2</v>
      </c>
      <c r="M274" s="19">
        <f t="shared" si="103"/>
        <v>2.9690000000000003</v>
      </c>
      <c r="N274" s="20"/>
      <c r="O274" s="20"/>
      <c r="P274" s="20"/>
      <c r="R274" s="21"/>
    </row>
    <row r="275" spans="2:18" x14ac:dyDescent="0.25">
      <c r="B275" s="2">
        <v>29</v>
      </c>
      <c r="C275" s="3">
        <v>1.909</v>
      </c>
      <c r="D275" s="3" t="s">
        <v>24</v>
      </c>
      <c r="E275" s="19">
        <f t="shared" si="98"/>
        <v>1.454</v>
      </c>
      <c r="F275" s="16">
        <f t="shared" si="99"/>
        <v>2</v>
      </c>
      <c r="G275" s="19">
        <f t="shared" si="100"/>
        <v>2.9079999999999999</v>
      </c>
      <c r="H275" s="1"/>
      <c r="I275" s="60">
        <f>I274+(J274-J275)*1.5</f>
        <v>17.465</v>
      </c>
      <c r="J275" s="61">
        <v>-1.2</v>
      </c>
      <c r="K275" s="19">
        <f t="shared" si="101"/>
        <v>-4.4999999999999929E-2</v>
      </c>
      <c r="L275" s="16">
        <f t="shared" si="102"/>
        <v>3.4649999999999999</v>
      </c>
      <c r="M275" s="19">
        <f t="shared" si="103"/>
        <v>-0.15592499999999976</v>
      </c>
      <c r="N275" s="20"/>
      <c r="O275" s="20"/>
      <c r="P275" s="20"/>
      <c r="R275" s="21"/>
    </row>
    <row r="276" spans="2:18" x14ac:dyDescent="0.25">
      <c r="B276" s="2">
        <v>30</v>
      </c>
      <c r="C276" s="3">
        <v>1.9039999999999999</v>
      </c>
      <c r="E276" s="19">
        <f t="shared" si="98"/>
        <v>1.9064999999999999</v>
      </c>
      <c r="F276" s="16">
        <f t="shared" si="99"/>
        <v>1</v>
      </c>
      <c r="G276" s="19">
        <f t="shared" si="100"/>
        <v>1.9064999999999999</v>
      </c>
      <c r="H276" s="1"/>
      <c r="I276" s="62">
        <f>I275+1.5</f>
        <v>18.965</v>
      </c>
      <c r="J276" s="63">
        <f>J275</f>
        <v>-1.2</v>
      </c>
      <c r="K276" s="19">
        <f t="shared" si="101"/>
        <v>-1.2</v>
      </c>
      <c r="L276" s="16">
        <f t="shared" si="102"/>
        <v>1.5</v>
      </c>
      <c r="M276" s="19">
        <f t="shared" si="103"/>
        <v>-1.7999999999999998</v>
      </c>
      <c r="N276" s="20"/>
      <c r="O276" s="20"/>
      <c r="P276" s="20"/>
      <c r="R276" s="21"/>
    </row>
    <row r="277" spans="2:18" x14ac:dyDescent="0.25">
      <c r="B277" s="17">
        <v>32</v>
      </c>
      <c r="C277" s="43">
        <v>1.2090000000000001</v>
      </c>
      <c r="D277" s="43"/>
      <c r="E277" s="19">
        <f t="shared" si="98"/>
        <v>1.5565</v>
      </c>
      <c r="F277" s="16">
        <f t="shared" si="99"/>
        <v>2</v>
      </c>
      <c r="G277" s="19">
        <f t="shared" si="100"/>
        <v>3.113</v>
      </c>
      <c r="I277" s="60">
        <f>I276+1.5</f>
        <v>20.465</v>
      </c>
      <c r="J277" s="61">
        <f>J275</f>
        <v>-1.2</v>
      </c>
      <c r="K277" s="19">
        <f t="shared" si="101"/>
        <v>-1.2</v>
      </c>
      <c r="L277" s="16">
        <f t="shared" si="102"/>
        <v>1.5</v>
      </c>
      <c r="M277" s="19">
        <f t="shared" si="103"/>
        <v>-1.7999999999999998</v>
      </c>
      <c r="N277" s="20"/>
      <c r="O277" s="20"/>
      <c r="P277" s="20"/>
      <c r="R277" s="21"/>
    </row>
    <row r="278" spans="2:18" x14ac:dyDescent="0.25">
      <c r="B278" s="17">
        <v>34</v>
      </c>
      <c r="C278" s="43">
        <v>0.68</v>
      </c>
      <c r="D278" s="3" t="s">
        <v>39</v>
      </c>
      <c r="E278" s="19">
        <f t="shared" si="98"/>
        <v>0.94450000000000012</v>
      </c>
      <c r="F278" s="16">
        <f t="shared" si="99"/>
        <v>2</v>
      </c>
      <c r="G278" s="19">
        <f t="shared" si="100"/>
        <v>1.8890000000000002</v>
      </c>
      <c r="I278" s="60">
        <f>I277+(J278-J277)*1.5</f>
        <v>22.79</v>
      </c>
      <c r="J278" s="64">
        <v>0.35</v>
      </c>
      <c r="K278" s="19">
        <f t="shared" si="101"/>
        <v>-0.42499999999999999</v>
      </c>
      <c r="L278" s="16">
        <f t="shared" si="102"/>
        <v>2.3249999999999993</v>
      </c>
      <c r="M278" s="19">
        <f t="shared" si="103"/>
        <v>-0.9881249999999997</v>
      </c>
      <c r="O278" s="24"/>
      <c r="P278" s="24"/>
    </row>
    <row r="279" spans="2:18" ht="15" x14ac:dyDescent="0.25">
      <c r="B279" s="13"/>
      <c r="C279" s="30"/>
      <c r="D279" s="30"/>
      <c r="E279" s="13"/>
      <c r="F279" s="16"/>
      <c r="G279" s="19"/>
      <c r="H279" s="127" t="s">
        <v>10</v>
      </c>
      <c r="I279" s="127"/>
      <c r="J279" s="16" t="e">
        <f>#REF!</f>
        <v>#REF!</v>
      </c>
      <c r="K279" s="19" t="s">
        <v>11</v>
      </c>
      <c r="L279" s="16" t="e">
        <f>#REF!</f>
        <v>#REF!</v>
      </c>
      <c r="M279" s="19" t="e">
        <f>J279-L279</f>
        <v>#REF!</v>
      </c>
      <c r="N279" s="24"/>
      <c r="O279" s="14"/>
      <c r="P279" s="14"/>
    </row>
    <row r="280" spans="2:18" ht="15" x14ac:dyDescent="0.25">
      <c r="B280" s="1" t="s">
        <v>7</v>
      </c>
      <c r="C280" s="1"/>
      <c r="D280" s="121">
        <v>1.5</v>
      </c>
      <c r="E280" s="121"/>
      <c r="J280" s="13"/>
      <c r="K280" s="13"/>
      <c r="L280" s="13"/>
      <c r="M280" s="13"/>
      <c r="N280" s="14"/>
      <c r="O280" s="14"/>
      <c r="P280" s="14"/>
    </row>
    <row r="281" spans="2:18" x14ac:dyDescent="0.25">
      <c r="B281" s="122"/>
      <c r="C281" s="122"/>
      <c r="D281" s="122"/>
      <c r="E281" s="122"/>
      <c r="F281" s="122"/>
      <c r="G281" s="122"/>
      <c r="I281" s="122"/>
      <c r="J281" s="122"/>
      <c r="K281" s="122"/>
      <c r="L281" s="122"/>
      <c r="M281" s="122"/>
      <c r="N281" s="15"/>
      <c r="O281" s="15"/>
      <c r="P281" s="20"/>
    </row>
    <row r="282" spans="2:18" x14ac:dyDescent="0.25">
      <c r="B282" s="2">
        <v>0</v>
      </c>
      <c r="C282" s="3">
        <v>1.252</v>
      </c>
      <c r="D282" s="3" t="s">
        <v>39</v>
      </c>
      <c r="E282" s="16"/>
      <c r="F282" s="16"/>
      <c r="G282" s="16"/>
      <c r="H282" s="16"/>
      <c r="I282" s="17"/>
      <c r="J282" s="18"/>
      <c r="K282" s="19"/>
      <c r="L282" s="16"/>
      <c r="M282" s="19"/>
      <c r="N282" s="20"/>
      <c r="O282" s="20"/>
      <c r="P282" s="20"/>
      <c r="R282" s="21"/>
    </row>
    <row r="283" spans="2:18" x14ac:dyDescent="0.25">
      <c r="B283" s="2">
        <v>4</v>
      </c>
      <c r="C283" s="3">
        <v>1.3680000000000001</v>
      </c>
      <c r="D283" s="3"/>
      <c r="E283" s="19">
        <f>(C282+C283)/2</f>
        <v>1.31</v>
      </c>
      <c r="F283" s="16">
        <f>B283-B282</f>
        <v>4</v>
      </c>
      <c r="G283" s="19">
        <f>E283*F283</f>
        <v>5.24</v>
      </c>
      <c r="H283" s="16"/>
      <c r="I283" s="2">
        <v>0</v>
      </c>
      <c r="J283" s="3">
        <v>1.252</v>
      </c>
      <c r="K283" s="19"/>
      <c r="L283" s="16"/>
      <c r="M283" s="19"/>
      <c r="N283" s="20"/>
      <c r="O283" s="20"/>
      <c r="P283" s="20"/>
      <c r="Q283" s="22"/>
      <c r="R283" s="21"/>
    </row>
    <row r="284" spans="2:18" x14ac:dyDescent="0.25">
      <c r="B284" s="2">
        <v>6</v>
      </c>
      <c r="C284" s="3">
        <v>3.0579999999999998</v>
      </c>
      <c r="D284" s="3" t="s">
        <v>32</v>
      </c>
      <c r="E284" s="19">
        <f t="shared" ref="E284:E298" si="104">(C283+C284)/2</f>
        <v>2.2130000000000001</v>
      </c>
      <c r="F284" s="16">
        <f t="shared" ref="F284:F298" si="105">B284-B283</f>
        <v>2</v>
      </c>
      <c r="G284" s="19">
        <f t="shared" ref="G284:G298" si="106">E284*F284</f>
        <v>4.4260000000000002</v>
      </c>
      <c r="H284" s="16"/>
      <c r="I284" s="2">
        <v>4</v>
      </c>
      <c r="J284" s="3">
        <v>1.3680000000000001</v>
      </c>
      <c r="K284" s="19">
        <f t="shared" ref="K284:K299" si="107">AVERAGE(J283,J284)</f>
        <v>1.31</v>
      </c>
      <c r="L284" s="16">
        <f t="shared" ref="L284:L299" si="108">I284-I283</f>
        <v>4</v>
      </c>
      <c r="M284" s="19">
        <f t="shared" ref="M284:M299" si="109">L284*K284</f>
        <v>5.24</v>
      </c>
      <c r="N284" s="20"/>
      <c r="O284" s="20"/>
      <c r="P284" s="20"/>
      <c r="Q284" s="22"/>
      <c r="R284" s="21"/>
    </row>
    <row r="285" spans="2:18" x14ac:dyDescent="0.25">
      <c r="B285" s="2">
        <v>10</v>
      </c>
      <c r="C285" s="3">
        <v>3.0470000000000002</v>
      </c>
      <c r="D285" s="3" t="s">
        <v>22</v>
      </c>
      <c r="E285" s="19">
        <f t="shared" si="104"/>
        <v>3.0525000000000002</v>
      </c>
      <c r="F285" s="16">
        <f t="shared" si="105"/>
        <v>4</v>
      </c>
      <c r="G285" s="19">
        <f t="shared" si="106"/>
        <v>12.21</v>
      </c>
      <c r="H285" s="16"/>
      <c r="I285" s="2">
        <v>6</v>
      </c>
      <c r="J285" s="3">
        <v>3.0579999999999998</v>
      </c>
      <c r="K285" s="19">
        <f t="shared" si="107"/>
        <v>2.2130000000000001</v>
      </c>
      <c r="L285" s="16">
        <f t="shared" si="108"/>
        <v>2</v>
      </c>
      <c r="M285" s="19">
        <f t="shared" si="109"/>
        <v>4.4260000000000002</v>
      </c>
      <c r="N285" s="20"/>
      <c r="O285" s="20"/>
      <c r="P285" s="20"/>
      <c r="Q285" s="22"/>
      <c r="R285" s="21"/>
    </row>
    <row r="286" spans="2:18" x14ac:dyDescent="0.25">
      <c r="B286" s="2">
        <v>12</v>
      </c>
      <c r="C286" s="3">
        <v>1.8580000000000001</v>
      </c>
      <c r="D286" s="3"/>
      <c r="E286" s="19">
        <f t="shared" si="104"/>
        <v>2.4525000000000001</v>
      </c>
      <c r="F286" s="16">
        <f t="shared" si="105"/>
        <v>2</v>
      </c>
      <c r="G286" s="19">
        <f t="shared" si="106"/>
        <v>4.9050000000000002</v>
      </c>
      <c r="H286" s="16"/>
      <c r="I286" s="2">
        <v>10</v>
      </c>
      <c r="J286" s="3">
        <v>3.0470000000000002</v>
      </c>
      <c r="K286" s="19">
        <f t="shared" si="107"/>
        <v>3.0525000000000002</v>
      </c>
      <c r="L286" s="16">
        <f t="shared" si="108"/>
        <v>4</v>
      </c>
      <c r="M286" s="19">
        <f t="shared" si="109"/>
        <v>12.21</v>
      </c>
      <c r="N286" s="20"/>
      <c r="O286" s="20"/>
      <c r="P286" s="20"/>
      <c r="Q286" s="22"/>
      <c r="R286" s="21"/>
    </row>
    <row r="287" spans="2:18" x14ac:dyDescent="0.25">
      <c r="B287" s="2">
        <v>14</v>
      </c>
      <c r="C287" s="3">
        <v>0.85599999999999998</v>
      </c>
      <c r="D287" s="3"/>
      <c r="E287" s="19">
        <f t="shared" si="104"/>
        <v>1.357</v>
      </c>
      <c r="F287" s="16">
        <f t="shared" si="105"/>
        <v>2</v>
      </c>
      <c r="G287" s="19">
        <f t="shared" si="106"/>
        <v>2.714</v>
      </c>
      <c r="H287" s="16"/>
      <c r="I287" s="2">
        <v>12</v>
      </c>
      <c r="J287" s="3">
        <v>1.8580000000000001</v>
      </c>
      <c r="K287" s="19">
        <f t="shared" si="107"/>
        <v>2.4525000000000001</v>
      </c>
      <c r="L287" s="16">
        <f t="shared" si="108"/>
        <v>2</v>
      </c>
      <c r="M287" s="19">
        <f t="shared" si="109"/>
        <v>4.9050000000000002</v>
      </c>
      <c r="N287" s="20"/>
      <c r="O287" s="20"/>
      <c r="P287" s="20"/>
      <c r="Q287" s="22"/>
      <c r="R287" s="21"/>
    </row>
    <row r="288" spans="2:18" x14ac:dyDescent="0.25">
      <c r="B288" s="2">
        <v>16</v>
      </c>
      <c r="C288" s="3">
        <v>0.158</v>
      </c>
      <c r="D288" s="3"/>
      <c r="E288" s="19">
        <f t="shared" si="104"/>
        <v>0.50700000000000001</v>
      </c>
      <c r="F288" s="16">
        <f t="shared" si="105"/>
        <v>2</v>
      </c>
      <c r="G288" s="19">
        <f t="shared" si="106"/>
        <v>1.014</v>
      </c>
      <c r="I288" s="2">
        <v>14</v>
      </c>
      <c r="J288" s="3">
        <v>0.85599999999999998</v>
      </c>
      <c r="K288" s="19">
        <f t="shared" si="107"/>
        <v>1.357</v>
      </c>
      <c r="L288" s="16">
        <f t="shared" si="108"/>
        <v>2</v>
      </c>
      <c r="M288" s="19">
        <f t="shared" si="109"/>
        <v>2.714</v>
      </c>
      <c r="N288" s="20"/>
      <c r="O288" s="20"/>
      <c r="P288" s="20"/>
      <c r="Q288" s="22"/>
      <c r="R288" s="21"/>
    </row>
    <row r="289" spans="2:18" x14ac:dyDescent="0.25">
      <c r="B289" s="2">
        <v>18</v>
      </c>
      <c r="C289" s="3">
        <v>-0.14000000000000001</v>
      </c>
      <c r="D289" s="3"/>
      <c r="E289" s="19">
        <f t="shared" si="104"/>
        <v>8.9999999999999941E-3</v>
      </c>
      <c r="F289" s="16">
        <f t="shared" si="105"/>
        <v>2</v>
      </c>
      <c r="G289" s="19">
        <f t="shared" si="106"/>
        <v>1.7999999999999988E-2</v>
      </c>
      <c r="I289" s="2">
        <v>16</v>
      </c>
      <c r="J289" s="3">
        <v>0.158</v>
      </c>
      <c r="K289" s="19">
        <f t="shared" si="107"/>
        <v>0.50700000000000001</v>
      </c>
      <c r="L289" s="16">
        <f t="shared" si="108"/>
        <v>2</v>
      </c>
      <c r="M289" s="19">
        <f t="shared" si="109"/>
        <v>1.014</v>
      </c>
      <c r="N289" s="20"/>
      <c r="O289" s="20"/>
      <c r="P289" s="20"/>
      <c r="Q289" s="22"/>
      <c r="R289" s="21"/>
    </row>
    <row r="290" spans="2:18" x14ac:dyDescent="0.25">
      <c r="B290" s="2">
        <v>20</v>
      </c>
      <c r="C290" s="3">
        <v>-0.24299999999999999</v>
      </c>
      <c r="D290" s="3" t="s">
        <v>23</v>
      </c>
      <c r="E290" s="19">
        <f t="shared" si="104"/>
        <v>-0.1915</v>
      </c>
      <c r="F290" s="16">
        <f t="shared" si="105"/>
        <v>2</v>
      </c>
      <c r="G290" s="19">
        <f t="shared" si="106"/>
        <v>-0.38300000000000001</v>
      </c>
      <c r="I290" s="60">
        <f>I289+(J289-J290)*1.5</f>
        <v>18.036999999999999</v>
      </c>
      <c r="J290" s="61">
        <v>-1.2</v>
      </c>
      <c r="K290" s="19">
        <f t="shared" si="107"/>
        <v>-0.52100000000000002</v>
      </c>
      <c r="L290" s="16">
        <f t="shared" si="108"/>
        <v>2.036999999999999</v>
      </c>
      <c r="M290" s="19">
        <f t="shared" si="109"/>
        <v>-1.0612769999999996</v>
      </c>
      <c r="N290" s="24"/>
      <c r="O290" s="24"/>
      <c r="P290" s="24"/>
      <c r="Q290" s="22"/>
      <c r="R290" s="21"/>
    </row>
    <row r="291" spans="2:18" x14ac:dyDescent="0.25">
      <c r="B291" s="2">
        <v>22</v>
      </c>
      <c r="C291" s="3">
        <v>-0.14199999999999999</v>
      </c>
      <c r="D291" s="3"/>
      <c r="E291" s="19">
        <f t="shared" si="104"/>
        <v>-0.1925</v>
      </c>
      <c r="F291" s="16">
        <f t="shared" si="105"/>
        <v>2</v>
      </c>
      <c r="G291" s="19">
        <f t="shared" si="106"/>
        <v>-0.38500000000000001</v>
      </c>
      <c r="H291" s="16"/>
      <c r="I291" s="62">
        <f>I290+1.5</f>
        <v>19.536999999999999</v>
      </c>
      <c r="J291" s="63">
        <f>J290</f>
        <v>-1.2</v>
      </c>
      <c r="K291" s="19">
        <f t="shared" si="107"/>
        <v>-1.2</v>
      </c>
      <c r="L291" s="16">
        <f t="shared" si="108"/>
        <v>1.5</v>
      </c>
      <c r="M291" s="19">
        <f t="shared" si="109"/>
        <v>-1.7999999999999998</v>
      </c>
      <c r="N291" s="20"/>
      <c r="O291" s="20"/>
      <c r="P291" s="20"/>
      <c r="Q291" s="22"/>
      <c r="R291" s="21"/>
    </row>
    <row r="292" spans="2:18" x14ac:dyDescent="0.25">
      <c r="B292" s="2">
        <v>24</v>
      </c>
      <c r="C292" s="3">
        <v>0.14699999999999999</v>
      </c>
      <c r="D292" s="3"/>
      <c r="E292" s="19">
        <f t="shared" si="104"/>
        <v>2.5000000000000022E-3</v>
      </c>
      <c r="F292" s="16">
        <f t="shared" si="105"/>
        <v>2</v>
      </c>
      <c r="G292" s="19">
        <f t="shared" si="106"/>
        <v>5.0000000000000044E-3</v>
      </c>
      <c r="H292" s="16"/>
      <c r="I292" s="60">
        <f>I291+1.5</f>
        <v>21.036999999999999</v>
      </c>
      <c r="J292" s="61">
        <f>J290</f>
        <v>-1.2</v>
      </c>
      <c r="K292" s="19">
        <f t="shared" si="107"/>
        <v>-1.2</v>
      </c>
      <c r="L292" s="16">
        <f t="shared" si="108"/>
        <v>1.5</v>
      </c>
      <c r="M292" s="19">
        <f t="shared" si="109"/>
        <v>-1.7999999999999998</v>
      </c>
      <c r="N292" s="24"/>
      <c r="O292" s="24"/>
      <c r="P292" s="24"/>
      <c r="Q292" s="22"/>
      <c r="R292" s="21"/>
    </row>
    <row r="293" spans="2:18" x14ac:dyDescent="0.25">
      <c r="B293" s="2">
        <v>26</v>
      </c>
      <c r="C293" s="3">
        <v>0.85399999999999998</v>
      </c>
      <c r="D293" s="3"/>
      <c r="E293" s="19">
        <f t="shared" si="104"/>
        <v>0.50049999999999994</v>
      </c>
      <c r="F293" s="16">
        <f t="shared" si="105"/>
        <v>2</v>
      </c>
      <c r="G293" s="19">
        <f t="shared" si="106"/>
        <v>1.0009999999999999</v>
      </c>
      <c r="H293" s="16"/>
      <c r="I293" s="60">
        <f>I292+(J293-J292)*1.5</f>
        <v>22.837</v>
      </c>
      <c r="J293" s="64">
        <v>0</v>
      </c>
      <c r="K293" s="19">
        <f t="shared" si="107"/>
        <v>-0.6</v>
      </c>
      <c r="L293" s="16">
        <f t="shared" si="108"/>
        <v>1.8000000000000007</v>
      </c>
      <c r="M293" s="19">
        <f t="shared" si="109"/>
        <v>-1.0800000000000003</v>
      </c>
      <c r="N293" s="24"/>
      <c r="O293" s="24"/>
      <c r="P293" s="24"/>
      <c r="Q293" s="22"/>
      <c r="R293" s="21"/>
    </row>
    <row r="294" spans="2:18" x14ac:dyDescent="0.25">
      <c r="B294" s="2">
        <v>28</v>
      </c>
      <c r="C294" s="3">
        <v>1.5580000000000001</v>
      </c>
      <c r="D294" s="3"/>
      <c r="E294" s="19">
        <f t="shared" si="104"/>
        <v>1.206</v>
      </c>
      <c r="F294" s="16">
        <f t="shared" si="105"/>
        <v>2</v>
      </c>
      <c r="G294" s="19">
        <f t="shared" si="106"/>
        <v>2.4119999999999999</v>
      </c>
      <c r="H294" s="16"/>
      <c r="I294" s="2">
        <v>24</v>
      </c>
      <c r="J294" s="3">
        <v>0.14699999999999999</v>
      </c>
      <c r="K294" s="19">
        <f t="shared" si="107"/>
        <v>7.3499999999999996E-2</v>
      </c>
      <c r="L294" s="16">
        <f t="shared" si="108"/>
        <v>1.1630000000000003</v>
      </c>
      <c r="M294" s="19">
        <f t="shared" si="109"/>
        <v>8.5480500000000015E-2</v>
      </c>
      <c r="N294" s="20"/>
      <c r="O294" s="20"/>
      <c r="P294" s="20"/>
      <c r="R294" s="21"/>
    </row>
    <row r="295" spans="2:18" x14ac:dyDescent="0.25">
      <c r="B295" s="2">
        <v>30</v>
      </c>
      <c r="C295" s="3">
        <v>2.456</v>
      </c>
      <c r="D295" s="3" t="s">
        <v>24</v>
      </c>
      <c r="E295" s="19">
        <f t="shared" si="104"/>
        <v>2.0070000000000001</v>
      </c>
      <c r="F295" s="16">
        <f t="shared" si="105"/>
        <v>2</v>
      </c>
      <c r="G295" s="19">
        <f t="shared" si="106"/>
        <v>4.0140000000000002</v>
      </c>
      <c r="H295" s="1"/>
      <c r="I295" s="2">
        <v>26</v>
      </c>
      <c r="J295" s="3">
        <v>0.85399999999999998</v>
      </c>
      <c r="K295" s="19">
        <f t="shared" si="107"/>
        <v>0.50049999999999994</v>
      </c>
      <c r="L295" s="16">
        <f t="shared" si="108"/>
        <v>2</v>
      </c>
      <c r="M295" s="19">
        <f t="shared" si="109"/>
        <v>1.0009999999999999</v>
      </c>
      <c r="N295" s="20"/>
      <c r="O295" s="20"/>
      <c r="P295" s="20"/>
      <c r="R295" s="21"/>
    </row>
    <row r="296" spans="2:18" x14ac:dyDescent="0.25">
      <c r="B296" s="2">
        <v>31</v>
      </c>
      <c r="C296" s="3">
        <v>2.4470000000000001</v>
      </c>
      <c r="D296" s="3"/>
      <c r="E296" s="19">
        <f t="shared" si="104"/>
        <v>2.4515000000000002</v>
      </c>
      <c r="F296" s="16">
        <f t="shared" si="105"/>
        <v>1</v>
      </c>
      <c r="G296" s="19">
        <f t="shared" si="106"/>
        <v>2.4515000000000002</v>
      </c>
      <c r="H296" s="1"/>
      <c r="I296" s="2">
        <v>28</v>
      </c>
      <c r="J296" s="3">
        <v>1.5580000000000001</v>
      </c>
      <c r="K296" s="19">
        <f t="shared" si="107"/>
        <v>1.206</v>
      </c>
      <c r="L296" s="16">
        <f t="shared" si="108"/>
        <v>2</v>
      </c>
      <c r="M296" s="19">
        <f t="shared" si="109"/>
        <v>2.4119999999999999</v>
      </c>
      <c r="N296" s="20"/>
      <c r="O296" s="20"/>
      <c r="P296" s="20"/>
      <c r="R296" s="21"/>
    </row>
    <row r="297" spans="2:18" x14ac:dyDescent="0.25">
      <c r="B297" s="17">
        <v>33</v>
      </c>
      <c r="C297" s="43">
        <v>1.534</v>
      </c>
      <c r="D297" s="43"/>
      <c r="E297" s="19">
        <f t="shared" si="104"/>
        <v>1.9904999999999999</v>
      </c>
      <c r="F297" s="16">
        <f t="shared" si="105"/>
        <v>2</v>
      </c>
      <c r="G297" s="19">
        <f t="shared" si="106"/>
        <v>3.9809999999999999</v>
      </c>
      <c r="H297" s="1"/>
      <c r="I297" s="2">
        <v>30</v>
      </c>
      <c r="J297" s="3">
        <v>2.456</v>
      </c>
      <c r="K297" s="19">
        <f t="shared" si="107"/>
        <v>2.0070000000000001</v>
      </c>
      <c r="L297" s="16">
        <f t="shared" si="108"/>
        <v>2</v>
      </c>
      <c r="M297" s="19">
        <f t="shared" si="109"/>
        <v>4.0140000000000002</v>
      </c>
      <c r="N297" s="20"/>
      <c r="O297" s="20"/>
      <c r="P297" s="20"/>
      <c r="R297" s="21"/>
    </row>
    <row r="298" spans="2:18" x14ac:dyDescent="0.25">
      <c r="B298" s="17">
        <v>34</v>
      </c>
      <c r="C298" s="43">
        <v>0.95699999999999996</v>
      </c>
      <c r="D298" s="3" t="s">
        <v>39</v>
      </c>
      <c r="E298" s="19">
        <f t="shared" si="104"/>
        <v>1.2455000000000001</v>
      </c>
      <c r="F298" s="16">
        <f t="shared" si="105"/>
        <v>1</v>
      </c>
      <c r="G298" s="19">
        <f t="shared" si="106"/>
        <v>1.2455000000000001</v>
      </c>
      <c r="H298" s="1"/>
      <c r="I298" s="2">
        <v>31</v>
      </c>
      <c r="J298" s="3">
        <v>2.4470000000000001</v>
      </c>
      <c r="K298" s="19">
        <f t="shared" si="107"/>
        <v>2.4515000000000002</v>
      </c>
      <c r="L298" s="16">
        <f t="shared" si="108"/>
        <v>1</v>
      </c>
      <c r="M298" s="19">
        <f t="shared" si="109"/>
        <v>2.4515000000000002</v>
      </c>
      <c r="O298" s="24"/>
      <c r="P298" s="24"/>
    </row>
    <row r="299" spans="2:18" x14ac:dyDescent="0.25">
      <c r="B299" s="17"/>
      <c r="C299" s="43"/>
      <c r="D299" s="43"/>
      <c r="E299" s="19"/>
      <c r="F299" s="16"/>
      <c r="G299" s="19"/>
      <c r="H299" s="1"/>
      <c r="I299" s="17">
        <v>33</v>
      </c>
      <c r="J299" s="43">
        <v>1.534</v>
      </c>
      <c r="K299" s="19">
        <f t="shared" si="107"/>
        <v>1.9904999999999999</v>
      </c>
      <c r="L299" s="16">
        <f t="shared" si="108"/>
        <v>2</v>
      </c>
      <c r="M299" s="19">
        <f t="shared" si="109"/>
        <v>3.9809999999999999</v>
      </c>
      <c r="O299" s="14"/>
      <c r="P299" s="14"/>
    </row>
    <row r="300" spans="2:18" ht="15" x14ac:dyDescent="0.25">
      <c r="B300" s="1" t="s">
        <v>7</v>
      </c>
      <c r="C300" s="1"/>
      <c r="D300" s="121">
        <v>1.6</v>
      </c>
      <c r="E300" s="121"/>
      <c r="J300" s="13"/>
      <c r="K300" s="13"/>
      <c r="L300" s="13"/>
      <c r="M300" s="13"/>
      <c r="N300" s="14"/>
      <c r="O300" s="14"/>
      <c r="P300" s="14"/>
    </row>
    <row r="301" spans="2:18" x14ac:dyDescent="0.25">
      <c r="B301" s="122"/>
      <c r="C301" s="122"/>
      <c r="D301" s="122"/>
      <c r="E301" s="122"/>
      <c r="F301" s="122"/>
      <c r="G301" s="122"/>
      <c r="I301" s="122"/>
      <c r="J301" s="122"/>
      <c r="K301" s="122"/>
      <c r="L301" s="122"/>
      <c r="M301" s="122"/>
      <c r="N301" s="15"/>
      <c r="O301" s="15"/>
      <c r="P301" s="20"/>
    </row>
    <row r="302" spans="2:18" x14ac:dyDescent="0.25">
      <c r="B302" s="2">
        <v>0</v>
      </c>
      <c r="C302" s="3">
        <v>0.95599999999999996</v>
      </c>
      <c r="D302" s="3" t="s">
        <v>39</v>
      </c>
      <c r="E302" s="16"/>
      <c r="F302" s="16"/>
      <c r="G302" s="16"/>
      <c r="H302" s="16"/>
      <c r="I302" s="17"/>
      <c r="J302" s="18"/>
      <c r="K302" s="19"/>
      <c r="L302" s="16"/>
      <c r="M302" s="19"/>
      <c r="N302" s="20"/>
      <c r="O302" s="20"/>
      <c r="P302" s="20"/>
      <c r="R302" s="21"/>
    </row>
    <row r="303" spans="2:18" x14ac:dyDescent="0.25">
      <c r="B303" s="2">
        <v>2</v>
      </c>
      <c r="C303" s="3">
        <v>1.367</v>
      </c>
      <c r="D303" s="3"/>
      <c r="E303" s="19">
        <f>(C302+C303)/2</f>
        <v>1.1615</v>
      </c>
      <c r="F303" s="16">
        <f>B303-B302</f>
        <v>2</v>
      </c>
      <c r="G303" s="19">
        <f>E303*F303</f>
        <v>2.323</v>
      </c>
      <c r="H303" s="16"/>
      <c r="I303" s="21"/>
      <c r="J303" s="21"/>
      <c r="K303" s="19"/>
      <c r="L303" s="16"/>
      <c r="M303" s="19"/>
      <c r="N303" s="20"/>
      <c r="O303" s="20"/>
      <c r="P303" s="20"/>
      <c r="Q303" s="22"/>
      <c r="R303" s="21"/>
    </row>
    <row r="304" spans="2:18" x14ac:dyDescent="0.25">
      <c r="B304" s="2">
        <v>4</v>
      </c>
      <c r="C304" s="3">
        <v>3.3940000000000001</v>
      </c>
      <c r="D304" s="3" t="s">
        <v>32</v>
      </c>
      <c r="E304" s="19">
        <f t="shared" ref="E304:E318" si="110">(C303+C304)/2</f>
        <v>2.3805000000000001</v>
      </c>
      <c r="F304" s="16">
        <f t="shared" ref="F304:F318" si="111">B304-B303</f>
        <v>2</v>
      </c>
      <c r="G304" s="19">
        <f t="shared" ref="G304:G318" si="112">E304*F304</f>
        <v>4.7610000000000001</v>
      </c>
      <c r="H304" s="16"/>
      <c r="I304" s="21"/>
      <c r="J304" s="21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5">
      <c r="B305" s="2">
        <v>10</v>
      </c>
      <c r="C305" s="3">
        <v>3.387</v>
      </c>
      <c r="D305" s="3" t="s">
        <v>22</v>
      </c>
      <c r="E305" s="19">
        <f t="shared" si="110"/>
        <v>3.3905000000000003</v>
      </c>
      <c r="F305" s="16">
        <f t="shared" si="111"/>
        <v>6</v>
      </c>
      <c r="G305" s="19">
        <f t="shared" si="112"/>
        <v>20.343000000000004</v>
      </c>
      <c r="H305" s="16"/>
      <c r="I305" s="21"/>
      <c r="J305" s="21"/>
      <c r="K305" s="19"/>
      <c r="L305" s="16"/>
      <c r="M305" s="19"/>
      <c r="N305" s="20"/>
      <c r="O305" s="20"/>
      <c r="P305" s="20"/>
      <c r="Q305" s="22"/>
      <c r="R305" s="21"/>
    </row>
    <row r="306" spans="2:18" x14ac:dyDescent="0.25">
      <c r="B306" s="2">
        <v>11</v>
      </c>
      <c r="C306" s="3">
        <v>2.1509999999999998</v>
      </c>
      <c r="D306" s="3"/>
      <c r="E306" s="19">
        <f t="shared" si="110"/>
        <v>2.7690000000000001</v>
      </c>
      <c r="F306" s="16">
        <f t="shared" si="111"/>
        <v>1</v>
      </c>
      <c r="G306" s="19">
        <f t="shared" si="112"/>
        <v>2.7690000000000001</v>
      </c>
      <c r="H306" s="16"/>
      <c r="I306" s="21"/>
      <c r="J306" s="21"/>
      <c r="K306" s="19"/>
      <c r="L306" s="16"/>
      <c r="M306" s="19"/>
      <c r="N306" s="20"/>
      <c r="O306" s="20"/>
      <c r="P306" s="20"/>
      <c r="Q306" s="22"/>
      <c r="R306" s="21"/>
    </row>
    <row r="307" spans="2:18" x14ac:dyDescent="0.25">
      <c r="B307" s="2">
        <v>13</v>
      </c>
      <c r="C307" s="3">
        <v>1.1679999999999999</v>
      </c>
      <c r="D307" s="3"/>
      <c r="E307" s="19">
        <f t="shared" si="110"/>
        <v>1.6595</v>
      </c>
      <c r="F307" s="16">
        <f t="shared" si="111"/>
        <v>2</v>
      </c>
      <c r="G307" s="19">
        <f t="shared" si="112"/>
        <v>3.319</v>
      </c>
      <c r="H307" s="16"/>
      <c r="I307" s="2">
        <v>0</v>
      </c>
      <c r="J307" s="3">
        <v>0.95599999999999996</v>
      </c>
      <c r="K307" s="19"/>
      <c r="L307" s="16"/>
      <c r="M307" s="19"/>
      <c r="N307" s="20"/>
      <c r="O307" s="20"/>
      <c r="P307" s="20"/>
      <c r="Q307" s="22"/>
      <c r="R307" s="21"/>
    </row>
    <row r="308" spans="2:18" x14ac:dyDescent="0.25">
      <c r="B308" s="2">
        <v>15</v>
      </c>
      <c r="C308" s="3">
        <v>0.34699999999999998</v>
      </c>
      <c r="D308" s="3"/>
      <c r="E308" s="19">
        <f t="shared" si="110"/>
        <v>0.75749999999999995</v>
      </c>
      <c r="F308" s="16">
        <f t="shared" si="111"/>
        <v>2</v>
      </c>
      <c r="G308" s="19">
        <f t="shared" si="112"/>
        <v>1.5149999999999999</v>
      </c>
      <c r="I308" s="2">
        <v>2</v>
      </c>
      <c r="J308" s="3">
        <v>1.367</v>
      </c>
      <c r="K308" s="19">
        <f t="shared" ref="K308:K324" si="113">AVERAGE(J307,J308)</f>
        <v>1.1615</v>
      </c>
      <c r="L308" s="16">
        <f t="shared" ref="L308:L324" si="114">I308-I307</f>
        <v>2</v>
      </c>
      <c r="M308" s="19">
        <f t="shared" ref="M308:M324" si="115">L308*K308</f>
        <v>2.323</v>
      </c>
      <c r="N308" s="20"/>
      <c r="O308" s="20"/>
      <c r="P308" s="20"/>
      <c r="Q308" s="22"/>
      <c r="R308" s="21"/>
    </row>
    <row r="309" spans="2:18" x14ac:dyDescent="0.25">
      <c r="B309" s="2">
        <v>17</v>
      </c>
      <c r="C309" s="3">
        <v>-0.14000000000000001</v>
      </c>
      <c r="D309" s="3"/>
      <c r="E309" s="19">
        <f t="shared" si="110"/>
        <v>0.10349999999999998</v>
      </c>
      <c r="F309" s="16">
        <f t="shared" si="111"/>
        <v>2</v>
      </c>
      <c r="G309" s="19">
        <f t="shared" si="112"/>
        <v>0.20699999999999996</v>
      </c>
      <c r="I309" s="2">
        <v>4</v>
      </c>
      <c r="J309" s="3">
        <v>3.3940000000000001</v>
      </c>
      <c r="K309" s="19">
        <f t="shared" si="113"/>
        <v>2.3805000000000001</v>
      </c>
      <c r="L309" s="16">
        <f t="shared" si="114"/>
        <v>2</v>
      </c>
      <c r="M309" s="19">
        <f t="shared" si="115"/>
        <v>4.7610000000000001</v>
      </c>
      <c r="N309" s="20"/>
      <c r="O309" s="20"/>
      <c r="P309" s="20"/>
      <c r="Q309" s="22"/>
      <c r="R309" s="21"/>
    </row>
    <row r="310" spans="2:18" x14ac:dyDescent="0.25">
      <c r="B310" s="2">
        <v>19</v>
      </c>
      <c r="C310" s="3">
        <v>-0.29799999999999999</v>
      </c>
      <c r="D310" s="3" t="s">
        <v>23</v>
      </c>
      <c r="E310" s="19">
        <f t="shared" si="110"/>
        <v>-0.219</v>
      </c>
      <c r="F310" s="16">
        <f t="shared" si="111"/>
        <v>2</v>
      </c>
      <c r="G310" s="19">
        <f t="shared" si="112"/>
        <v>-0.438</v>
      </c>
      <c r="I310" s="2">
        <v>10</v>
      </c>
      <c r="J310" s="3">
        <v>3.387</v>
      </c>
      <c r="K310" s="19">
        <f t="shared" si="113"/>
        <v>3.3905000000000003</v>
      </c>
      <c r="L310" s="16">
        <f t="shared" si="114"/>
        <v>6</v>
      </c>
      <c r="M310" s="19">
        <f t="shared" si="115"/>
        <v>20.343000000000004</v>
      </c>
      <c r="N310" s="24"/>
      <c r="O310" s="24"/>
      <c r="P310" s="24"/>
      <c r="Q310" s="22"/>
      <c r="R310" s="21"/>
    </row>
    <row r="311" spans="2:18" x14ac:dyDescent="0.25">
      <c r="B311" s="2">
        <v>21</v>
      </c>
      <c r="C311" s="3">
        <v>-0.14199999999999999</v>
      </c>
      <c r="D311" s="3"/>
      <c r="E311" s="19">
        <f t="shared" si="110"/>
        <v>-0.21999999999999997</v>
      </c>
      <c r="F311" s="16">
        <f t="shared" si="111"/>
        <v>2</v>
      </c>
      <c r="G311" s="19">
        <f t="shared" si="112"/>
        <v>-0.43999999999999995</v>
      </c>
      <c r="H311" s="16"/>
      <c r="I311" s="2">
        <v>11</v>
      </c>
      <c r="J311" s="3">
        <v>2.1509999999999998</v>
      </c>
      <c r="K311" s="19">
        <f t="shared" si="113"/>
        <v>2.7690000000000001</v>
      </c>
      <c r="L311" s="16">
        <f t="shared" si="114"/>
        <v>1</v>
      </c>
      <c r="M311" s="19">
        <f t="shared" si="115"/>
        <v>2.7690000000000001</v>
      </c>
      <c r="N311" s="20"/>
      <c r="O311" s="20"/>
      <c r="P311" s="20"/>
      <c r="Q311" s="22"/>
      <c r="R311" s="21"/>
    </row>
    <row r="312" spans="2:18" x14ac:dyDescent="0.25">
      <c r="B312" s="2">
        <v>23</v>
      </c>
      <c r="C312" s="3">
        <v>0.316</v>
      </c>
      <c r="D312" s="3"/>
      <c r="E312" s="19">
        <f t="shared" si="110"/>
        <v>8.7000000000000008E-2</v>
      </c>
      <c r="F312" s="16">
        <f t="shared" si="111"/>
        <v>2</v>
      </c>
      <c r="G312" s="19">
        <f t="shared" si="112"/>
        <v>0.17400000000000002</v>
      </c>
      <c r="H312" s="16"/>
      <c r="I312" s="2">
        <v>13</v>
      </c>
      <c r="J312" s="3">
        <v>1.1679999999999999</v>
      </c>
      <c r="K312" s="19">
        <f t="shared" si="113"/>
        <v>1.6595</v>
      </c>
      <c r="L312" s="16">
        <f t="shared" si="114"/>
        <v>2</v>
      </c>
      <c r="M312" s="19">
        <f t="shared" si="115"/>
        <v>3.319</v>
      </c>
      <c r="N312" s="24"/>
      <c r="O312" s="24"/>
      <c r="P312" s="24"/>
      <c r="Q312" s="22"/>
      <c r="R312" s="21"/>
    </row>
    <row r="313" spans="2:18" x14ac:dyDescent="0.25">
      <c r="B313" s="2">
        <v>25</v>
      </c>
      <c r="C313" s="3">
        <v>1.1539999999999999</v>
      </c>
      <c r="D313" s="3"/>
      <c r="E313" s="19">
        <f t="shared" si="110"/>
        <v>0.73499999999999999</v>
      </c>
      <c r="F313" s="16">
        <f t="shared" si="111"/>
        <v>2</v>
      </c>
      <c r="G313" s="19">
        <f t="shared" si="112"/>
        <v>1.47</v>
      </c>
      <c r="H313" s="16"/>
      <c r="I313" s="2">
        <v>15</v>
      </c>
      <c r="J313" s="3">
        <v>0.34699999999999998</v>
      </c>
      <c r="K313" s="19">
        <f t="shared" si="113"/>
        <v>0.75749999999999995</v>
      </c>
      <c r="L313" s="16">
        <f t="shared" si="114"/>
        <v>2</v>
      </c>
      <c r="M313" s="19">
        <f t="shared" si="115"/>
        <v>1.5149999999999999</v>
      </c>
      <c r="N313" s="24"/>
      <c r="O313" s="24"/>
      <c r="P313" s="24"/>
      <c r="Q313" s="22"/>
      <c r="R313" s="21"/>
    </row>
    <row r="314" spans="2:18" x14ac:dyDescent="0.25">
      <c r="B314" s="2">
        <v>27</v>
      </c>
      <c r="C314" s="3">
        <v>2.0640000000000001</v>
      </c>
      <c r="D314" s="3"/>
      <c r="E314" s="19">
        <f t="shared" si="110"/>
        <v>1.609</v>
      </c>
      <c r="F314" s="16">
        <f t="shared" si="111"/>
        <v>2</v>
      </c>
      <c r="G314" s="19">
        <f t="shared" si="112"/>
        <v>3.218</v>
      </c>
      <c r="H314" s="16"/>
      <c r="I314" s="60">
        <f>I313+(J313-J314)*1.5</f>
        <v>17.320499999999999</v>
      </c>
      <c r="J314" s="61">
        <v>-1.2</v>
      </c>
      <c r="K314" s="19">
        <f t="shared" si="113"/>
        <v>-0.42649999999999999</v>
      </c>
      <c r="L314" s="16">
        <f t="shared" si="114"/>
        <v>2.3204999999999991</v>
      </c>
      <c r="M314" s="19">
        <f t="shared" si="115"/>
        <v>-0.98969324999999964</v>
      </c>
      <c r="N314" s="20"/>
      <c r="O314" s="20"/>
      <c r="P314" s="20"/>
      <c r="R314" s="21"/>
    </row>
    <row r="315" spans="2:18" x14ac:dyDescent="0.25">
      <c r="B315" s="2">
        <v>28</v>
      </c>
      <c r="C315" s="3">
        <v>2.5579999999999998</v>
      </c>
      <c r="D315" s="3" t="s">
        <v>24</v>
      </c>
      <c r="E315" s="19">
        <f t="shared" si="110"/>
        <v>2.3109999999999999</v>
      </c>
      <c r="F315" s="16">
        <f t="shared" si="111"/>
        <v>1</v>
      </c>
      <c r="G315" s="19">
        <f t="shared" si="112"/>
        <v>2.3109999999999999</v>
      </c>
      <c r="H315" s="1"/>
      <c r="I315" s="62">
        <f>I314+1.5</f>
        <v>18.820499999999999</v>
      </c>
      <c r="J315" s="63">
        <f>J314</f>
        <v>-1.2</v>
      </c>
      <c r="K315" s="19">
        <f t="shared" si="113"/>
        <v>-1.2</v>
      </c>
      <c r="L315" s="16">
        <f t="shared" si="114"/>
        <v>1.5</v>
      </c>
      <c r="M315" s="19">
        <f t="shared" si="115"/>
        <v>-1.7999999999999998</v>
      </c>
      <c r="N315" s="20"/>
      <c r="O315" s="20"/>
      <c r="P315" s="20"/>
      <c r="R315" s="21"/>
    </row>
    <row r="316" spans="2:18" x14ac:dyDescent="0.25">
      <c r="B316" s="2">
        <v>29</v>
      </c>
      <c r="C316" s="3">
        <v>2.5470000000000002</v>
      </c>
      <c r="D316" s="3"/>
      <c r="E316" s="19">
        <f t="shared" si="110"/>
        <v>2.5525000000000002</v>
      </c>
      <c r="F316" s="16">
        <f t="shared" si="111"/>
        <v>1</v>
      </c>
      <c r="G316" s="19">
        <f t="shared" si="112"/>
        <v>2.5525000000000002</v>
      </c>
      <c r="H316" s="1"/>
      <c r="I316" s="60">
        <f>I315+1.5</f>
        <v>20.320499999999999</v>
      </c>
      <c r="J316" s="61">
        <f>J314</f>
        <v>-1.2</v>
      </c>
      <c r="K316" s="19">
        <f t="shared" si="113"/>
        <v>-1.2</v>
      </c>
      <c r="L316" s="16">
        <f t="shared" si="114"/>
        <v>1.5</v>
      </c>
      <c r="M316" s="19">
        <f t="shared" si="115"/>
        <v>-1.7999999999999998</v>
      </c>
      <c r="N316" s="20"/>
      <c r="O316" s="20"/>
      <c r="P316" s="20"/>
      <c r="R316" s="21"/>
    </row>
    <row r="317" spans="2:18" x14ac:dyDescent="0.25">
      <c r="B317" s="17">
        <v>31</v>
      </c>
      <c r="C317" s="43">
        <v>1.4570000000000001</v>
      </c>
      <c r="D317" s="43"/>
      <c r="E317" s="19">
        <f t="shared" si="110"/>
        <v>2.0020000000000002</v>
      </c>
      <c r="F317" s="16">
        <f t="shared" si="111"/>
        <v>2</v>
      </c>
      <c r="G317" s="19">
        <f t="shared" si="112"/>
        <v>4.0040000000000004</v>
      </c>
      <c r="H317" s="1"/>
      <c r="I317" s="60">
        <f>I316+(J317-J316)*1.5</f>
        <v>22.420499999999997</v>
      </c>
      <c r="J317" s="64">
        <v>0.2</v>
      </c>
      <c r="K317" s="19">
        <f t="shared" si="113"/>
        <v>-0.5</v>
      </c>
      <c r="L317" s="16">
        <f t="shared" si="114"/>
        <v>2.0999999999999979</v>
      </c>
      <c r="M317" s="19">
        <f t="shared" si="115"/>
        <v>-1.0499999999999989</v>
      </c>
      <c r="N317" s="20"/>
      <c r="O317" s="20"/>
      <c r="P317" s="20"/>
      <c r="R317" s="21"/>
    </row>
    <row r="318" spans="2:18" x14ac:dyDescent="0.25">
      <c r="B318" s="17">
        <v>33</v>
      </c>
      <c r="C318" s="43">
        <v>0.95399999999999996</v>
      </c>
      <c r="D318" s="3" t="s">
        <v>39</v>
      </c>
      <c r="E318" s="19">
        <f t="shared" si="110"/>
        <v>1.2055</v>
      </c>
      <c r="F318" s="16">
        <f t="shared" si="111"/>
        <v>2</v>
      </c>
      <c r="G318" s="19">
        <f t="shared" si="112"/>
        <v>2.411</v>
      </c>
      <c r="H318" s="1"/>
      <c r="I318" s="2">
        <v>23</v>
      </c>
      <c r="J318" s="3">
        <v>0.316</v>
      </c>
      <c r="K318" s="19">
        <f t="shared" si="113"/>
        <v>0.25800000000000001</v>
      </c>
      <c r="L318" s="16">
        <f t="shared" si="114"/>
        <v>0.57950000000000301</v>
      </c>
      <c r="M318" s="19">
        <f t="shared" si="115"/>
        <v>0.14951100000000078</v>
      </c>
      <c r="O318" s="24"/>
      <c r="P318" s="24"/>
    </row>
    <row r="319" spans="2:18" x14ac:dyDescent="0.25">
      <c r="B319" s="17"/>
      <c r="C319" s="43"/>
      <c r="D319" s="43"/>
      <c r="E319" s="19"/>
      <c r="F319" s="16"/>
      <c r="G319" s="19"/>
      <c r="H319" s="1"/>
      <c r="I319" s="2">
        <v>25</v>
      </c>
      <c r="J319" s="3">
        <v>1.1539999999999999</v>
      </c>
      <c r="K319" s="19">
        <f t="shared" si="113"/>
        <v>0.73499999999999999</v>
      </c>
      <c r="L319" s="16">
        <f t="shared" si="114"/>
        <v>2</v>
      </c>
      <c r="M319" s="19">
        <f t="shared" si="115"/>
        <v>1.47</v>
      </c>
      <c r="O319" s="14"/>
      <c r="P319" s="14"/>
    </row>
    <row r="320" spans="2:18" x14ac:dyDescent="0.25">
      <c r="B320" s="17"/>
      <c r="C320" s="43"/>
      <c r="D320" s="43"/>
      <c r="E320" s="19"/>
      <c r="F320" s="16"/>
      <c r="G320" s="19"/>
      <c r="I320" s="2">
        <v>27</v>
      </c>
      <c r="J320" s="3">
        <v>2.0640000000000001</v>
      </c>
      <c r="K320" s="19">
        <f t="shared" si="113"/>
        <v>1.609</v>
      </c>
      <c r="L320" s="16">
        <f t="shared" si="114"/>
        <v>2</v>
      </c>
      <c r="M320" s="19">
        <f t="shared" si="115"/>
        <v>3.218</v>
      </c>
      <c r="O320" s="14"/>
      <c r="P320" s="14"/>
    </row>
    <row r="321" spans="2:18" x14ac:dyDescent="0.25">
      <c r="B321" s="17"/>
      <c r="C321" s="43"/>
      <c r="D321" s="43"/>
      <c r="E321" s="19"/>
      <c r="F321" s="16"/>
      <c r="G321" s="19"/>
      <c r="I321" s="2">
        <v>28</v>
      </c>
      <c r="J321" s="3">
        <v>2.5579999999999998</v>
      </c>
      <c r="K321" s="19">
        <f t="shared" si="113"/>
        <v>2.3109999999999999</v>
      </c>
      <c r="L321" s="16">
        <f t="shared" si="114"/>
        <v>1</v>
      </c>
      <c r="M321" s="19">
        <f t="shared" si="115"/>
        <v>2.3109999999999999</v>
      </c>
      <c r="N321" s="14"/>
      <c r="O321" s="14"/>
      <c r="P321" s="14"/>
    </row>
    <row r="322" spans="2:18" x14ac:dyDescent="0.25">
      <c r="B322" s="17"/>
      <c r="C322" s="43"/>
      <c r="D322" s="43"/>
      <c r="E322" s="19"/>
      <c r="F322" s="16"/>
      <c r="G322" s="19"/>
      <c r="I322" s="2">
        <v>29</v>
      </c>
      <c r="J322" s="3">
        <v>2.5470000000000002</v>
      </c>
      <c r="K322" s="19">
        <f t="shared" si="113"/>
        <v>2.5525000000000002</v>
      </c>
      <c r="L322" s="16">
        <f t="shared" si="114"/>
        <v>1</v>
      </c>
      <c r="M322" s="19">
        <f t="shared" si="115"/>
        <v>2.5525000000000002</v>
      </c>
      <c r="N322" s="14"/>
      <c r="O322" s="14"/>
      <c r="P322" s="14"/>
    </row>
    <row r="323" spans="2:18" x14ac:dyDescent="0.25">
      <c r="B323" s="17"/>
      <c r="C323" s="43"/>
      <c r="D323" s="43"/>
      <c r="E323" s="19"/>
      <c r="F323" s="16"/>
      <c r="G323" s="19"/>
      <c r="I323" s="17">
        <v>31</v>
      </c>
      <c r="J323" s="43">
        <v>1.4570000000000001</v>
      </c>
      <c r="K323" s="19">
        <f t="shared" si="113"/>
        <v>2.0020000000000002</v>
      </c>
      <c r="L323" s="16">
        <f t="shared" si="114"/>
        <v>2</v>
      </c>
      <c r="M323" s="19">
        <f t="shared" si="115"/>
        <v>4.0040000000000004</v>
      </c>
      <c r="N323" s="14"/>
      <c r="O323" s="14"/>
      <c r="P323" s="14"/>
    </row>
    <row r="324" spans="2:18" x14ac:dyDescent="0.25">
      <c r="B324" s="17"/>
      <c r="C324" s="43"/>
      <c r="D324" s="43"/>
      <c r="E324" s="19"/>
      <c r="F324" s="16"/>
      <c r="G324" s="19"/>
      <c r="H324" s="19"/>
      <c r="I324" s="17">
        <v>33</v>
      </c>
      <c r="J324" s="43">
        <v>0.95399999999999996</v>
      </c>
      <c r="K324" s="19">
        <f t="shared" si="113"/>
        <v>1.2055</v>
      </c>
      <c r="L324" s="16">
        <f t="shared" si="114"/>
        <v>2</v>
      </c>
      <c r="M324" s="19">
        <f t="shared" si="115"/>
        <v>2.411</v>
      </c>
      <c r="N324" s="14"/>
      <c r="O324" s="14"/>
      <c r="P324" s="14"/>
    </row>
    <row r="325" spans="2:18" ht="15" x14ac:dyDescent="0.25">
      <c r="B325" s="1" t="s">
        <v>7</v>
      </c>
      <c r="C325" s="1"/>
      <c r="D325" s="121">
        <v>1.66</v>
      </c>
      <c r="E325" s="121"/>
      <c r="J325" s="13"/>
      <c r="K325" s="13"/>
      <c r="L325" s="13"/>
      <c r="M325" s="13"/>
      <c r="N325" s="14"/>
      <c r="O325" s="14"/>
      <c r="P325" s="14"/>
    </row>
    <row r="326" spans="2:18" x14ac:dyDescent="0.25">
      <c r="B326" s="122"/>
      <c r="C326" s="122"/>
      <c r="D326" s="122"/>
      <c r="E326" s="122"/>
      <c r="F326" s="122"/>
      <c r="G326" s="122"/>
      <c r="I326" s="122"/>
      <c r="J326" s="122"/>
      <c r="K326" s="122"/>
      <c r="L326" s="122"/>
      <c r="M326" s="122"/>
      <c r="N326" s="15"/>
      <c r="O326" s="15"/>
      <c r="P326" s="20"/>
    </row>
    <row r="327" spans="2:18" x14ac:dyDescent="0.25">
      <c r="B327" s="2">
        <v>0</v>
      </c>
      <c r="C327" s="3">
        <v>1.474</v>
      </c>
      <c r="D327" s="3" t="s">
        <v>27</v>
      </c>
      <c r="E327" s="16"/>
      <c r="F327" s="16"/>
      <c r="G327" s="16"/>
      <c r="H327" s="16"/>
      <c r="I327" s="17"/>
      <c r="J327" s="18"/>
      <c r="K327" s="19"/>
      <c r="L327" s="16"/>
      <c r="M327" s="19"/>
      <c r="N327" s="20"/>
      <c r="O327" s="20"/>
      <c r="P327" s="20"/>
      <c r="R327" s="21"/>
    </row>
    <row r="328" spans="2:18" x14ac:dyDescent="0.25">
      <c r="B328" s="2">
        <v>5</v>
      </c>
      <c r="C328" s="3">
        <v>1.4630000000000001</v>
      </c>
      <c r="D328" s="3"/>
      <c r="E328" s="19">
        <f>(C327+C328)/2</f>
        <v>1.4685000000000001</v>
      </c>
      <c r="F328" s="16">
        <f>B328-B327</f>
        <v>5</v>
      </c>
      <c r="G328" s="19">
        <f>E328*F328</f>
        <v>7.3425000000000011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5">
      <c r="B329" s="2">
        <v>10</v>
      </c>
      <c r="C329" s="3">
        <v>1.4490000000000001</v>
      </c>
      <c r="D329" s="3" t="s">
        <v>22</v>
      </c>
      <c r="E329" s="19">
        <f t="shared" ref="E329:E339" si="116">(C328+C329)/2</f>
        <v>1.456</v>
      </c>
      <c r="F329" s="16">
        <f t="shared" ref="F329:F339" si="117">B329-B328</f>
        <v>5</v>
      </c>
      <c r="G329" s="19">
        <f t="shared" ref="G329:G339" si="118">E329*F329</f>
        <v>7.2799999999999994</v>
      </c>
      <c r="H329" s="16"/>
      <c r="I329" s="21"/>
      <c r="J329" s="21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5">
      <c r="B330" s="2">
        <v>11</v>
      </c>
      <c r="C330" s="3">
        <v>0.94199999999999995</v>
      </c>
      <c r="D330" s="3"/>
      <c r="E330" s="19">
        <f t="shared" si="116"/>
        <v>1.1955</v>
      </c>
      <c r="F330" s="16">
        <f t="shared" si="117"/>
        <v>1</v>
      </c>
      <c r="G330" s="19">
        <f t="shared" si="118"/>
        <v>1.1955</v>
      </c>
      <c r="H330" s="16"/>
      <c r="I330" s="2">
        <v>0</v>
      </c>
      <c r="J330" s="3">
        <v>1.474</v>
      </c>
      <c r="K330" s="19"/>
      <c r="L330" s="16"/>
      <c r="M330" s="19"/>
      <c r="N330" s="20"/>
      <c r="O330" s="20"/>
      <c r="P330" s="20"/>
      <c r="Q330" s="22"/>
      <c r="R330" s="21"/>
    </row>
    <row r="331" spans="2:18" x14ac:dyDescent="0.25">
      <c r="B331" s="2">
        <v>13</v>
      </c>
      <c r="C331" s="3">
        <v>0.10199999999999999</v>
      </c>
      <c r="D331" s="3"/>
      <c r="E331" s="19">
        <f t="shared" si="116"/>
        <v>0.52200000000000002</v>
      </c>
      <c r="F331" s="16">
        <f t="shared" si="117"/>
        <v>2</v>
      </c>
      <c r="G331" s="19">
        <f t="shared" si="118"/>
        <v>1.044</v>
      </c>
      <c r="H331" s="16"/>
      <c r="I331" s="2">
        <v>5</v>
      </c>
      <c r="J331" s="3">
        <v>1.4630000000000001</v>
      </c>
      <c r="K331" s="19">
        <f t="shared" ref="K331:K343" si="119">AVERAGE(J330,J331)</f>
        <v>1.4685000000000001</v>
      </c>
      <c r="L331" s="16">
        <f t="shared" ref="L331:L343" si="120">I331-I330</f>
        <v>5</v>
      </c>
      <c r="M331" s="19">
        <f t="shared" ref="M331:M343" si="121">L331*K331</f>
        <v>7.3425000000000011</v>
      </c>
      <c r="N331" s="20"/>
      <c r="O331" s="20"/>
      <c r="P331" s="20"/>
      <c r="Q331" s="22"/>
      <c r="R331" s="21"/>
    </row>
    <row r="332" spans="2:18" x14ac:dyDescent="0.25">
      <c r="B332" s="2">
        <v>15</v>
      </c>
      <c r="C332" s="3">
        <v>-0.13100000000000001</v>
      </c>
      <c r="D332" s="3"/>
      <c r="E332" s="19">
        <f t="shared" si="116"/>
        <v>-1.4500000000000006E-2</v>
      </c>
      <c r="F332" s="16">
        <f t="shared" si="117"/>
        <v>2</v>
      </c>
      <c r="G332" s="19">
        <f t="shared" si="118"/>
        <v>-2.9000000000000012E-2</v>
      </c>
      <c r="H332" s="16"/>
      <c r="I332" s="2">
        <v>10</v>
      </c>
      <c r="J332" s="3">
        <v>1.4490000000000001</v>
      </c>
      <c r="K332" s="19">
        <f t="shared" si="119"/>
        <v>1.456</v>
      </c>
      <c r="L332" s="16">
        <f t="shared" si="120"/>
        <v>5</v>
      </c>
      <c r="M332" s="19">
        <f t="shared" si="121"/>
        <v>7.2799999999999994</v>
      </c>
      <c r="N332" s="20"/>
      <c r="O332" s="20"/>
      <c r="P332" s="20"/>
      <c r="Q332" s="22"/>
      <c r="R332" s="21"/>
    </row>
    <row r="333" spans="2:18" x14ac:dyDescent="0.25">
      <c r="B333" s="2">
        <v>17</v>
      </c>
      <c r="C333" s="3">
        <v>-0.254</v>
      </c>
      <c r="D333" s="3" t="s">
        <v>23</v>
      </c>
      <c r="E333" s="19">
        <f t="shared" si="116"/>
        <v>-0.1925</v>
      </c>
      <c r="F333" s="16">
        <f t="shared" si="117"/>
        <v>2</v>
      </c>
      <c r="G333" s="19">
        <f t="shared" si="118"/>
        <v>-0.38500000000000001</v>
      </c>
      <c r="I333" s="2">
        <v>11</v>
      </c>
      <c r="J333" s="3">
        <v>0.94199999999999995</v>
      </c>
      <c r="K333" s="19">
        <f t="shared" si="119"/>
        <v>1.1955</v>
      </c>
      <c r="L333" s="16">
        <f t="shared" si="120"/>
        <v>1</v>
      </c>
      <c r="M333" s="19">
        <f t="shared" si="121"/>
        <v>1.1955</v>
      </c>
      <c r="N333" s="20"/>
      <c r="O333" s="20"/>
      <c r="P333" s="20"/>
      <c r="Q333" s="22"/>
      <c r="R333" s="21"/>
    </row>
    <row r="334" spans="2:18" x14ac:dyDescent="0.25">
      <c r="B334" s="2">
        <v>19</v>
      </c>
      <c r="C334" s="3">
        <v>-0.126</v>
      </c>
      <c r="D334" s="3"/>
      <c r="E334" s="19">
        <f t="shared" si="116"/>
        <v>-0.19</v>
      </c>
      <c r="F334" s="16">
        <f t="shared" si="117"/>
        <v>2</v>
      </c>
      <c r="G334" s="19">
        <f t="shared" si="118"/>
        <v>-0.38</v>
      </c>
      <c r="I334" s="2">
        <v>13</v>
      </c>
      <c r="J334" s="3">
        <v>0.10199999999999999</v>
      </c>
      <c r="K334" s="19">
        <f t="shared" si="119"/>
        <v>0.52200000000000002</v>
      </c>
      <c r="L334" s="16">
        <f t="shared" si="120"/>
        <v>2</v>
      </c>
      <c r="M334" s="19">
        <f t="shared" si="121"/>
        <v>1.044</v>
      </c>
      <c r="N334" s="20"/>
      <c r="O334" s="20"/>
      <c r="P334" s="20"/>
      <c r="Q334" s="22"/>
      <c r="R334" s="21"/>
    </row>
    <row r="335" spans="2:18" x14ac:dyDescent="0.25">
      <c r="B335" s="2">
        <v>21</v>
      </c>
      <c r="C335" s="3">
        <v>0.26400000000000001</v>
      </c>
      <c r="D335" s="3"/>
      <c r="E335" s="19">
        <f t="shared" si="116"/>
        <v>6.9000000000000006E-2</v>
      </c>
      <c r="F335" s="16">
        <f t="shared" si="117"/>
        <v>2</v>
      </c>
      <c r="G335" s="19">
        <f t="shared" si="118"/>
        <v>0.13800000000000001</v>
      </c>
      <c r="I335" s="60">
        <f>I334+(J334-J335)*1.5</f>
        <v>14.952999999999999</v>
      </c>
      <c r="J335" s="61">
        <v>-1.2</v>
      </c>
      <c r="K335" s="19">
        <f t="shared" si="119"/>
        <v>-0.54899999999999993</v>
      </c>
      <c r="L335" s="16">
        <f t="shared" si="120"/>
        <v>1.9529999999999994</v>
      </c>
      <c r="M335" s="19">
        <f t="shared" si="121"/>
        <v>-1.0721969999999996</v>
      </c>
      <c r="N335" s="24"/>
      <c r="O335" s="24"/>
      <c r="P335" s="24"/>
      <c r="Q335" s="22"/>
      <c r="R335" s="21"/>
    </row>
    <row r="336" spans="2:18" x14ac:dyDescent="0.25">
      <c r="B336" s="2">
        <v>23</v>
      </c>
      <c r="C336" s="3">
        <v>1.0680000000000001</v>
      </c>
      <c r="D336" s="3"/>
      <c r="E336" s="19">
        <f t="shared" si="116"/>
        <v>0.66600000000000004</v>
      </c>
      <c r="F336" s="16">
        <f t="shared" si="117"/>
        <v>2</v>
      </c>
      <c r="G336" s="19">
        <f t="shared" si="118"/>
        <v>1.3320000000000001</v>
      </c>
      <c r="H336" s="16"/>
      <c r="I336" s="62">
        <f>I335+1.5</f>
        <v>16.452999999999999</v>
      </c>
      <c r="J336" s="63">
        <f>J335</f>
        <v>-1.2</v>
      </c>
      <c r="K336" s="19">
        <f t="shared" si="119"/>
        <v>-1.2</v>
      </c>
      <c r="L336" s="16">
        <f t="shared" si="120"/>
        <v>1.5</v>
      </c>
      <c r="M336" s="19">
        <f t="shared" si="121"/>
        <v>-1.7999999999999998</v>
      </c>
      <c r="N336" s="20"/>
      <c r="O336" s="20"/>
      <c r="P336" s="20"/>
      <c r="Q336" s="22"/>
      <c r="R336" s="21"/>
    </row>
    <row r="337" spans="2:18" x14ac:dyDescent="0.25">
      <c r="B337" s="2">
        <v>24</v>
      </c>
      <c r="C337" s="3">
        <v>1.661</v>
      </c>
      <c r="D337" s="3" t="s">
        <v>24</v>
      </c>
      <c r="E337" s="19">
        <f t="shared" si="116"/>
        <v>1.3645</v>
      </c>
      <c r="F337" s="16">
        <f t="shared" si="117"/>
        <v>1</v>
      </c>
      <c r="G337" s="19">
        <f t="shared" si="118"/>
        <v>1.3645</v>
      </c>
      <c r="H337" s="16"/>
      <c r="I337" s="60">
        <f>I336+1.5</f>
        <v>17.952999999999999</v>
      </c>
      <c r="J337" s="61">
        <f>J335</f>
        <v>-1.2</v>
      </c>
      <c r="K337" s="19">
        <f t="shared" si="119"/>
        <v>-1.2</v>
      </c>
      <c r="L337" s="16">
        <f t="shared" si="120"/>
        <v>1.5</v>
      </c>
      <c r="M337" s="19">
        <f t="shared" si="121"/>
        <v>-1.7999999999999998</v>
      </c>
      <c r="N337" s="24"/>
      <c r="O337" s="24"/>
      <c r="P337" s="24"/>
      <c r="Q337" s="22"/>
      <c r="R337" s="21"/>
    </row>
    <row r="338" spans="2:18" x14ac:dyDescent="0.25">
      <c r="B338" s="2">
        <v>30</v>
      </c>
      <c r="C338" s="3">
        <v>1.6679999999999999</v>
      </c>
      <c r="D338" s="3"/>
      <c r="E338" s="19">
        <f t="shared" si="116"/>
        <v>1.6644999999999999</v>
      </c>
      <c r="F338" s="16">
        <f t="shared" si="117"/>
        <v>6</v>
      </c>
      <c r="G338" s="19">
        <f t="shared" si="118"/>
        <v>9.9869999999999983</v>
      </c>
      <c r="H338" s="16"/>
      <c r="I338" s="60">
        <f>I337+(J338-J337)*1.5</f>
        <v>19.902999999999999</v>
      </c>
      <c r="J338" s="64">
        <v>0.1</v>
      </c>
      <c r="K338" s="19">
        <f t="shared" si="119"/>
        <v>-0.54999999999999993</v>
      </c>
      <c r="L338" s="16">
        <f t="shared" si="120"/>
        <v>1.9499999999999993</v>
      </c>
      <c r="M338" s="19">
        <f t="shared" si="121"/>
        <v>-1.0724999999999996</v>
      </c>
      <c r="N338" s="24"/>
      <c r="O338" s="24"/>
      <c r="P338" s="24"/>
      <c r="Q338" s="22"/>
      <c r="R338" s="21"/>
    </row>
    <row r="339" spans="2:18" x14ac:dyDescent="0.25">
      <c r="B339" s="2">
        <v>35</v>
      </c>
      <c r="C339" s="3">
        <v>1.673</v>
      </c>
      <c r="D339" s="3" t="s">
        <v>27</v>
      </c>
      <c r="E339" s="19">
        <f t="shared" si="116"/>
        <v>1.6705000000000001</v>
      </c>
      <c r="F339" s="16">
        <f t="shared" si="117"/>
        <v>5</v>
      </c>
      <c r="G339" s="19">
        <f t="shared" si="118"/>
        <v>8.3525000000000009</v>
      </c>
      <c r="H339" s="16"/>
      <c r="I339" s="2">
        <v>21</v>
      </c>
      <c r="J339" s="3">
        <v>0.26400000000000001</v>
      </c>
      <c r="K339" s="19">
        <f t="shared" si="119"/>
        <v>0.182</v>
      </c>
      <c r="L339" s="16">
        <f t="shared" si="120"/>
        <v>1.0970000000000013</v>
      </c>
      <c r="M339" s="19">
        <f t="shared" si="121"/>
        <v>0.19965400000000022</v>
      </c>
      <c r="N339" s="20"/>
      <c r="O339" s="20"/>
      <c r="P339" s="20"/>
      <c r="R339" s="21"/>
    </row>
    <row r="340" spans="2:18" x14ac:dyDescent="0.25">
      <c r="B340" s="2"/>
      <c r="C340" s="3"/>
      <c r="D340" s="3"/>
      <c r="E340" s="19"/>
      <c r="F340" s="16"/>
      <c r="G340" s="19"/>
      <c r="H340" s="1"/>
      <c r="I340" s="2">
        <v>23</v>
      </c>
      <c r="J340" s="3">
        <v>1.0680000000000001</v>
      </c>
      <c r="K340" s="19">
        <f t="shared" si="119"/>
        <v>0.66600000000000004</v>
      </c>
      <c r="L340" s="16">
        <f t="shared" si="120"/>
        <v>2</v>
      </c>
      <c r="M340" s="19">
        <f t="shared" si="121"/>
        <v>1.3320000000000001</v>
      </c>
      <c r="N340" s="20"/>
      <c r="O340" s="20"/>
      <c r="P340" s="20"/>
      <c r="R340" s="21"/>
    </row>
    <row r="341" spans="2:18" x14ac:dyDescent="0.25">
      <c r="B341" s="2"/>
      <c r="C341" s="3"/>
      <c r="D341" s="3"/>
      <c r="E341" s="19"/>
      <c r="F341" s="16"/>
      <c r="G341" s="19"/>
      <c r="H341" s="1"/>
      <c r="I341" s="2">
        <v>24</v>
      </c>
      <c r="J341" s="3">
        <v>1.661</v>
      </c>
      <c r="K341" s="19">
        <f t="shared" si="119"/>
        <v>1.3645</v>
      </c>
      <c r="L341" s="16">
        <f t="shared" si="120"/>
        <v>1</v>
      </c>
      <c r="M341" s="19">
        <f t="shared" si="121"/>
        <v>1.3645</v>
      </c>
      <c r="N341" s="20"/>
      <c r="O341" s="20"/>
      <c r="P341" s="20"/>
      <c r="R341" s="21"/>
    </row>
    <row r="342" spans="2:18" x14ac:dyDescent="0.25">
      <c r="B342" s="17"/>
      <c r="C342" s="43"/>
      <c r="D342" s="43"/>
      <c r="E342" s="19"/>
      <c r="F342" s="16"/>
      <c r="G342" s="19"/>
      <c r="H342" s="1"/>
      <c r="I342" s="2">
        <v>30</v>
      </c>
      <c r="J342" s="3">
        <v>1.6679999999999999</v>
      </c>
      <c r="K342" s="19">
        <f t="shared" si="119"/>
        <v>1.6644999999999999</v>
      </c>
      <c r="L342" s="16">
        <f t="shared" si="120"/>
        <v>6</v>
      </c>
      <c r="M342" s="19">
        <f t="shared" si="121"/>
        <v>9.9869999999999983</v>
      </c>
      <c r="N342" s="20"/>
      <c r="O342" s="20"/>
      <c r="P342" s="20"/>
      <c r="R342" s="21"/>
    </row>
    <row r="343" spans="2:18" x14ac:dyDescent="0.25">
      <c r="B343" s="17"/>
      <c r="C343" s="43"/>
      <c r="D343" s="43"/>
      <c r="E343" s="19"/>
      <c r="F343" s="16"/>
      <c r="G343" s="19"/>
      <c r="H343" s="1"/>
      <c r="I343" s="2">
        <v>35</v>
      </c>
      <c r="J343" s="3">
        <v>1.673</v>
      </c>
      <c r="K343" s="19">
        <f t="shared" si="119"/>
        <v>1.6705000000000001</v>
      </c>
      <c r="L343" s="16">
        <f t="shared" si="120"/>
        <v>5</v>
      </c>
      <c r="M343" s="19">
        <f t="shared" si="121"/>
        <v>8.3525000000000009</v>
      </c>
      <c r="O343" s="24"/>
      <c r="P343" s="24"/>
    </row>
    <row r="344" spans="2:18" x14ac:dyDescent="0.25">
      <c r="B344" s="17"/>
      <c r="C344" s="43"/>
      <c r="D344" s="43"/>
      <c r="E344" s="19"/>
      <c r="F344" s="16"/>
      <c r="G344" s="19"/>
      <c r="H344" s="1"/>
      <c r="I344" s="17"/>
      <c r="J344" s="17"/>
      <c r="K344" s="19"/>
      <c r="L344" s="16"/>
      <c r="M344" s="19"/>
      <c r="O344" s="14"/>
      <c r="P344" s="14"/>
    </row>
    <row r="345" spans="2:18" x14ac:dyDescent="0.25">
      <c r="B345" s="17"/>
      <c r="C345" s="43"/>
      <c r="D345" s="43"/>
      <c r="E345" s="19"/>
      <c r="F345" s="16"/>
      <c r="G345" s="19"/>
      <c r="I345" s="17"/>
      <c r="J345" s="17"/>
      <c r="K345" s="19"/>
      <c r="L345" s="16"/>
      <c r="M345" s="19"/>
      <c r="O345" s="14"/>
      <c r="P345" s="14"/>
    </row>
    <row r="346" spans="2:18" x14ac:dyDescent="0.25">
      <c r="B346" s="17"/>
      <c r="C346" s="43"/>
      <c r="D346" s="43"/>
      <c r="E346" s="19"/>
      <c r="F346" s="16"/>
      <c r="G346" s="19"/>
      <c r="I346" s="17"/>
      <c r="J346" s="17"/>
      <c r="K346" s="19"/>
      <c r="L346" s="16"/>
      <c r="M346" s="19"/>
      <c r="N346" s="14"/>
      <c r="O346" s="14"/>
      <c r="P346" s="14"/>
    </row>
    <row r="347" spans="2:18" x14ac:dyDescent="0.25">
      <c r="B347" s="17"/>
      <c r="C347" s="43"/>
      <c r="D347" s="43"/>
      <c r="E347" s="19"/>
      <c r="F347" s="16"/>
      <c r="G347" s="19"/>
      <c r="I347" s="17"/>
      <c r="J347" s="17"/>
      <c r="K347" s="19"/>
      <c r="L347" s="16"/>
      <c r="M347" s="19"/>
      <c r="N347" s="14"/>
      <c r="O347" s="14"/>
      <c r="P347" s="14"/>
    </row>
    <row r="348" spans="2:18" x14ac:dyDescent="0.25">
      <c r="B348" s="17"/>
      <c r="C348" s="43"/>
      <c r="D348" s="43"/>
      <c r="E348" s="19"/>
      <c r="F348" s="16"/>
      <c r="G348" s="19"/>
      <c r="I348" s="17"/>
      <c r="J348" s="17"/>
      <c r="K348" s="19"/>
      <c r="L348" s="16"/>
      <c r="M348" s="19"/>
      <c r="N348" s="14"/>
      <c r="O348" s="14"/>
      <c r="P348" s="14"/>
    </row>
    <row r="349" spans="2:18" x14ac:dyDescent="0.25">
      <c r="B349" s="17"/>
      <c r="C349" s="43"/>
      <c r="D349" s="43"/>
      <c r="E349" s="19"/>
      <c r="F349" s="16"/>
      <c r="G349" s="19"/>
      <c r="H349" s="19"/>
      <c r="I349" s="17"/>
      <c r="J349" s="17"/>
      <c r="K349" s="19"/>
      <c r="L349" s="16"/>
      <c r="M349" s="19"/>
      <c r="N349" s="14"/>
      <c r="O349" s="14"/>
      <c r="P349" s="14"/>
    </row>
    <row r="350" spans="2:18" x14ac:dyDescent="0.25">
      <c r="B350" s="17"/>
      <c r="C350" s="43"/>
      <c r="D350" s="43"/>
      <c r="E350" s="19"/>
      <c r="F350" s="16"/>
      <c r="G350" s="19"/>
      <c r="H350" s="19"/>
      <c r="I350" s="17"/>
      <c r="J350" s="17"/>
      <c r="K350" s="19"/>
      <c r="L350" s="16"/>
      <c r="M350" s="19"/>
      <c r="N350" s="24"/>
      <c r="O350" s="14"/>
      <c r="P350" s="14"/>
    </row>
    <row r="351" spans="2:18" x14ac:dyDescent="0.25">
      <c r="B351" s="17"/>
      <c r="C351" s="43"/>
      <c r="D351" s="43"/>
      <c r="E351" s="19"/>
      <c r="F351" s="16"/>
      <c r="G351" s="19"/>
      <c r="H351" s="19"/>
      <c r="I351" s="17"/>
      <c r="J351" s="17"/>
      <c r="K351" s="19"/>
      <c r="L351" s="16"/>
      <c r="M351" s="19"/>
      <c r="N351" s="20"/>
      <c r="O351" s="20"/>
      <c r="P351" s="20"/>
      <c r="R351" s="21"/>
    </row>
    <row r="352" spans="2:18" x14ac:dyDescent="0.25">
      <c r="B352" s="17"/>
      <c r="C352" s="43"/>
      <c r="D352" s="43"/>
      <c r="E352" s="19"/>
      <c r="F352" s="16"/>
      <c r="G352" s="19"/>
      <c r="H352" s="19"/>
      <c r="I352" s="17"/>
      <c r="J352" s="17"/>
      <c r="K352" s="19"/>
      <c r="L352" s="16"/>
      <c r="M352" s="19"/>
      <c r="N352" s="20"/>
      <c r="O352" s="20"/>
      <c r="P352" s="20"/>
      <c r="R352" s="21"/>
    </row>
    <row r="353" spans="2:18" ht="15" x14ac:dyDescent="0.25">
      <c r="B353" s="17"/>
      <c r="C353" s="43"/>
      <c r="D353" s="43"/>
      <c r="E353" s="19"/>
      <c r="F353" s="16">
        <f>SUM(F328:F351)</f>
        <v>35</v>
      </c>
      <c r="G353" s="19">
        <f>SUM(G328:G351)</f>
        <v>37.242000000000004</v>
      </c>
      <c r="H353" s="19"/>
      <c r="I353" s="19"/>
      <c r="J353" s="13"/>
      <c r="K353" s="13"/>
      <c r="L353" s="16">
        <f>SUM(L329:L351)</f>
        <v>35</v>
      </c>
      <c r="M353" s="16">
        <f>SUM(M329:M351)</f>
        <v>32.352957000000004</v>
      </c>
      <c r="N353" s="20"/>
      <c r="O353" s="20"/>
      <c r="P353" s="20"/>
      <c r="R353" s="21"/>
    </row>
    <row r="354" spans="2:18" ht="15" x14ac:dyDescent="0.25">
      <c r="B354" s="17"/>
      <c r="C354" s="43"/>
      <c r="D354" s="43"/>
      <c r="E354" s="19"/>
      <c r="F354" s="16"/>
      <c r="G354" s="19"/>
      <c r="H354" s="19"/>
      <c r="I354" s="19"/>
      <c r="J354" s="13"/>
      <c r="K354" s="13"/>
      <c r="L354" s="16"/>
      <c r="M354" s="16"/>
      <c r="N354" s="20"/>
      <c r="O354" s="20"/>
      <c r="P354" s="20"/>
      <c r="R354" s="21"/>
    </row>
    <row r="355" spans="2:18" ht="15" x14ac:dyDescent="0.25">
      <c r="B355" s="17"/>
      <c r="C355" s="43"/>
      <c r="D355" s="43"/>
      <c r="E355" s="19"/>
      <c r="F355" s="16"/>
      <c r="G355" s="19"/>
      <c r="H355" s="19"/>
      <c r="I355" s="19"/>
      <c r="J355" s="13"/>
      <c r="K355" s="13"/>
      <c r="L355" s="16"/>
      <c r="M355" s="16"/>
      <c r="N355" s="20"/>
      <c r="O355" s="20"/>
      <c r="P355" s="20"/>
      <c r="R355" s="21"/>
    </row>
    <row r="356" spans="2:18" x14ac:dyDescent="0.25">
      <c r="B356" s="17"/>
      <c r="C356" s="43"/>
      <c r="D356" s="43"/>
      <c r="E356" s="19"/>
      <c r="F356" s="16"/>
      <c r="G356" s="19"/>
      <c r="H356" s="16" t="s">
        <v>10</v>
      </c>
      <c r="I356" s="16"/>
      <c r="J356" s="16">
        <f>G353</f>
        <v>37.242000000000004</v>
      </c>
      <c r="K356" s="19" t="s">
        <v>11</v>
      </c>
      <c r="L356" s="16">
        <f>M353</f>
        <v>32.352957000000004</v>
      </c>
      <c r="M356" s="19">
        <f>J356-L356</f>
        <v>4.8890430000000009</v>
      </c>
      <c r="N356" s="20"/>
      <c r="O356" s="20"/>
      <c r="P356" s="20"/>
      <c r="R356" s="21"/>
    </row>
    <row r="357" spans="2:18" x14ac:dyDescent="0.25">
      <c r="B357" s="47"/>
      <c r="C357" s="52"/>
      <c r="D357" s="52"/>
      <c r="E357" s="46"/>
      <c r="F357" s="33"/>
      <c r="G357" s="46"/>
      <c r="H357" s="46"/>
      <c r="I357" s="46"/>
      <c r="J357" s="47"/>
      <c r="K357" s="46"/>
      <c r="L357" s="33"/>
      <c r="M357" s="33"/>
      <c r="N357" s="48"/>
      <c r="O357" s="48"/>
      <c r="P357" s="48"/>
      <c r="Q357" s="49"/>
      <c r="R357" s="21"/>
    </row>
    <row r="358" spans="2:18" x14ac:dyDescent="0.25">
      <c r="B358" s="47"/>
      <c r="C358" s="52"/>
      <c r="D358" s="52"/>
      <c r="E358" s="46"/>
      <c r="F358" s="33"/>
      <c r="G358" s="46"/>
      <c r="H358" s="33"/>
      <c r="I358" s="46"/>
      <c r="J358" s="47"/>
      <c r="K358" s="46"/>
      <c r="L358" s="33"/>
      <c r="M358" s="46"/>
      <c r="N358" s="48"/>
      <c r="O358" s="48"/>
      <c r="P358" s="48"/>
      <c r="Q358" s="49"/>
      <c r="R358" s="21"/>
    </row>
    <row r="359" spans="2:18" x14ac:dyDescent="0.25">
      <c r="B359" s="50"/>
      <c r="C359" s="53"/>
      <c r="D359" s="53"/>
      <c r="E359" s="49"/>
      <c r="F359" s="49"/>
      <c r="G359" s="49"/>
      <c r="H359" s="49"/>
      <c r="I359" s="46"/>
      <c r="J359" s="47"/>
      <c r="K359" s="46"/>
      <c r="L359" s="33"/>
      <c r="M359" s="46"/>
      <c r="N359" s="49"/>
      <c r="O359" s="49"/>
      <c r="P359" s="49"/>
      <c r="Q359" s="49"/>
    </row>
    <row r="360" spans="2:18" x14ac:dyDescent="0.25">
      <c r="B360" s="50"/>
      <c r="C360" s="53"/>
      <c r="D360" s="53"/>
      <c r="E360" s="49"/>
      <c r="F360" s="49"/>
      <c r="G360" s="49"/>
      <c r="H360" s="33"/>
      <c r="I360" s="33"/>
      <c r="J360" s="33"/>
      <c r="K360" s="46"/>
      <c r="L360" s="33"/>
      <c r="M360" s="46"/>
      <c r="N360" s="49"/>
      <c r="O360" s="49"/>
      <c r="P360" s="49"/>
      <c r="Q360" s="49"/>
    </row>
  </sheetData>
  <mergeCells count="46">
    <mergeCell ref="D39:E39"/>
    <mergeCell ref="D4:E4"/>
    <mergeCell ref="B5:G5"/>
    <mergeCell ref="I5:M5"/>
    <mergeCell ref="A2:T2"/>
    <mergeCell ref="H19:I19"/>
    <mergeCell ref="D20:E20"/>
    <mergeCell ref="B21:G21"/>
    <mergeCell ref="I21:M21"/>
    <mergeCell ref="H38:I38"/>
    <mergeCell ref="B40:G40"/>
    <mergeCell ref="I40:M40"/>
    <mergeCell ref="D64:E64"/>
    <mergeCell ref="B65:G65"/>
    <mergeCell ref="I65:M65"/>
    <mergeCell ref="H112:I112"/>
    <mergeCell ref="D113:E113"/>
    <mergeCell ref="D82:E82"/>
    <mergeCell ref="H97:I97"/>
    <mergeCell ref="D98:E98"/>
    <mergeCell ref="D179:E179"/>
    <mergeCell ref="D195:E195"/>
    <mergeCell ref="D146:E146"/>
    <mergeCell ref="D162:E162"/>
    <mergeCell ref="D129:E129"/>
    <mergeCell ref="D234:E234"/>
    <mergeCell ref="B235:G235"/>
    <mergeCell ref="I235:M235"/>
    <mergeCell ref="D260:E260"/>
    <mergeCell ref="B196:G196"/>
    <mergeCell ref="I196:M196"/>
    <mergeCell ref="D215:E215"/>
    <mergeCell ref="B216:G216"/>
    <mergeCell ref="I216:M216"/>
    <mergeCell ref="B261:G261"/>
    <mergeCell ref="I261:M261"/>
    <mergeCell ref="H279:I279"/>
    <mergeCell ref="D280:E280"/>
    <mergeCell ref="B281:G281"/>
    <mergeCell ref="I281:M281"/>
    <mergeCell ref="D300:E300"/>
    <mergeCell ref="B301:G301"/>
    <mergeCell ref="I301:M301"/>
    <mergeCell ref="D325:E325"/>
    <mergeCell ref="B326:G326"/>
    <mergeCell ref="I326:M32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Long section Basabari khal </vt:lpstr>
      <vt:lpstr>Offtake khal</vt:lpstr>
      <vt:lpstr>Outfall khal</vt:lpstr>
      <vt:lpstr>Basabari khal</vt:lpstr>
      <vt:lpstr>Abstract of earth</vt:lpstr>
      <vt:lpstr>Basabari khal (data)</vt:lpstr>
      <vt:lpstr>'Long section Basabari khal '!Print_Area</vt:lpstr>
      <vt:lpstr>'Offtake khal'!Print_Area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2024-12-17T16:23:57Z</dcterms:modified>
</cp:coreProperties>
</file>