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8_{5A63CAB3-689E-4080-A4A1-CDD82DB301DF}" xr6:coauthVersionLast="47" xr6:coauthVersionMax="47" xr10:uidLastSave="{00000000-0000-0000-0000-000000000000}"/>
  <bookViews>
    <workbookView xWindow="-108" yWindow="-108" windowWidth="23256" windowHeight="12456" tabRatio="845" activeTab="5" xr2:uid="{00000000-000D-0000-FFFF-FFFF00000000}"/>
  </bookViews>
  <sheets>
    <sheet name="Long section Bhangar khal" sheetId="18" r:id="rId1"/>
    <sheet name="Offtake khal" sheetId="16" r:id="rId2"/>
    <sheet name="Outfall khal" sheetId="15" r:id="rId3"/>
    <sheet name="Bhangar khal" sheetId="14" r:id="rId4"/>
    <sheet name="Abstract of earth" sheetId="13" r:id="rId5"/>
    <sheet name="Bhangar khal (Data)" sheetId="17" r:id="rId6"/>
  </sheets>
  <definedNames>
    <definedName name="_xlnm.Print_Area" localSheetId="0">'Long section Bhangar khal'!$A$1:$AE$46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4" i="17" l="1"/>
  <c r="K55" i="17"/>
  <c r="L55" i="17"/>
  <c r="K56" i="17"/>
  <c r="L56" i="17"/>
  <c r="L514" i="17"/>
  <c r="K514" i="17"/>
  <c r="L513" i="17"/>
  <c r="K513" i="17"/>
  <c r="L512" i="17"/>
  <c r="K512" i="17"/>
  <c r="L511" i="17"/>
  <c r="K511" i="17"/>
  <c r="L510" i="17"/>
  <c r="K510" i="17"/>
  <c r="L509" i="17"/>
  <c r="K509" i="17"/>
  <c r="L508" i="17"/>
  <c r="K508" i="17"/>
  <c r="L507" i="17"/>
  <c r="K507" i="17"/>
  <c r="L506" i="17"/>
  <c r="K506" i="17"/>
  <c r="F506" i="17"/>
  <c r="E506" i="17"/>
  <c r="L505" i="17"/>
  <c r="K505" i="17"/>
  <c r="F505" i="17"/>
  <c r="E505" i="17"/>
  <c r="L504" i="17"/>
  <c r="K504" i="17"/>
  <c r="F504" i="17"/>
  <c r="E504" i="17"/>
  <c r="L503" i="17"/>
  <c r="K503" i="17"/>
  <c r="F503" i="17"/>
  <c r="E503" i="17"/>
  <c r="L502" i="17"/>
  <c r="K502" i="17"/>
  <c r="F502" i="17"/>
  <c r="E502" i="17"/>
  <c r="L501" i="17"/>
  <c r="K501" i="17"/>
  <c r="F501" i="17"/>
  <c r="E501" i="17"/>
  <c r="F500" i="17"/>
  <c r="E500" i="17"/>
  <c r="F499" i="17"/>
  <c r="E499" i="17"/>
  <c r="F498" i="17"/>
  <c r="E498" i="17"/>
  <c r="F497" i="17"/>
  <c r="E497" i="17"/>
  <c r="F496" i="17"/>
  <c r="E496" i="17"/>
  <c r="F495" i="17"/>
  <c r="E495" i="17"/>
  <c r="F494" i="17"/>
  <c r="E494" i="17"/>
  <c r="F493" i="17"/>
  <c r="E493" i="17"/>
  <c r="L489" i="17"/>
  <c r="K489" i="17"/>
  <c r="L488" i="17"/>
  <c r="K488" i="17"/>
  <c r="F488" i="17"/>
  <c r="E488" i="17"/>
  <c r="L487" i="17"/>
  <c r="K487" i="17"/>
  <c r="F487" i="17"/>
  <c r="E487" i="17"/>
  <c r="L486" i="17"/>
  <c r="K486" i="17"/>
  <c r="F486" i="17"/>
  <c r="E486" i="17"/>
  <c r="L485" i="17"/>
  <c r="K485" i="17"/>
  <c r="F485" i="17"/>
  <c r="E485" i="17"/>
  <c r="F484" i="17"/>
  <c r="E484" i="17"/>
  <c r="F483" i="17"/>
  <c r="E483" i="17"/>
  <c r="F482" i="17"/>
  <c r="E482" i="17"/>
  <c r="F481" i="17"/>
  <c r="E481" i="17"/>
  <c r="F480" i="17"/>
  <c r="E480" i="17"/>
  <c r="F479" i="17"/>
  <c r="E479" i="17"/>
  <c r="F478" i="17"/>
  <c r="E478" i="17"/>
  <c r="F477" i="17"/>
  <c r="E477" i="17"/>
  <c r="F476" i="17"/>
  <c r="E476" i="17"/>
  <c r="F475" i="17"/>
  <c r="E475" i="17"/>
  <c r="K471" i="17"/>
  <c r="F470" i="17"/>
  <c r="E470" i="17"/>
  <c r="J469" i="17"/>
  <c r="K470" i="17" s="1"/>
  <c r="F469" i="17"/>
  <c r="E469" i="17"/>
  <c r="J468" i="17"/>
  <c r="F468" i="17"/>
  <c r="E468" i="17"/>
  <c r="K467" i="17"/>
  <c r="I467" i="17"/>
  <c r="I468" i="17" s="1"/>
  <c r="F467" i="17"/>
  <c r="E467" i="17"/>
  <c r="L466" i="17"/>
  <c r="K466" i="17"/>
  <c r="F466" i="17"/>
  <c r="E466" i="17"/>
  <c r="L465" i="17"/>
  <c r="K465" i="17"/>
  <c r="F465" i="17"/>
  <c r="E465" i="17"/>
  <c r="L464" i="17"/>
  <c r="K464" i="17"/>
  <c r="F464" i="17"/>
  <c r="E464" i="17"/>
  <c r="L463" i="17"/>
  <c r="K463" i="17"/>
  <c r="F463" i="17"/>
  <c r="E463" i="17"/>
  <c r="F462" i="17"/>
  <c r="E462" i="17"/>
  <c r="F461" i="17"/>
  <c r="E461" i="17"/>
  <c r="F460" i="17"/>
  <c r="E460" i="17"/>
  <c r="F459" i="17"/>
  <c r="E459" i="17"/>
  <c r="F458" i="17"/>
  <c r="E458" i="17"/>
  <c r="F457" i="17"/>
  <c r="E457" i="17"/>
  <c r="F456" i="17"/>
  <c r="E456" i="17"/>
  <c r="L452" i="17"/>
  <c r="K452" i="17"/>
  <c r="L451" i="17"/>
  <c r="K451" i="17"/>
  <c r="K450" i="17"/>
  <c r="F450" i="17"/>
  <c r="E450" i="17"/>
  <c r="F449" i="17"/>
  <c r="E449" i="17"/>
  <c r="J448" i="17"/>
  <c r="K449" i="17" s="1"/>
  <c r="F448" i="17"/>
  <c r="E448" i="17"/>
  <c r="J447" i="17"/>
  <c r="F447" i="17"/>
  <c r="E447" i="17"/>
  <c r="K446" i="17"/>
  <c r="I446" i="17"/>
  <c r="L446" i="17" s="1"/>
  <c r="F446" i="17"/>
  <c r="E446" i="17"/>
  <c r="L445" i="17"/>
  <c r="K445" i="17"/>
  <c r="F445" i="17"/>
  <c r="E445" i="17"/>
  <c r="L444" i="17"/>
  <c r="K444" i="17"/>
  <c r="F444" i="17"/>
  <c r="E444" i="17"/>
  <c r="L443" i="17"/>
  <c r="K443" i="17"/>
  <c r="F443" i="17"/>
  <c r="E443" i="17"/>
  <c r="F442" i="17"/>
  <c r="E442" i="17"/>
  <c r="F441" i="17"/>
  <c r="E441" i="17"/>
  <c r="F440" i="17"/>
  <c r="E440" i="17"/>
  <c r="F439" i="17"/>
  <c r="E439" i="17"/>
  <c r="K435" i="17"/>
  <c r="F434" i="17"/>
  <c r="E434" i="17"/>
  <c r="J433" i="17"/>
  <c r="K434" i="17" s="1"/>
  <c r="F433" i="17"/>
  <c r="E433" i="17"/>
  <c r="J432" i="17"/>
  <c r="F432" i="17"/>
  <c r="E432" i="17"/>
  <c r="K431" i="17"/>
  <c r="I431" i="17"/>
  <c r="L431" i="17" s="1"/>
  <c r="F431" i="17"/>
  <c r="E431" i="17"/>
  <c r="L430" i="17"/>
  <c r="K430" i="17"/>
  <c r="F430" i="17"/>
  <c r="E430" i="17"/>
  <c r="L429" i="17"/>
  <c r="K429" i="17"/>
  <c r="F429" i="17"/>
  <c r="E429" i="17"/>
  <c r="F428" i="17"/>
  <c r="E428" i="17"/>
  <c r="F427" i="17"/>
  <c r="E427" i="17"/>
  <c r="F426" i="17"/>
  <c r="E426" i="17"/>
  <c r="F425" i="17"/>
  <c r="E425" i="17"/>
  <c r="F424" i="17"/>
  <c r="E424" i="17"/>
  <c r="L420" i="17"/>
  <c r="K420" i="17"/>
  <c r="K419" i="17"/>
  <c r="F419" i="17"/>
  <c r="E419" i="17"/>
  <c r="F418" i="17"/>
  <c r="E418" i="17"/>
  <c r="J417" i="17"/>
  <c r="K418" i="17" s="1"/>
  <c r="F417" i="17"/>
  <c r="E417" i="17"/>
  <c r="J416" i="17"/>
  <c r="F416" i="17"/>
  <c r="E416" i="17"/>
  <c r="K415" i="17"/>
  <c r="I415" i="17"/>
  <c r="I416" i="17" s="1"/>
  <c r="I417" i="17" s="1"/>
  <c r="F415" i="17"/>
  <c r="E415" i="17"/>
  <c r="L414" i="17"/>
  <c r="K414" i="17"/>
  <c r="F414" i="17"/>
  <c r="E414" i="17"/>
  <c r="L413" i="17"/>
  <c r="K413" i="17"/>
  <c r="F413" i="17"/>
  <c r="E413" i="17"/>
  <c r="F412" i="17"/>
  <c r="E412" i="17"/>
  <c r="F411" i="17"/>
  <c r="E411" i="17"/>
  <c r="F410" i="17"/>
  <c r="E410" i="17"/>
  <c r="F409" i="17"/>
  <c r="E409" i="17"/>
  <c r="F404" i="17"/>
  <c r="E404" i="17"/>
  <c r="L403" i="17"/>
  <c r="K403" i="17"/>
  <c r="F403" i="17"/>
  <c r="E403" i="17"/>
  <c r="L402" i="17"/>
  <c r="K402" i="17"/>
  <c r="F402" i="17"/>
  <c r="E402" i="17"/>
  <c r="K401" i="17"/>
  <c r="F401" i="17"/>
  <c r="E401" i="17"/>
  <c r="F400" i="17"/>
  <c r="E400" i="17"/>
  <c r="J399" i="17"/>
  <c r="K400" i="17" s="1"/>
  <c r="F399" i="17"/>
  <c r="E399" i="17"/>
  <c r="J398" i="17"/>
  <c r="F398" i="17"/>
  <c r="E398" i="17"/>
  <c r="K397" i="17"/>
  <c r="I397" i="17"/>
  <c r="I398" i="17" s="1"/>
  <c r="F397" i="17"/>
  <c r="E397" i="17"/>
  <c r="L396" i="17"/>
  <c r="K396" i="17"/>
  <c r="F396" i="17"/>
  <c r="E396" i="17"/>
  <c r="L395" i="17"/>
  <c r="K395" i="17"/>
  <c r="F395" i="17"/>
  <c r="E395" i="17"/>
  <c r="L394" i="17"/>
  <c r="K394" i="17"/>
  <c r="F394" i="17"/>
  <c r="E394" i="17"/>
  <c r="F393" i="17"/>
  <c r="E393" i="17"/>
  <c r="F392" i="17"/>
  <c r="E392" i="17"/>
  <c r="K387" i="17"/>
  <c r="I387" i="17"/>
  <c r="L387" i="17" s="1"/>
  <c r="L386" i="17"/>
  <c r="K386" i="17"/>
  <c r="F386" i="17"/>
  <c r="E386" i="17"/>
  <c r="L385" i="17"/>
  <c r="K385" i="17"/>
  <c r="F385" i="17"/>
  <c r="E385" i="17"/>
  <c r="L384" i="17"/>
  <c r="K384" i="17"/>
  <c r="F384" i="17"/>
  <c r="E384" i="17"/>
  <c r="L383" i="17"/>
  <c r="K383" i="17"/>
  <c r="F383" i="17"/>
  <c r="E383" i="17"/>
  <c r="L382" i="17"/>
  <c r="K382" i="17"/>
  <c r="F382" i="17"/>
  <c r="E382" i="17"/>
  <c r="F381" i="17"/>
  <c r="E381" i="17"/>
  <c r="F380" i="17"/>
  <c r="E380" i="17"/>
  <c r="F379" i="17"/>
  <c r="E379" i="17"/>
  <c r="F378" i="17"/>
  <c r="E378" i="17"/>
  <c r="F377" i="17"/>
  <c r="E377" i="17"/>
  <c r="F376" i="17"/>
  <c r="E376" i="17"/>
  <c r="F375" i="17"/>
  <c r="E375" i="17"/>
  <c r="F374" i="17"/>
  <c r="E374" i="17"/>
  <c r="F373" i="17"/>
  <c r="E373" i="17"/>
  <c r="J370" i="17"/>
  <c r="F370" i="17"/>
  <c r="E370" i="17"/>
  <c r="K369" i="17"/>
  <c r="I369" i="17"/>
  <c r="F369" i="17"/>
  <c r="E369" i="17"/>
  <c r="L368" i="17"/>
  <c r="K368" i="17"/>
  <c r="F368" i="17"/>
  <c r="E368" i="17"/>
  <c r="L367" i="17"/>
  <c r="K367" i="17"/>
  <c r="F367" i="17"/>
  <c r="E367" i="17"/>
  <c r="L366" i="17"/>
  <c r="K366" i="17"/>
  <c r="F366" i="17"/>
  <c r="E366" i="17"/>
  <c r="L365" i="17"/>
  <c r="K365" i="17"/>
  <c r="F365" i="17"/>
  <c r="E365" i="17"/>
  <c r="L364" i="17"/>
  <c r="K364" i="17"/>
  <c r="F364" i="17"/>
  <c r="E364" i="17"/>
  <c r="F363" i="17"/>
  <c r="E363" i="17"/>
  <c r="F362" i="17"/>
  <c r="E362" i="17"/>
  <c r="F361" i="17"/>
  <c r="E361" i="17"/>
  <c r="F360" i="17"/>
  <c r="E360" i="17"/>
  <c r="F359" i="17"/>
  <c r="E359" i="17"/>
  <c r="F358" i="17"/>
  <c r="E358" i="17"/>
  <c r="F357" i="17"/>
  <c r="E357" i="17"/>
  <c r="F356" i="17"/>
  <c r="E356" i="17"/>
  <c r="F353" i="17"/>
  <c r="E353" i="17"/>
  <c r="J352" i="17"/>
  <c r="K353" i="17" s="1"/>
  <c r="F352" i="17"/>
  <c r="E352" i="17"/>
  <c r="J351" i="17"/>
  <c r="F351" i="17"/>
  <c r="E351" i="17"/>
  <c r="K350" i="17"/>
  <c r="I350" i="17"/>
  <c r="I351" i="17" s="1"/>
  <c r="F350" i="17"/>
  <c r="E350" i="17"/>
  <c r="L349" i="17"/>
  <c r="K349" i="17"/>
  <c r="F349" i="17"/>
  <c r="E349" i="17"/>
  <c r="L348" i="17"/>
  <c r="K348" i="17"/>
  <c r="F348" i="17"/>
  <c r="E348" i="17"/>
  <c r="F347" i="17"/>
  <c r="E347" i="17"/>
  <c r="F346" i="17"/>
  <c r="E346" i="17"/>
  <c r="F345" i="17"/>
  <c r="E345" i="17"/>
  <c r="F344" i="17"/>
  <c r="E344" i="17"/>
  <c r="L341" i="17"/>
  <c r="K341" i="17"/>
  <c r="F341" i="17"/>
  <c r="E341" i="17"/>
  <c r="L340" i="17"/>
  <c r="K340" i="17"/>
  <c r="F340" i="17"/>
  <c r="E340" i="17"/>
  <c r="L339" i="17"/>
  <c r="K339" i="17"/>
  <c r="F339" i="17"/>
  <c r="E339" i="17"/>
  <c r="L338" i="17"/>
  <c r="K338" i="17"/>
  <c r="F338" i="17"/>
  <c r="E338" i="17"/>
  <c r="K337" i="17"/>
  <c r="F337" i="17"/>
  <c r="E337" i="17"/>
  <c r="F336" i="17"/>
  <c r="E336" i="17"/>
  <c r="J335" i="17"/>
  <c r="K336" i="17" s="1"/>
  <c r="F335" i="17"/>
  <c r="E335" i="17"/>
  <c r="J334" i="17"/>
  <c r="F334" i="17"/>
  <c r="E334" i="17"/>
  <c r="K333" i="17"/>
  <c r="I333" i="17"/>
  <c r="I334" i="17" s="1"/>
  <c r="F333" i="17"/>
  <c r="E333" i="17"/>
  <c r="L332" i="17"/>
  <c r="K332" i="17"/>
  <c r="F332" i="17"/>
  <c r="E332" i="17"/>
  <c r="L331" i="17"/>
  <c r="K331" i="17"/>
  <c r="F331" i="17"/>
  <c r="E331" i="17"/>
  <c r="L330" i="17"/>
  <c r="K330" i="17"/>
  <c r="F330" i="17"/>
  <c r="E330" i="17"/>
  <c r="F329" i="17"/>
  <c r="E329" i="17"/>
  <c r="F328" i="17"/>
  <c r="E328" i="17"/>
  <c r="F327" i="17"/>
  <c r="E327" i="17"/>
  <c r="F326" i="17"/>
  <c r="E326" i="17"/>
  <c r="F325" i="17"/>
  <c r="E325" i="17"/>
  <c r="L321" i="17"/>
  <c r="K321" i="17"/>
  <c r="K320" i="17"/>
  <c r="F320" i="17"/>
  <c r="E320" i="17"/>
  <c r="F319" i="17"/>
  <c r="E319" i="17"/>
  <c r="J318" i="17"/>
  <c r="K319" i="17" s="1"/>
  <c r="F318" i="17"/>
  <c r="E318" i="17"/>
  <c r="J317" i="17"/>
  <c r="F317" i="17"/>
  <c r="E317" i="17"/>
  <c r="K316" i="17"/>
  <c r="I316" i="17"/>
  <c r="I317" i="17" s="1"/>
  <c r="F316" i="17"/>
  <c r="E316" i="17"/>
  <c r="L315" i="17"/>
  <c r="K315" i="17"/>
  <c r="F315" i="17"/>
  <c r="E315" i="17"/>
  <c r="L314" i="17"/>
  <c r="K314" i="17"/>
  <c r="F314" i="17"/>
  <c r="E314" i="17"/>
  <c r="F313" i="17"/>
  <c r="E313" i="17"/>
  <c r="F312" i="17"/>
  <c r="E312" i="17"/>
  <c r="F311" i="17"/>
  <c r="E311" i="17"/>
  <c r="F310" i="17"/>
  <c r="E310" i="17"/>
  <c r="F305" i="17"/>
  <c r="E305" i="17"/>
  <c r="L304" i="17"/>
  <c r="K304" i="17"/>
  <c r="F304" i="17"/>
  <c r="E304" i="17"/>
  <c r="K303" i="17"/>
  <c r="F303" i="17"/>
  <c r="E303" i="17"/>
  <c r="F302" i="17"/>
  <c r="E302" i="17"/>
  <c r="J301" i="17"/>
  <c r="K302" i="17" s="1"/>
  <c r="F301" i="17"/>
  <c r="E301" i="17"/>
  <c r="J300" i="17"/>
  <c r="F300" i="17"/>
  <c r="E300" i="17"/>
  <c r="K299" i="17"/>
  <c r="I299" i="17"/>
  <c r="I300" i="17" s="1"/>
  <c r="F299" i="17"/>
  <c r="E299" i="17"/>
  <c r="L298" i="17"/>
  <c r="K298" i="17"/>
  <c r="F298" i="17"/>
  <c r="E298" i="17"/>
  <c r="L297" i="17"/>
  <c r="K297" i="17"/>
  <c r="F297" i="17"/>
  <c r="E297" i="17"/>
  <c r="F296" i="17"/>
  <c r="E296" i="17"/>
  <c r="F295" i="17"/>
  <c r="E295" i="17"/>
  <c r="F294" i="17"/>
  <c r="E294" i="17"/>
  <c r="K289" i="17"/>
  <c r="F289" i="17"/>
  <c r="E289" i="17"/>
  <c r="F288" i="17"/>
  <c r="E288" i="17"/>
  <c r="J287" i="17"/>
  <c r="K288" i="17" s="1"/>
  <c r="F287" i="17"/>
  <c r="E287" i="17"/>
  <c r="J286" i="17"/>
  <c r="K286" i="17" s="1"/>
  <c r="F286" i="17"/>
  <c r="E286" i="17"/>
  <c r="K285" i="17"/>
  <c r="I285" i="17"/>
  <c r="I286" i="17" s="1"/>
  <c r="F285" i="17"/>
  <c r="E285" i="17"/>
  <c r="L284" i="17"/>
  <c r="K284" i="17"/>
  <c r="F284" i="17"/>
  <c r="E284" i="17"/>
  <c r="L283" i="17"/>
  <c r="K283" i="17"/>
  <c r="F283" i="17"/>
  <c r="E283" i="17"/>
  <c r="F282" i="17"/>
  <c r="E282" i="17"/>
  <c r="F281" i="17"/>
  <c r="E281" i="17"/>
  <c r="F280" i="17"/>
  <c r="E280" i="17"/>
  <c r="F279" i="17"/>
  <c r="E279" i="17"/>
  <c r="F278" i="17"/>
  <c r="E278" i="17"/>
  <c r="F273" i="17"/>
  <c r="E273" i="17"/>
  <c r="F272" i="17"/>
  <c r="E272" i="17"/>
  <c r="F271" i="17"/>
  <c r="E271" i="17"/>
  <c r="L270" i="17"/>
  <c r="K270" i="17"/>
  <c r="F270" i="17"/>
  <c r="E270" i="17"/>
  <c r="K269" i="17"/>
  <c r="F269" i="17"/>
  <c r="E269" i="17"/>
  <c r="F268" i="17"/>
  <c r="E268" i="17"/>
  <c r="J267" i="17"/>
  <c r="K268" i="17" s="1"/>
  <c r="F267" i="17"/>
  <c r="E267" i="17"/>
  <c r="J266" i="17"/>
  <c r="F266" i="17"/>
  <c r="E266" i="17"/>
  <c r="K265" i="17"/>
  <c r="I265" i="17"/>
  <c r="F265" i="17"/>
  <c r="E265" i="17"/>
  <c r="L264" i="17"/>
  <c r="K264" i="17"/>
  <c r="F264" i="17"/>
  <c r="E264" i="17"/>
  <c r="L263" i="17"/>
  <c r="K263" i="17"/>
  <c r="F263" i="17"/>
  <c r="E263" i="17"/>
  <c r="F262" i="17"/>
  <c r="E262" i="17"/>
  <c r="L257" i="17"/>
  <c r="K257" i="17"/>
  <c r="F257" i="17"/>
  <c r="E257" i="17"/>
  <c r="K256" i="17"/>
  <c r="F256" i="17"/>
  <c r="E256" i="17"/>
  <c r="F255" i="17"/>
  <c r="E255" i="17"/>
  <c r="J254" i="17"/>
  <c r="K255" i="17" s="1"/>
  <c r="F254" i="17"/>
  <c r="E254" i="17"/>
  <c r="J253" i="17"/>
  <c r="F253" i="17"/>
  <c r="E253" i="17"/>
  <c r="K252" i="17"/>
  <c r="I252" i="17"/>
  <c r="I253" i="17" s="1"/>
  <c r="L253" i="17" s="1"/>
  <c r="F252" i="17"/>
  <c r="E252" i="17"/>
  <c r="L251" i="17"/>
  <c r="K251" i="17"/>
  <c r="F251" i="17"/>
  <c r="E251" i="17"/>
  <c r="L250" i="17"/>
  <c r="K250" i="17"/>
  <c r="F250" i="17"/>
  <c r="E250" i="17"/>
  <c r="F249" i="17"/>
  <c r="E249" i="17"/>
  <c r="F248" i="17"/>
  <c r="E248" i="17"/>
  <c r="F247" i="17"/>
  <c r="E247" i="17"/>
  <c r="F246" i="17"/>
  <c r="E246" i="17"/>
  <c r="F245" i="17"/>
  <c r="E245" i="17"/>
  <c r="F244" i="17"/>
  <c r="E244" i="17"/>
  <c r="F243" i="17"/>
  <c r="E243" i="17"/>
  <c r="F239" i="17"/>
  <c r="E239" i="17"/>
  <c r="J238" i="17"/>
  <c r="K239" i="17" s="1"/>
  <c r="F238" i="17"/>
  <c r="E238" i="17"/>
  <c r="J237" i="17"/>
  <c r="F237" i="17"/>
  <c r="E237" i="17"/>
  <c r="K236" i="17"/>
  <c r="I236" i="17"/>
  <c r="L236" i="17" s="1"/>
  <c r="F236" i="17"/>
  <c r="E236" i="17"/>
  <c r="L235" i="17"/>
  <c r="K235" i="17"/>
  <c r="F235" i="17"/>
  <c r="E235" i="17"/>
  <c r="L234" i="17"/>
  <c r="K234" i="17"/>
  <c r="F234" i="17"/>
  <c r="E234" i="17"/>
  <c r="F233" i="17"/>
  <c r="E233" i="17"/>
  <c r="F232" i="17"/>
  <c r="E232" i="17"/>
  <c r="F231" i="17"/>
  <c r="E231" i="17"/>
  <c r="F230" i="17"/>
  <c r="E230" i="17"/>
  <c r="F229" i="17"/>
  <c r="E229" i="17"/>
  <c r="F228" i="17"/>
  <c r="E228" i="17"/>
  <c r="F227" i="17"/>
  <c r="E227" i="17"/>
  <c r="F224" i="17"/>
  <c r="E224" i="17"/>
  <c r="J223" i="17"/>
  <c r="K224" i="17" s="1"/>
  <c r="F223" i="17"/>
  <c r="E223" i="17"/>
  <c r="J222" i="17"/>
  <c r="F222" i="17"/>
  <c r="E222" i="17"/>
  <c r="K221" i="17"/>
  <c r="I221" i="17"/>
  <c r="I222" i="17" s="1"/>
  <c r="F221" i="17"/>
  <c r="E221" i="17"/>
  <c r="L220" i="17"/>
  <c r="K220" i="17"/>
  <c r="F220" i="17"/>
  <c r="E220" i="17"/>
  <c r="L219" i="17"/>
  <c r="K219" i="17"/>
  <c r="F219" i="17"/>
  <c r="E219" i="17"/>
  <c r="F218" i="17"/>
  <c r="E218" i="17"/>
  <c r="F217" i="17"/>
  <c r="E217" i="17"/>
  <c r="F216" i="17"/>
  <c r="E216" i="17"/>
  <c r="F215" i="17"/>
  <c r="E215" i="17"/>
  <c r="F214" i="17"/>
  <c r="E214" i="17"/>
  <c r="F213" i="17"/>
  <c r="E213" i="17"/>
  <c r="F212" i="17"/>
  <c r="E212" i="17"/>
  <c r="K208" i="17"/>
  <c r="F208" i="17"/>
  <c r="E208" i="17"/>
  <c r="F207" i="17"/>
  <c r="E207" i="17"/>
  <c r="J206" i="17"/>
  <c r="K207" i="17" s="1"/>
  <c r="F206" i="17"/>
  <c r="E206" i="17"/>
  <c r="J205" i="17"/>
  <c r="F205" i="17"/>
  <c r="E205" i="17"/>
  <c r="K204" i="17"/>
  <c r="I204" i="17"/>
  <c r="I205" i="17" s="1"/>
  <c r="F204" i="17"/>
  <c r="E204" i="17"/>
  <c r="L203" i="17"/>
  <c r="K203" i="17"/>
  <c r="F203" i="17"/>
  <c r="E203" i="17"/>
  <c r="L202" i="17"/>
  <c r="K202" i="17"/>
  <c r="F202" i="17"/>
  <c r="E202" i="17"/>
  <c r="F201" i="17"/>
  <c r="E201" i="17"/>
  <c r="F200" i="17"/>
  <c r="E200" i="17"/>
  <c r="F199" i="17"/>
  <c r="E199" i="17"/>
  <c r="F198" i="17"/>
  <c r="E198" i="17"/>
  <c r="F197" i="17"/>
  <c r="E197" i="17"/>
  <c r="F196" i="17"/>
  <c r="E196" i="17"/>
  <c r="F195" i="17"/>
  <c r="E195" i="17"/>
  <c r="K192" i="17"/>
  <c r="F192" i="17"/>
  <c r="E192" i="17"/>
  <c r="F191" i="17"/>
  <c r="E191" i="17"/>
  <c r="J190" i="17"/>
  <c r="K191" i="17" s="1"/>
  <c r="F190" i="17"/>
  <c r="E190" i="17"/>
  <c r="J189" i="17"/>
  <c r="F189" i="17"/>
  <c r="E189" i="17"/>
  <c r="K188" i="17"/>
  <c r="I188" i="17"/>
  <c r="I189" i="17" s="1"/>
  <c r="F188" i="17"/>
  <c r="E188" i="17"/>
  <c r="L187" i="17"/>
  <c r="K187" i="17"/>
  <c r="F187" i="17"/>
  <c r="E187" i="17"/>
  <c r="L186" i="17"/>
  <c r="K186" i="17"/>
  <c r="F186" i="17"/>
  <c r="E186" i="17"/>
  <c r="L185" i="17"/>
  <c r="K185" i="17"/>
  <c r="F185" i="17"/>
  <c r="E185" i="17"/>
  <c r="L184" i="17"/>
  <c r="K184" i="17"/>
  <c r="F184" i="17"/>
  <c r="E184" i="17"/>
  <c r="F183" i="17"/>
  <c r="E183" i="17"/>
  <c r="F182" i="17"/>
  <c r="E182" i="17"/>
  <c r="F181" i="17"/>
  <c r="E181" i="17"/>
  <c r="F180" i="17"/>
  <c r="E180" i="17"/>
  <c r="F179" i="17"/>
  <c r="E179" i="17"/>
  <c r="F178" i="17"/>
  <c r="E178" i="17"/>
  <c r="L174" i="17"/>
  <c r="K174" i="17"/>
  <c r="F174" i="17"/>
  <c r="E174" i="17"/>
  <c r="K173" i="17"/>
  <c r="F173" i="17"/>
  <c r="E173" i="17"/>
  <c r="F172" i="17"/>
  <c r="E172" i="17"/>
  <c r="J171" i="17"/>
  <c r="K172" i="17" s="1"/>
  <c r="F171" i="17"/>
  <c r="E171" i="17"/>
  <c r="J170" i="17"/>
  <c r="F170" i="17"/>
  <c r="E170" i="17"/>
  <c r="K169" i="17"/>
  <c r="I169" i="17"/>
  <c r="I170" i="17" s="1"/>
  <c r="F169" i="17"/>
  <c r="E169" i="17"/>
  <c r="L168" i="17"/>
  <c r="K168" i="17"/>
  <c r="F168" i="17"/>
  <c r="E168" i="17"/>
  <c r="L167" i="17"/>
  <c r="K167" i="17"/>
  <c r="F167" i="17"/>
  <c r="E167" i="17"/>
  <c r="F166" i="17"/>
  <c r="E166" i="17"/>
  <c r="F165" i="17"/>
  <c r="E165" i="17"/>
  <c r="F164" i="17"/>
  <c r="E164" i="17"/>
  <c r="F163" i="17"/>
  <c r="E163" i="17"/>
  <c r="F162" i="17"/>
  <c r="E162" i="17"/>
  <c r="F161" i="17"/>
  <c r="E161" i="17"/>
  <c r="J157" i="17"/>
  <c r="K158" i="17" s="1"/>
  <c r="F157" i="17"/>
  <c r="E157" i="17"/>
  <c r="J156" i="17"/>
  <c r="F156" i="17"/>
  <c r="E156" i="17"/>
  <c r="K155" i="17"/>
  <c r="I155" i="17"/>
  <c r="L155" i="17" s="1"/>
  <c r="F155" i="17"/>
  <c r="E155" i="17"/>
  <c r="L154" i="17"/>
  <c r="K154" i="17"/>
  <c r="F154" i="17"/>
  <c r="E154" i="17"/>
  <c r="L153" i="17"/>
  <c r="K153" i="17"/>
  <c r="F153" i="17"/>
  <c r="E153" i="17"/>
  <c r="F152" i="17"/>
  <c r="E152" i="17"/>
  <c r="F151" i="17"/>
  <c r="E151" i="17"/>
  <c r="F150" i="17"/>
  <c r="E150" i="17"/>
  <c r="F149" i="17"/>
  <c r="E149" i="17"/>
  <c r="F148" i="17"/>
  <c r="E148" i="17"/>
  <c r="F147" i="17"/>
  <c r="E147" i="17"/>
  <c r="F146" i="17"/>
  <c r="E146" i="17"/>
  <c r="L143" i="17"/>
  <c r="K143" i="17"/>
  <c r="K142" i="17"/>
  <c r="F142" i="17"/>
  <c r="E142" i="17"/>
  <c r="F141" i="17"/>
  <c r="E141" i="17"/>
  <c r="J140" i="17"/>
  <c r="K141" i="17" s="1"/>
  <c r="F140" i="17"/>
  <c r="E140" i="17"/>
  <c r="J139" i="17"/>
  <c r="F139" i="17"/>
  <c r="E139" i="17"/>
  <c r="K138" i="17"/>
  <c r="I138" i="17"/>
  <c r="I139" i="17" s="1"/>
  <c r="F138" i="17"/>
  <c r="E138" i="17"/>
  <c r="L137" i="17"/>
  <c r="K137" i="17"/>
  <c r="F137" i="17"/>
  <c r="E137" i="17"/>
  <c r="L136" i="17"/>
  <c r="K136" i="17"/>
  <c r="F136" i="17"/>
  <c r="E136" i="17"/>
  <c r="F135" i="17"/>
  <c r="E135" i="17"/>
  <c r="F134" i="17"/>
  <c r="E134" i="17"/>
  <c r="F133" i="17"/>
  <c r="E133" i="17"/>
  <c r="F132" i="17"/>
  <c r="E132" i="17"/>
  <c r="F131" i="17"/>
  <c r="E131" i="17"/>
  <c r="F130" i="17"/>
  <c r="E130" i="17"/>
  <c r="F127" i="17"/>
  <c r="E127" i="17"/>
  <c r="F126" i="17"/>
  <c r="E126" i="17"/>
  <c r="F125" i="17"/>
  <c r="E125" i="17"/>
  <c r="L124" i="17"/>
  <c r="K124" i="17"/>
  <c r="F124" i="17"/>
  <c r="E124" i="17"/>
  <c r="L123" i="17"/>
  <c r="K123" i="17"/>
  <c r="F123" i="17"/>
  <c r="E123" i="17"/>
  <c r="K122" i="17"/>
  <c r="F122" i="17"/>
  <c r="E122" i="17"/>
  <c r="F121" i="17"/>
  <c r="E121" i="17"/>
  <c r="J120" i="17"/>
  <c r="K121" i="17" s="1"/>
  <c r="F120" i="17"/>
  <c r="E120" i="17"/>
  <c r="J119" i="17"/>
  <c r="K119" i="17" s="1"/>
  <c r="F119" i="17"/>
  <c r="E119" i="17"/>
  <c r="K118" i="17"/>
  <c r="I118" i="17"/>
  <c r="I119" i="17" s="1"/>
  <c r="I120" i="17" s="1"/>
  <c r="F118" i="17"/>
  <c r="E118" i="17"/>
  <c r="L117" i="17"/>
  <c r="K117" i="17"/>
  <c r="F117" i="17"/>
  <c r="E117" i="17"/>
  <c r="L116" i="17"/>
  <c r="K116" i="17"/>
  <c r="F116" i="17"/>
  <c r="E116" i="17"/>
  <c r="L115" i="17"/>
  <c r="K115" i="17"/>
  <c r="F115" i="17"/>
  <c r="E115" i="17"/>
  <c r="L114" i="17"/>
  <c r="K114" i="17"/>
  <c r="F114" i="17"/>
  <c r="E114" i="17"/>
  <c r="L113" i="17"/>
  <c r="K113" i="17"/>
  <c r="F113" i="17"/>
  <c r="E113" i="17"/>
  <c r="F110" i="17"/>
  <c r="E110" i="17"/>
  <c r="J109" i="17"/>
  <c r="K110" i="17" s="1"/>
  <c r="F109" i="17"/>
  <c r="E109" i="17"/>
  <c r="J108" i="17"/>
  <c r="F108" i="17"/>
  <c r="E108" i="17"/>
  <c r="K107" i="17"/>
  <c r="I107" i="17"/>
  <c r="L107" i="17" s="1"/>
  <c r="F107" i="17"/>
  <c r="E107" i="17"/>
  <c r="L106" i="17"/>
  <c r="K106" i="17"/>
  <c r="F106" i="17"/>
  <c r="E106" i="17"/>
  <c r="L105" i="17"/>
  <c r="K105" i="17"/>
  <c r="F105" i="17"/>
  <c r="E105" i="17"/>
  <c r="L104" i="17"/>
  <c r="K104" i="17"/>
  <c r="F104" i="17"/>
  <c r="E104" i="17"/>
  <c r="L103" i="17"/>
  <c r="K103" i="17"/>
  <c r="F103" i="17"/>
  <c r="E103" i="17"/>
  <c r="L102" i="17"/>
  <c r="K102" i="17"/>
  <c r="F102" i="17"/>
  <c r="E102" i="17"/>
  <c r="L101" i="17"/>
  <c r="K101" i="17"/>
  <c r="F101" i="17"/>
  <c r="E101" i="17"/>
  <c r="F100" i="17"/>
  <c r="E100" i="17"/>
  <c r="F99" i="17"/>
  <c r="E99" i="17"/>
  <c r="F98" i="17"/>
  <c r="E98" i="17"/>
  <c r="F97" i="17"/>
  <c r="E97" i="17"/>
  <c r="F94" i="17"/>
  <c r="E94" i="17"/>
  <c r="F93" i="17"/>
  <c r="E93" i="17"/>
  <c r="L92" i="17"/>
  <c r="K92" i="17"/>
  <c r="F92" i="17"/>
  <c r="E92" i="17"/>
  <c r="L91" i="17"/>
  <c r="K91" i="17"/>
  <c r="F91" i="17"/>
  <c r="E91" i="17"/>
  <c r="K90" i="17"/>
  <c r="F90" i="17"/>
  <c r="E90" i="17"/>
  <c r="F89" i="17"/>
  <c r="E89" i="17"/>
  <c r="J88" i="17"/>
  <c r="K89" i="17" s="1"/>
  <c r="F88" i="17"/>
  <c r="E88" i="17"/>
  <c r="J87" i="17"/>
  <c r="F87" i="17"/>
  <c r="E87" i="17"/>
  <c r="K86" i="17"/>
  <c r="I86" i="17"/>
  <c r="I87" i="17" s="1"/>
  <c r="I88" i="17" s="1"/>
  <c r="F86" i="17"/>
  <c r="E86" i="17"/>
  <c r="L85" i="17"/>
  <c r="K85" i="17"/>
  <c r="F85" i="17"/>
  <c r="E85" i="17"/>
  <c r="L84" i="17"/>
  <c r="K84" i="17"/>
  <c r="F84" i="17"/>
  <c r="E84" i="17"/>
  <c r="L83" i="17"/>
  <c r="K83" i="17"/>
  <c r="F83" i="17"/>
  <c r="E83" i="17"/>
  <c r="L82" i="17"/>
  <c r="K82" i="17"/>
  <c r="F82" i="17"/>
  <c r="E82" i="17"/>
  <c r="L79" i="17"/>
  <c r="K79" i="17"/>
  <c r="F79" i="17"/>
  <c r="E79" i="17"/>
  <c r="K78" i="17"/>
  <c r="F78" i="17"/>
  <c r="E78" i="17"/>
  <c r="F77" i="17"/>
  <c r="E77" i="17"/>
  <c r="J76" i="17"/>
  <c r="K77" i="17" s="1"/>
  <c r="F76" i="17"/>
  <c r="E76" i="17"/>
  <c r="J75" i="17"/>
  <c r="F75" i="17"/>
  <c r="E75" i="17"/>
  <c r="K74" i="17"/>
  <c r="I74" i="17"/>
  <c r="F74" i="17"/>
  <c r="E74" i="17"/>
  <c r="L73" i="17"/>
  <c r="K73" i="17"/>
  <c r="F73" i="17"/>
  <c r="E73" i="17"/>
  <c r="L72" i="17"/>
  <c r="K72" i="17"/>
  <c r="F72" i="17"/>
  <c r="E72" i="17"/>
  <c r="L71" i="17"/>
  <c r="K71" i="17"/>
  <c r="F71" i="17"/>
  <c r="E71" i="17"/>
  <c r="F70" i="17"/>
  <c r="E70" i="17"/>
  <c r="F69" i="17"/>
  <c r="E69" i="17"/>
  <c r="F68" i="17"/>
  <c r="E68" i="17"/>
  <c r="F67" i="17"/>
  <c r="E67" i="17"/>
  <c r="F66" i="17"/>
  <c r="E66" i="17"/>
  <c r="F65" i="17"/>
  <c r="E65" i="17"/>
  <c r="J52" i="17"/>
  <c r="K53" i="17" s="1"/>
  <c r="F52" i="17"/>
  <c r="E52" i="17"/>
  <c r="J51" i="17"/>
  <c r="F51" i="17"/>
  <c r="E51" i="17"/>
  <c r="K50" i="17"/>
  <c r="I50" i="17"/>
  <c r="F50" i="17"/>
  <c r="E50" i="17"/>
  <c r="L49" i="17"/>
  <c r="K49" i="17"/>
  <c r="F49" i="17"/>
  <c r="E49" i="17"/>
  <c r="L48" i="17"/>
  <c r="K48" i="17"/>
  <c r="F48" i="17"/>
  <c r="E48" i="17"/>
  <c r="F47" i="17"/>
  <c r="E47" i="17"/>
  <c r="F46" i="17"/>
  <c r="E46" i="17"/>
  <c r="F45" i="17"/>
  <c r="E45" i="17"/>
  <c r="F44" i="17"/>
  <c r="E44" i="17"/>
  <c r="F43" i="17"/>
  <c r="E43" i="17"/>
  <c r="F42" i="17"/>
  <c r="E42" i="17"/>
  <c r="L37" i="17"/>
  <c r="K37" i="17"/>
  <c r="F37" i="17"/>
  <c r="E37" i="17"/>
  <c r="L36" i="17"/>
  <c r="K36" i="17"/>
  <c r="F36" i="17"/>
  <c r="E36" i="17"/>
  <c r="L35" i="17"/>
  <c r="K35" i="17"/>
  <c r="F35" i="17"/>
  <c r="E35" i="17"/>
  <c r="L34" i="17"/>
  <c r="K34" i="17"/>
  <c r="F34" i="17"/>
  <c r="E34" i="17"/>
  <c r="K33" i="17"/>
  <c r="F33" i="17"/>
  <c r="E33" i="17"/>
  <c r="F32" i="17"/>
  <c r="E32" i="17"/>
  <c r="J31" i="17"/>
  <c r="K32" i="17" s="1"/>
  <c r="F31" i="17"/>
  <c r="E31" i="17"/>
  <c r="J30" i="17"/>
  <c r="F30" i="17"/>
  <c r="E30" i="17"/>
  <c r="K29" i="17"/>
  <c r="I29" i="17"/>
  <c r="I30" i="17" s="1"/>
  <c r="I31" i="17" s="1"/>
  <c r="F29" i="17"/>
  <c r="E29" i="17"/>
  <c r="L28" i="17"/>
  <c r="K28" i="17"/>
  <c r="F28" i="17"/>
  <c r="E28" i="17"/>
  <c r="L27" i="17"/>
  <c r="K27" i="17"/>
  <c r="F27" i="17"/>
  <c r="E27" i="17"/>
  <c r="L26" i="17"/>
  <c r="K26" i="17"/>
  <c r="F26" i="17"/>
  <c r="E26" i="17"/>
  <c r="L25" i="17"/>
  <c r="K25" i="17"/>
  <c r="F25" i="17"/>
  <c r="E25" i="17"/>
  <c r="L24" i="17"/>
  <c r="K24" i="17"/>
  <c r="F24" i="17"/>
  <c r="E24" i="17"/>
  <c r="L23" i="17"/>
  <c r="K23" i="17"/>
  <c r="F23" i="17"/>
  <c r="E23" i="17"/>
  <c r="F22" i="17"/>
  <c r="E22" i="17"/>
  <c r="L18" i="17"/>
  <c r="K18" i="17"/>
  <c r="L17" i="17"/>
  <c r="K17" i="17"/>
  <c r="F17" i="17"/>
  <c r="E17" i="17"/>
  <c r="L16" i="17"/>
  <c r="K16" i="17"/>
  <c r="F16" i="17"/>
  <c r="E16" i="17"/>
  <c r="K15" i="17"/>
  <c r="F15" i="17"/>
  <c r="E15" i="17"/>
  <c r="F14" i="17"/>
  <c r="E14" i="17"/>
  <c r="J13" i="17"/>
  <c r="K14" i="17" s="1"/>
  <c r="F13" i="17"/>
  <c r="E13" i="17"/>
  <c r="J12" i="17"/>
  <c r="K12" i="17" s="1"/>
  <c r="F12" i="17"/>
  <c r="E12" i="17"/>
  <c r="K11" i="17"/>
  <c r="I11" i="17"/>
  <c r="I12" i="17" s="1"/>
  <c r="F11" i="17"/>
  <c r="E11" i="17"/>
  <c r="L10" i="17"/>
  <c r="K10" i="17"/>
  <c r="F10" i="17"/>
  <c r="E10" i="17"/>
  <c r="L9" i="17"/>
  <c r="K9" i="17"/>
  <c r="F9" i="17"/>
  <c r="E9" i="17"/>
  <c r="L8" i="17"/>
  <c r="K8" i="17"/>
  <c r="F8" i="17"/>
  <c r="E8" i="17"/>
  <c r="L7" i="17"/>
  <c r="K7" i="17"/>
  <c r="F7" i="17"/>
  <c r="E7" i="17"/>
  <c r="F6" i="17"/>
  <c r="E6" i="17"/>
  <c r="O26" i="14"/>
  <c r="O27" i="14" s="1"/>
  <c r="O28" i="14" s="1"/>
  <c r="O29" i="14" s="1"/>
  <c r="P27" i="14"/>
  <c r="P28" i="14"/>
  <c r="G459" i="17" l="1"/>
  <c r="G463" i="17"/>
  <c r="G465" i="17"/>
  <c r="G475" i="17"/>
  <c r="G495" i="17"/>
  <c r="M56" i="17"/>
  <c r="G37" i="17"/>
  <c r="G42" i="17"/>
  <c r="G44" i="17"/>
  <c r="G289" i="17"/>
  <c r="G303" i="17"/>
  <c r="G338" i="17"/>
  <c r="G339" i="17"/>
  <c r="G340" i="17"/>
  <c r="G341" i="17"/>
  <c r="G358" i="17"/>
  <c r="G360" i="17"/>
  <c r="G362" i="17"/>
  <c r="G364" i="17"/>
  <c r="G365" i="17"/>
  <c r="G366" i="17"/>
  <c r="G385" i="17"/>
  <c r="M387" i="17"/>
  <c r="G392" i="17"/>
  <c r="G394" i="17"/>
  <c r="G396" i="17"/>
  <c r="G397" i="17"/>
  <c r="K267" i="17"/>
  <c r="G162" i="17"/>
  <c r="G164" i="17"/>
  <c r="G166" i="17"/>
  <c r="G223" i="17"/>
  <c r="G231" i="17"/>
  <c r="G233" i="17"/>
  <c r="M257" i="17"/>
  <c r="G418" i="17"/>
  <c r="G428" i="17"/>
  <c r="G26" i="17"/>
  <c r="K140" i="17"/>
  <c r="G182" i="17"/>
  <c r="G187" i="17"/>
  <c r="G498" i="17"/>
  <c r="L397" i="17"/>
  <c r="M397" i="17" s="1"/>
  <c r="G14" i="17"/>
  <c r="G172" i="17"/>
  <c r="G23" i="17"/>
  <c r="G24" i="17"/>
  <c r="M117" i="17"/>
  <c r="K88" i="17"/>
  <c r="M91" i="17"/>
  <c r="K157" i="17"/>
  <c r="G168" i="17"/>
  <c r="G432" i="17"/>
  <c r="K266" i="17"/>
  <c r="K301" i="17"/>
  <c r="M304" i="17"/>
  <c r="G334" i="17"/>
  <c r="G345" i="17"/>
  <c r="M348" i="17"/>
  <c r="M49" i="17"/>
  <c r="G65" i="17"/>
  <c r="G67" i="17"/>
  <c r="G69" i="17"/>
  <c r="G73" i="17"/>
  <c r="G109" i="17"/>
  <c r="G113" i="17"/>
  <c r="G409" i="17"/>
  <c r="G414" i="17"/>
  <c r="G415" i="17"/>
  <c r="G416" i="17"/>
  <c r="G419" i="17"/>
  <c r="G425" i="17"/>
  <c r="G427" i="17"/>
  <c r="G429" i="17"/>
  <c r="G430" i="17"/>
  <c r="L518" i="17"/>
  <c r="M55" i="17"/>
  <c r="G32" i="17"/>
  <c r="K76" i="17"/>
  <c r="M79" i="17"/>
  <c r="I121" i="17"/>
  <c r="L122" i="17" s="1"/>
  <c r="M122" i="17" s="1"/>
  <c r="G147" i="17"/>
  <c r="G149" i="17"/>
  <c r="G82" i="17"/>
  <c r="G126" i="17"/>
  <c r="G154" i="17"/>
  <c r="G398" i="17"/>
  <c r="K417" i="17"/>
  <c r="M104" i="17"/>
  <c r="M107" i="17"/>
  <c r="G110" i="17"/>
  <c r="G123" i="17"/>
  <c r="G124" i="17"/>
  <c r="G127" i="17"/>
  <c r="G131" i="17"/>
  <c r="G133" i="17"/>
  <c r="G196" i="17"/>
  <c r="G198" i="17"/>
  <c r="G202" i="17"/>
  <c r="G243" i="17"/>
  <c r="G268" i="17"/>
  <c r="G280" i="17"/>
  <c r="G296" i="17"/>
  <c r="G310" i="17"/>
  <c r="G312" i="17"/>
  <c r="G314" i="17"/>
  <c r="G315" i="17"/>
  <c r="G320" i="17"/>
  <c r="G352" i="17"/>
  <c r="G373" i="17"/>
  <c r="G375" i="17"/>
  <c r="G377" i="17"/>
  <c r="G379" i="17"/>
  <c r="G381" i="17"/>
  <c r="M382" i="17"/>
  <c r="M383" i="17"/>
  <c r="G470" i="17"/>
  <c r="G476" i="17"/>
  <c r="G478" i="17"/>
  <c r="G484" i="17"/>
  <c r="G494" i="17"/>
  <c r="M24" i="17"/>
  <c r="M26" i="17"/>
  <c r="M28" i="17"/>
  <c r="G92" i="17"/>
  <c r="G117" i="17"/>
  <c r="G119" i="17"/>
  <c r="G152" i="17"/>
  <c r="K206" i="17"/>
  <c r="G253" i="17"/>
  <c r="G287" i="17"/>
  <c r="K318" i="17"/>
  <c r="G444" i="17"/>
  <c r="M503" i="17"/>
  <c r="M505" i="17"/>
  <c r="M508" i="17"/>
  <c r="G7" i="17"/>
  <c r="G11" i="17"/>
  <c r="G12" i="17"/>
  <c r="G28" i="17"/>
  <c r="G29" i="17"/>
  <c r="G31" i="17"/>
  <c r="G33" i="17"/>
  <c r="G35" i="17"/>
  <c r="G49" i="17"/>
  <c r="M73" i="17"/>
  <c r="G76" i="17"/>
  <c r="G79" i="17"/>
  <c r="G137" i="17"/>
  <c r="G139" i="17"/>
  <c r="G140" i="17"/>
  <c r="G179" i="17"/>
  <c r="G183" i="17"/>
  <c r="M185" i="17"/>
  <c r="G191" i="17"/>
  <c r="G216" i="17"/>
  <c r="K223" i="17"/>
  <c r="G234" i="17"/>
  <c r="G244" i="17"/>
  <c r="G246" i="17"/>
  <c r="G251" i="17"/>
  <c r="G252" i="17"/>
  <c r="G256" i="17"/>
  <c r="G257" i="17"/>
  <c r="G265" i="17"/>
  <c r="G266" i="17"/>
  <c r="G267" i="17"/>
  <c r="G270" i="17"/>
  <c r="G271" i="17"/>
  <c r="G288" i="17"/>
  <c r="G305" i="17"/>
  <c r="G327" i="17"/>
  <c r="G346" i="17"/>
  <c r="G351" i="17"/>
  <c r="G359" i="17"/>
  <c r="G363" i="17"/>
  <c r="M385" i="17"/>
  <c r="G393" i="17"/>
  <c r="M413" i="17"/>
  <c r="G417" i="17"/>
  <c r="M430" i="17"/>
  <c r="M431" i="17"/>
  <c r="G442" i="17"/>
  <c r="M446" i="17"/>
  <c r="G485" i="17"/>
  <c r="G487" i="17"/>
  <c r="G499" i="17"/>
  <c r="G502" i="17"/>
  <c r="G506" i="17"/>
  <c r="M17" i="17"/>
  <c r="I32" i="17"/>
  <c r="L33" i="17" s="1"/>
  <c r="M33" i="17" s="1"/>
  <c r="M36" i="17"/>
  <c r="G47" i="17"/>
  <c r="G52" i="17"/>
  <c r="G78" i="17"/>
  <c r="M82" i="17"/>
  <c r="M84" i="17"/>
  <c r="G89" i="17"/>
  <c r="G94" i="17"/>
  <c r="G155" i="17"/>
  <c r="G197" i="17"/>
  <c r="G206" i="17"/>
  <c r="G215" i="17"/>
  <c r="G220" i="17"/>
  <c r="G247" i="17"/>
  <c r="G249" i="17"/>
  <c r="M250" i="17"/>
  <c r="G255" i="17"/>
  <c r="G262" i="17"/>
  <c r="G269" i="17"/>
  <c r="G285" i="17"/>
  <c r="G286" i="17"/>
  <c r="G299" i="17"/>
  <c r="G311" i="17"/>
  <c r="G326" i="17"/>
  <c r="G331" i="17"/>
  <c r="G332" i="17"/>
  <c r="G333" i="17"/>
  <c r="K352" i="17"/>
  <c r="G353" i="17"/>
  <c r="G374" i="17"/>
  <c r="G382" i="17"/>
  <c r="G402" i="17"/>
  <c r="G403" i="17"/>
  <c r="G404" i="17"/>
  <c r="G447" i="17"/>
  <c r="G450" i="17"/>
  <c r="M451" i="17"/>
  <c r="G462" i="17"/>
  <c r="G469" i="17"/>
  <c r="M27" i="17"/>
  <c r="G83" i="17"/>
  <c r="G85" i="17"/>
  <c r="G90" i="17"/>
  <c r="G97" i="17"/>
  <c r="G101" i="17"/>
  <c r="G104" i="17"/>
  <c r="G105" i="17"/>
  <c r="G107" i="17"/>
  <c r="G108" i="17"/>
  <c r="G122" i="17"/>
  <c r="K139" i="17"/>
  <c r="G141" i="17"/>
  <c r="G17" i="17"/>
  <c r="K31" i="17"/>
  <c r="M34" i="17"/>
  <c r="G71" i="17"/>
  <c r="L86" i="17"/>
  <c r="M86" i="17" s="1"/>
  <c r="K87" i="17"/>
  <c r="M114" i="17"/>
  <c r="M116" i="17"/>
  <c r="G153" i="17"/>
  <c r="M168" i="17"/>
  <c r="M186" i="17"/>
  <c r="M187" i="17"/>
  <c r="G205" i="17"/>
  <c r="G208" i="17"/>
  <c r="G221" i="17"/>
  <c r="G222" i="17"/>
  <c r="G229" i="17"/>
  <c r="M236" i="17"/>
  <c r="L252" i="17"/>
  <c r="M252" i="17" s="1"/>
  <c r="M264" i="17"/>
  <c r="M283" i="17"/>
  <c r="G295" i="17"/>
  <c r="G300" i="17"/>
  <c r="G301" i="17"/>
  <c r="G313" i="17"/>
  <c r="M321" i="17"/>
  <c r="L333" i="17"/>
  <c r="M333" i="17" s="1"/>
  <c r="G336" i="17"/>
  <c r="G348" i="17"/>
  <c r="G350" i="17"/>
  <c r="G357" i="17"/>
  <c r="G369" i="17"/>
  <c r="G376" i="17"/>
  <c r="M386" i="17"/>
  <c r="G400" i="17"/>
  <c r="G413" i="17"/>
  <c r="M420" i="17"/>
  <c r="G434" i="17"/>
  <c r="G440" i="17"/>
  <c r="K448" i="17"/>
  <c r="M452" i="17"/>
  <c r="G457" i="17"/>
  <c r="G482" i="17"/>
  <c r="M485" i="17"/>
  <c r="M487" i="17"/>
  <c r="G505" i="17"/>
  <c r="G10" i="17"/>
  <c r="G27" i="17"/>
  <c r="G34" i="17"/>
  <c r="G43" i="17"/>
  <c r="G45" i="17"/>
  <c r="G66" i="17"/>
  <c r="G68" i="17"/>
  <c r="G70" i="17"/>
  <c r="M71" i="17"/>
  <c r="G88" i="17"/>
  <c r="G103" i="17"/>
  <c r="G115" i="17"/>
  <c r="G120" i="17"/>
  <c r="G130" i="17"/>
  <c r="M136" i="17"/>
  <c r="G146" i="17"/>
  <c r="G163" i="17"/>
  <c r="G169" i="17"/>
  <c r="G170" i="17"/>
  <c r="G184" i="17"/>
  <c r="G188" i="17"/>
  <c r="G189" i="17"/>
  <c r="G199" i="17"/>
  <c r="G212" i="17"/>
  <c r="G219" i="17"/>
  <c r="G230" i="17"/>
  <c r="G236" i="17"/>
  <c r="G250" i="17"/>
  <c r="G254" i="17"/>
  <c r="G272" i="17"/>
  <c r="G281" i="17"/>
  <c r="M315" i="17"/>
  <c r="G330" i="17"/>
  <c r="G335" i="17"/>
  <c r="G337" i="17"/>
  <c r="G347" i="17"/>
  <c r="G378" i="17"/>
  <c r="G380" i="17"/>
  <c r="G383" i="17"/>
  <c r="M394" i="17"/>
  <c r="M395" i="17"/>
  <c r="G399" i="17"/>
  <c r="G401" i="17"/>
  <c r="G410" i="17"/>
  <c r="G412" i="17"/>
  <c r="G433" i="17"/>
  <c r="G439" i="17"/>
  <c r="G441" i="17"/>
  <c r="G443" i="17"/>
  <c r="G448" i="17"/>
  <c r="G456" i="17"/>
  <c r="G458" i="17"/>
  <c r="G460" i="17"/>
  <c r="G479" i="17"/>
  <c r="G488" i="17"/>
  <c r="I108" i="17"/>
  <c r="L108" i="17" s="1"/>
  <c r="G6" i="17"/>
  <c r="M8" i="17"/>
  <c r="M10" i="17"/>
  <c r="M23" i="17"/>
  <c r="G30" i="17"/>
  <c r="G100" i="17"/>
  <c r="M102" i="17"/>
  <c r="G136" i="17"/>
  <c r="K171" i="17"/>
  <c r="M174" i="17"/>
  <c r="M203" i="17"/>
  <c r="M220" i="17"/>
  <c r="I237" i="17"/>
  <c r="I238" i="17" s="1"/>
  <c r="M251" i="17"/>
  <c r="G264" i="17"/>
  <c r="G294" i="17"/>
  <c r="M297" i="17"/>
  <c r="G302" i="17"/>
  <c r="M330" i="17"/>
  <c r="M332" i="17"/>
  <c r="K335" i="17"/>
  <c r="M338" i="17"/>
  <c r="M339" i="17"/>
  <c r="M340" i="17"/>
  <c r="G356" i="17"/>
  <c r="G386" i="17"/>
  <c r="K399" i="17"/>
  <c r="M402" i="17"/>
  <c r="M414" i="17"/>
  <c r="K433" i="17"/>
  <c r="G446" i="17"/>
  <c r="M464" i="17"/>
  <c r="M466" i="17"/>
  <c r="G493" i="17"/>
  <c r="M510" i="17"/>
  <c r="M512" i="17"/>
  <c r="I140" i="17"/>
  <c r="L140" i="17" s="1"/>
  <c r="L139" i="17"/>
  <c r="G15" i="17"/>
  <c r="M35" i="17"/>
  <c r="G46" i="17"/>
  <c r="G48" i="17"/>
  <c r="K52" i="17"/>
  <c r="G74" i="17"/>
  <c r="G75" i="17"/>
  <c r="G84" i="17"/>
  <c r="M85" i="17"/>
  <c r="I89" i="17"/>
  <c r="L90" i="17" s="1"/>
  <c r="M90" i="17" s="1"/>
  <c r="G87" i="17"/>
  <c r="G93" i="17"/>
  <c r="G98" i="17"/>
  <c r="M103" i="17"/>
  <c r="M113" i="17"/>
  <c r="G116" i="17"/>
  <c r="G121" i="17"/>
  <c r="M123" i="17"/>
  <c r="G132" i="17"/>
  <c r="G134" i="17"/>
  <c r="G142" i="17"/>
  <c r="M143" i="17"/>
  <c r="G151" i="17"/>
  <c r="M154" i="17"/>
  <c r="M155" i="17"/>
  <c r="I156" i="17"/>
  <c r="L156" i="17" s="1"/>
  <c r="G173" i="17"/>
  <c r="G180" i="17"/>
  <c r="G192" i="17"/>
  <c r="I352" i="17"/>
  <c r="I353" i="17" s="1"/>
  <c r="L351" i="17"/>
  <c r="M9" i="17"/>
  <c r="M25" i="17"/>
  <c r="L29" i="17"/>
  <c r="M29" i="17" s="1"/>
  <c r="K30" i="17"/>
  <c r="L118" i="17"/>
  <c r="M118" i="17" s="1"/>
  <c r="L138" i="17"/>
  <c r="M138" i="17" s="1"/>
  <c r="I254" i="17"/>
  <c r="I255" i="17" s="1"/>
  <c r="I301" i="17"/>
  <c r="I302" i="17" s="1"/>
  <c r="L303" i="17" s="1"/>
  <c r="M303" i="17" s="1"/>
  <c r="L300" i="17"/>
  <c r="G8" i="17"/>
  <c r="G9" i="17"/>
  <c r="G13" i="17"/>
  <c r="G16" i="17"/>
  <c r="G22" i="17"/>
  <c r="G25" i="17"/>
  <c r="G36" i="17"/>
  <c r="G50" i="17"/>
  <c r="G51" i="17"/>
  <c r="G72" i="17"/>
  <c r="G77" i="17"/>
  <c r="M83" i="17"/>
  <c r="G91" i="17"/>
  <c r="M92" i="17"/>
  <c r="G99" i="17"/>
  <c r="M106" i="17"/>
  <c r="M115" i="17"/>
  <c r="K120" i="17"/>
  <c r="G138" i="17"/>
  <c r="G148" i="17"/>
  <c r="G150" i="17"/>
  <c r="G156" i="17"/>
  <c r="G157" i="17"/>
  <c r="G165" i="17"/>
  <c r="G167" i="17"/>
  <c r="G171" i="17"/>
  <c r="G174" i="17"/>
  <c r="G181" i="17"/>
  <c r="G185" i="17"/>
  <c r="G186" i="17"/>
  <c r="G195" i="17"/>
  <c r="G203" i="17"/>
  <c r="G204" i="17"/>
  <c r="I287" i="17"/>
  <c r="L287" i="17" s="1"/>
  <c r="L286" i="17"/>
  <c r="M286" i="17" s="1"/>
  <c r="K190" i="17"/>
  <c r="G201" i="17"/>
  <c r="G213" i="17"/>
  <c r="G218" i="17"/>
  <c r="G232" i="17"/>
  <c r="G237" i="17"/>
  <c r="G238" i="17"/>
  <c r="G239" i="17"/>
  <c r="G283" i="17"/>
  <c r="G284" i="17"/>
  <c r="L285" i="17"/>
  <c r="M285" i="17" s="1"/>
  <c r="G304" i="17"/>
  <c r="G329" i="17"/>
  <c r="G344" i="17"/>
  <c r="M366" i="17"/>
  <c r="M367" i="17"/>
  <c r="M368" i="17"/>
  <c r="G384" i="17"/>
  <c r="K398" i="17"/>
  <c r="L415" i="17"/>
  <c r="M415" i="17" s="1"/>
  <c r="K432" i="17"/>
  <c r="M444" i="17"/>
  <c r="M445" i="17"/>
  <c r="I447" i="17"/>
  <c r="I448" i="17" s="1"/>
  <c r="I449" i="17" s="1"/>
  <c r="G464" i="17"/>
  <c r="G481" i="17"/>
  <c r="G483" i="17"/>
  <c r="M486" i="17"/>
  <c r="G496" i="17"/>
  <c r="G501" i="17"/>
  <c r="M504" i="17"/>
  <c r="M509" i="17"/>
  <c r="M511" i="17"/>
  <c r="G190" i="17"/>
  <c r="G200" i="17"/>
  <c r="G207" i="17"/>
  <c r="G217" i="17"/>
  <c r="G224" i="17"/>
  <c r="G227" i="17"/>
  <c r="G248" i="17"/>
  <c r="K254" i="17"/>
  <c r="G263" i="17"/>
  <c r="G273" i="17"/>
  <c r="G282" i="17"/>
  <c r="K287" i="17"/>
  <c r="G297" i="17"/>
  <c r="G298" i="17"/>
  <c r="L299" i="17"/>
  <c r="M299" i="17" s="1"/>
  <c r="G316" i="17"/>
  <c r="L316" i="17"/>
  <c r="M316" i="17" s="1"/>
  <c r="K317" i="17"/>
  <c r="G328" i="17"/>
  <c r="G349" i="17"/>
  <c r="L350" i="17"/>
  <c r="M350" i="17" s="1"/>
  <c r="G361" i="17"/>
  <c r="G367" i="17"/>
  <c r="G368" i="17"/>
  <c r="G370" i="17"/>
  <c r="M384" i="17"/>
  <c r="G395" i="17"/>
  <c r="M396" i="17"/>
  <c r="G411" i="17"/>
  <c r="G424" i="17"/>
  <c r="G426" i="17"/>
  <c r="G431" i="17"/>
  <c r="G445" i="17"/>
  <c r="G449" i="17"/>
  <c r="G466" i="17"/>
  <c r="G467" i="17"/>
  <c r="G468" i="17"/>
  <c r="G480" i="17"/>
  <c r="G486" i="17"/>
  <c r="M488" i="17"/>
  <c r="G500" i="17"/>
  <c r="G503" i="17"/>
  <c r="G504" i="17"/>
  <c r="M506" i="17"/>
  <c r="M513" i="17"/>
  <c r="G214" i="17"/>
  <c r="G279" i="17"/>
  <c r="M284" i="17"/>
  <c r="K300" i="17"/>
  <c r="G317" i="17"/>
  <c r="G318" i="17"/>
  <c r="G319" i="17"/>
  <c r="G325" i="17"/>
  <c r="K334" i="17"/>
  <c r="M341" i="17"/>
  <c r="M364" i="17"/>
  <c r="M365" i="17"/>
  <c r="M403" i="17"/>
  <c r="M429" i="17"/>
  <c r="M443" i="17"/>
  <c r="G461" i="17"/>
  <c r="M465" i="17"/>
  <c r="K469" i="17"/>
  <c r="G477" i="17"/>
  <c r="M489" i="17"/>
  <c r="G497" i="17"/>
  <c r="M501" i="17"/>
  <c r="M502" i="17"/>
  <c r="M507" i="17"/>
  <c r="M514" i="17"/>
  <c r="I13" i="17"/>
  <c r="L12" i="17"/>
  <c r="M12" i="17" s="1"/>
  <c r="L30" i="17"/>
  <c r="K13" i="17"/>
  <c r="M48" i="17"/>
  <c r="M72" i="17"/>
  <c r="M105" i="17"/>
  <c r="M7" i="17"/>
  <c r="L11" i="17"/>
  <c r="M11" i="17" s="1"/>
  <c r="J38" i="17"/>
  <c r="L31" i="17"/>
  <c r="I51" i="17"/>
  <c r="L50" i="17"/>
  <c r="M50" i="17" s="1"/>
  <c r="I75" i="17"/>
  <c r="L74" i="17"/>
  <c r="M74" i="17" s="1"/>
  <c r="G86" i="17"/>
  <c r="L88" i="17"/>
  <c r="M88" i="17" s="1"/>
  <c r="G102" i="17"/>
  <c r="G106" i="17"/>
  <c r="M124" i="17"/>
  <c r="I171" i="17"/>
  <c r="L170" i="17"/>
  <c r="I190" i="17"/>
  <c r="L189" i="17"/>
  <c r="M18" i="17"/>
  <c r="M101" i="17"/>
  <c r="L119" i="17"/>
  <c r="M119" i="17" s="1"/>
  <c r="M37" i="17"/>
  <c r="K51" i="17"/>
  <c r="K75" i="17"/>
  <c r="G114" i="17"/>
  <c r="G118" i="17"/>
  <c r="L120" i="17"/>
  <c r="G125" i="17"/>
  <c r="G135" i="17"/>
  <c r="I206" i="17"/>
  <c r="L205" i="17"/>
  <c r="I223" i="17"/>
  <c r="L222" i="17"/>
  <c r="L87" i="17"/>
  <c r="K109" i="17"/>
  <c r="K108" i="17"/>
  <c r="M16" i="17"/>
  <c r="M137" i="17"/>
  <c r="K156" i="17"/>
  <c r="M167" i="17"/>
  <c r="L169" i="17"/>
  <c r="M169" i="17" s="1"/>
  <c r="M184" i="17"/>
  <c r="L188" i="17"/>
  <c r="M188" i="17" s="1"/>
  <c r="K205" i="17"/>
  <c r="K222" i="17"/>
  <c r="G228" i="17"/>
  <c r="G235" i="17"/>
  <c r="M235" i="17"/>
  <c r="M263" i="17"/>
  <c r="M298" i="17"/>
  <c r="M153" i="17"/>
  <c r="M202" i="17"/>
  <c r="L204" i="17"/>
  <c r="M204" i="17" s="1"/>
  <c r="M219" i="17"/>
  <c r="L221" i="17"/>
  <c r="M221" i="17" s="1"/>
  <c r="G245" i="17"/>
  <c r="I266" i="17"/>
  <c r="L265" i="17"/>
  <c r="M265" i="17" s="1"/>
  <c r="G278" i="17"/>
  <c r="L334" i="17"/>
  <c r="I335" i="17"/>
  <c r="K238" i="17"/>
  <c r="K237" i="17"/>
  <c r="G161" i="17"/>
  <c r="K170" i="17"/>
  <c r="G178" i="17"/>
  <c r="K189" i="17"/>
  <c r="M234" i="17"/>
  <c r="M270" i="17"/>
  <c r="L317" i="17"/>
  <c r="I318" i="17"/>
  <c r="M349" i="17"/>
  <c r="K253" i="17"/>
  <c r="M253" i="17" s="1"/>
  <c r="K351" i="17"/>
  <c r="I399" i="17"/>
  <c r="L398" i="17"/>
  <c r="I418" i="17"/>
  <c r="L417" i="17"/>
  <c r="M314" i="17"/>
  <c r="M331" i="17"/>
  <c r="I370" i="17"/>
  <c r="L369" i="17"/>
  <c r="M369" i="17" s="1"/>
  <c r="K370" i="17"/>
  <c r="I469" i="17"/>
  <c r="L468" i="17"/>
  <c r="K416" i="17"/>
  <c r="I432" i="17"/>
  <c r="K447" i="17"/>
  <c r="M463" i="17"/>
  <c r="L467" i="17"/>
  <c r="M467" i="17" s="1"/>
  <c r="L416" i="17"/>
  <c r="F517" i="17"/>
  <c r="K468" i="17"/>
  <c r="K801" i="14"/>
  <c r="L801" i="14"/>
  <c r="M801" i="14" s="1"/>
  <c r="J798" i="14"/>
  <c r="J797" i="14"/>
  <c r="I796" i="14"/>
  <c r="I797" i="14" s="1"/>
  <c r="I798" i="14" s="1"/>
  <c r="K768" i="14"/>
  <c r="L768" i="14"/>
  <c r="J764" i="14"/>
  <c r="J763" i="14"/>
  <c r="I762" i="14"/>
  <c r="I763" i="14" s="1"/>
  <c r="I764" i="14" s="1"/>
  <c r="J734" i="14"/>
  <c r="J733" i="14"/>
  <c r="I732" i="14"/>
  <c r="I733" i="14" s="1"/>
  <c r="I734" i="14" s="1"/>
  <c r="J703" i="14"/>
  <c r="J702" i="14"/>
  <c r="I701" i="14"/>
  <c r="I702" i="14" s="1"/>
  <c r="I703" i="14" s="1"/>
  <c r="I704" i="14" s="1"/>
  <c r="J672" i="14"/>
  <c r="J671" i="14"/>
  <c r="I671" i="14"/>
  <c r="I672" i="14" s="1"/>
  <c r="I673" i="14" s="1"/>
  <c r="I670" i="14"/>
  <c r="J645" i="14"/>
  <c r="J644" i="14"/>
  <c r="I644" i="14"/>
  <c r="I645" i="14" s="1"/>
  <c r="I646" i="14" s="1"/>
  <c r="I643" i="14"/>
  <c r="J614" i="14"/>
  <c r="J613" i="14"/>
  <c r="I612" i="14"/>
  <c r="I613" i="14" s="1"/>
  <c r="I614" i="14" s="1"/>
  <c r="K581" i="14"/>
  <c r="L581" i="14"/>
  <c r="M581" i="14" s="1"/>
  <c r="J577" i="14"/>
  <c r="J576" i="14"/>
  <c r="I575" i="14"/>
  <c r="I576" i="14" s="1"/>
  <c r="I577" i="14" s="1"/>
  <c r="J549" i="14"/>
  <c r="J548" i="14"/>
  <c r="I547" i="14"/>
  <c r="I548" i="14" s="1"/>
  <c r="I549" i="14" s="1"/>
  <c r="J517" i="14"/>
  <c r="J516" i="14"/>
  <c r="I515" i="14"/>
  <c r="I516" i="14" s="1"/>
  <c r="I517" i="14" s="1"/>
  <c r="I518" i="14" s="1"/>
  <c r="J487" i="14"/>
  <c r="J486" i="14"/>
  <c r="I485" i="14"/>
  <c r="I486" i="14" s="1"/>
  <c r="I487" i="14" s="1"/>
  <c r="I488" i="14" s="1"/>
  <c r="J460" i="14"/>
  <c r="J459" i="14"/>
  <c r="I458" i="14"/>
  <c r="I459" i="14" s="1"/>
  <c r="I460" i="14" s="1"/>
  <c r="I461" i="14" s="1"/>
  <c r="J427" i="14"/>
  <c r="J426" i="14"/>
  <c r="I425" i="14"/>
  <c r="I426" i="14" s="1"/>
  <c r="I427" i="14" s="1"/>
  <c r="I428" i="14" s="1"/>
  <c r="J407" i="14"/>
  <c r="J406" i="14"/>
  <c r="I405" i="14"/>
  <c r="I406" i="14" s="1"/>
  <c r="I407" i="14" s="1"/>
  <c r="I408" i="14" s="1"/>
  <c r="J380" i="14"/>
  <c r="J379" i="14"/>
  <c r="I379" i="14"/>
  <c r="I380" i="14" s="1"/>
  <c r="I381" i="14" s="1"/>
  <c r="I378" i="14"/>
  <c r="J354" i="14"/>
  <c r="J353" i="14"/>
  <c r="I352" i="14"/>
  <c r="I353" i="14" s="1"/>
  <c r="I354" i="14" s="1"/>
  <c r="J327" i="14"/>
  <c r="J326" i="14"/>
  <c r="I325" i="14"/>
  <c r="I326" i="14" s="1"/>
  <c r="I327" i="14" s="1"/>
  <c r="J301" i="14"/>
  <c r="J300" i="14"/>
  <c r="I299" i="14"/>
  <c r="I300" i="14" s="1"/>
  <c r="I301" i="14" s="1"/>
  <c r="I302" i="14" s="1"/>
  <c r="K279" i="14"/>
  <c r="L279" i="14"/>
  <c r="M279" i="14" s="1"/>
  <c r="J272" i="14"/>
  <c r="J271" i="14"/>
  <c r="I270" i="14"/>
  <c r="I271" i="14" s="1"/>
  <c r="I272" i="14" s="1"/>
  <c r="I273" i="14" s="1"/>
  <c r="J247" i="14"/>
  <c r="J246" i="14"/>
  <c r="I246" i="14"/>
  <c r="I247" i="14" s="1"/>
  <c r="I248" i="14" s="1"/>
  <c r="L249" i="14" s="1"/>
  <c r="I245" i="14"/>
  <c r="J218" i="14"/>
  <c r="J217" i="14"/>
  <c r="I216" i="14"/>
  <c r="I217" i="14" s="1"/>
  <c r="I218" i="14" s="1"/>
  <c r="I219" i="14" s="1"/>
  <c r="K192" i="14"/>
  <c r="L192" i="14"/>
  <c r="M192" i="14" s="1"/>
  <c r="K193" i="14"/>
  <c r="L193" i="14"/>
  <c r="M193" i="14"/>
  <c r="J189" i="14"/>
  <c r="J188" i="14"/>
  <c r="I187" i="14"/>
  <c r="I188" i="14" s="1"/>
  <c r="I189" i="14" s="1"/>
  <c r="I190" i="14" s="1"/>
  <c r="J160" i="14"/>
  <c r="J159" i="14"/>
  <c r="I158" i="14"/>
  <c r="I159" i="14" s="1"/>
  <c r="I160" i="14" s="1"/>
  <c r="I161" i="14" s="1"/>
  <c r="J128" i="14"/>
  <c r="J127" i="14"/>
  <c r="I126" i="14"/>
  <c r="I127" i="14" s="1"/>
  <c r="I128" i="14" s="1"/>
  <c r="I129" i="14" s="1"/>
  <c r="K112" i="14"/>
  <c r="L112" i="14"/>
  <c r="J106" i="14"/>
  <c r="J105" i="14"/>
  <c r="I104" i="14"/>
  <c r="I105" i="14" s="1"/>
  <c r="I106" i="14" s="1"/>
  <c r="I107" i="14" s="1"/>
  <c r="J78" i="14"/>
  <c r="J77" i="14"/>
  <c r="I76" i="14"/>
  <c r="I77" i="14" s="1"/>
  <c r="I78" i="14" s="1"/>
  <c r="I79" i="14" s="1"/>
  <c r="J46" i="14"/>
  <c r="J45" i="14"/>
  <c r="I44" i="14"/>
  <c r="I45" i="14" s="1"/>
  <c r="I46" i="14" s="1"/>
  <c r="J13" i="14"/>
  <c r="J12" i="14"/>
  <c r="I11" i="14"/>
  <c r="I12" i="14" s="1"/>
  <c r="I13" i="14" s="1"/>
  <c r="I14" i="14" s="1"/>
  <c r="K866" i="14"/>
  <c r="L866" i="14"/>
  <c r="K867" i="14"/>
  <c r="L867" i="14"/>
  <c r="M867" i="14" s="1"/>
  <c r="K868" i="14"/>
  <c r="L868" i="14"/>
  <c r="M868" i="14" s="1"/>
  <c r="K835" i="14"/>
  <c r="M835" i="14" s="1"/>
  <c r="L835" i="14"/>
  <c r="K836" i="14"/>
  <c r="L836" i="14"/>
  <c r="K837" i="14"/>
  <c r="L837" i="14"/>
  <c r="M837" i="14" s="1"/>
  <c r="K838" i="14"/>
  <c r="L838" i="14"/>
  <c r="M838" i="14"/>
  <c r="K839" i="14"/>
  <c r="L839" i="14"/>
  <c r="M839" i="14" s="1"/>
  <c r="K650" i="14"/>
  <c r="L650" i="14"/>
  <c r="M650" i="14" s="1"/>
  <c r="K651" i="14"/>
  <c r="L651" i="14"/>
  <c r="K652" i="14"/>
  <c r="L652" i="14"/>
  <c r="M652" i="14" s="1"/>
  <c r="K618" i="14"/>
  <c r="L618" i="14"/>
  <c r="K619" i="14"/>
  <c r="L619" i="14"/>
  <c r="K620" i="14"/>
  <c r="L620" i="14"/>
  <c r="K621" i="14"/>
  <c r="M621" i="14" s="1"/>
  <c r="L621" i="14"/>
  <c r="K622" i="14"/>
  <c r="L622" i="14"/>
  <c r="K410" i="14"/>
  <c r="L410" i="14"/>
  <c r="K411" i="14"/>
  <c r="L411" i="14"/>
  <c r="K412" i="14"/>
  <c r="L412" i="14"/>
  <c r="K413" i="14"/>
  <c r="L413" i="14"/>
  <c r="K383" i="14"/>
  <c r="L383" i="14"/>
  <c r="K384" i="14"/>
  <c r="L384" i="14"/>
  <c r="K385" i="14"/>
  <c r="L385" i="14"/>
  <c r="K386" i="14"/>
  <c r="L386" i="14"/>
  <c r="K387" i="14"/>
  <c r="L387" i="14"/>
  <c r="K358" i="14"/>
  <c r="L358" i="14"/>
  <c r="K359" i="14"/>
  <c r="L359" i="14"/>
  <c r="K360" i="14"/>
  <c r="L360" i="14"/>
  <c r="K361" i="14"/>
  <c r="L361" i="14"/>
  <c r="K132" i="14"/>
  <c r="L132" i="14"/>
  <c r="K277" i="14"/>
  <c r="L277" i="14"/>
  <c r="K278" i="14"/>
  <c r="L278" i="14"/>
  <c r="K332" i="14"/>
  <c r="L332" i="14"/>
  <c r="K333" i="14"/>
  <c r="L333" i="14"/>
  <c r="K334" i="14"/>
  <c r="L334" i="14"/>
  <c r="K306" i="14"/>
  <c r="L306" i="14"/>
  <c r="K307" i="14"/>
  <c r="L307" i="14"/>
  <c r="K249" i="14"/>
  <c r="K250" i="14"/>
  <c r="L250" i="14"/>
  <c r="K163" i="14"/>
  <c r="L163" i="14"/>
  <c r="K164" i="14"/>
  <c r="L164" i="14"/>
  <c r="K165" i="14"/>
  <c r="L165" i="14"/>
  <c r="K166" i="14"/>
  <c r="L166" i="14"/>
  <c r="K167" i="14"/>
  <c r="L167" i="14"/>
  <c r="K110" i="14"/>
  <c r="L110" i="14"/>
  <c r="K111" i="14"/>
  <c r="L111" i="14"/>
  <c r="K82" i="14"/>
  <c r="L82" i="14"/>
  <c r="M82" i="14"/>
  <c r="M34" i="13"/>
  <c r="M651" i="14" l="1"/>
  <c r="M836" i="14"/>
  <c r="M112" i="14"/>
  <c r="I355" i="14"/>
  <c r="I765" i="14"/>
  <c r="I47" i="14"/>
  <c r="I578" i="14"/>
  <c r="M768" i="14"/>
  <c r="L121" i="17"/>
  <c r="M121" i="17" s="1"/>
  <c r="I799" i="14"/>
  <c r="M866" i="14"/>
  <c r="I615" i="14"/>
  <c r="I328" i="14"/>
  <c r="I735" i="14"/>
  <c r="I550" i="14"/>
  <c r="M87" i="17"/>
  <c r="M31" i="17"/>
  <c r="L254" i="17"/>
  <c r="M254" i="17" s="1"/>
  <c r="M417" i="17"/>
  <c r="L32" i="17"/>
  <c r="M32" i="17" s="1"/>
  <c r="L352" i="17"/>
  <c r="M352" i="17" s="1"/>
  <c r="L237" i="17"/>
  <c r="M237" i="17" s="1"/>
  <c r="L447" i="17"/>
  <c r="M447" i="17" s="1"/>
  <c r="M30" i="17"/>
  <c r="M140" i="17"/>
  <c r="M108" i="17"/>
  <c r="M120" i="17"/>
  <c r="M334" i="17"/>
  <c r="J274" i="17"/>
  <c r="M156" i="17"/>
  <c r="L238" i="17"/>
  <c r="M238" i="17" s="1"/>
  <c r="I239" i="17"/>
  <c r="L239" i="17" s="1"/>
  <c r="L448" i="17"/>
  <c r="M448" i="17" s="1"/>
  <c r="I109" i="17"/>
  <c r="M351" i="17"/>
  <c r="M139" i="17"/>
  <c r="M287" i="17"/>
  <c r="J306" i="17"/>
  <c r="L302" i="17"/>
  <c r="M302" i="17" s="1"/>
  <c r="I288" i="17"/>
  <c r="L288" i="17" s="1"/>
  <c r="M398" i="17"/>
  <c r="M317" i="17"/>
  <c r="L89" i="17"/>
  <c r="M89" i="17" s="1"/>
  <c r="G517" i="17"/>
  <c r="J519" i="17" s="1"/>
  <c r="M416" i="17"/>
  <c r="L38" i="17"/>
  <c r="M38" i="17" s="1"/>
  <c r="I157" i="17"/>
  <c r="J290" i="17"/>
  <c r="L301" i="17"/>
  <c r="M301" i="17" s="1"/>
  <c r="M518" i="17"/>
  <c r="L519" i="17" s="1"/>
  <c r="M300" i="17"/>
  <c r="I141" i="17"/>
  <c r="L370" i="17"/>
  <c r="M370" i="17" s="1"/>
  <c r="I207" i="17"/>
  <c r="L206" i="17"/>
  <c r="M206" i="17" s="1"/>
  <c r="L255" i="17"/>
  <c r="L256" i="17"/>
  <c r="M256" i="17" s="1"/>
  <c r="I172" i="17"/>
  <c r="L171" i="17"/>
  <c r="M171" i="17" s="1"/>
  <c r="M468" i="17"/>
  <c r="L419" i="17"/>
  <c r="M419" i="17" s="1"/>
  <c r="L418" i="17"/>
  <c r="M418" i="17" s="1"/>
  <c r="I400" i="17"/>
  <c r="L399" i="17"/>
  <c r="L450" i="17"/>
  <c r="M450" i="17" s="1"/>
  <c r="L449" i="17"/>
  <c r="I267" i="17"/>
  <c r="L266" i="17"/>
  <c r="M266" i="17" s="1"/>
  <c r="I224" i="17"/>
  <c r="L223" i="17"/>
  <c r="M223" i="17" s="1"/>
  <c r="M189" i="17"/>
  <c r="L432" i="17"/>
  <c r="I433" i="17"/>
  <c r="I470" i="17"/>
  <c r="L469" i="17"/>
  <c r="M469" i="17" s="1"/>
  <c r="L353" i="17"/>
  <c r="M205" i="17"/>
  <c r="I191" i="17"/>
  <c r="L190" i="17"/>
  <c r="I76" i="17"/>
  <c r="L75" i="17"/>
  <c r="M75" i="17" s="1"/>
  <c r="I52" i="17"/>
  <c r="L51" i="17"/>
  <c r="L318" i="17"/>
  <c r="M318" i="17" s="1"/>
  <c r="I319" i="17"/>
  <c r="L335" i="17"/>
  <c r="M335" i="17" s="1"/>
  <c r="I336" i="17"/>
  <c r="M222" i="17"/>
  <c r="M170" i="17"/>
  <c r="I14" i="17"/>
  <c r="L13" i="17"/>
  <c r="M13" i="17" s="1"/>
  <c r="M361" i="14"/>
  <c r="M359" i="14"/>
  <c r="M166" i="14"/>
  <c r="M360" i="14"/>
  <c r="M384" i="14"/>
  <c r="M622" i="14"/>
  <c r="M334" i="14"/>
  <c r="M333" i="14"/>
  <c r="M306" i="14"/>
  <c r="M278" i="14"/>
  <c r="M410" i="14"/>
  <c r="M132" i="14"/>
  <c r="M358" i="14"/>
  <c r="M385" i="14"/>
  <c r="M411" i="14"/>
  <c r="M167" i="14"/>
  <c r="M383" i="14"/>
  <c r="M619" i="14"/>
  <c r="M412" i="14"/>
  <c r="M618" i="14"/>
  <c r="M386" i="14"/>
  <c r="M164" i="14"/>
  <c r="M250" i="14"/>
  <c r="M387" i="14"/>
  <c r="M413" i="14"/>
  <c r="M165" i="14"/>
  <c r="M163" i="14"/>
  <c r="M307" i="14"/>
  <c r="M332" i="14"/>
  <c r="M277" i="14"/>
  <c r="M620" i="14"/>
  <c r="M249" i="14"/>
  <c r="M111" i="14"/>
  <c r="M110" i="14"/>
  <c r="P838" i="14"/>
  <c r="P837" i="14"/>
  <c r="O836" i="14"/>
  <c r="O837" i="14" s="1"/>
  <c r="O838" i="14" s="1"/>
  <c r="O839" i="14" s="1"/>
  <c r="L109" i="17" l="1"/>
  <c r="M109" i="17" s="1"/>
  <c r="I110" i="17"/>
  <c r="L306" i="17"/>
  <c r="M306" i="17" s="1"/>
  <c r="L289" i="17"/>
  <c r="M289" i="17" s="1"/>
  <c r="M519" i="17"/>
  <c r="I158" i="17"/>
  <c r="L157" i="17"/>
  <c r="M157" i="17" s="1"/>
  <c r="L142" i="17"/>
  <c r="M142" i="17" s="1"/>
  <c r="L141" i="17"/>
  <c r="L433" i="17"/>
  <c r="M433" i="17" s="1"/>
  <c r="I434" i="17"/>
  <c r="L224" i="17"/>
  <c r="M449" i="17"/>
  <c r="L15" i="17"/>
  <c r="M15" i="17" s="1"/>
  <c r="L14" i="17"/>
  <c r="M14" i="17" s="1"/>
  <c r="L319" i="17"/>
  <c r="M319" i="17" s="1"/>
  <c r="L320" i="17"/>
  <c r="M320" i="17" s="1"/>
  <c r="M432" i="17"/>
  <c r="I268" i="17"/>
  <c r="L267" i="17"/>
  <c r="M267" i="17" s="1"/>
  <c r="L336" i="17"/>
  <c r="M336" i="17" s="1"/>
  <c r="L337" i="17"/>
  <c r="M337" i="17" s="1"/>
  <c r="L191" i="17"/>
  <c r="M191" i="17" s="1"/>
  <c r="L192" i="17"/>
  <c r="M192" i="17" s="1"/>
  <c r="M399" i="17"/>
  <c r="L208" i="17"/>
  <c r="M208" i="17" s="1"/>
  <c r="L207" i="17"/>
  <c r="M207" i="17" s="1"/>
  <c r="M353" i="17"/>
  <c r="M190" i="17"/>
  <c r="M239" i="17"/>
  <c r="M255" i="17"/>
  <c r="M51" i="17"/>
  <c r="I77" i="17"/>
  <c r="L76" i="17"/>
  <c r="L470" i="17"/>
  <c r="L471" i="17"/>
  <c r="M471" i="17" s="1"/>
  <c r="L401" i="17"/>
  <c r="M401" i="17" s="1"/>
  <c r="L400" i="17"/>
  <c r="M400" i="17" s="1"/>
  <c r="L172" i="17"/>
  <c r="L173" i="17"/>
  <c r="M173" i="17" s="1"/>
  <c r="M288" i="17"/>
  <c r="L52" i="17"/>
  <c r="M52" i="17" s="1"/>
  <c r="I53" i="17"/>
  <c r="L54" i="17" s="1"/>
  <c r="M54" i="17" s="1"/>
  <c r="E847" i="14"/>
  <c r="F847" i="14"/>
  <c r="E848" i="14"/>
  <c r="F848" i="14"/>
  <c r="E849" i="14"/>
  <c r="F849" i="14"/>
  <c r="E850" i="14"/>
  <c r="F850" i="14"/>
  <c r="E851" i="14"/>
  <c r="F851" i="14"/>
  <c r="E852" i="14"/>
  <c r="G852" i="14" s="1"/>
  <c r="F852" i="14"/>
  <c r="E853" i="14"/>
  <c r="F853" i="14"/>
  <c r="E854" i="14"/>
  <c r="F854" i="14"/>
  <c r="E855" i="14"/>
  <c r="F855" i="14"/>
  <c r="K855" i="14"/>
  <c r="L855" i="14"/>
  <c r="E856" i="14"/>
  <c r="F856" i="14"/>
  <c r="K856" i="14"/>
  <c r="L856" i="14"/>
  <c r="E857" i="14"/>
  <c r="F857" i="14"/>
  <c r="K857" i="14"/>
  <c r="E858" i="14"/>
  <c r="F858" i="14"/>
  <c r="K859" i="14"/>
  <c r="K858" i="14"/>
  <c r="E859" i="14"/>
  <c r="F859" i="14"/>
  <c r="E860" i="14"/>
  <c r="F860" i="14"/>
  <c r="P845" i="14"/>
  <c r="K861" i="14"/>
  <c r="K862" i="14"/>
  <c r="K863" i="14"/>
  <c r="L863" i="14"/>
  <c r="K864" i="14"/>
  <c r="L864" i="14"/>
  <c r="K865" i="14"/>
  <c r="L865" i="14"/>
  <c r="K81" i="16"/>
  <c r="J81" i="16"/>
  <c r="J80" i="16"/>
  <c r="E79" i="16"/>
  <c r="D79" i="16"/>
  <c r="I78" i="16"/>
  <c r="J79" i="16" s="1"/>
  <c r="H78" i="16"/>
  <c r="E78" i="16"/>
  <c r="D78" i="16"/>
  <c r="E77" i="16"/>
  <c r="D77" i="16"/>
  <c r="I76" i="16"/>
  <c r="J77" i="16" s="1"/>
  <c r="H76" i="16"/>
  <c r="E76" i="16"/>
  <c r="D76" i="16"/>
  <c r="J75" i="16"/>
  <c r="E75" i="16"/>
  <c r="D75" i="16"/>
  <c r="K74" i="16"/>
  <c r="J74" i="16"/>
  <c r="E74" i="16"/>
  <c r="D74" i="16"/>
  <c r="E73" i="16"/>
  <c r="D73" i="16"/>
  <c r="E72" i="16"/>
  <c r="D72" i="16"/>
  <c r="E71" i="16"/>
  <c r="D71" i="16"/>
  <c r="E70" i="16"/>
  <c r="D70" i="16"/>
  <c r="E69" i="16"/>
  <c r="D69" i="16"/>
  <c r="E68" i="16"/>
  <c r="D68" i="16"/>
  <c r="K63" i="16"/>
  <c r="J63" i="16"/>
  <c r="E63" i="16"/>
  <c r="D63" i="16"/>
  <c r="K62" i="16"/>
  <c r="J62" i="16"/>
  <c r="E62" i="16"/>
  <c r="D62" i="16"/>
  <c r="K47" i="16"/>
  <c r="J47" i="16"/>
  <c r="E47" i="16"/>
  <c r="D47" i="16"/>
  <c r="K45" i="16"/>
  <c r="J45" i="16"/>
  <c r="E45" i="16"/>
  <c r="D45" i="16"/>
  <c r="J44" i="16"/>
  <c r="E44" i="16"/>
  <c r="D44" i="16"/>
  <c r="E43" i="16"/>
  <c r="D43" i="16"/>
  <c r="I42" i="16"/>
  <c r="J43" i="16" s="1"/>
  <c r="H42" i="16"/>
  <c r="K42" i="16" s="1"/>
  <c r="E42" i="16"/>
  <c r="D42" i="16"/>
  <c r="E41" i="16"/>
  <c r="D41" i="16"/>
  <c r="I40" i="16"/>
  <c r="J41" i="16" s="1"/>
  <c r="H40" i="16"/>
  <c r="K41" i="16" s="1"/>
  <c r="E40" i="16"/>
  <c r="D40" i="16"/>
  <c r="J39" i="16"/>
  <c r="E39" i="16"/>
  <c r="D39" i="16"/>
  <c r="K38" i="16"/>
  <c r="J38" i="16"/>
  <c r="E38" i="16"/>
  <c r="D38" i="16"/>
  <c r="K37" i="16"/>
  <c r="J37" i="16"/>
  <c r="E37" i="16"/>
  <c r="D37" i="16"/>
  <c r="K36" i="16"/>
  <c r="J36" i="16"/>
  <c r="E36" i="16"/>
  <c r="D36" i="16"/>
  <c r="K35" i="16"/>
  <c r="J35" i="16"/>
  <c r="E35" i="16"/>
  <c r="D35" i="16"/>
  <c r="K34" i="16"/>
  <c r="J34" i="16"/>
  <c r="E34" i="16"/>
  <c r="D34" i="16"/>
  <c r="K33" i="16"/>
  <c r="J33" i="16"/>
  <c r="E33" i="16"/>
  <c r="D33" i="16"/>
  <c r="E32" i="16"/>
  <c r="D32" i="16"/>
  <c r="J18" i="16"/>
  <c r="E18" i="16"/>
  <c r="D18" i="16"/>
  <c r="E17" i="16"/>
  <c r="D17" i="16"/>
  <c r="I16" i="16"/>
  <c r="J16" i="16" s="1"/>
  <c r="H16" i="16"/>
  <c r="K16" i="16" s="1"/>
  <c r="E16" i="16"/>
  <c r="D16" i="16"/>
  <c r="E15" i="16"/>
  <c r="D15" i="16"/>
  <c r="I14" i="16"/>
  <c r="J14" i="16" s="1"/>
  <c r="H14" i="16"/>
  <c r="K15" i="16" s="1"/>
  <c r="E14" i="16"/>
  <c r="D14" i="16"/>
  <c r="J13" i="16"/>
  <c r="E13" i="16"/>
  <c r="D13" i="16"/>
  <c r="K12" i="16"/>
  <c r="J12" i="16"/>
  <c r="E12" i="16"/>
  <c r="D12" i="16"/>
  <c r="K11" i="16"/>
  <c r="J11" i="16"/>
  <c r="E11" i="16"/>
  <c r="D11" i="16"/>
  <c r="K10" i="16"/>
  <c r="J10" i="16"/>
  <c r="E10" i="16"/>
  <c r="D10" i="16"/>
  <c r="K9" i="16"/>
  <c r="J9" i="16"/>
  <c r="E9" i="16"/>
  <c r="D9" i="16"/>
  <c r="K8" i="16"/>
  <c r="J8" i="16"/>
  <c r="E8" i="16"/>
  <c r="D8" i="16"/>
  <c r="K7" i="16"/>
  <c r="J7" i="16"/>
  <c r="E7" i="16"/>
  <c r="D7" i="16"/>
  <c r="E6" i="16"/>
  <c r="D6" i="16"/>
  <c r="G847" i="14" l="1"/>
  <c r="G850" i="14"/>
  <c r="L290" i="17"/>
  <c r="M290" i="17" s="1"/>
  <c r="L110" i="17"/>
  <c r="M141" i="17"/>
  <c r="L158" i="17"/>
  <c r="M76" i="17"/>
  <c r="L434" i="17"/>
  <c r="L435" i="17"/>
  <c r="M435" i="17" s="1"/>
  <c r="L53" i="17"/>
  <c r="M53" i="17" s="1"/>
  <c r="M61" i="17" s="1"/>
  <c r="M172" i="17"/>
  <c r="L78" i="17"/>
  <c r="M78" i="17" s="1"/>
  <c r="L77" i="17"/>
  <c r="M77" i="17" s="1"/>
  <c r="M224" i="17"/>
  <c r="L269" i="17"/>
  <c r="M269" i="17" s="1"/>
  <c r="L268" i="17"/>
  <c r="M470" i="17"/>
  <c r="M863" i="14"/>
  <c r="M864" i="14"/>
  <c r="G858" i="14"/>
  <c r="M855" i="14"/>
  <c r="M865" i="14"/>
  <c r="G859" i="14"/>
  <c r="M856" i="14"/>
  <c r="L38" i="16"/>
  <c r="F79" i="16"/>
  <c r="F47" i="16"/>
  <c r="L9" i="16"/>
  <c r="F63" i="16"/>
  <c r="F45" i="16"/>
  <c r="F72" i="16"/>
  <c r="L74" i="16"/>
  <c r="L81" i="16"/>
  <c r="F77" i="16"/>
  <c r="F76" i="16"/>
  <c r="F41" i="16"/>
  <c r="F35" i="16"/>
  <c r="F37" i="16"/>
  <c r="F39" i="16"/>
  <c r="F6" i="16"/>
  <c r="F42" i="16"/>
  <c r="F16" i="16"/>
  <c r="F34" i="16"/>
  <c r="F38" i="16"/>
  <c r="L45" i="16"/>
  <c r="F78" i="16"/>
  <c r="L8" i="16"/>
  <c r="L10" i="16"/>
  <c r="F9" i="16"/>
  <c r="F13" i="16"/>
  <c r="F40" i="16"/>
  <c r="J76" i="16"/>
  <c r="J42" i="16"/>
  <c r="L42" i="16" s="1"/>
  <c r="F10" i="16"/>
  <c r="F32" i="16"/>
  <c r="J40" i="16"/>
  <c r="F43" i="16"/>
  <c r="F73" i="16"/>
  <c r="F17" i="16"/>
  <c r="F44" i="16"/>
  <c r="L859" i="14"/>
  <c r="M859" i="14" s="1"/>
  <c r="G856" i="14"/>
  <c r="L860" i="14"/>
  <c r="G860" i="14"/>
  <c r="G857" i="14"/>
  <c r="G853" i="14"/>
  <c r="G855" i="14"/>
  <c r="G854" i="14"/>
  <c r="G849" i="14"/>
  <c r="G848" i="14"/>
  <c r="L857" i="14"/>
  <c r="L858" i="14"/>
  <c r="M858" i="14" s="1"/>
  <c r="G851" i="14"/>
  <c r="F871" i="14"/>
  <c r="K860" i="14"/>
  <c r="F11" i="16"/>
  <c r="F15" i="16"/>
  <c r="H13" i="16"/>
  <c r="K13" i="16" s="1"/>
  <c r="L13" i="16" s="1"/>
  <c r="L33" i="16"/>
  <c r="L11" i="16"/>
  <c r="L37" i="16"/>
  <c r="F8" i="16"/>
  <c r="F69" i="16"/>
  <c r="F75" i="16"/>
  <c r="F7" i="16"/>
  <c r="F62" i="16"/>
  <c r="L7" i="16"/>
  <c r="F18" i="16"/>
  <c r="L35" i="16"/>
  <c r="L62" i="16"/>
  <c r="F12" i="16"/>
  <c r="F14" i="16"/>
  <c r="H17" i="16"/>
  <c r="K17" i="16" s="1"/>
  <c r="L34" i="16"/>
  <c r="F36" i="16"/>
  <c r="F70" i="16"/>
  <c r="F74" i="16"/>
  <c r="L41" i="16"/>
  <c r="L12" i="16"/>
  <c r="F33" i="16"/>
  <c r="L36" i="16"/>
  <c r="L47" i="16"/>
  <c r="L63" i="16"/>
  <c r="F71" i="16"/>
  <c r="F68" i="16"/>
  <c r="H79" i="16"/>
  <c r="K79" i="16" s="1"/>
  <c r="L79" i="16" s="1"/>
  <c r="L16" i="16"/>
  <c r="J78" i="16"/>
  <c r="H75" i="16"/>
  <c r="K75" i="16" s="1"/>
  <c r="L75" i="16" s="1"/>
  <c r="K77" i="16"/>
  <c r="L77" i="16" s="1"/>
  <c r="K78" i="16"/>
  <c r="J17" i="16"/>
  <c r="H43" i="16"/>
  <c r="J15" i="16"/>
  <c r="L15" i="16" s="1"/>
  <c r="H39" i="16"/>
  <c r="K39" i="16" s="1"/>
  <c r="L39" i="16" s="1"/>
  <c r="K80" i="15"/>
  <c r="J80" i="15"/>
  <c r="J79" i="15"/>
  <c r="E78" i="15"/>
  <c r="D78" i="15"/>
  <c r="I77" i="15"/>
  <c r="J77" i="15" s="1"/>
  <c r="H77" i="15"/>
  <c r="E77" i="15"/>
  <c r="D77" i="15"/>
  <c r="E76" i="15"/>
  <c r="D76" i="15"/>
  <c r="I75" i="15"/>
  <c r="J76" i="15" s="1"/>
  <c r="H75" i="15"/>
  <c r="E75" i="15"/>
  <c r="D75" i="15"/>
  <c r="J74" i="15"/>
  <c r="E74" i="15"/>
  <c r="D74" i="15"/>
  <c r="K73" i="15"/>
  <c r="J73" i="15"/>
  <c r="E73" i="15"/>
  <c r="D73" i="15"/>
  <c r="E72" i="15"/>
  <c r="D72" i="15"/>
  <c r="E71" i="15"/>
  <c r="D71" i="15"/>
  <c r="E70" i="15"/>
  <c r="D70" i="15"/>
  <c r="E69" i="15"/>
  <c r="D69" i="15"/>
  <c r="E68" i="15"/>
  <c r="D68" i="15"/>
  <c r="E67" i="15"/>
  <c r="D67" i="15"/>
  <c r="K62" i="15"/>
  <c r="J62" i="15"/>
  <c r="E62" i="15"/>
  <c r="D62" i="15"/>
  <c r="K54" i="15"/>
  <c r="J54" i="15"/>
  <c r="E54" i="15"/>
  <c r="D54" i="15"/>
  <c r="K53" i="15"/>
  <c r="J53" i="15"/>
  <c r="E53" i="15"/>
  <c r="D53" i="15"/>
  <c r="K45" i="15"/>
  <c r="J45" i="15"/>
  <c r="E45" i="15"/>
  <c r="D45" i="15"/>
  <c r="J44" i="15"/>
  <c r="E44" i="15"/>
  <c r="D44" i="15"/>
  <c r="E43" i="15"/>
  <c r="D43" i="15"/>
  <c r="I42" i="15"/>
  <c r="J43" i="15" s="1"/>
  <c r="H42" i="15"/>
  <c r="E42" i="15"/>
  <c r="D42" i="15"/>
  <c r="E41" i="15"/>
  <c r="D41" i="15"/>
  <c r="I40" i="15"/>
  <c r="J41" i="15" s="1"/>
  <c r="H40" i="15"/>
  <c r="K41" i="15" s="1"/>
  <c r="E40" i="15"/>
  <c r="D40" i="15"/>
  <c r="J39" i="15"/>
  <c r="E39" i="15"/>
  <c r="D39" i="15"/>
  <c r="K38" i="15"/>
  <c r="J38" i="15"/>
  <c r="E38" i="15"/>
  <c r="D38" i="15"/>
  <c r="K37" i="15"/>
  <c r="J37" i="15"/>
  <c r="E37" i="15"/>
  <c r="D37" i="15"/>
  <c r="K36" i="15"/>
  <c r="J36" i="15"/>
  <c r="E36" i="15"/>
  <c r="D36" i="15"/>
  <c r="K35" i="15"/>
  <c r="J35" i="15"/>
  <c r="E35" i="15"/>
  <c r="D35" i="15"/>
  <c r="K34" i="15"/>
  <c r="J34" i="15"/>
  <c r="E34" i="15"/>
  <c r="D34" i="15"/>
  <c r="K33" i="15"/>
  <c r="J33" i="15"/>
  <c r="E33" i="15"/>
  <c r="D33" i="15"/>
  <c r="E32" i="15"/>
  <c r="D32" i="15"/>
  <c r="J18" i="15"/>
  <c r="E18" i="15"/>
  <c r="D18" i="15"/>
  <c r="E17" i="15"/>
  <c r="D17" i="15"/>
  <c r="I16" i="15"/>
  <c r="J17" i="15" s="1"/>
  <c r="H16" i="15"/>
  <c r="K16" i="15" s="1"/>
  <c r="E16" i="15"/>
  <c r="D16" i="15"/>
  <c r="E15" i="15"/>
  <c r="D15" i="15"/>
  <c r="I14" i="15"/>
  <c r="J14" i="15" s="1"/>
  <c r="H14" i="15"/>
  <c r="K15" i="15" s="1"/>
  <c r="E14" i="15"/>
  <c r="D14" i="15"/>
  <c r="J13" i="15"/>
  <c r="E13" i="15"/>
  <c r="D13" i="15"/>
  <c r="K12" i="15"/>
  <c r="J12" i="15"/>
  <c r="E12" i="15"/>
  <c r="D12" i="15"/>
  <c r="K11" i="15"/>
  <c r="J11" i="15"/>
  <c r="E11" i="15"/>
  <c r="D11" i="15"/>
  <c r="K10" i="15"/>
  <c r="J10" i="15"/>
  <c r="E10" i="15"/>
  <c r="D10" i="15"/>
  <c r="K9" i="15"/>
  <c r="J9" i="15"/>
  <c r="E9" i="15"/>
  <c r="D9" i="15"/>
  <c r="K8" i="15"/>
  <c r="J8" i="15"/>
  <c r="E8" i="15"/>
  <c r="D8" i="15"/>
  <c r="K7" i="15"/>
  <c r="J7" i="15"/>
  <c r="E7" i="15"/>
  <c r="D7" i="15"/>
  <c r="E6" i="15"/>
  <c r="D6" i="15"/>
  <c r="E316" i="14"/>
  <c r="F316" i="14"/>
  <c r="E317" i="14"/>
  <c r="F317" i="14"/>
  <c r="E318" i="14"/>
  <c r="F318" i="14"/>
  <c r="E319" i="14"/>
  <c r="F319" i="14"/>
  <c r="E320" i="14"/>
  <c r="F320" i="14"/>
  <c r="E321" i="14"/>
  <c r="F321" i="14"/>
  <c r="E322" i="14"/>
  <c r="F322" i="14"/>
  <c r="E323" i="14"/>
  <c r="F323" i="14"/>
  <c r="K323" i="14"/>
  <c r="E324" i="14"/>
  <c r="F324" i="14"/>
  <c r="L325" i="14"/>
  <c r="K324" i="14"/>
  <c r="E325" i="14"/>
  <c r="F325" i="14"/>
  <c r="E326" i="14"/>
  <c r="F326" i="14"/>
  <c r="L326" i="14"/>
  <c r="K327" i="14"/>
  <c r="E327" i="14"/>
  <c r="F327" i="14"/>
  <c r="E328" i="14"/>
  <c r="F328" i="14"/>
  <c r="K328" i="14"/>
  <c r="L797" i="14"/>
  <c r="L829" i="14"/>
  <c r="L828" i="14"/>
  <c r="L641" i="14"/>
  <c r="K331" i="14"/>
  <c r="L331" i="14"/>
  <c r="L298" i="14"/>
  <c r="L272" i="14"/>
  <c r="L271" i="14"/>
  <c r="L105" i="14"/>
  <c r="H6" i="13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1" i="13"/>
  <c r="B12" i="13"/>
  <c r="B10" i="13"/>
  <c r="B9" i="13"/>
  <c r="B8" i="13"/>
  <c r="B7" i="13"/>
  <c r="B6" i="13"/>
  <c r="B5" i="13"/>
  <c r="L191" i="14"/>
  <c r="L834" i="14"/>
  <c r="K834" i="14"/>
  <c r="L833" i="14"/>
  <c r="K833" i="14"/>
  <c r="L832" i="14"/>
  <c r="K832" i="14"/>
  <c r="K831" i="14"/>
  <c r="K829" i="14"/>
  <c r="F829" i="14"/>
  <c r="E829" i="14"/>
  <c r="F828" i="14"/>
  <c r="E828" i="14"/>
  <c r="K828" i="14"/>
  <c r="F827" i="14"/>
  <c r="E827" i="14"/>
  <c r="K826" i="14"/>
  <c r="F826" i="14"/>
  <c r="E826" i="14"/>
  <c r="F825" i="14"/>
  <c r="E825" i="14"/>
  <c r="F824" i="14"/>
  <c r="E824" i="14"/>
  <c r="F823" i="14"/>
  <c r="E823" i="14"/>
  <c r="F822" i="14"/>
  <c r="E822" i="14"/>
  <c r="F821" i="14"/>
  <c r="E821" i="14"/>
  <c r="F820" i="14"/>
  <c r="E820" i="14"/>
  <c r="F819" i="14"/>
  <c r="E819" i="14"/>
  <c r="F818" i="14"/>
  <c r="E818" i="14"/>
  <c r="F817" i="14"/>
  <c r="E817" i="14"/>
  <c r="F816" i="14"/>
  <c r="E816" i="14"/>
  <c r="K800" i="14"/>
  <c r="F799" i="14"/>
  <c r="E799" i="14"/>
  <c r="K798" i="14"/>
  <c r="L798" i="14"/>
  <c r="F798" i="14"/>
  <c r="E798" i="14"/>
  <c r="F797" i="14"/>
  <c r="E797" i="14"/>
  <c r="F796" i="14"/>
  <c r="E796" i="14"/>
  <c r="K795" i="14"/>
  <c r="F795" i="14"/>
  <c r="E795" i="14"/>
  <c r="L794" i="14"/>
  <c r="K794" i="14"/>
  <c r="F794" i="14"/>
  <c r="E794" i="14"/>
  <c r="L793" i="14"/>
  <c r="K793" i="14"/>
  <c r="F793" i="14"/>
  <c r="E793" i="14"/>
  <c r="L792" i="14"/>
  <c r="K792" i="14"/>
  <c r="F792" i="14"/>
  <c r="E792" i="14"/>
  <c r="F791" i="14"/>
  <c r="E791" i="14"/>
  <c r="F790" i="14"/>
  <c r="E790" i="14"/>
  <c r="F789" i="14"/>
  <c r="E789" i="14"/>
  <c r="F788" i="14"/>
  <c r="E788" i="14"/>
  <c r="F787" i="14"/>
  <c r="E787" i="14"/>
  <c r="F786" i="14"/>
  <c r="E786" i="14"/>
  <c r="F785" i="14"/>
  <c r="E785" i="14"/>
  <c r="K767" i="14"/>
  <c r="L767" i="14"/>
  <c r="F766" i="14"/>
  <c r="E766" i="14"/>
  <c r="K765" i="14"/>
  <c r="F765" i="14"/>
  <c r="E765" i="14"/>
  <c r="L764" i="14"/>
  <c r="K764" i="14"/>
  <c r="F764" i="14"/>
  <c r="E764" i="14"/>
  <c r="L763" i="14"/>
  <c r="K763" i="14"/>
  <c r="F763" i="14"/>
  <c r="E763" i="14"/>
  <c r="L762" i="14"/>
  <c r="K762" i="14"/>
  <c r="F762" i="14"/>
  <c r="E762" i="14"/>
  <c r="L761" i="14"/>
  <c r="K761" i="14"/>
  <c r="F761" i="14"/>
  <c r="E761" i="14"/>
  <c r="L760" i="14"/>
  <c r="K760" i="14"/>
  <c r="F760" i="14"/>
  <c r="E760" i="14"/>
  <c r="L759" i="14"/>
  <c r="K759" i="14"/>
  <c r="F759" i="14"/>
  <c r="E759" i="14"/>
  <c r="F758" i="14"/>
  <c r="E758" i="14"/>
  <c r="F757" i="14"/>
  <c r="E757" i="14"/>
  <c r="F756" i="14"/>
  <c r="E756" i="14"/>
  <c r="F755" i="14"/>
  <c r="E755" i="14"/>
  <c r="K735" i="14"/>
  <c r="F735" i="14"/>
  <c r="E735" i="14"/>
  <c r="L734" i="14"/>
  <c r="K734" i="14"/>
  <c r="F734" i="14"/>
  <c r="E734" i="14"/>
  <c r="L733" i="14"/>
  <c r="K733" i="14"/>
  <c r="F733" i="14"/>
  <c r="E733" i="14"/>
  <c r="L732" i="14"/>
  <c r="K732" i="14"/>
  <c r="F732" i="14"/>
  <c r="E732" i="14"/>
  <c r="L731" i="14"/>
  <c r="K731" i="14"/>
  <c r="F731" i="14"/>
  <c r="E731" i="14"/>
  <c r="L730" i="14"/>
  <c r="K730" i="14"/>
  <c r="F730" i="14"/>
  <c r="E730" i="14"/>
  <c r="F729" i="14"/>
  <c r="E729" i="14"/>
  <c r="F728" i="14"/>
  <c r="E728" i="14"/>
  <c r="F727" i="14"/>
  <c r="E727" i="14"/>
  <c r="F726" i="14"/>
  <c r="E726" i="14"/>
  <c r="F725" i="14"/>
  <c r="E725" i="14"/>
  <c r="K705" i="14"/>
  <c r="F705" i="14"/>
  <c r="E705" i="14"/>
  <c r="L704" i="14"/>
  <c r="K704" i="14"/>
  <c r="F704" i="14"/>
  <c r="E704" i="14"/>
  <c r="L703" i="14"/>
  <c r="K703" i="14"/>
  <c r="F703" i="14"/>
  <c r="E703" i="14"/>
  <c r="L702" i="14"/>
  <c r="K702" i="14"/>
  <c r="F702" i="14"/>
  <c r="E702" i="14"/>
  <c r="L701" i="14"/>
  <c r="K701" i="14"/>
  <c r="F701" i="14"/>
  <c r="E701" i="14"/>
  <c r="L700" i="14"/>
  <c r="K700" i="14"/>
  <c r="F700" i="14"/>
  <c r="E700" i="14"/>
  <c r="L699" i="14"/>
  <c r="K699" i="14"/>
  <c r="F699" i="14"/>
  <c r="E699" i="14"/>
  <c r="F698" i="14"/>
  <c r="E698" i="14"/>
  <c r="F697" i="14"/>
  <c r="E697" i="14"/>
  <c r="F696" i="14"/>
  <c r="E696" i="14"/>
  <c r="F695" i="14"/>
  <c r="E695" i="14"/>
  <c r="K667" i="14"/>
  <c r="L667" i="14"/>
  <c r="K668" i="14"/>
  <c r="L668" i="14"/>
  <c r="K669" i="14"/>
  <c r="L669" i="14"/>
  <c r="K670" i="14"/>
  <c r="L670" i="14"/>
  <c r="K671" i="14"/>
  <c r="L671" i="14"/>
  <c r="K672" i="14"/>
  <c r="L672" i="14"/>
  <c r="F677" i="14"/>
  <c r="E677" i="14"/>
  <c r="F676" i="14"/>
  <c r="E676" i="14"/>
  <c r="K675" i="14"/>
  <c r="F675" i="14"/>
  <c r="E675" i="14"/>
  <c r="L674" i="14"/>
  <c r="K674" i="14"/>
  <c r="F674" i="14"/>
  <c r="E674" i="14"/>
  <c r="L673" i="14"/>
  <c r="K673" i="14"/>
  <c r="F673" i="14"/>
  <c r="E673" i="14"/>
  <c r="F672" i="14"/>
  <c r="E672" i="14"/>
  <c r="F671" i="14"/>
  <c r="E671" i="14"/>
  <c r="F670" i="14"/>
  <c r="E670" i="14"/>
  <c r="F669" i="14"/>
  <c r="E669" i="14"/>
  <c r="F668" i="14"/>
  <c r="E668" i="14"/>
  <c r="F667" i="14"/>
  <c r="E667" i="14"/>
  <c r="F666" i="14"/>
  <c r="E666" i="14"/>
  <c r="F665" i="14"/>
  <c r="E665" i="14"/>
  <c r="L649" i="14"/>
  <c r="K649" i="14"/>
  <c r="L648" i="14"/>
  <c r="K648" i="14"/>
  <c r="L647" i="14"/>
  <c r="K647" i="14"/>
  <c r="L646" i="14"/>
  <c r="K646" i="14"/>
  <c r="L645" i="14"/>
  <c r="K645" i="14"/>
  <c r="K644" i="14"/>
  <c r="K642" i="14"/>
  <c r="F642" i="14"/>
  <c r="E642" i="14"/>
  <c r="F641" i="14"/>
  <c r="E641" i="14"/>
  <c r="K641" i="14"/>
  <c r="F640" i="14"/>
  <c r="E640" i="14"/>
  <c r="K639" i="14"/>
  <c r="F639" i="14"/>
  <c r="E639" i="14"/>
  <c r="L638" i="14"/>
  <c r="K638" i="14"/>
  <c r="F638" i="14"/>
  <c r="E638" i="14"/>
  <c r="F637" i="14"/>
  <c r="E637" i="14"/>
  <c r="F636" i="14"/>
  <c r="E636" i="14"/>
  <c r="F635" i="14"/>
  <c r="E635" i="14"/>
  <c r="F634" i="14"/>
  <c r="E634" i="14"/>
  <c r="F633" i="14"/>
  <c r="E633" i="14"/>
  <c r="F632" i="14"/>
  <c r="E632" i="14"/>
  <c r="F631" i="14"/>
  <c r="E631" i="14"/>
  <c r="F630" i="14"/>
  <c r="E630" i="14"/>
  <c r="F629" i="14"/>
  <c r="E629" i="14"/>
  <c r="L617" i="14"/>
  <c r="K617" i="14"/>
  <c r="L616" i="14"/>
  <c r="K616" i="14"/>
  <c r="L615" i="14"/>
  <c r="K615" i="14"/>
  <c r="K614" i="14"/>
  <c r="F613" i="14"/>
  <c r="E613" i="14"/>
  <c r="K613" i="14"/>
  <c r="F612" i="14"/>
  <c r="E612" i="14"/>
  <c r="F611" i="14"/>
  <c r="E611" i="14"/>
  <c r="K610" i="14"/>
  <c r="F610" i="14"/>
  <c r="E610" i="14"/>
  <c r="K609" i="14"/>
  <c r="F609" i="14"/>
  <c r="E609" i="14"/>
  <c r="L608" i="14"/>
  <c r="K608" i="14"/>
  <c r="F608" i="14"/>
  <c r="E608" i="14"/>
  <c r="L607" i="14"/>
  <c r="K607" i="14"/>
  <c r="F607" i="14"/>
  <c r="E607" i="14"/>
  <c r="F606" i="14"/>
  <c r="E606" i="14"/>
  <c r="F605" i="14"/>
  <c r="E605" i="14"/>
  <c r="F604" i="14"/>
  <c r="E604" i="14"/>
  <c r="F603" i="14"/>
  <c r="E603" i="14"/>
  <c r="F602" i="14"/>
  <c r="E602" i="14"/>
  <c r="F601" i="14"/>
  <c r="E601" i="14"/>
  <c r="F600" i="14"/>
  <c r="E600" i="14"/>
  <c r="F599" i="14"/>
  <c r="E599" i="14"/>
  <c r="K573" i="14"/>
  <c r="L573" i="14"/>
  <c r="K580" i="14"/>
  <c r="K579" i="14"/>
  <c r="L578" i="14"/>
  <c r="K578" i="14"/>
  <c r="F578" i="14"/>
  <c r="E578" i="14"/>
  <c r="L577" i="14"/>
  <c r="K577" i="14"/>
  <c r="F577" i="14"/>
  <c r="E577" i="14"/>
  <c r="L576" i="14"/>
  <c r="K576" i="14"/>
  <c r="F576" i="14"/>
  <c r="E576" i="14"/>
  <c r="L575" i="14"/>
  <c r="K575" i="14"/>
  <c r="F575" i="14"/>
  <c r="E575" i="14"/>
  <c r="L574" i="14"/>
  <c r="K574" i="14"/>
  <c r="F574" i="14"/>
  <c r="E574" i="14"/>
  <c r="F573" i="14"/>
  <c r="E573" i="14"/>
  <c r="F572" i="14"/>
  <c r="E572" i="14"/>
  <c r="F571" i="14"/>
  <c r="E571" i="14"/>
  <c r="F570" i="14"/>
  <c r="E570" i="14"/>
  <c r="F569" i="14"/>
  <c r="E569" i="14"/>
  <c r="L556" i="14"/>
  <c r="K556" i="14"/>
  <c r="L555" i="14"/>
  <c r="K555" i="14"/>
  <c r="F555" i="14"/>
  <c r="E555" i="14"/>
  <c r="K554" i="14"/>
  <c r="F554" i="14"/>
  <c r="E554" i="14"/>
  <c r="F553" i="14"/>
  <c r="E553" i="14"/>
  <c r="K552" i="14"/>
  <c r="L552" i="14"/>
  <c r="F552" i="14"/>
  <c r="E552" i="14"/>
  <c r="F551" i="14"/>
  <c r="E551" i="14"/>
  <c r="K551" i="14"/>
  <c r="F550" i="14"/>
  <c r="E550" i="14"/>
  <c r="K549" i="14"/>
  <c r="F549" i="14"/>
  <c r="E549" i="14"/>
  <c r="L548" i="14"/>
  <c r="K548" i="14"/>
  <c r="F548" i="14"/>
  <c r="E548" i="14"/>
  <c r="L547" i="14"/>
  <c r="K547" i="14"/>
  <c r="F547" i="14"/>
  <c r="E547" i="14"/>
  <c r="L546" i="14"/>
  <c r="K546" i="14"/>
  <c r="F546" i="14"/>
  <c r="E546" i="14"/>
  <c r="L545" i="14"/>
  <c r="K545" i="14"/>
  <c r="F545" i="14"/>
  <c r="E545" i="14"/>
  <c r="L544" i="14"/>
  <c r="K544" i="14"/>
  <c r="F544" i="14"/>
  <c r="E544" i="14"/>
  <c r="F543" i="14"/>
  <c r="E543" i="14"/>
  <c r="F542" i="14"/>
  <c r="E542" i="14"/>
  <c r="F541" i="14"/>
  <c r="E541" i="14"/>
  <c r="F540" i="14"/>
  <c r="E540" i="14"/>
  <c r="F539" i="14"/>
  <c r="E539" i="14"/>
  <c r="K520" i="14"/>
  <c r="K519" i="14"/>
  <c r="F519" i="14"/>
  <c r="E519" i="14"/>
  <c r="L518" i="14"/>
  <c r="K518" i="14"/>
  <c r="F518" i="14"/>
  <c r="E518" i="14"/>
  <c r="L517" i="14"/>
  <c r="K517" i="14"/>
  <c r="F517" i="14"/>
  <c r="E517" i="14"/>
  <c r="L516" i="14"/>
  <c r="K516" i="14"/>
  <c r="F516" i="14"/>
  <c r="E516" i="14"/>
  <c r="L515" i="14"/>
  <c r="K515" i="14"/>
  <c r="F515" i="14"/>
  <c r="E515" i="14"/>
  <c r="L514" i="14"/>
  <c r="K514" i="14"/>
  <c r="F514" i="14"/>
  <c r="E514" i="14"/>
  <c r="L513" i="14"/>
  <c r="K513" i="14"/>
  <c r="F513" i="14"/>
  <c r="E513" i="14"/>
  <c r="F512" i="14"/>
  <c r="E512" i="14"/>
  <c r="F511" i="14"/>
  <c r="E511" i="14"/>
  <c r="F510" i="14"/>
  <c r="E510" i="14"/>
  <c r="F509" i="14"/>
  <c r="E509" i="14"/>
  <c r="K483" i="14"/>
  <c r="L483" i="14"/>
  <c r="F491" i="14"/>
  <c r="E491" i="14"/>
  <c r="K490" i="14"/>
  <c r="F490" i="14"/>
  <c r="E490" i="14"/>
  <c r="L489" i="14"/>
  <c r="K489" i="14"/>
  <c r="F489" i="14"/>
  <c r="E489" i="14"/>
  <c r="L488" i="14"/>
  <c r="K488" i="14"/>
  <c r="F488" i="14"/>
  <c r="E488" i="14"/>
  <c r="L487" i="14"/>
  <c r="K487" i="14"/>
  <c r="F487" i="14"/>
  <c r="E487" i="14"/>
  <c r="L486" i="14"/>
  <c r="K486" i="14"/>
  <c r="F486" i="14"/>
  <c r="E486" i="14"/>
  <c r="L485" i="14"/>
  <c r="K485" i="14"/>
  <c r="F485" i="14"/>
  <c r="E485" i="14"/>
  <c r="L484" i="14"/>
  <c r="K484" i="14"/>
  <c r="F484" i="14"/>
  <c r="E484" i="14"/>
  <c r="F483" i="14"/>
  <c r="E483" i="14"/>
  <c r="F482" i="14"/>
  <c r="E482" i="14"/>
  <c r="F481" i="14"/>
  <c r="E481" i="14"/>
  <c r="F480" i="14"/>
  <c r="E480" i="14"/>
  <c r="K463" i="14"/>
  <c r="L463" i="14"/>
  <c r="F462" i="14"/>
  <c r="E462" i="14"/>
  <c r="K461" i="14"/>
  <c r="F461" i="14"/>
  <c r="E461" i="14"/>
  <c r="L460" i="14"/>
  <c r="K460" i="14"/>
  <c r="F460" i="14"/>
  <c r="E460" i="14"/>
  <c r="L459" i="14"/>
  <c r="K459" i="14"/>
  <c r="F459" i="14"/>
  <c r="E459" i="14"/>
  <c r="L458" i="14"/>
  <c r="K458" i="14"/>
  <c r="F458" i="14"/>
  <c r="E458" i="14"/>
  <c r="L457" i="14"/>
  <c r="K457" i="14"/>
  <c r="F457" i="14"/>
  <c r="E457" i="14"/>
  <c r="L456" i="14"/>
  <c r="K456" i="14"/>
  <c r="F456" i="14"/>
  <c r="E456" i="14"/>
  <c r="F455" i="14"/>
  <c r="E455" i="14"/>
  <c r="F454" i="14"/>
  <c r="E454" i="14"/>
  <c r="F453" i="14"/>
  <c r="E453" i="14"/>
  <c r="F452" i="14"/>
  <c r="E452" i="14"/>
  <c r="F451" i="14"/>
  <c r="E451" i="14"/>
  <c r="K423" i="14"/>
  <c r="L423" i="14"/>
  <c r="K424" i="14"/>
  <c r="L424" i="14"/>
  <c r="K425" i="14"/>
  <c r="L425" i="14"/>
  <c r="K426" i="14"/>
  <c r="L426" i="14"/>
  <c r="K427" i="14"/>
  <c r="L427" i="14"/>
  <c r="K428" i="14"/>
  <c r="L428" i="14"/>
  <c r="K429" i="14"/>
  <c r="L429" i="14"/>
  <c r="K430" i="14"/>
  <c r="L430" i="14"/>
  <c r="F433" i="14"/>
  <c r="E433" i="14"/>
  <c r="F432" i="14"/>
  <c r="E432" i="14"/>
  <c r="F431" i="14"/>
  <c r="E431" i="14"/>
  <c r="F430" i="14"/>
  <c r="E430" i="14"/>
  <c r="F429" i="14"/>
  <c r="E429" i="14"/>
  <c r="F428" i="14"/>
  <c r="E428" i="14"/>
  <c r="F427" i="14"/>
  <c r="E427" i="14"/>
  <c r="F426" i="14"/>
  <c r="E426" i="14"/>
  <c r="F425" i="14"/>
  <c r="E425" i="14"/>
  <c r="F424" i="14"/>
  <c r="E424" i="14"/>
  <c r="F423" i="14"/>
  <c r="E423" i="14"/>
  <c r="F422" i="14"/>
  <c r="E422" i="14"/>
  <c r="F410" i="14"/>
  <c r="E410" i="14"/>
  <c r="L409" i="14"/>
  <c r="K409" i="14"/>
  <c r="F409" i="14"/>
  <c r="E409" i="14"/>
  <c r="K408" i="14"/>
  <c r="F408" i="14"/>
  <c r="E408" i="14"/>
  <c r="F407" i="14"/>
  <c r="E407" i="14"/>
  <c r="K407" i="14"/>
  <c r="F406" i="14"/>
  <c r="E406" i="14"/>
  <c r="F405" i="14"/>
  <c r="E405" i="14"/>
  <c r="F404" i="14"/>
  <c r="E404" i="14"/>
  <c r="K403" i="14"/>
  <c r="F403" i="14"/>
  <c r="E403" i="14"/>
  <c r="F402" i="14"/>
  <c r="E402" i="14"/>
  <c r="F401" i="14"/>
  <c r="E401" i="14"/>
  <c r="F400" i="14"/>
  <c r="E400" i="14"/>
  <c r="F399" i="14"/>
  <c r="E399" i="14"/>
  <c r="F398" i="14"/>
  <c r="E398" i="14"/>
  <c r="F397" i="14"/>
  <c r="E397" i="14"/>
  <c r="F396" i="14"/>
  <c r="E396" i="14"/>
  <c r="L382" i="14"/>
  <c r="K382" i="14"/>
  <c r="K381" i="14"/>
  <c r="F381" i="14"/>
  <c r="E381" i="14"/>
  <c r="F380" i="14"/>
  <c r="E380" i="14"/>
  <c r="K380" i="14"/>
  <c r="F379" i="14"/>
  <c r="E379" i="14"/>
  <c r="F378" i="14"/>
  <c r="E378" i="14"/>
  <c r="K377" i="14"/>
  <c r="F377" i="14"/>
  <c r="E377" i="14"/>
  <c r="K376" i="14"/>
  <c r="F376" i="14"/>
  <c r="E376" i="14"/>
  <c r="F375" i="14"/>
  <c r="E375" i="14"/>
  <c r="F374" i="14"/>
  <c r="E374" i="14"/>
  <c r="F373" i="14"/>
  <c r="E373" i="14"/>
  <c r="F372" i="14"/>
  <c r="E372" i="14"/>
  <c r="F371" i="14"/>
  <c r="E371" i="14"/>
  <c r="F370" i="14"/>
  <c r="E370" i="14"/>
  <c r="F369" i="14"/>
  <c r="E369" i="14"/>
  <c r="L357" i="14"/>
  <c r="K357" i="14"/>
  <c r="L356" i="14"/>
  <c r="K356" i="14"/>
  <c r="K355" i="14"/>
  <c r="F355" i="14"/>
  <c r="E355" i="14"/>
  <c r="F354" i="14"/>
  <c r="E354" i="14"/>
  <c r="K353" i="14"/>
  <c r="F353" i="14"/>
  <c r="E353" i="14"/>
  <c r="F352" i="14"/>
  <c r="E352" i="14"/>
  <c r="K352" i="14"/>
  <c r="F351" i="14"/>
  <c r="E351" i="14"/>
  <c r="K350" i="14"/>
  <c r="F350" i="14"/>
  <c r="E350" i="14"/>
  <c r="F349" i="14"/>
  <c r="E349" i="14"/>
  <c r="F348" i="14"/>
  <c r="E348" i="14"/>
  <c r="F347" i="14"/>
  <c r="E347" i="14"/>
  <c r="F346" i="14"/>
  <c r="E346" i="14"/>
  <c r="F345" i="14"/>
  <c r="E345" i="14"/>
  <c r="F344" i="14"/>
  <c r="E344" i="14"/>
  <c r="F343" i="14"/>
  <c r="E343" i="14"/>
  <c r="L330" i="14"/>
  <c r="K330" i="14"/>
  <c r="L329" i="14"/>
  <c r="K329" i="14"/>
  <c r="F329" i="14"/>
  <c r="E329" i="14"/>
  <c r="L305" i="14"/>
  <c r="K305" i="14"/>
  <c r="L304" i="14"/>
  <c r="K304" i="14"/>
  <c r="L303" i="14"/>
  <c r="K303" i="14"/>
  <c r="F303" i="14"/>
  <c r="E303" i="14"/>
  <c r="L302" i="14"/>
  <c r="K302" i="14"/>
  <c r="F302" i="14"/>
  <c r="E302" i="14"/>
  <c r="K301" i="14"/>
  <c r="F301" i="14"/>
  <c r="E301" i="14"/>
  <c r="F300" i="14"/>
  <c r="E300" i="14"/>
  <c r="K299" i="14"/>
  <c r="F299" i="14"/>
  <c r="E299" i="14"/>
  <c r="F298" i="14"/>
  <c r="E298" i="14"/>
  <c r="K298" i="14"/>
  <c r="F297" i="14"/>
  <c r="E297" i="14"/>
  <c r="K296" i="14"/>
  <c r="F296" i="14"/>
  <c r="E296" i="14"/>
  <c r="L295" i="14"/>
  <c r="K295" i="14"/>
  <c r="F295" i="14"/>
  <c r="E295" i="14"/>
  <c r="F294" i="14"/>
  <c r="E294" i="14"/>
  <c r="F293" i="14"/>
  <c r="E293" i="14"/>
  <c r="F292" i="14"/>
  <c r="E292" i="14"/>
  <c r="F291" i="14"/>
  <c r="E291" i="14"/>
  <c r="F290" i="14"/>
  <c r="E290" i="14"/>
  <c r="F289" i="14"/>
  <c r="E289" i="14"/>
  <c r="K268" i="14"/>
  <c r="L268" i="14"/>
  <c r="K269" i="14"/>
  <c r="L276" i="14"/>
  <c r="K276" i="14"/>
  <c r="L275" i="14"/>
  <c r="K275" i="14"/>
  <c r="F275" i="14"/>
  <c r="E275" i="14"/>
  <c r="K274" i="14"/>
  <c r="F274" i="14"/>
  <c r="E274" i="14"/>
  <c r="F273" i="14"/>
  <c r="E273" i="14"/>
  <c r="K273" i="14"/>
  <c r="F272" i="14"/>
  <c r="E272" i="14"/>
  <c r="F271" i="14"/>
  <c r="E271" i="14"/>
  <c r="K270" i="14"/>
  <c r="F270" i="14"/>
  <c r="E270" i="14"/>
  <c r="F269" i="14"/>
  <c r="E269" i="14"/>
  <c r="F268" i="14"/>
  <c r="E268" i="14"/>
  <c r="F267" i="14"/>
  <c r="E267" i="14"/>
  <c r="F266" i="14"/>
  <c r="E266" i="14"/>
  <c r="F265" i="14"/>
  <c r="E265" i="14"/>
  <c r="F264" i="14"/>
  <c r="E264" i="14"/>
  <c r="F263" i="14"/>
  <c r="E263" i="14"/>
  <c r="F262" i="14"/>
  <c r="E262" i="14"/>
  <c r="L246" i="14"/>
  <c r="L245" i="14"/>
  <c r="K248" i="14"/>
  <c r="F247" i="14"/>
  <c r="E247" i="14"/>
  <c r="K246" i="14"/>
  <c r="F246" i="14"/>
  <c r="E246" i="14"/>
  <c r="F245" i="14"/>
  <c r="E245" i="14"/>
  <c r="K245" i="14"/>
  <c r="F244" i="14"/>
  <c r="E244" i="14"/>
  <c r="K243" i="14"/>
  <c r="F243" i="14"/>
  <c r="E243" i="14"/>
  <c r="F242" i="14"/>
  <c r="E242" i="14"/>
  <c r="F241" i="14"/>
  <c r="E241" i="14"/>
  <c r="F240" i="14"/>
  <c r="E240" i="14"/>
  <c r="F239" i="14"/>
  <c r="E239" i="14"/>
  <c r="F238" i="14"/>
  <c r="E238" i="14"/>
  <c r="F237" i="14"/>
  <c r="E237" i="14"/>
  <c r="F236" i="14"/>
  <c r="E236" i="14"/>
  <c r="L217" i="14"/>
  <c r="L222" i="14"/>
  <c r="K222" i="14"/>
  <c r="L221" i="14"/>
  <c r="K221" i="14"/>
  <c r="K220" i="14"/>
  <c r="F220" i="14"/>
  <c r="E220" i="14"/>
  <c r="F219" i="14"/>
  <c r="E219" i="14"/>
  <c r="K218" i="14"/>
  <c r="F218" i="14"/>
  <c r="E218" i="14"/>
  <c r="F217" i="14"/>
  <c r="E217" i="14"/>
  <c r="K217" i="14"/>
  <c r="F216" i="14"/>
  <c r="E216" i="14"/>
  <c r="K215" i="14"/>
  <c r="F215" i="14"/>
  <c r="E215" i="14"/>
  <c r="L214" i="14"/>
  <c r="K214" i="14"/>
  <c r="F214" i="14"/>
  <c r="E214" i="14"/>
  <c r="F213" i="14"/>
  <c r="E213" i="14"/>
  <c r="F212" i="14"/>
  <c r="E212" i="14"/>
  <c r="F211" i="14"/>
  <c r="E211" i="14"/>
  <c r="F210" i="14"/>
  <c r="E210" i="14"/>
  <c r="F209" i="14"/>
  <c r="E209" i="14"/>
  <c r="F208" i="14"/>
  <c r="E208" i="14"/>
  <c r="K182" i="14"/>
  <c r="L182" i="14"/>
  <c r="F196" i="14"/>
  <c r="E196" i="14"/>
  <c r="F195" i="14"/>
  <c r="E195" i="14"/>
  <c r="F194" i="14"/>
  <c r="E194" i="14"/>
  <c r="F193" i="14"/>
  <c r="E193" i="14"/>
  <c r="F192" i="14"/>
  <c r="E192" i="14"/>
  <c r="F191" i="14"/>
  <c r="E191" i="14"/>
  <c r="K190" i="14"/>
  <c r="F190" i="14"/>
  <c r="E190" i="14"/>
  <c r="K189" i="14"/>
  <c r="F189" i="14"/>
  <c r="E189" i="14"/>
  <c r="L188" i="14"/>
  <c r="K188" i="14"/>
  <c r="F188" i="14"/>
  <c r="E188" i="14"/>
  <c r="L187" i="14"/>
  <c r="K187" i="14"/>
  <c r="F187" i="14"/>
  <c r="E187" i="14"/>
  <c r="L186" i="14"/>
  <c r="K186" i="14"/>
  <c r="F186" i="14"/>
  <c r="E186" i="14"/>
  <c r="L185" i="14"/>
  <c r="K185" i="14"/>
  <c r="F185" i="14"/>
  <c r="E185" i="14"/>
  <c r="L184" i="14"/>
  <c r="K184" i="14"/>
  <c r="F184" i="14"/>
  <c r="E184" i="14"/>
  <c r="L183" i="14"/>
  <c r="K183" i="14"/>
  <c r="F183" i="14"/>
  <c r="E183" i="14"/>
  <c r="F182" i="14"/>
  <c r="E182" i="14"/>
  <c r="L162" i="14"/>
  <c r="K162" i="14"/>
  <c r="L161" i="14"/>
  <c r="K161" i="14"/>
  <c r="F161" i="14"/>
  <c r="E161" i="14"/>
  <c r="K160" i="14"/>
  <c r="F160" i="14"/>
  <c r="E160" i="14"/>
  <c r="F159" i="14"/>
  <c r="E159" i="14"/>
  <c r="K158" i="14"/>
  <c r="F158" i="14"/>
  <c r="E158" i="14"/>
  <c r="F157" i="14"/>
  <c r="E157" i="14"/>
  <c r="K157" i="14"/>
  <c r="F156" i="14"/>
  <c r="E156" i="14"/>
  <c r="K155" i="14"/>
  <c r="F155" i="14"/>
  <c r="E155" i="14"/>
  <c r="L154" i="14"/>
  <c r="K154" i="14"/>
  <c r="F154" i="14"/>
  <c r="E154" i="14"/>
  <c r="L153" i="14"/>
  <c r="K153" i="14"/>
  <c r="F153" i="14"/>
  <c r="E153" i="14"/>
  <c r="L152" i="14"/>
  <c r="K152" i="14"/>
  <c r="F152" i="14"/>
  <c r="E152" i="14"/>
  <c r="F151" i="14"/>
  <c r="E151" i="14"/>
  <c r="F150" i="14"/>
  <c r="E150" i="14"/>
  <c r="F149" i="14"/>
  <c r="E149" i="14"/>
  <c r="F148" i="14"/>
  <c r="E148" i="14"/>
  <c r="K122" i="14"/>
  <c r="L122" i="14"/>
  <c r="K123" i="14"/>
  <c r="L123" i="14"/>
  <c r="K124" i="14"/>
  <c r="L124" i="14"/>
  <c r="F134" i="14"/>
  <c r="E134" i="14"/>
  <c r="F133" i="14"/>
  <c r="E133" i="14"/>
  <c r="F132" i="14"/>
  <c r="E132" i="14"/>
  <c r="F131" i="14"/>
  <c r="E131" i="14"/>
  <c r="K131" i="14"/>
  <c r="F130" i="14"/>
  <c r="E130" i="14"/>
  <c r="K129" i="14"/>
  <c r="F129" i="14"/>
  <c r="E129" i="14"/>
  <c r="L128" i="14"/>
  <c r="K128" i="14"/>
  <c r="F128" i="14"/>
  <c r="E128" i="14"/>
  <c r="L127" i="14"/>
  <c r="K127" i="14"/>
  <c r="F127" i="14"/>
  <c r="E127" i="14"/>
  <c r="L126" i="14"/>
  <c r="K126" i="14"/>
  <c r="F126" i="14"/>
  <c r="E126" i="14"/>
  <c r="L125" i="14"/>
  <c r="K125" i="14"/>
  <c r="F125" i="14"/>
  <c r="E125" i="14"/>
  <c r="F124" i="14"/>
  <c r="E124" i="14"/>
  <c r="F123" i="14"/>
  <c r="E123" i="14"/>
  <c r="F122" i="14"/>
  <c r="E122" i="14"/>
  <c r="L109" i="14"/>
  <c r="K109" i="14"/>
  <c r="F109" i="14"/>
  <c r="E109" i="14"/>
  <c r="L108" i="14"/>
  <c r="K108" i="14"/>
  <c r="F108" i="14"/>
  <c r="E108" i="14"/>
  <c r="K107" i="14"/>
  <c r="F107" i="14"/>
  <c r="E107" i="14"/>
  <c r="F106" i="14"/>
  <c r="E106" i="14"/>
  <c r="K105" i="14"/>
  <c r="F105" i="14"/>
  <c r="E105" i="14"/>
  <c r="F104" i="14"/>
  <c r="E104" i="14"/>
  <c r="K104" i="14"/>
  <c r="L104" i="14"/>
  <c r="F103" i="14"/>
  <c r="E103" i="14"/>
  <c r="K102" i="14"/>
  <c r="F102" i="14"/>
  <c r="E102" i="14"/>
  <c r="L101" i="14"/>
  <c r="K101" i="14"/>
  <c r="F101" i="14"/>
  <c r="E101" i="14"/>
  <c r="F100" i="14"/>
  <c r="E100" i="14"/>
  <c r="F99" i="14"/>
  <c r="E99" i="14"/>
  <c r="F98" i="14"/>
  <c r="E98" i="14"/>
  <c r="F97" i="14"/>
  <c r="E97" i="14"/>
  <c r="F96" i="14"/>
  <c r="E96" i="14"/>
  <c r="F95" i="14"/>
  <c r="E95" i="14"/>
  <c r="L81" i="14"/>
  <c r="K81" i="14"/>
  <c r="K80" i="14"/>
  <c r="K79" i="14"/>
  <c r="F78" i="14"/>
  <c r="E78" i="14"/>
  <c r="F77" i="14"/>
  <c r="E77" i="14"/>
  <c r="K76" i="14"/>
  <c r="F76" i="14"/>
  <c r="E76" i="14"/>
  <c r="K75" i="14"/>
  <c r="F75" i="14"/>
  <c r="E75" i="14"/>
  <c r="L74" i="14"/>
  <c r="K74" i="14"/>
  <c r="F74" i="14"/>
  <c r="E74" i="14"/>
  <c r="F73" i="14"/>
  <c r="E73" i="14"/>
  <c r="F72" i="14"/>
  <c r="E72" i="14"/>
  <c r="F71" i="14"/>
  <c r="E71" i="14"/>
  <c r="F70" i="14"/>
  <c r="E70" i="14"/>
  <c r="F69" i="14"/>
  <c r="E69" i="14"/>
  <c r="F68" i="14"/>
  <c r="E68" i="14"/>
  <c r="E37" i="14"/>
  <c r="F37" i="14"/>
  <c r="L53" i="14"/>
  <c r="K53" i="14"/>
  <c r="L52" i="14"/>
  <c r="K52" i="14"/>
  <c r="F52" i="14"/>
  <c r="E52" i="14"/>
  <c r="L51" i="14"/>
  <c r="K51" i="14"/>
  <c r="F51" i="14"/>
  <c r="E51" i="14"/>
  <c r="L50" i="14"/>
  <c r="K50" i="14"/>
  <c r="F50" i="14"/>
  <c r="E50" i="14"/>
  <c r="K49" i="14"/>
  <c r="F49" i="14"/>
  <c r="E49" i="14"/>
  <c r="F48" i="14"/>
  <c r="E48" i="14"/>
  <c r="K48" i="14"/>
  <c r="F47" i="14"/>
  <c r="E47" i="14"/>
  <c r="F46" i="14"/>
  <c r="E46" i="14"/>
  <c r="K45" i="14"/>
  <c r="L46" i="14"/>
  <c r="F45" i="14"/>
  <c r="E45" i="14"/>
  <c r="K44" i="14"/>
  <c r="F44" i="14"/>
  <c r="E44" i="14"/>
  <c r="L43" i="14"/>
  <c r="K43" i="14"/>
  <c r="F43" i="14"/>
  <c r="E43" i="14"/>
  <c r="L42" i="14"/>
  <c r="K42" i="14"/>
  <c r="F42" i="14"/>
  <c r="E42" i="14"/>
  <c r="L41" i="14"/>
  <c r="K41" i="14"/>
  <c r="F41" i="14"/>
  <c r="E41" i="14"/>
  <c r="L40" i="14"/>
  <c r="K40" i="14"/>
  <c r="F40" i="14"/>
  <c r="E40" i="14"/>
  <c r="L39" i="14"/>
  <c r="K39" i="14"/>
  <c r="F39" i="14"/>
  <c r="E39" i="14"/>
  <c r="L38" i="14"/>
  <c r="K38" i="14"/>
  <c r="F38" i="14"/>
  <c r="E38" i="14"/>
  <c r="K7" i="14"/>
  <c r="L7" i="14"/>
  <c r="K8" i="14"/>
  <c r="L8" i="14"/>
  <c r="K9" i="14"/>
  <c r="L9" i="14"/>
  <c r="M110" i="17" l="1"/>
  <c r="L61" i="17"/>
  <c r="M158" i="17"/>
  <c r="M268" i="17"/>
  <c r="L274" i="17" s="1"/>
  <c r="M274" i="17" s="1"/>
  <c r="M434" i="17"/>
  <c r="M671" i="14"/>
  <c r="M860" i="14"/>
  <c r="P507" i="14"/>
  <c r="G23" i="13" s="1"/>
  <c r="K80" i="16"/>
  <c r="L80" i="16" s="1"/>
  <c r="K14" i="16"/>
  <c r="L14" i="16" s="1"/>
  <c r="K18" i="16"/>
  <c r="L18" i="16" s="1"/>
  <c r="K325" i="14"/>
  <c r="M325" i="14" s="1"/>
  <c r="P65" i="14"/>
  <c r="L323" i="14"/>
  <c r="M323" i="14" s="1"/>
  <c r="K326" i="14"/>
  <c r="M326" i="14" s="1"/>
  <c r="G871" i="14"/>
  <c r="J873" i="14" s="1"/>
  <c r="M832" i="14"/>
  <c r="M834" i="14"/>
  <c r="G317" i="14"/>
  <c r="L861" i="14"/>
  <c r="M861" i="14" s="1"/>
  <c r="L862" i="14"/>
  <c r="M862" i="14" s="1"/>
  <c r="M857" i="14"/>
  <c r="M670" i="14"/>
  <c r="G316" i="14"/>
  <c r="M668" i="14"/>
  <c r="M331" i="14"/>
  <c r="G5" i="13"/>
  <c r="G794" i="14"/>
  <c r="G790" i="14"/>
  <c r="G728" i="14"/>
  <c r="G695" i="14"/>
  <c r="G828" i="14"/>
  <c r="L324" i="14"/>
  <c r="M324" i="14" s="1"/>
  <c r="G791" i="14"/>
  <c r="L156" i="14"/>
  <c r="M672" i="14"/>
  <c r="G823" i="14"/>
  <c r="G6" i="13"/>
  <c r="G789" i="14"/>
  <c r="L17" i="16"/>
  <c r="G319" i="14"/>
  <c r="E10" i="13"/>
  <c r="G702" i="14"/>
  <c r="G700" i="14"/>
  <c r="G699" i="14"/>
  <c r="G698" i="14"/>
  <c r="G697" i="14"/>
  <c r="G326" i="14"/>
  <c r="G322" i="14"/>
  <c r="K43" i="16"/>
  <c r="L43" i="16" s="1"/>
  <c r="K44" i="16"/>
  <c r="L44" i="16" s="1"/>
  <c r="L78" i="16"/>
  <c r="K40" i="16"/>
  <c r="L40" i="16" s="1"/>
  <c r="K76" i="16"/>
  <c r="L76" i="16" s="1"/>
  <c r="L41" i="15"/>
  <c r="L11" i="15"/>
  <c r="L34" i="15"/>
  <c r="L36" i="15"/>
  <c r="L38" i="15"/>
  <c r="L8" i="15"/>
  <c r="L45" i="15"/>
  <c r="L10" i="15"/>
  <c r="L12" i="15"/>
  <c r="H43" i="15"/>
  <c r="K43" i="15" s="1"/>
  <c r="L43" i="15" s="1"/>
  <c r="J42" i="15"/>
  <c r="L54" i="15"/>
  <c r="F8" i="15"/>
  <c r="F33" i="15"/>
  <c r="F35" i="15"/>
  <c r="F68" i="15"/>
  <c r="F69" i="15"/>
  <c r="F72" i="15"/>
  <c r="F67" i="15"/>
  <c r="J75" i="15"/>
  <c r="K42" i="15"/>
  <c r="F74" i="15"/>
  <c r="F76" i="15"/>
  <c r="F17" i="15"/>
  <c r="H39" i="15"/>
  <c r="K39" i="15" s="1"/>
  <c r="L39" i="15" s="1"/>
  <c r="F75" i="15"/>
  <c r="L80" i="15"/>
  <c r="F7" i="15"/>
  <c r="F44" i="15"/>
  <c r="F73" i="15"/>
  <c r="F42" i="15"/>
  <c r="F38" i="15"/>
  <c r="F37" i="15"/>
  <c r="F62" i="15"/>
  <c r="F54" i="15"/>
  <c r="F43" i="15"/>
  <c r="F34" i="15"/>
  <c r="F36" i="15"/>
  <c r="F53" i="15"/>
  <c r="J16" i="15"/>
  <c r="L16" i="15" s="1"/>
  <c r="L37" i="15"/>
  <c r="L62" i="15"/>
  <c r="L7" i="15"/>
  <c r="H13" i="15"/>
  <c r="K13" i="15" s="1"/>
  <c r="L13" i="15" s="1"/>
  <c r="L33" i="15"/>
  <c r="F71" i="15"/>
  <c r="H17" i="15"/>
  <c r="K17" i="15" s="1"/>
  <c r="L17" i="15" s="1"/>
  <c r="F39" i="15"/>
  <c r="F45" i="15"/>
  <c r="F16" i="15"/>
  <c r="F12" i="15"/>
  <c r="F11" i="15"/>
  <c r="F9" i="15"/>
  <c r="F18" i="15"/>
  <c r="F13" i="15"/>
  <c r="F10" i="15"/>
  <c r="F6" i="15"/>
  <c r="L9" i="15"/>
  <c r="F14" i="15"/>
  <c r="J15" i="15"/>
  <c r="L15" i="15" s="1"/>
  <c r="J40" i="15"/>
  <c r="K76" i="15"/>
  <c r="L76" i="15" s="1"/>
  <c r="H74" i="15"/>
  <c r="F78" i="15"/>
  <c r="F41" i="15"/>
  <c r="F70" i="15"/>
  <c r="F77" i="15"/>
  <c r="H78" i="15"/>
  <c r="J78" i="15"/>
  <c r="F32" i="15"/>
  <c r="L35" i="15"/>
  <c r="F40" i="15"/>
  <c r="L53" i="15"/>
  <c r="K77" i="15"/>
  <c r="L77" i="15" s="1"/>
  <c r="F15" i="15"/>
  <c r="L73" i="15"/>
  <c r="G551" i="14"/>
  <c r="G550" i="14"/>
  <c r="G424" i="14"/>
  <c r="G327" i="14"/>
  <c r="G325" i="14"/>
  <c r="G324" i="14"/>
  <c r="G323" i="14"/>
  <c r="G321" i="14"/>
  <c r="G320" i="14"/>
  <c r="G318" i="14"/>
  <c r="G328" i="14"/>
  <c r="G300" i="14"/>
  <c r="G299" i="14"/>
  <c r="G274" i="14"/>
  <c r="G211" i="14"/>
  <c r="G194" i="14"/>
  <c r="G157" i="14"/>
  <c r="G126" i="14"/>
  <c r="G134" i="14"/>
  <c r="G124" i="14"/>
  <c r="G37" i="14"/>
  <c r="M638" i="14"/>
  <c r="M162" i="14"/>
  <c r="G7" i="13"/>
  <c r="E31" i="13"/>
  <c r="E32" i="13"/>
  <c r="E16" i="13"/>
  <c r="E7" i="13"/>
  <c r="E14" i="13"/>
  <c r="E18" i="13"/>
  <c r="E26" i="13"/>
  <c r="E34" i="13"/>
  <c r="E33" i="13"/>
  <c r="E24" i="13"/>
  <c r="E17" i="13"/>
  <c r="E25" i="13"/>
  <c r="E29" i="13"/>
  <c r="E20" i="13"/>
  <c r="E15" i="13"/>
  <c r="E22" i="13"/>
  <c r="E13" i="13"/>
  <c r="E23" i="13"/>
  <c r="E28" i="13"/>
  <c r="E30" i="13"/>
  <c r="E27" i="13"/>
  <c r="E21" i="13"/>
  <c r="E19" i="13"/>
  <c r="E12" i="13"/>
  <c r="E11" i="13"/>
  <c r="E9" i="13"/>
  <c r="E8" i="13"/>
  <c r="L219" i="14"/>
  <c r="G245" i="14"/>
  <c r="G270" i="14"/>
  <c r="G271" i="14"/>
  <c r="M275" i="14"/>
  <c r="G405" i="14"/>
  <c r="G570" i="14"/>
  <c r="G574" i="14"/>
  <c r="G575" i="14"/>
  <c r="G577" i="14"/>
  <c r="G600" i="14"/>
  <c r="M607" i="14"/>
  <c r="M667" i="14"/>
  <c r="M699" i="14"/>
  <c r="M793" i="14"/>
  <c r="M794" i="14"/>
  <c r="G826" i="14"/>
  <c r="G829" i="14"/>
  <c r="G191" i="14"/>
  <c r="L351" i="14"/>
  <c r="G397" i="14"/>
  <c r="G399" i="14"/>
  <c r="G425" i="14"/>
  <c r="G451" i="14"/>
  <c r="G539" i="14"/>
  <c r="G549" i="14"/>
  <c r="P627" i="14"/>
  <c r="G27" i="13" s="1"/>
  <c r="G161" i="14"/>
  <c r="P146" i="14"/>
  <c r="G10" i="13" s="1"/>
  <c r="G189" i="14"/>
  <c r="M182" i="14"/>
  <c r="G370" i="14"/>
  <c r="G455" i="14"/>
  <c r="G459" i="14"/>
  <c r="F504" i="14"/>
  <c r="G482" i="14"/>
  <c r="G487" i="14"/>
  <c r="M556" i="14"/>
  <c r="M7" i="14"/>
  <c r="M40" i="14"/>
  <c r="L48" i="14"/>
  <c r="M48" i="14" s="1"/>
  <c r="G218" i="14"/>
  <c r="G239" i="14"/>
  <c r="G244" i="14"/>
  <c r="G247" i="14"/>
  <c r="M295" i="14"/>
  <c r="G398" i="14"/>
  <c r="G400" i="14"/>
  <c r="G403" i="14"/>
  <c r="G483" i="14"/>
  <c r="G540" i="14"/>
  <c r="L550" i="14"/>
  <c r="G552" i="14"/>
  <c r="G553" i="14"/>
  <c r="K736" i="14"/>
  <c r="K737" i="14"/>
  <c r="M8" i="14"/>
  <c r="G38" i="14"/>
  <c r="G95" i="14"/>
  <c r="G97" i="14"/>
  <c r="G99" i="14"/>
  <c r="G101" i="14"/>
  <c r="G236" i="14"/>
  <c r="G238" i="14"/>
  <c r="G240" i="14"/>
  <c r="G242" i="14"/>
  <c r="M303" i="14"/>
  <c r="M305" i="14"/>
  <c r="M330" i="14"/>
  <c r="G343" i="14"/>
  <c r="G350" i="14"/>
  <c r="G353" i="14"/>
  <c r="M427" i="14"/>
  <c r="L462" i="14"/>
  <c r="G766" i="14"/>
  <c r="G571" i="14"/>
  <c r="G573" i="14"/>
  <c r="G642" i="14"/>
  <c r="G729" i="14"/>
  <c r="G730" i="14"/>
  <c r="G731" i="14"/>
  <c r="G733" i="14"/>
  <c r="G763" i="14"/>
  <c r="M573" i="14"/>
  <c r="G603" i="14"/>
  <c r="G605" i="14"/>
  <c r="G756" i="14"/>
  <c r="G816" i="14"/>
  <c r="G820" i="14"/>
  <c r="K797" i="14"/>
  <c r="M797" i="14" s="1"/>
  <c r="K796" i="14"/>
  <c r="G100" i="14"/>
  <c r="G214" i="14"/>
  <c r="L270" i="14"/>
  <c r="M270" i="14" s="1"/>
  <c r="G275" i="14"/>
  <c r="G354" i="14"/>
  <c r="G373" i="14"/>
  <c r="G376" i="14"/>
  <c r="K406" i="14"/>
  <c r="G408" i="14"/>
  <c r="M430" i="14"/>
  <c r="M428" i="14"/>
  <c r="M426" i="14"/>
  <c r="M548" i="14"/>
  <c r="K612" i="14"/>
  <c r="M646" i="14"/>
  <c r="M647" i="14"/>
  <c r="M649" i="14"/>
  <c r="K676" i="14"/>
  <c r="G45" i="14"/>
  <c r="G96" i="14"/>
  <c r="K103" i="14"/>
  <c r="M52" i="14"/>
  <c r="M53" i="14"/>
  <c r="G103" i="14"/>
  <c r="M105" i="14"/>
  <c r="G107" i="14"/>
  <c r="M126" i="14"/>
  <c r="G150" i="14"/>
  <c r="G154" i="14"/>
  <c r="F203" i="14"/>
  <c r="G349" i="14"/>
  <c r="M429" i="14"/>
  <c r="G511" i="14"/>
  <c r="G612" i="14"/>
  <c r="G633" i="14"/>
  <c r="G638" i="14"/>
  <c r="G666" i="14"/>
  <c r="G670" i="14"/>
  <c r="G735" i="14"/>
  <c r="M104" i="14"/>
  <c r="M108" i="14"/>
  <c r="G132" i="14"/>
  <c r="M153" i="14"/>
  <c r="M154" i="14"/>
  <c r="G160" i="14"/>
  <c r="G184" i="14"/>
  <c r="G186" i="14"/>
  <c r="G263" i="14"/>
  <c r="G265" i="14"/>
  <c r="G267" i="14"/>
  <c r="M276" i="14"/>
  <c r="M268" i="14"/>
  <c r="G289" i="14"/>
  <c r="G291" i="14"/>
  <c r="G329" i="14"/>
  <c r="G344" i="14"/>
  <c r="G346" i="14"/>
  <c r="G352" i="14"/>
  <c r="G380" i="14"/>
  <c r="G404" i="14"/>
  <c r="L407" i="14"/>
  <c r="M407" i="14" s="1"/>
  <c r="G512" i="14"/>
  <c r="G544" i="14"/>
  <c r="G546" i="14"/>
  <c r="G610" i="14"/>
  <c r="G611" i="14"/>
  <c r="L614" i="14"/>
  <c r="M614" i="14" s="1"/>
  <c r="M616" i="14"/>
  <c r="G674" i="14"/>
  <c r="G704" i="14"/>
  <c r="G785" i="14"/>
  <c r="G787" i="14"/>
  <c r="G825" i="14"/>
  <c r="M763" i="14"/>
  <c r="G792" i="14"/>
  <c r="G793" i="14"/>
  <c r="G764" i="14"/>
  <c r="G788" i="14"/>
  <c r="G817" i="14"/>
  <c r="G819" i="14"/>
  <c r="G821" i="14"/>
  <c r="G34" i="13"/>
  <c r="M833" i="14"/>
  <c r="P814" i="14"/>
  <c r="G33" i="13" s="1"/>
  <c r="K827" i="14"/>
  <c r="G822" i="14"/>
  <c r="G827" i="14"/>
  <c r="F840" i="14"/>
  <c r="G818" i="14"/>
  <c r="G824" i="14"/>
  <c r="M828" i="14"/>
  <c r="M829" i="14"/>
  <c r="K830" i="14"/>
  <c r="M792" i="14"/>
  <c r="P783" i="14"/>
  <c r="G32" i="13" s="1"/>
  <c r="G798" i="14"/>
  <c r="G799" i="14"/>
  <c r="G796" i="14"/>
  <c r="F809" i="14"/>
  <c r="G786" i="14"/>
  <c r="G795" i="14"/>
  <c r="G797" i="14"/>
  <c r="M798" i="14"/>
  <c r="K799" i="14"/>
  <c r="F143" i="14"/>
  <c r="K130" i="14"/>
  <c r="M124" i="14"/>
  <c r="M122" i="14"/>
  <c r="M152" i="14"/>
  <c r="G190" i="14"/>
  <c r="G196" i="14"/>
  <c r="L269" i="14"/>
  <c r="M269" i="14" s="1"/>
  <c r="M302" i="14"/>
  <c r="M304" i="14"/>
  <c r="K404" i="14"/>
  <c r="K405" i="14"/>
  <c r="G671" i="14"/>
  <c r="P92" i="14"/>
  <c r="G8" i="13" s="1"/>
  <c r="G42" i="14"/>
  <c r="F58" i="14"/>
  <c r="G44" i="14"/>
  <c r="G51" i="14"/>
  <c r="M38" i="14"/>
  <c r="K46" i="14"/>
  <c r="M46" i="14" s="1"/>
  <c r="M51" i="14"/>
  <c r="M101" i="14"/>
  <c r="G123" i="14"/>
  <c r="M127" i="14"/>
  <c r="M128" i="14"/>
  <c r="G131" i="14"/>
  <c r="G151" i="14"/>
  <c r="G152" i="14"/>
  <c r="G155" i="14"/>
  <c r="G156" i="14"/>
  <c r="G159" i="14"/>
  <c r="M161" i="14"/>
  <c r="G183" i="14"/>
  <c r="G192" i="14"/>
  <c r="M214" i="14"/>
  <c r="G216" i="14"/>
  <c r="M222" i="14"/>
  <c r="G243" i="14"/>
  <c r="G246" i="14"/>
  <c r="G264" i="14"/>
  <c r="G266" i="14"/>
  <c r="G290" i="14"/>
  <c r="G297" i="14"/>
  <c r="G298" i="14"/>
  <c r="G302" i="14"/>
  <c r="F445" i="14"/>
  <c r="L675" i="14"/>
  <c r="M675" i="14" s="1"/>
  <c r="G48" i="14"/>
  <c r="G108" i="14"/>
  <c r="G109" i="14"/>
  <c r="G127" i="14"/>
  <c r="G128" i="14"/>
  <c r="G133" i="14"/>
  <c r="M123" i="14"/>
  <c r="G158" i="14"/>
  <c r="G182" i="14"/>
  <c r="M186" i="14"/>
  <c r="G193" i="14"/>
  <c r="G212" i="14"/>
  <c r="G215" i="14"/>
  <c r="G219" i="14"/>
  <c r="G237" i="14"/>
  <c r="G241" i="14"/>
  <c r="G272" i="14"/>
  <c r="G294" i="14"/>
  <c r="G295" i="14"/>
  <c r="L300" i="14"/>
  <c r="G396" i="14"/>
  <c r="G372" i="14"/>
  <c r="G374" i="14"/>
  <c r="G378" i="14"/>
  <c r="M382" i="14"/>
  <c r="G407" i="14"/>
  <c r="M425" i="14"/>
  <c r="M423" i="14"/>
  <c r="G454" i="14"/>
  <c r="M456" i="14"/>
  <c r="M460" i="14"/>
  <c r="M545" i="14"/>
  <c r="M547" i="14"/>
  <c r="F593" i="14"/>
  <c r="M615" i="14"/>
  <c r="G630" i="14"/>
  <c r="G632" i="14"/>
  <c r="G634" i="14"/>
  <c r="M730" i="14"/>
  <c r="M731" i="14"/>
  <c r="M732" i="14"/>
  <c r="L355" i="14"/>
  <c r="M355" i="14" s="1"/>
  <c r="G426" i="14"/>
  <c r="G428" i="14"/>
  <c r="G429" i="14"/>
  <c r="G430" i="14"/>
  <c r="G431" i="14"/>
  <c r="P449" i="14"/>
  <c r="G21" i="13" s="1"/>
  <c r="M485" i="14"/>
  <c r="M487" i="14"/>
  <c r="G515" i="14"/>
  <c r="G517" i="14"/>
  <c r="G519" i="14"/>
  <c r="P537" i="14"/>
  <c r="G24" i="13" s="1"/>
  <c r="G607" i="14"/>
  <c r="G608" i="14"/>
  <c r="G609" i="14"/>
  <c r="G640" i="14"/>
  <c r="G672" i="14"/>
  <c r="G677" i="14"/>
  <c r="F719" i="14"/>
  <c r="M734" i="14"/>
  <c r="M759" i="14"/>
  <c r="G347" i="14"/>
  <c r="G351" i="14"/>
  <c r="M356" i="14"/>
  <c r="G369" i="14"/>
  <c r="G377" i="14"/>
  <c r="G379" i="14"/>
  <c r="G401" i="14"/>
  <c r="G410" i="14"/>
  <c r="G432" i="14"/>
  <c r="M424" i="14"/>
  <c r="G458" i="14"/>
  <c r="G484" i="14"/>
  <c r="G488" i="14"/>
  <c r="G490" i="14"/>
  <c r="M483" i="14"/>
  <c r="G509" i="14"/>
  <c r="G547" i="14"/>
  <c r="M555" i="14"/>
  <c r="G635" i="14"/>
  <c r="G639" i="14"/>
  <c r="M645" i="14"/>
  <c r="G665" i="14"/>
  <c r="G667" i="14"/>
  <c r="G669" i="14"/>
  <c r="M674" i="14"/>
  <c r="M669" i="14"/>
  <c r="G705" i="14"/>
  <c r="F749" i="14"/>
  <c r="G727" i="14"/>
  <c r="G757" i="14"/>
  <c r="G760" i="14"/>
  <c r="M764" i="14"/>
  <c r="M761" i="14"/>
  <c r="M760" i="14"/>
  <c r="M762" i="14"/>
  <c r="F779" i="14"/>
  <c r="G759" i="14"/>
  <c r="G765" i="14"/>
  <c r="G758" i="14"/>
  <c r="G761" i="14"/>
  <c r="G762" i="14"/>
  <c r="M767" i="14"/>
  <c r="K766" i="14"/>
  <c r="G755" i="14"/>
  <c r="P753" i="14"/>
  <c r="G31" i="13" s="1"/>
  <c r="M733" i="14"/>
  <c r="G726" i="14"/>
  <c r="G732" i="14"/>
  <c r="G725" i="14"/>
  <c r="G734" i="14"/>
  <c r="L735" i="14"/>
  <c r="M735" i="14" s="1"/>
  <c r="L737" i="14"/>
  <c r="M737" i="14" s="1"/>
  <c r="P723" i="14"/>
  <c r="G30" i="13" s="1"/>
  <c r="M702" i="14"/>
  <c r="M703" i="14"/>
  <c r="M704" i="14"/>
  <c r="M700" i="14"/>
  <c r="M701" i="14"/>
  <c r="P693" i="14"/>
  <c r="G29" i="13" s="1"/>
  <c r="G696" i="14"/>
  <c r="G701" i="14"/>
  <c r="G703" i="14"/>
  <c r="K706" i="14"/>
  <c r="L705" i="14"/>
  <c r="M705" i="14" s="1"/>
  <c r="F689" i="14"/>
  <c r="G676" i="14"/>
  <c r="G673" i="14"/>
  <c r="G668" i="14"/>
  <c r="G675" i="14"/>
  <c r="M673" i="14"/>
  <c r="P663" i="14"/>
  <c r="G28" i="13" s="1"/>
  <c r="M648" i="14"/>
  <c r="L642" i="14"/>
  <c r="M642" i="14" s="1"/>
  <c r="L640" i="14"/>
  <c r="M641" i="14"/>
  <c r="G636" i="14"/>
  <c r="G637" i="14"/>
  <c r="G641" i="14"/>
  <c r="F659" i="14"/>
  <c r="G631" i="14"/>
  <c r="G629" i="14"/>
  <c r="K640" i="14"/>
  <c r="K643" i="14"/>
  <c r="M617" i="14"/>
  <c r="M608" i="14"/>
  <c r="L612" i="14"/>
  <c r="G602" i="14"/>
  <c r="G613" i="14"/>
  <c r="G604" i="14"/>
  <c r="F623" i="14"/>
  <c r="G601" i="14"/>
  <c r="G606" i="14"/>
  <c r="K611" i="14"/>
  <c r="G599" i="14"/>
  <c r="L609" i="14"/>
  <c r="M609" i="14" s="1"/>
  <c r="L611" i="14"/>
  <c r="P597" i="14"/>
  <c r="G26" i="13" s="1"/>
  <c r="M574" i="14"/>
  <c r="M575" i="14"/>
  <c r="M576" i="14"/>
  <c r="M577" i="14"/>
  <c r="M578" i="14"/>
  <c r="G569" i="14"/>
  <c r="G576" i="14"/>
  <c r="G572" i="14"/>
  <c r="G578" i="14"/>
  <c r="P567" i="14"/>
  <c r="G25" i="13" s="1"/>
  <c r="L579" i="14"/>
  <c r="M579" i="14" s="1"/>
  <c r="M544" i="14"/>
  <c r="M546" i="14"/>
  <c r="L551" i="14"/>
  <c r="M551" i="14" s="1"/>
  <c r="L554" i="14"/>
  <c r="M554" i="14" s="1"/>
  <c r="G548" i="14"/>
  <c r="G554" i="14"/>
  <c r="G555" i="14"/>
  <c r="F563" i="14"/>
  <c r="G542" i="14"/>
  <c r="G543" i="14"/>
  <c r="G541" i="14"/>
  <c r="G545" i="14"/>
  <c r="M552" i="14"/>
  <c r="K550" i="14"/>
  <c r="K553" i="14"/>
  <c r="M513" i="14"/>
  <c r="M514" i="14"/>
  <c r="M515" i="14"/>
  <c r="M517" i="14"/>
  <c r="M518" i="14"/>
  <c r="M516" i="14"/>
  <c r="F533" i="14"/>
  <c r="G513" i="14"/>
  <c r="G514" i="14"/>
  <c r="G516" i="14"/>
  <c r="G510" i="14"/>
  <c r="G518" i="14"/>
  <c r="M489" i="14"/>
  <c r="M486" i="14"/>
  <c r="M488" i="14"/>
  <c r="P478" i="14"/>
  <c r="G22" i="13" s="1"/>
  <c r="G480" i="14"/>
  <c r="G489" i="14"/>
  <c r="G491" i="14"/>
  <c r="G481" i="14"/>
  <c r="G485" i="14"/>
  <c r="G486" i="14"/>
  <c r="M484" i="14"/>
  <c r="L490" i="14"/>
  <c r="M490" i="14" s="1"/>
  <c r="M457" i="14"/>
  <c r="M458" i="14"/>
  <c r="M459" i="14"/>
  <c r="G452" i="14"/>
  <c r="G453" i="14"/>
  <c r="G460" i="14"/>
  <c r="G461" i="14"/>
  <c r="G462" i="14"/>
  <c r="F474" i="14"/>
  <c r="G456" i="14"/>
  <c r="G457" i="14"/>
  <c r="M463" i="14"/>
  <c r="K462" i="14"/>
  <c r="G423" i="14"/>
  <c r="G433" i="14"/>
  <c r="G422" i="14"/>
  <c r="G427" i="14"/>
  <c r="P420" i="14"/>
  <c r="G20" i="13" s="1"/>
  <c r="M409" i="14"/>
  <c r="L406" i="14"/>
  <c r="G402" i="14"/>
  <c r="F417" i="14"/>
  <c r="G406" i="14"/>
  <c r="G409" i="14"/>
  <c r="P394" i="14"/>
  <c r="G19" i="13" s="1"/>
  <c r="L403" i="14"/>
  <c r="M403" i="14" s="1"/>
  <c r="L405" i="14"/>
  <c r="L380" i="14"/>
  <c r="M380" i="14" s="1"/>
  <c r="L376" i="14"/>
  <c r="M376" i="14" s="1"/>
  <c r="L378" i="14"/>
  <c r="P367" i="14"/>
  <c r="G18" i="13" s="1"/>
  <c r="L379" i="14"/>
  <c r="F390" i="14"/>
  <c r="G371" i="14"/>
  <c r="G375" i="14"/>
  <c r="G381" i="14"/>
  <c r="K378" i="14"/>
  <c r="K379" i="14"/>
  <c r="M357" i="14"/>
  <c r="L353" i="14"/>
  <c r="M353" i="14" s="1"/>
  <c r="P341" i="14"/>
  <c r="G17" i="13" s="1"/>
  <c r="L352" i="14"/>
  <c r="M352" i="14" s="1"/>
  <c r="F364" i="14"/>
  <c r="G345" i="14"/>
  <c r="G355" i="14"/>
  <c r="G348" i="14"/>
  <c r="L354" i="14"/>
  <c r="K351" i="14"/>
  <c r="K354" i="14"/>
  <c r="M329" i="14"/>
  <c r="P314" i="14"/>
  <c r="G16" i="13" s="1"/>
  <c r="F337" i="14"/>
  <c r="P287" i="14"/>
  <c r="G15" i="13" s="1"/>
  <c r="L299" i="14"/>
  <c r="M299" i="14" s="1"/>
  <c r="G292" i="14"/>
  <c r="G293" i="14"/>
  <c r="G301" i="14"/>
  <c r="G303" i="14"/>
  <c r="F310" i="14"/>
  <c r="G296" i="14"/>
  <c r="L297" i="14"/>
  <c r="M298" i="14"/>
  <c r="K297" i="14"/>
  <c r="K300" i="14"/>
  <c r="L273" i="14"/>
  <c r="M273" i="14" s="1"/>
  <c r="P260" i="14"/>
  <c r="G14" i="13" s="1"/>
  <c r="F283" i="14"/>
  <c r="G268" i="14"/>
  <c r="G269" i="14"/>
  <c r="G273" i="14"/>
  <c r="G262" i="14"/>
  <c r="K271" i="14"/>
  <c r="M271" i="14" s="1"/>
  <c r="K272" i="14"/>
  <c r="M272" i="14" s="1"/>
  <c r="M245" i="14"/>
  <c r="L244" i="14"/>
  <c r="K244" i="14"/>
  <c r="F257" i="14"/>
  <c r="M246" i="14"/>
  <c r="K247" i="14"/>
  <c r="P234" i="14"/>
  <c r="G13" i="13" s="1"/>
  <c r="M221" i="14"/>
  <c r="M217" i="14"/>
  <c r="L216" i="14"/>
  <c r="P206" i="14"/>
  <c r="G12" i="13" s="1"/>
  <c r="L218" i="14"/>
  <c r="M218" i="14" s="1"/>
  <c r="G213" i="14"/>
  <c r="G208" i="14"/>
  <c r="G217" i="14"/>
  <c r="G220" i="14"/>
  <c r="F229" i="14"/>
  <c r="G209" i="14"/>
  <c r="G210" i="14"/>
  <c r="K216" i="14"/>
  <c r="K219" i="14"/>
  <c r="M183" i="14"/>
  <c r="M187" i="14"/>
  <c r="M185" i="14"/>
  <c r="M188" i="14"/>
  <c r="M184" i="14"/>
  <c r="P180" i="14"/>
  <c r="G11" i="13" s="1"/>
  <c r="L189" i="14"/>
  <c r="M189" i="14" s="1"/>
  <c r="G185" i="14"/>
  <c r="G187" i="14"/>
  <c r="G188" i="14"/>
  <c r="G195" i="14"/>
  <c r="K191" i="14"/>
  <c r="M191" i="14" s="1"/>
  <c r="L159" i="14"/>
  <c r="L157" i="14"/>
  <c r="M157" i="14" s="1"/>
  <c r="L158" i="14"/>
  <c r="M158" i="14" s="1"/>
  <c r="G153" i="14"/>
  <c r="G148" i="14"/>
  <c r="F177" i="14"/>
  <c r="G149" i="14"/>
  <c r="K156" i="14"/>
  <c r="L155" i="14"/>
  <c r="M155" i="14" s="1"/>
  <c r="K159" i="14"/>
  <c r="P120" i="14"/>
  <c r="G9" i="13" s="1"/>
  <c r="L129" i="14"/>
  <c r="M129" i="14" s="1"/>
  <c r="L131" i="14"/>
  <c r="M131" i="14" s="1"/>
  <c r="G122" i="14"/>
  <c r="G125" i="14"/>
  <c r="G129" i="14"/>
  <c r="G130" i="14"/>
  <c r="M125" i="14"/>
  <c r="M109" i="14"/>
  <c r="L102" i="14"/>
  <c r="M102" i="14" s="1"/>
  <c r="F116" i="14"/>
  <c r="G102" i="14"/>
  <c r="G104" i="14"/>
  <c r="G98" i="14"/>
  <c r="G105" i="14"/>
  <c r="G106" i="14"/>
  <c r="K106" i="14"/>
  <c r="M39" i="14"/>
  <c r="G49" i="14"/>
  <c r="M41" i="14"/>
  <c r="M42" i="14"/>
  <c r="G73" i="14"/>
  <c r="L80" i="14"/>
  <c r="M80" i="14" s="1"/>
  <c r="M9" i="14"/>
  <c r="G46" i="14"/>
  <c r="G70" i="14"/>
  <c r="G76" i="14"/>
  <c r="K77" i="14"/>
  <c r="L77" i="14"/>
  <c r="L78" i="14"/>
  <c r="M74" i="14"/>
  <c r="M81" i="14"/>
  <c r="G75" i="14"/>
  <c r="G77" i="14"/>
  <c r="G68" i="14"/>
  <c r="G69" i="14"/>
  <c r="G71" i="14"/>
  <c r="G72" i="14"/>
  <c r="F89" i="14"/>
  <c r="G74" i="14"/>
  <c r="G78" i="14"/>
  <c r="K78" i="14"/>
  <c r="M43" i="14"/>
  <c r="M50" i="14"/>
  <c r="L47" i="14"/>
  <c r="G39" i="14"/>
  <c r="G40" i="14"/>
  <c r="G50" i="14"/>
  <c r="G41" i="14"/>
  <c r="G52" i="14"/>
  <c r="G43" i="14"/>
  <c r="G47" i="14"/>
  <c r="K47" i="14"/>
  <c r="M156" i="14" l="1"/>
  <c r="L872" i="14"/>
  <c r="L350" i="14"/>
  <c r="M350" i="14" s="1"/>
  <c r="M351" i="14"/>
  <c r="M550" i="14"/>
  <c r="L408" i="14"/>
  <c r="M408" i="14" s="1"/>
  <c r="L504" i="14"/>
  <c r="M612" i="14"/>
  <c r="L49" i="14"/>
  <c r="M49" i="14" s="1"/>
  <c r="M872" i="14"/>
  <c r="L873" i="14" s="1"/>
  <c r="M873" i="14" s="1"/>
  <c r="M640" i="14"/>
  <c r="L327" i="14"/>
  <c r="M327" i="14" s="1"/>
  <c r="L328" i="14"/>
  <c r="M328" i="14" s="1"/>
  <c r="M405" i="14"/>
  <c r="L676" i="14"/>
  <c r="M676" i="14" s="1"/>
  <c r="L549" i="14"/>
  <c r="M549" i="14" s="1"/>
  <c r="K40" i="15"/>
  <c r="L40" i="15" s="1"/>
  <c r="K18" i="15"/>
  <c r="L18" i="15" s="1"/>
  <c r="K44" i="15"/>
  <c r="L44" i="15" s="1"/>
  <c r="L42" i="15"/>
  <c r="K14" i="15"/>
  <c r="L14" i="15" s="1"/>
  <c r="K75" i="15"/>
  <c r="L75" i="15" s="1"/>
  <c r="K74" i="15"/>
  <c r="K79" i="15"/>
  <c r="L79" i="15" s="1"/>
  <c r="K78" i="15"/>
  <c r="L78" i="15" s="1"/>
  <c r="L613" i="14"/>
  <c r="M613" i="14" s="1"/>
  <c r="L274" i="14"/>
  <c r="M274" i="14" s="1"/>
  <c r="M281" i="14" s="1"/>
  <c r="L284" i="14" s="1"/>
  <c r="M77" i="14"/>
  <c r="L220" i="14"/>
  <c r="M220" i="14" s="1"/>
  <c r="L461" i="14"/>
  <c r="M461" i="14" s="1"/>
  <c r="M462" i="14"/>
  <c r="L79" i="14"/>
  <c r="M79" i="14" s="1"/>
  <c r="G116" i="14"/>
  <c r="J117" i="14" s="1"/>
  <c r="G203" i="14"/>
  <c r="J204" i="14" s="1"/>
  <c r="G229" i="14"/>
  <c r="J230" i="14" s="1"/>
  <c r="G283" i="14"/>
  <c r="J284" i="14" s="1"/>
  <c r="G533" i="14"/>
  <c r="J534" i="14" s="1"/>
  <c r="G809" i="14"/>
  <c r="J811" i="14" s="1"/>
  <c r="L243" i="14"/>
  <c r="M243" i="14" s="1"/>
  <c r="L301" i="14"/>
  <c r="M301" i="14" s="1"/>
  <c r="G749" i="14"/>
  <c r="J750" i="14" s="1"/>
  <c r="G257" i="14"/>
  <c r="J258" i="14" s="1"/>
  <c r="L130" i="14"/>
  <c r="M130" i="14" s="1"/>
  <c r="M406" i="14"/>
  <c r="G719" i="14"/>
  <c r="J720" i="14" s="1"/>
  <c r="G840" i="14"/>
  <c r="J842" i="14" s="1"/>
  <c r="M47" i="14"/>
  <c r="G390" i="14"/>
  <c r="J391" i="14" s="1"/>
  <c r="G417" i="14"/>
  <c r="J418" i="14" s="1"/>
  <c r="G310" i="14"/>
  <c r="J311" i="14" s="1"/>
  <c r="M216" i="14"/>
  <c r="M378" i="14"/>
  <c r="G593" i="14"/>
  <c r="J594" i="14" s="1"/>
  <c r="L827" i="14"/>
  <c r="M827" i="14" s="1"/>
  <c r="L826" i="14"/>
  <c r="M826" i="14" s="1"/>
  <c r="L831" i="14"/>
  <c r="M831" i="14" s="1"/>
  <c r="L830" i="14"/>
  <c r="L796" i="14"/>
  <c r="M796" i="14" s="1"/>
  <c r="L795" i="14"/>
  <c r="M795" i="14" s="1"/>
  <c r="L799" i="14"/>
  <c r="L800" i="14"/>
  <c r="M800" i="14" s="1"/>
  <c r="L160" i="14"/>
  <c r="M160" i="14" s="1"/>
  <c r="G364" i="14"/>
  <c r="J365" i="14" s="1"/>
  <c r="G474" i="14"/>
  <c r="J476" i="14" s="1"/>
  <c r="G563" i="14"/>
  <c r="J564" i="14" s="1"/>
  <c r="G689" i="14"/>
  <c r="J690" i="14" s="1"/>
  <c r="M78" i="14"/>
  <c r="G177" i="14"/>
  <c r="J178" i="14" s="1"/>
  <c r="G337" i="14"/>
  <c r="J338" i="14" s="1"/>
  <c r="G445" i="14"/>
  <c r="J447" i="14" s="1"/>
  <c r="M611" i="14"/>
  <c r="G504" i="14"/>
  <c r="J505" i="14" s="1"/>
  <c r="G779" i="14"/>
  <c r="J781" i="14" s="1"/>
  <c r="L766" i="14"/>
  <c r="M766" i="14" s="1"/>
  <c r="L765" i="14"/>
  <c r="L736" i="14"/>
  <c r="M736" i="14" s="1"/>
  <c r="L706" i="14"/>
  <c r="M706" i="14" s="1"/>
  <c r="L639" i="14"/>
  <c r="M639" i="14" s="1"/>
  <c r="G659" i="14"/>
  <c r="J660" i="14" s="1"/>
  <c r="L643" i="14"/>
  <c r="M643" i="14" s="1"/>
  <c r="L644" i="14"/>
  <c r="M644" i="14" s="1"/>
  <c r="G623" i="14"/>
  <c r="J624" i="14" s="1"/>
  <c r="L610" i="14"/>
  <c r="L580" i="14"/>
  <c r="M580" i="14" s="1"/>
  <c r="L553" i="14"/>
  <c r="L520" i="14"/>
  <c r="M520" i="14" s="1"/>
  <c r="L519" i="14"/>
  <c r="M504" i="14"/>
  <c r="L505" i="14" s="1"/>
  <c r="L404" i="14"/>
  <c r="M404" i="14" s="1"/>
  <c r="M379" i="14"/>
  <c r="L377" i="14"/>
  <c r="M377" i="14" s="1"/>
  <c r="L381" i="14"/>
  <c r="M381" i="14" s="1"/>
  <c r="M354" i="14"/>
  <c r="M297" i="14"/>
  <c r="L296" i="14"/>
  <c r="M300" i="14"/>
  <c r="M244" i="14"/>
  <c r="L248" i="14"/>
  <c r="M248" i="14" s="1"/>
  <c r="L247" i="14"/>
  <c r="M247" i="14" s="1"/>
  <c r="L215" i="14"/>
  <c r="M215" i="14" s="1"/>
  <c r="M219" i="14"/>
  <c r="L190" i="14"/>
  <c r="M190" i="14" s="1"/>
  <c r="M159" i="14"/>
  <c r="G143" i="14"/>
  <c r="J144" i="14" s="1"/>
  <c r="L103" i="14"/>
  <c r="M103" i="14" s="1"/>
  <c r="L106" i="14"/>
  <c r="L107" i="14"/>
  <c r="M107" i="14" s="1"/>
  <c r="G58" i="14"/>
  <c r="J64" i="14" s="1"/>
  <c r="G89" i="14"/>
  <c r="J90" i="14" s="1"/>
  <c r="L76" i="14"/>
  <c r="M76" i="14" s="1"/>
  <c r="L75" i="14"/>
  <c r="L45" i="14"/>
  <c r="M45" i="14" s="1"/>
  <c r="L44" i="14"/>
  <c r="L563" i="14" l="1"/>
  <c r="L364" i="14"/>
  <c r="M364" i="14"/>
  <c r="L365" i="14" s="1"/>
  <c r="M365" i="14" s="1"/>
  <c r="C17" i="13" s="1"/>
  <c r="M175" i="14"/>
  <c r="L178" i="14" s="1"/>
  <c r="M178" i="14" s="1"/>
  <c r="C10" i="13" s="1"/>
  <c r="L281" i="14"/>
  <c r="L74" i="15"/>
  <c r="M284" i="14"/>
  <c r="C14" i="13" s="1"/>
  <c r="M417" i="14"/>
  <c r="L418" i="14" s="1"/>
  <c r="M418" i="14" s="1"/>
  <c r="C19" i="13" s="1"/>
  <c r="M593" i="14"/>
  <c r="L594" i="14" s="1"/>
  <c r="M594" i="14" s="1"/>
  <c r="C25" i="13" s="1"/>
  <c r="M749" i="14"/>
  <c r="L750" i="14" s="1"/>
  <c r="M750" i="14" s="1"/>
  <c r="C30" i="13" s="1"/>
  <c r="L310" i="14"/>
  <c r="M553" i="14"/>
  <c r="M563" i="14" s="1"/>
  <c r="L564" i="14" s="1"/>
  <c r="M564" i="14" s="1"/>
  <c r="C24" i="13" s="1"/>
  <c r="L175" i="14"/>
  <c r="M505" i="14"/>
  <c r="C22" i="13" s="1"/>
  <c r="M141" i="14"/>
  <c r="L144" i="14" s="1"/>
  <c r="M144" i="14" s="1"/>
  <c r="C9" i="13" s="1"/>
  <c r="M255" i="14"/>
  <c r="L258" i="14" s="1"/>
  <c r="M258" i="14" s="1"/>
  <c r="C13" i="13" s="1"/>
  <c r="L593" i="14"/>
  <c r="L201" i="14"/>
  <c r="M227" i="14"/>
  <c r="L230" i="14" s="1"/>
  <c r="M230" i="14" s="1"/>
  <c r="C12" i="13" s="1"/>
  <c r="M201" i="14"/>
  <c r="L204" i="14" s="1"/>
  <c r="M204" i="14" s="1"/>
  <c r="C11" i="13" s="1"/>
  <c r="L227" i="14"/>
  <c r="L780" i="14"/>
  <c r="C34" i="13"/>
  <c r="M830" i="14"/>
  <c r="M841" i="14" s="1"/>
  <c r="L842" i="14" s="1"/>
  <c r="M842" i="14" s="1"/>
  <c r="C33" i="13" s="1"/>
  <c r="L841" i="14"/>
  <c r="M799" i="14"/>
  <c r="M810" i="14" s="1"/>
  <c r="L811" i="14" s="1"/>
  <c r="M811" i="14" s="1"/>
  <c r="C32" i="13" s="1"/>
  <c r="L810" i="14"/>
  <c r="M719" i="14"/>
  <c r="L720" i="14" s="1"/>
  <c r="M720" i="14" s="1"/>
  <c r="C29" i="13" s="1"/>
  <c r="L445" i="14"/>
  <c r="L141" i="14"/>
  <c r="M390" i="14"/>
  <c r="L391" i="14" s="1"/>
  <c r="M391" i="14" s="1"/>
  <c r="C18" i="13" s="1"/>
  <c r="M765" i="14"/>
  <c r="L749" i="14"/>
  <c r="L719" i="14"/>
  <c r="M689" i="14"/>
  <c r="L690" i="14" s="1"/>
  <c r="M690" i="14" s="1"/>
  <c r="C28" i="13" s="1"/>
  <c r="L689" i="14"/>
  <c r="M659" i="14"/>
  <c r="L660" i="14" s="1"/>
  <c r="M660" i="14" s="1"/>
  <c r="C27" i="13" s="1"/>
  <c r="L659" i="14"/>
  <c r="M610" i="14"/>
  <c r="M623" i="14" s="1"/>
  <c r="L624" i="14" s="1"/>
  <c r="M624" i="14" s="1"/>
  <c r="C26" i="13" s="1"/>
  <c r="L623" i="14"/>
  <c r="M519" i="14"/>
  <c r="M533" i="14" s="1"/>
  <c r="L534" i="14" s="1"/>
  <c r="M534" i="14" s="1"/>
  <c r="C23" i="13" s="1"/>
  <c r="L533" i="14"/>
  <c r="M474" i="14"/>
  <c r="L476" i="14" s="1"/>
  <c r="M476" i="14" s="1"/>
  <c r="C21" i="13" s="1"/>
  <c r="L474" i="14"/>
  <c r="L417" i="14"/>
  <c r="L390" i="14"/>
  <c r="M337" i="14"/>
  <c r="L338" i="14" s="1"/>
  <c r="M338" i="14" s="1"/>
  <c r="C16" i="13" s="1"/>
  <c r="L337" i="14"/>
  <c r="M296" i="14"/>
  <c r="L255" i="14"/>
  <c r="M106" i="14"/>
  <c r="M114" i="14" s="1"/>
  <c r="L117" i="14" s="1"/>
  <c r="M117" i="14" s="1"/>
  <c r="C8" i="13" s="1"/>
  <c r="L114" i="14"/>
  <c r="L56" i="14"/>
  <c r="M75" i="14"/>
  <c r="M87" i="14" s="1"/>
  <c r="L90" i="14" s="1"/>
  <c r="M90" i="14" s="1"/>
  <c r="C7" i="13" s="1"/>
  <c r="L87" i="14"/>
  <c r="M44" i="14"/>
  <c r="D30" i="13" l="1"/>
  <c r="F30" i="13" s="1"/>
  <c r="D29" i="13"/>
  <c r="F29" i="13" s="1"/>
  <c r="D28" i="13"/>
  <c r="F28" i="13" s="1"/>
  <c r="D25" i="13"/>
  <c r="F25" i="13" s="1"/>
  <c r="D24" i="13"/>
  <c r="F24" i="13" s="1"/>
  <c r="D23" i="13"/>
  <c r="F23" i="13" s="1"/>
  <c r="D22" i="13"/>
  <c r="F22" i="13" s="1"/>
  <c r="D17" i="13"/>
  <c r="F17" i="13" s="1"/>
  <c r="D14" i="13"/>
  <c r="F14" i="13" s="1"/>
  <c r="D11" i="13"/>
  <c r="F11" i="13" s="1"/>
  <c r="D10" i="13"/>
  <c r="F10" i="13" s="1"/>
  <c r="D9" i="13"/>
  <c r="F9" i="13" s="1"/>
  <c r="D34" i="13"/>
  <c r="F34" i="13" s="1"/>
  <c r="D33" i="13"/>
  <c r="F33" i="13" s="1"/>
  <c r="D27" i="13"/>
  <c r="F27" i="13" s="1"/>
  <c r="D26" i="13"/>
  <c r="F26" i="13" s="1"/>
  <c r="D19" i="13"/>
  <c r="F19" i="13" s="1"/>
  <c r="D18" i="13"/>
  <c r="F18" i="13" s="1"/>
  <c r="D13" i="13"/>
  <c r="F13" i="13" s="1"/>
  <c r="D12" i="13"/>
  <c r="F12" i="13" s="1"/>
  <c r="D8" i="13"/>
  <c r="F8" i="13" s="1"/>
  <c r="M780" i="14"/>
  <c r="L781" i="14" s="1"/>
  <c r="M781" i="14" s="1"/>
  <c r="C31" i="13" s="1"/>
  <c r="D31" i="13" s="1"/>
  <c r="F31" i="13" s="1"/>
  <c r="M310" i="14"/>
  <c r="L311" i="14" s="1"/>
  <c r="M311" i="14" s="1"/>
  <c r="C15" i="13" s="1"/>
  <c r="M445" i="14"/>
  <c r="L447" i="14" s="1"/>
  <c r="M447" i="14" s="1"/>
  <c r="C20" i="13" s="1"/>
  <c r="D21" i="13" s="1"/>
  <c r="F21" i="13" s="1"/>
  <c r="M56" i="14"/>
  <c r="L64" i="14" s="1"/>
  <c r="M64" i="14" s="1"/>
  <c r="C6" i="13" s="1"/>
  <c r="D7" i="13" s="1"/>
  <c r="F7" i="13" s="1"/>
  <c r="D32" i="13" l="1"/>
  <c r="F32" i="13" s="1"/>
  <c r="D20" i="13"/>
  <c r="F20" i="13" s="1"/>
  <c r="D16" i="13"/>
  <c r="F16" i="13" s="1"/>
  <c r="D15" i="13"/>
  <c r="F15" i="13" s="1"/>
  <c r="F17" i="14"/>
  <c r="E17" i="14"/>
  <c r="K18" i="14"/>
  <c r="F16" i="14"/>
  <c r="E16" i="14"/>
  <c r="F15" i="14"/>
  <c r="E15" i="14"/>
  <c r="F14" i="14"/>
  <c r="E14" i="14"/>
  <c r="F13" i="14"/>
  <c r="E13" i="14"/>
  <c r="F12" i="14"/>
  <c r="E12" i="14"/>
  <c r="K13" i="14"/>
  <c r="F11" i="14"/>
  <c r="E11" i="14"/>
  <c r="L12" i="14"/>
  <c r="K12" i="14"/>
  <c r="F10" i="14"/>
  <c r="E10" i="14"/>
  <c r="L11" i="14"/>
  <c r="K11" i="14"/>
  <c r="F9" i="14"/>
  <c r="E9" i="14"/>
  <c r="L10" i="14"/>
  <c r="K10" i="14"/>
  <c r="F8" i="14"/>
  <c r="E8" i="14"/>
  <c r="F7" i="14"/>
  <c r="E7" i="14"/>
  <c r="F6" i="14"/>
  <c r="E6" i="14"/>
  <c r="F27" i="14" l="1"/>
  <c r="K15" i="14"/>
  <c r="L13" i="14"/>
  <c r="K16" i="14"/>
  <c r="L18" i="14"/>
  <c r="M18" i="14" s="1"/>
  <c r="M10" i="14"/>
  <c r="M11" i="14"/>
  <c r="M12" i="14"/>
  <c r="G14" i="14"/>
  <c r="G15" i="14"/>
  <c r="L15" i="14"/>
  <c r="L16" i="14"/>
  <c r="G8" i="14"/>
  <c r="G9" i="14"/>
  <c r="G6" i="14"/>
  <c r="G7" i="14"/>
  <c r="G10" i="14"/>
  <c r="G11" i="14"/>
  <c r="G12" i="14"/>
  <c r="G13" i="14"/>
  <c r="G16" i="14"/>
  <c r="G17" i="14"/>
  <c r="K17" i="14"/>
  <c r="K14" i="14"/>
  <c r="G27" i="14" l="1"/>
  <c r="J33" i="14" s="1"/>
  <c r="M16" i="14"/>
  <c r="M15" i="14"/>
  <c r="M13" i="14"/>
  <c r="L17" i="14"/>
  <c r="M17" i="14" s="1"/>
  <c r="L14" i="14"/>
  <c r="L27" i="14" l="1"/>
  <c r="M14" i="14"/>
  <c r="M27" i="14" l="1"/>
  <c r="L33" i="14" s="1"/>
  <c r="M33" i="14" s="1"/>
  <c r="C5" i="13" s="1"/>
  <c r="D6" i="13" l="1"/>
  <c r="E6" i="13"/>
  <c r="E35" i="13" s="1"/>
  <c r="F6" i="13" l="1"/>
  <c r="F35" i="13" s="1"/>
  <c r="F38" i="13" l="1"/>
  <c r="K36" i="13"/>
</calcChain>
</file>

<file path=xl/sharedStrings.xml><?xml version="1.0" encoding="utf-8"?>
<sst xmlns="http://schemas.openxmlformats.org/spreadsheetml/2006/main" count="611" uniqueCount="68">
  <si>
    <t>Length (km)</t>
  </si>
  <si>
    <t>Net area (sqm)</t>
  </si>
  <si>
    <t>Mean area (sqm)</t>
  </si>
  <si>
    <t>Distance(m)</t>
  </si>
  <si>
    <t>Volume (cum)</t>
  </si>
  <si>
    <t>.</t>
  </si>
  <si>
    <t xml:space="preserve">Total </t>
  </si>
  <si>
    <t>X - Section at km.</t>
  </si>
  <si>
    <t>Pre-work</t>
  </si>
  <si>
    <t>Post-work</t>
  </si>
  <si>
    <t>Net Area :</t>
  </si>
  <si>
    <t>-</t>
  </si>
  <si>
    <t>Abstract of earth forRe-excavation -</t>
  </si>
  <si>
    <t>Bed Width</t>
  </si>
  <si>
    <t>AS per Calculation (Bed level)</t>
  </si>
  <si>
    <t xml:space="preserve">Total Earth  As Per estimate </t>
  </si>
  <si>
    <t xml:space="preserve">Shortage </t>
  </si>
  <si>
    <t>LB</t>
  </si>
  <si>
    <t>CL</t>
  </si>
  <si>
    <t>RB</t>
  </si>
  <si>
    <t>House Area</t>
  </si>
  <si>
    <t>BC road</t>
  </si>
  <si>
    <t>Garden</t>
  </si>
  <si>
    <t>House</t>
  </si>
  <si>
    <t>Paddy land</t>
  </si>
  <si>
    <t>Pond</t>
  </si>
  <si>
    <t>Open land</t>
  </si>
  <si>
    <t>Khal bed</t>
  </si>
  <si>
    <t>Cross Section For Re-excavation of Bhangar khal in polder -2 - 2.682 km Bhangar khal from km. 0.000 to km. 2.682 in c/w Tarail-Pachuria Sub-Project under CRISPWRM under Specialized Division. BWDB, Gopalganj during the year 2023-24.</t>
  </si>
  <si>
    <t>Cross section of Ghagar River along the Bhangar khal</t>
  </si>
  <si>
    <t>Cross section of Ghagar River 50 US from meeting point of Bhangar khal</t>
  </si>
  <si>
    <t>Cross section of Ghagar River 50 DS from meeting point of Bhangar khal</t>
  </si>
  <si>
    <t xml:space="preserve">   </t>
  </si>
  <si>
    <t>Ditch</t>
  </si>
  <si>
    <t>Pond bank</t>
  </si>
  <si>
    <t xml:space="preserve"> </t>
  </si>
  <si>
    <t>HBB road</t>
  </si>
  <si>
    <t>Cross section of Ghagor river along the Bhagar khal</t>
  </si>
  <si>
    <t>Cross section of Ghagor river 50m US from meeting point of Bhangar khal</t>
  </si>
  <si>
    <t>Cross section of Ghagor river 50m DS from meeting point of Bhangar khal</t>
  </si>
  <si>
    <t>Khal</t>
  </si>
  <si>
    <t>Design</t>
  </si>
  <si>
    <t>Slope</t>
  </si>
  <si>
    <t>Width</t>
  </si>
  <si>
    <t>Depth</t>
  </si>
  <si>
    <t>1.00 : 1.50</t>
  </si>
  <si>
    <t>Ch 0.000 Km To Ch 4.053 Km</t>
  </si>
  <si>
    <t>Cross Section For Re-excavation of Bhangar khal from km. 0.000 to km. 2.682 in polder -2 in c/w Tarail-Pachuria Sub-Project under CRISP-WRM under Specialized Division. BWDB, Gopalganj during the year 2024-2025.</t>
  </si>
  <si>
    <t>Ch.</t>
  </si>
  <si>
    <t>Long Section of Bhangar khal</t>
  </si>
  <si>
    <t>Dist/Ch(m)</t>
  </si>
  <si>
    <t>C/L R.L.</t>
  </si>
  <si>
    <t>L/BR.L.</t>
  </si>
  <si>
    <t>R/B R.L.</t>
  </si>
  <si>
    <t>Long Section for re-excavation of Bhangar khal</t>
  </si>
  <si>
    <t>BANGLADESH  WATER  DEVELOPMENT  BOARD</t>
  </si>
  <si>
    <t>(Md. Safiqul Islam Sheikh)</t>
  </si>
  <si>
    <t>(Mohammad Zahir Mazhar)</t>
  </si>
  <si>
    <t>Executive Engineer</t>
  </si>
  <si>
    <t>Sub-Divisional Engineer</t>
  </si>
  <si>
    <t xml:space="preserve">Sub-Asstt. Engineer </t>
  </si>
  <si>
    <t>SMO, IDWRM-KT</t>
  </si>
  <si>
    <t>Specialized Division</t>
  </si>
  <si>
    <t>BWDB, Gopalgonj</t>
  </si>
  <si>
    <t>Long Section For Re-excavation of Bhangar khal from km. 0.000 to km. 2.682 in polder -2 in c/w Tarail-Pachuria Sub-Project under CRISP-WRM under Specialized Division. BWDB, Gopalganj during the year 2024-2025.</t>
  </si>
  <si>
    <r>
      <t xml:space="preserve">Cross Section of Out fall river </t>
    </r>
    <r>
      <rPr>
        <b/>
        <sz val="11"/>
        <rFont val="Arial"/>
        <family val="2"/>
      </rPr>
      <t>(Ghagar River)</t>
    </r>
    <r>
      <rPr>
        <sz val="11"/>
        <rFont val="Arial"/>
        <family val="2"/>
      </rPr>
      <t xml:space="preserve">  Re-excavation of Bhangar khal from km. 0.000 to km. 2.682 in polder -2 in c/w Tarail-Pachuria Sub-Project under CRISP-WRM under Specialized Division. BWDB, Gopalganj during the year 2024-2025.</t>
    </r>
  </si>
  <si>
    <t>(Sadiur Rahman)</t>
  </si>
  <si>
    <r>
      <t xml:space="preserve">Cross Section of Offtake river </t>
    </r>
    <r>
      <rPr>
        <b/>
        <sz val="11"/>
        <rFont val="Arial"/>
        <family val="2"/>
      </rPr>
      <t>(Ghagor river)</t>
    </r>
    <r>
      <rPr>
        <sz val="11"/>
        <rFont val="Arial"/>
        <family val="2"/>
      </rPr>
      <t xml:space="preserve">  Re-excavation of Bhangar khal from km. 0.000 to km. 2.682 in polder -2 in c/w Tarail-Pachuria Sub-Project under CRISP-WRM under Specialized Division. BWDB, Gopalganj during the year 2024-2025.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</si>
</sst>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2"/>
      <name val="Arial"/>
      <family val="2"/>
    </font>
    <font>
      <b/>
      <sz val="10"/>
      <name val="Arial"/>
      <family val="2"/>
    </font>
    <font>
      <sz val="10"/>
      <name val="Times New Roman"/>
    </font>
    <font>
      <sz val="10"/>
      <name val="Times New Roman"/>
      <family val="1"/>
    </font>
    <font>
      <sz val="12"/>
      <name val="Times New Roman"/>
      <family val="1"/>
    </font>
    <font>
      <sz val="13"/>
      <name val="Times New Roman"/>
      <family val="1"/>
    </font>
    <font>
      <sz val="11"/>
      <name val="Times New Roman"/>
      <family val="1"/>
    </font>
    <font>
      <sz val="8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rgb="FFFF0000"/>
      <name val="Arial"/>
      <family val="2"/>
    </font>
    <font>
      <sz val="10"/>
      <color rgb="FFFF0000"/>
      <name val="Times New Roman"/>
      <family val="1"/>
    </font>
    <font>
      <sz val="8"/>
      <color rgb="FFFF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color theme="6"/>
      <name val="Arial"/>
      <family val="2"/>
    </font>
    <font>
      <b/>
      <sz val="10"/>
      <color theme="3"/>
      <name val="Arial"/>
      <family val="2"/>
    </font>
    <font>
      <sz val="7"/>
      <name val="Arial"/>
      <family val="2"/>
    </font>
    <font>
      <sz val="6"/>
      <name val="Arial"/>
      <family val="2"/>
    </font>
    <font>
      <sz val="7"/>
      <color indexed="8"/>
      <name val="Arial"/>
      <family val="2"/>
    </font>
    <font>
      <b/>
      <i/>
      <u/>
      <sz val="12"/>
      <name val="Arial"/>
      <family val="2"/>
    </font>
    <font>
      <b/>
      <i/>
      <sz val="9"/>
      <color indexed="8"/>
      <name val="Arial"/>
      <family val="2"/>
    </font>
    <font>
      <sz val="9"/>
      <color indexed="8"/>
      <name val="Times New Roman"/>
      <family val="1"/>
    </font>
    <font>
      <sz val="8"/>
      <color indexed="8"/>
      <name val="Times New Roman"/>
      <family val="1"/>
    </font>
    <font>
      <b/>
      <sz val="8"/>
      <color indexed="8"/>
      <name val="Times New Roman"/>
      <family val="1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2" fillId="0" borderId="0"/>
    <xf numFmtId="43" fontId="1" fillId="0" borderId="0" applyFont="0" applyFill="0" applyBorder="0" applyAlignment="0" applyProtection="0"/>
    <xf numFmtId="0" fontId="5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6" fillId="0" borderId="0"/>
    <xf numFmtId="0" fontId="1" fillId="0" borderId="0"/>
    <xf numFmtId="0" fontId="1" fillId="0" borderId="0"/>
    <xf numFmtId="0" fontId="11" fillId="0" borderId="0"/>
    <xf numFmtId="0" fontId="11" fillId="0" borderId="0"/>
  </cellStyleXfs>
  <cellXfs count="168">
    <xf numFmtId="0" fontId="0" fillId="0" borderId="0" xfId="0"/>
    <xf numFmtId="0" fontId="1" fillId="0" borderId="0" xfId="1" applyFont="1"/>
    <xf numFmtId="2" fontId="2" fillId="0" borderId="0" xfId="1" applyNumberFormat="1" applyAlignment="1">
      <alignment horizontal="center"/>
    </xf>
    <xf numFmtId="164" fontId="2" fillId="0" borderId="0" xfId="1" applyNumberFormat="1" applyAlignment="1">
      <alignment horizontal="center"/>
    </xf>
    <xf numFmtId="0" fontId="7" fillId="0" borderId="0" xfId="5" applyFont="1"/>
    <xf numFmtId="0" fontId="1" fillId="0" borderId="0" xfId="5"/>
    <xf numFmtId="0" fontId="8" fillId="0" borderId="0" xfId="5" applyFont="1" applyAlignment="1">
      <alignment horizontal="center" vertical="justify"/>
    </xf>
    <xf numFmtId="2" fontId="9" fillId="0" borderId="4" xfId="5" applyNumberFormat="1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 vertical="top" wrapText="1"/>
    </xf>
    <xf numFmtId="0" fontId="9" fillId="0" borderId="4" xfId="5" applyFont="1" applyBorder="1" applyAlignment="1">
      <alignment horizontal="center"/>
    </xf>
    <xf numFmtId="2" fontId="9" fillId="0" borderId="4" xfId="5" applyNumberFormat="1" applyFont="1" applyBorder="1" applyAlignment="1">
      <alignment horizontal="center"/>
    </xf>
    <xf numFmtId="164" fontId="9" fillId="0" borderId="4" xfId="5" applyNumberFormat="1" applyFont="1" applyBorder="1" applyAlignment="1">
      <alignment horizontal="center"/>
    </xf>
    <xf numFmtId="0" fontId="3" fillId="0" borderId="0" xfId="5" applyFont="1" applyAlignment="1">
      <alignment vertical="justify"/>
    </xf>
    <xf numFmtId="0" fontId="3" fillId="0" borderId="0" xfId="5" applyFont="1" applyAlignment="1">
      <alignment horizontal="center" vertical="justify"/>
    </xf>
    <xf numFmtId="0" fontId="1" fillId="0" borderId="0" xfId="5" applyAlignment="1">
      <alignment vertical="justify"/>
    </xf>
    <xf numFmtId="0" fontId="10" fillId="0" borderId="0" xfId="5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 vertical="center"/>
    </xf>
    <xf numFmtId="2" fontId="1" fillId="0" borderId="0" xfId="5" applyNumberFormat="1" applyAlignment="1">
      <alignment horizontal="center" vertical="center"/>
    </xf>
    <xf numFmtId="164" fontId="1" fillId="0" borderId="0" xfId="1" applyNumberFormat="1" applyFont="1" applyAlignment="1">
      <alignment horizontal="center"/>
    </xf>
    <xf numFmtId="2" fontId="10" fillId="0" borderId="0" xfId="5" applyNumberFormat="1" applyFont="1" applyAlignment="1">
      <alignment horizontal="center"/>
    </xf>
    <xf numFmtId="2" fontId="1" fillId="0" borderId="0" xfId="5" applyNumberFormat="1" applyAlignment="1">
      <alignment horizontal="center"/>
    </xf>
    <xf numFmtId="2" fontId="1" fillId="0" borderId="0" xfId="5" applyNumberFormat="1"/>
    <xf numFmtId="164" fontId="1" fillId="0" borderId="0" xfId="5" applyNumberFormat="1" applyAlignment="1">
      <alignment horizontal="center"/>
    </xf>
    <xf numFmtId="0" fontId="10" fillId="0" borderId="0" xfId="5" applyFont="1"/>
    <xf numFmtId="0" fontId="1" fillId="0" borderId="0" xfId="5" applyAlignment="1">
      <alignment horizontal="center"/>
    </xf>
    <xf numFmtId="2" fontId="1" fillId="0" borderId="0" xfId="1" applyNumberFormat="1" applyFont="1"/>
    <xf numFmtId="164" fontId="1" fillId="0" borderId="0" xfId="1" applyNumberFormat="1" applyFont="1"/>
    <xf numFmtId="2" fontId="4" fillId="0" borderId="0" xfId="1" applyNumberFormat="1" applyFont="1" applyAlignment="1">
      <alignment horizontal="center"/>
    </xf>
    <xf numFmtId="2" fontId="3" fillId="0" borderId="0" xfId="5" applyNumberFormat="1" applyFont="1" applyAlignment="1">
      <alignment horizontal="center" vertical="justify"/>
    </xf>
    <xf numFmtId="164" fontId="3" fillId="0" borderId="0" xfId="5" applyNumberFormat="1" applyFont="1" applyAlignment="1">
      <alignment horizontal="center" vertical="justify"/>
    </xf>
    <xf numFmtId="2" fontId="1" fillId="0" borderId="0" xfId="5" applyNumberFormat="1" applyAlignment="1">
      <alignment vertical="justify"/>
    </xf>
    <xf numFmtId="0" fontId="8" fillId="0" borderId="0" xfId="5" applyFont="1" applyAlignment="1">
      <alignment horizontal="justify" vertical="justify"/>
    </xf>
    <xf numFmtId="2" fontId="12" fillId="0" borderId="0" xfId="5" applyNumberFormat="1" applyFont="1" applyAlignment="1">
      <alignment horizontal="center"/>
    </xf>
    <xf numFmtId="2" fontId="12" fillId="0" borderId="0" xfId="1" applyNumberFormat="1" applyFont="1" applyAlignment="1">
      <alignment horizontal="center"/>
    </xf>
    <xf numFmtId="0" fontId="6" fillId="0" borderId="0" xfId="5" applyFont="1"/>
    <xf numFmtId="164" fontId="6" fillId="0" borderId="4" xfId="5" applyNumberFormat="1" applyFont="1" applyBorder="1" applyAlignment="1">
      <alignment horizontal="center"/>
    </xf>
    <xf numFmtId="2" fontId="6" fillId="0" borderId="4" xfId="5" applyNumberFormat="1" applyFont="1" applyBorder="1" applyAlignment="1">
      <alignment horizontal="center"/>
    </xf>
    <xf numFmtId="0" fontId="6" fillId="0" borderId="0" xfId="5" applyFont="1" applyAlignment="1">
      <alignment horizontal="center" vertical="center"/>
    </xf>
    <xf numFmtId="2" fontId="6" fillId="0" borderId="0" xfId="5" applyNumberFormat="1" applyFont="1"/>
    <xf numFmtId="0" fontId="8" fillId="0" borderId="0" xfId="5" applyFont="1" applyAlignment="1">
      <alignment horizontal="center" vertical="center"/>
    </xf>
    <xf numFmtId="2" fontId="6" fillId="0" borderId="0" xfId="5" applyNumberFormat="1" applyFont="1" applyAlignment="1">
      <alignment horizontal="center" vertical="center"/>
    </xf>
    <xf numFmtId="0" fontId="6" fillId="0" borderId="0" xfId="5" applyFont="1" applyAlignment="1">
      <alignment horizontal="center" vertical="center" wrapText="1"/>
    </xf>
    <xf numFmtId="2" fontId="13" fillId="2" borderId="0" xfId="5" applyNumberFormat="1" applyFont="1" applyFill="1" applyAlignment="1">
      <alignment horizontal="center"/>
    </xf>
    <xf numFmtId="164" fontId="1" fillId="0" borderId="0" xfId="1" applyNumberFormat="1" applyFont="1" applyAlignment="1">
      <alignment horizontal="center" vertical="center"/>
    </xf>
    <xf numFmtId="164" fontId="1" fillId="0" borderId="0" xfId="5" applyNumberFormat="1" applyAlignment="1">
      <alignment horizontal="center" vertical="center"/>
    </xf>
    <xf numFmtId="164" fontId="1" fillId="0" borderId="0" xfId="5" applyNumberFormat="1"/>
    <xf numFmtId="2" fontId="14" fillId="0" borderId="0" xfId="5" applyNumberFormat="1" applyFont="1" applyAlignment="1">
      <alignment horizontal="center"/>
    </xf>
    <xf numFmtId="0" fontId="12" fillId="0" borderId="0" xfId="5" applyFont="1"/>
    <xf numFmtId="2" fontId="12" fillId="0" borderId="0" xfId="5" applyNumberFormat="1" applyFont="1"/>
    <xf numFmtId="0" fontId="14" fillId="0" borderId="0" xfId="5" applyFont="1"/>
    <xf numFmtId="0" fontId="12" fillId="0" borderId="0" xfId="5" applyFont="1" applyAlignment="1">
      <alignment vertical="justify"/>
    </xf>
    <xf numFmtId="164" fontId="12" fillId="0" borderId="0" xfId="5" applyNumberFormat="1" applyFont="1"/>
    <xf numFmtId="0" fontId="12" fillId="0" borderId="0" xfId="5" applyFont="1" applyAlignment="1">
      <alignment horizontal="center"/>
    </xf>
    <xf numFmtId="2" fontId="17" fillId="0" borderId="0" xfId="5" applyNumberFormat="1" applyFont="1" applyAlignment="1">
      <alignment horizontal="center"/>
    </xf>
    <xf numFmtId="0" fontId="17" fillId="0" borderId="0" xfId="5" applyFont="1"/>
    <xf numFmtId="2" fontId="17" fillId="0" borderId="0" xfId="1" applyNumberFormat="1" applyFont="1" applyAlignment="1">
      <alignment horizontal="center"/>
    </xf>
    <xf numFmtId="164" fontId="17" fillId="0" borderId="0" xfId="1" applyNumberFormat="1" applyFont="1" applyAlignment="1">
      <alignment horizontal="center"/>
    </xf>
    <xf numFmtId="2" fontId="17" fillId="0" borderId="0" xfId="1" applyNumberFormat="1" applyFont="1" applyAlignment="1">
      <alignment horizontal="center" vertical="center"/>
    </xf>
    <xf numFmtId="2" fontId="17" fillId="0" borderId="0" xfId="5" applyNumberFormat="1" applyFont="1" applyAlignment="1">
      <alignment horizontal="center" vertical="center"/>
    </xf>
    <xf numFmtId="0" fontId="17" fillId="0" borderId="0" xfId="1" applyFont="1"/>
    <xf numFmtId="164" fontId="17" fillId="0" borderId="0" xfId="1" applyNumberFormat="1" applyFont="1" applyAlignment="1">
      <alignment horizontal="center" vertical="center"/>
    </xf>
    <xf numFmtId="2" fontId="18" fillId="0" borderId="0" xfId="1" applyNumberFormat="1" applyFont="1" applyAlignment="1">
      <alignment horizontal="center"/>
    </xf>
    <xf numFmtId="0" fontId="19" fillId="0" borderId="0" xfId="5" applyFont="1" applyAlignment="1">
      <alignment horizontal="center" vertical="justify"/>
    </xf>
    <xf numFmtId="2" fontId="17" fillId="0" borderId="0" xfId="5" applyNumberFormat="1" applyFont="1"/>
    <xf numFmtId="164" fontId="17" fillId="0" borderId="0" xfId="5" applyNumberFormat="1" applyFont="1"/>
    <xf numFmtId="0" fontId="17" fillId="0" borderId="0" xfId="5" applyFont="1" applyAlignment="1">
      <alignment horizontal="center"/>
    </xf>
    <xf numFmtId="164" fontId="19" fillId="0" borderId="0" xfId="5" applyNumberFormat="1" applyFont="1" applyAlignment="1">
      <alignment horizontal="center" vertical="justify"/>
    </xf>
    <xf numFmtId="0" fontId="17" fillId="0" borderId="0" xfId="5" applyFont="1" applyAlignment="1">
      <alignment vertical="justify"/>
    </xf>
    <xf numFmtId="0" fontId="20" fillId="0" borderId="0" xfId="5" applyFont="1" applyAlignment="1">
      <alignment horizontal="center"/>
    </xf>
    <xf numFmtId="2" fontId="20" fillId="0" borderId="0" xfId="5" applyNumberFormat="1" applyFont="1" applyAlignment="1">
      <alignment horizontal="center"/>
    </xf>
    <xf numFmtId="0" fontId="20" fillId="0" borderId="0" xfId="5" applyFont="1"/>
    <xf numFmtId="164" fontId="17" fillId="0" borderId="0" xfId="5" applyNumberFormat="1" applyFont="1" applyAlignment="1">
      <alignment horizontal="center"/>
    </xf>
    <xf numFmtId="2" fontId="17" fillId="0" borderId="0" xfId="5" applyNumberFormat="1" applyFont="1" applyAlignment="1">
      <alignment vertical="justify"/>
    </xf>
    <xf numFmtId="0" fontId="17" fillId="0" borderId="0" xfId="5" applyFont="1" applyAlignment="1">
      <alignment horizontal="center" vertical="justify"/>
    </xf>
    <xf numFmtId="0" fontId="4" fillId="0" borderId="8" xfId="5" applyFont="1" applyBorder="1" applyAlignment="1">
      <alignment horizontal="center" vertical="justify"/>
    </xf>
    <xf numFmtId="0" fontId="4" fillId="0" borderId="4" xfId="5" applyFont="1" applyBorder="1" applyAlignment="1">
      <alignment horizontal="center" vertical="justify"/>
    </xf>
    <xf numFmtId="0" fontId="4" fillId="0" borderId="9" xfId="5" applyFont="1" applyBorder="1" applyAlignment="1">
      <alignment horizontal="center"/>
    </xf>
    <xf numFmtId="0" fontId="4" fillId="0" borderId="8" xfId="5" applyFont="1" applyBorder="1" applyAlignment="1">
      <alignment horizontal="center" vertical="center"/>
    </xf>
    <xf numFmtId="2" fontId="4" fillId="0" borderId="4" xfId="5" applyNumberFormat="1" applyFont="1" applyBorder="1" applyAlignment="1">
      <alignment horizontal="center" vertical="center"/>
    </xf>
    <xf numFmtId="2" fontId="4" fillId="0" borderId="9" xfId="5" applyNumberFormat="1" applyFont="1" applyBorder="1" applyAlignment="1">
      <alignment horizontal="center" vertical="center"/>
    </xf>
    <xf numFmtId="2" fontId="22" fillId="0" borderId="0" xfId="5" applyNumberFormat="1" applyFont="1" applyAlignment="1">
      <alignment vertical="justify"/>
    </xf>
    <xf numFmtId="164" fontId="22" fillId="0" borderId="0" xfId="5" applyNumberFormat="1" applyFont="1" applyAlignment="1">
      <alignment vertical="justify"/>
    </xf>
    <xf numFmtId="2" fontId="23" fillId="0" borderId="0" xfId="5" applyNumberFormat="1" applyFont="1" applyAlignment="1">
      <alignment vertical="justify"/>
    </xf>
    <xf numFmtId="164" fontId="23" fillId="0" borderId="0" xfId="5" applyNumberFormat="1" applyFont="1" applyAlignment="1">
      <alignment vertical="justify"/>
    </xf>
    <xf numFmtId="164" fontId="4" fillId="0" borderId="0" xfId="5" applyNumberFormat="1" applyFont="1" applyAlignment="1">
      <alignment vertical="justify"/>
    </xf>
    <xf numFmtId="2" fontId="24" fillId="0" borderId="0" xfId="5" applyNumberFormat="1" applyFont="1" applyAlignment="1">
      <alignment vertical="justify"/>
    </xf>
    <xf numFmtId="164" fontId="24" fillId="0" borderId="0" xfId="5" applyNumberFormat="1" applyFont="1" applyAlignment="1">
      <alignment vertical="justify"/>
    </xf>
    <xf numFmtId="0" fontId="25" fillId="0" borderId="13" xfId="6" applyFont="1" applyBorder="1" applyAlignment="1">
      <alignment horizontal="center"/>
    </xf>
    <xf numFmtId="0" fontId="25" fillId="0" borderId="14" xfId="6" applyFont="1" applyBorder="1"/>
    <xf numFmtId="0" fontId="25" fillId="0" borderId="15" xfId="6" applyFont="1" applyBorder="1"/>
    <xf numFmtId="0" fontId="25" fillId="0" borderId="0" xfId="6" applyFont="1"/>
    <xf numFmtId="0" fontId="25" fillId="0" borderId="16" xfId="6" applyFont="1" applyBorder="1" applyAlignment="1">
      <alignment horizontal="center"/>
    </xf>
    <xf numFmtId="164" fontId="25" fillId="0" borderId="0" xfId="6" applyNumberFormat="1" applyFont="1" applyAlignment="1">
      <alignment horizontal="center" vertical="center"/>
    </xf>
    <xf numFmtId="164" fontId="25" fillId="0" borderId="17" xfId="6" applyNumberFormat="1" applyFont="1" applyBorder="1" applyAlignment="1">
      <alignment horizontal="center" vertical="center"/>
    </xf>
    <xf numFmtId="1" fontId="25" fillId="0" borderId="0" xfId="6" applyNumberFormat="1" applyFont="1"/>
    <xf numFmtId="1" fontId="26" fillId="0" borderId="0" xfId="6" applyNumberFormat="1" applyFont="1"/>
    <xf numFmtId="0" fontId="25" fillId="0" borderId="0" xfId="6" applyFont="1" applyAlignment="1">
      <alignment horizontal="center" vertical="center"/>
    </xf>
    <xf numFmtId="0" fontId="25" fillId="0" borderId="17" xfId="6" applyFont="1" applyBorder="1" applyAlignment="1">
      <alignment horizontal="center" vertical="center"/>
    </xf>
    <xf numFmtId="0" fontId="27" fillId="0" borderId="0" xfId="6" applyFont="1"/>
    <xf numFmtId="0" fontId="1" fillId="0" borderId="16" xfId="6" applyBorder="1"/>
    <xf numFmtId="0" fontId="1" fillId="0" borderId="0" xfId="6"/>
    <xf numFmtId="0" fontId="1" fillId="0" borderId="17" xfId="6" applyBorder="1"/>
    <xf numFmtId="0" fontId="31" fillId="0" borderId="13" xfId="6" applyFont="1" applyBorder="1" applyAlignment="1">
      <alignment horizontal="center" vertical="top" wrapText="1"/>
    </xf>
    <xf numFmtId="0" fontId="31" fillId="0" borderId="14" xfId="6" applyFont="1" applyBorder="1" applyAlignment="1">
      <alignment horizontal="center" vertical="top" wrapText="1"/>
    </xf>
    <xf numFmtId="0" fontId="31" fillId="0" borderId="15" xfId="6" applyFont="1" applyBorder="1" applyAlignment="1">
      <alignment horizontal="center" vertical="top" wrapText="1"/>
    </xf>
    <xf numFmtId="0" fontId="31" fillId="0" borderId="16" xfId="6" applyFont="1" applyBorder="1" applyAlignment="1">
      <alignment horizontal="center" vertical="top" wrapText="1"/>
    </xf>
    <xf numFmtId="0" fontId="31" fillId="0" borderId="17" xfId="6" applyFont="1" applyBorder="1" applyAlignment="1">
      <alignment horizontal="center" vertical="top" wrapText="1"/>
    </xf>
    <xf numFmtId="0" fontId="1" fillId="0" borderId="18" xfId="6" applyBorder="1" applyAlignment="1">
      <alignment horizontal="justify" vertical="top"/>
    </xf>
    <xf numFmtId="0" fontId="1" fillId="0" borderId="19" xfId="6" applyBorder="1" applyAlignment="1">
      <alignment horizontal="justify" vertical="top"/>
    </xf>
    <xf numFmtId="0" fontId="1" fillId="0" borderId="20" xfId="6" applyBorder="1" applyAlignment="1">
      <alignment horizontal="justify" vertical="top"/>
    </xf>
    <xf numFmtId="0" fontId="1" fillId="0" borderId="18" xfId="6" applyBorder="1"/>
    <xf numFmtId="0" fontId="1" fillId="0" borderId="19" xfId="6" applyBorder="1"/>
    <xf numFmtId="0" fontId="33" fillId="0" borderId="0" xfId="6" applyFont="1"/>
    <xf numFmtId="2" fontId="25" fillId="0" borderId="0" xfId="6" applyNumberFormat="1" applyFont="1" applyAlignment="1">
      <alignment horizontal="center" vertical="center"/>
    </xf>
    <xf numFmtId="2" fontId="25" fillId="0" borderId="0" xfId="6" applyNumberFormat="1" applyFont="1"/>
    <xf numFmtId="0" fontId="27" fillId="0" borderId="17" xfId="6" applyFont="1" applyBorder="1"/>
    <xf numFmtId="0" fontId="31" fillId="0" borderId="0" xfId="6" applyFont="1" applyAlignment="1">
      <alignment horizontal="center" vertical="top" wrapText="1"/>
    </xf>
    <xf numFmtId="0" fontId="1" fillId="0" borderId="20" xfId="6" applyBorder="1"/>
    <xf numFmtId="0" fontId="31" fillId="0" borderId="0" xfId="6" applyFont="1"/>
    <xf numFmtId="0" fontId="31" fillId="0" borderId="19" xfId="6" applyFont="1" applyBorder="1"/>
    <xf numFmtId="0" fontId="31" fillId="0" borderId="18" xfId="6" applyFont="1" applyBorder="1" applyAlignment="1">
      <alignment horizontal="center"/>
    </xf>
    <xf numFmtId="0" fontId="31" fillId="0" borderId="19" xfId="6" applyFont="1" applyBorder="1" applyAlignment="1">
      <alignment horizontal="center"/>
    </xf>
    <xf numFmtId="0" fontId="31" fillId="0" borderId="20" xfId="6" applyFont="1" applyBorder="1" applyAlignment="1">
      <alignment horizontal="center"/>
    </xf>
    <xf numFmtId="0" fontId="32" fillId="0" borderId="13" xfId="6" applyFont="1" applyBorder="1" applyAlignment="1">
      <alignment horizontal="center"/>
    </xf>
    <xf numFmtId="0" fontId="32" fillId="0" borderId="14" xfId="6" applyFont="1" applyBorder="1" applyAlignment="1">
      <alignment horizontal="center"/>
    </xf>
    <xf numFmtId="0" fontId="32" fillId="0" borderId="15" xfId="6" applyFont="1" applyBorder="1" applyAlignment="1">
      <alignment horizontal="center"/>
    </xf>
    <xf numFmtId="0" fontId="31" fillId="0" borderId="16" xfId="6" applyFont="1" applyBorder="1" applyAlignment="1">
      <alignment horizontal="center"/>
    </xf>
    <xf numFmtId="0" fontId="31" fillId="0" borderId="0" xfId="6" applyFont="1" applyAlignment="1">
      <alignment horizontal="center"/>
    </xf>
    <xf numFmtId="0" fontId="31" fillId="0" borderId="17" xfId="6" applyFont="1" applyBorder="1" applyAlignment="1">
      <alignment horizontal="center"/>
    </xf>
    <xf numFmtId="0" fontId="1" fillId="0" borderId="14" xfId="6" applyBorder="1"/>
    <xf numFmtId="0" fontId="0" fillId="0" borderId="14" xfId="0" applyBorder="1"/>
    <xf numFmtId="0" fontId="28" fillId="0" borderId="0" xfId="6" applyFont="1" applyAlignment="1">
      <alignment horizontal="center"/>
    </xf>
    <xf numFmtId="0" fontId="30" fillId="0" borderId="13" xfId="6" applyFont="1" applyBorder="1" applyAlignment="1">
      <alignment horizontal="justify" vertical="center" wrapText="1"/>
    </xf>
    <xf numFmtId="0" fontId="30" fillId="0" borderId="14" xfId="6" applyFont="1" applyBorder="1" applyAlignment="1">
      <alignment horizontal="justify" vertical="center" wrapText="1"/>
    </xf>
    <xf numFmtId="0" fontId="30" fillId="0" borderId="15" xfId="6" applyFont="1" applyBorder="1" applyAlignment="1">
      <alignment horizontal="justify" vertical="center" wrapText="1"/>
    </xf>
    <xf numFmtId="0" fontId="30" fillId="0" borderId="16" xfId="6" applyFont="1" applyBorder="1" applyAlignment="1">
      <alignment horizontal="justify" vertical="center" wrapText="1"/>
    </xf>
    <xf numFmtId="0" fontId="30" fillId="0" borderId="0" xfId="6" applyFont="1" applyAlignment="1">
      <alignment horizontal="justify" vertical="center" wrapText="1"/>
    </xf>
    <xf numFmtId="0" fontId="30" fillId="0" borderId="17" xfId="6" applyFont="1" applyBorder="1" applyAlignment="1">
      <alignment horizontal="justify" vertical="center" wrapText="1"/>
    </xf>
    <xf numFmtId="0" fontId="30" fillId="0" borderId="18" xfId="6" applyFont="1" applyBorder="1" applyAlignment="1">
      <alignment horizontal="justify" vertical="center" wrapText="1"/>
    </xf>
    <xf numFmtId="0" fontId="30" fillId="0" borderId="19" xfId="6" applyFont="1" applyBorder="1" applyAlignment="1">
      <alignment horizontal="justify" vertical="center" wrapText="1"/>
    </xf>
    <xf numFmtId="0" fontId="30" fillId="0" borderId="20" xfId="6" applyFont="1" applyBorder="1" applyAlignment="1">
      <alignment horizontal="justify" vertical="center" wrapText="1"/>
    </xf>
    <xf numFmtId="0" fontId="29" fillId="0" borderId="1" xfId="6" applyFont="1" applyBorder="1" applyAlignment="1">
      <alignment horizontal="center"/>
    </xf>
    <xf numFmtId="0" fontId="29" fillId="0" borderId="2" xfId="6" applyFont="1" applyBorder="1" applyAlignment="1">
      <alignment horizontal="center"/>
    </xf>
    <xf numFmtId="0" fontId="29" fillId="0" borderId="3" xfId="6" applyFont="1" applyBorder="1" applyAlignment="1">
      <alignment horizontal="center"/>
    </xf>
    <xf numFmtId="0" fontId="15" fillId="0" borderId="0" xfId="8" applyFont="1" applyAlignment="1">
      <alignment horizontal="center" vertical="top" wrapText="1"/>
    </xf>
    <xf numFmtId="164" fontId="17" fillId="0" borderId="0" xfId="1" applyNumberFormat="1" applyFont="1" applyAlignment="1">
      <alignment horizontal="center"/>
    </xf>
    <xf numFmtId="0" fontId="17" fillId="0" borderId="0" xfId="5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/>
    <xf numFmtId="0" fontId="1" fillId="0" borderId="0" xfId="5" applyAlignment="1">
      <alignment horizontal="center"/>
    </xf>
    <xf numFmtId="0" fontId="0" fillId="0" borderId="0" xfId="0" applyAlignment="1">
      <alignment horizontal="center"/>
    </xf>
    <xf numFmtId="164" fontId="1" fillId="0" borderId="0" xfId="1" applyNumberFormat="1" applyFont="1" applyAlignment="1">
      <alignment horizontal="center"/>
    </xf>
    <xf numFmtId="0" fontId="4" fillId="0" borderId="5" xfId="5" applyFont="1" applyBorder="1" applyAlignment="1">
      <alignment horizontal="center" vertical="justify"/>
    </xf>
    <xf numFmtId="0" fontId="4" fillId="0" borderId="6" xfId="5" applyFont="1" applyBorder="1" applyAlignment="1">
      <alignment horizontal="center" vertical="justify"/>
    </xf>
    <xf numFmtId="0" fontId="4" fillId="0" borderId="7" xfId="5" applyFont="1" applyBorder="1" applyAlignment="1">
      <alignment horizontal="center" vertical="justify"/>
    </xf>
    <xf numFmtId="0" fontId="22" fillId="0" borderId="10" xfId="5" applyFont="1" applyBorder="1" applyAlignment="1">
      <alignment horizontal="center" vertical="justify"/>
    </xf>
    <xf numFmtId="0" fontId="22" fillId="0" borderId="11" xfId="5" applyFont="1" applyBorder="1" applyAlignment="1">
      <alignment horizontal="center" vertical="justify"/>
    </xf>
    <xf numFmtId="0" fontId="22" fillId="0" borderId="12" xfId="5" applyFont="1" applyBorder="1" applyAlignment="1">
      <alignment horizontal="center" vertical="justify"/>
    </xf>
    <xf numFmtId="0" fontId="3" fillId="0" borderId="0" xfId="5" applyFont="1" applyAlignment="1">
      <alignment horizontal="center" vertical="justify"/>
    </xf>
    <xf numFmtId="2" fontId="1" fillId="0" borderId="0" xfId="1" applyNumberFormat="1" applyFont="1" applyAlignment="1">
      <alignment horizontal="center"/>
    </xf>
    <xf numFmtId="0" fontId="8" fillId="0" borderId="0" xfId="5" applyFont="1" applyAlignment="1">
      <alignment horizontal="justify" vertical="justify"/>
    </xf>
    <xf numFmtId="0" fontId="6" fillId="0" borderId="1" xfId="5" applyFont="1" applyBorder="1" applyAlignment="1">
      <alignment horizontal="center"/>
    </xf>
    <xf numFmtId="0" fontId="6" fillId="0" borderId="2" xfId="5" applyFont="1" applyBorder="1" applyAlignment="1">
      <alignment horizontal="center"/>
    </xf>
    <xf numFmtId="0" fontId="6" fillId="0" borderId="3" xfId="5" applyFont="1" applyBorder="1" applyAlignment="1">
      <alignment horizontal="center"/>
    </xf>
    <xf numFmtId="0" fontId="6" fillId="0" borderId="0" xfId="5" applyFont="1" applyAlignment="1">
      <alignment horizontal="center"/>
    </xf>
    <xf numFmtId="0" fontId="13" fillId="2" borderId="0" xfId="5" applyFont="1" applyFill="1" applyAlignment="1">
      <alignment horizontal="center"/>
    </xf>
    <xf numFmtId="0" fontId="3" fillId="0" borderId="0" xfId="5" applyFont="1" applyAlignment="1">
      <alignment horizontal="center" vertical="center" wrapText="1"/>
    </xf>
  </cellXfs>
  <cellStyles count="18">
    <cellStyle name="Comma 2" xfId="2" xr:uid="{00000000-0005-0000-0000-000000000000}"/>
    <cellStyle name="Comma 3" xfId="12" xr:uid="{00000000-0005-0000-0000-000001000000}"/>
    <cellStyle name="Normal" xfId="0" builtinId="0"/>
    <cellStyle name="Normal 2" xfId="1" xr:uid="{00000000-0005-0000-0000-000003000000}"/>
    <cellStyle name="Normal 2 2" xfId="3" xr:uid="{00000000-0005-0000-0000-000004000000}"/>
    <cellStyle name="Normal 2 2 2" xfId="6" xr:uid="{00000000-0005-0000-0000-000005000000}"/>
    <cellStyle name="Normal 2 2 2 2" xfId="7" xr:uid="{00000000-0005-0000-0000-000006000000}"/>
    <cellStyle name="Normal 2 2 2 3" xfId="13" xr:uid="{00000000-0005-0000-0000-000007000000}"/>
    <cellStyle name="Normal 2 2 3" xfId="14" xr:uid="{00000000-0005-0000-0000-000008000000}"/>
    <cellStyle name="Normal 2 3" xfId="5" xr:uid="{00000000-0005-0000-0000-000009000000}"/>
    <cellStyle name="Normal 2 4" xfId="9" xr:uid="{00000000-0005-0000-0000-00000A000000}"/>
    <cellStyle name="Normal 2 4 2" xfId="10" xr:uid="{00000000-0005-0000-0000-00000B000000}"/>
    <cellStyle name="Normal 2 5" xfId="15" xr:uid="{00000000-0005-0000-0000-00000C000000}"/>
    <cellStyle name="Normal 2 5 2" xfId="11" xr:uid="{00000000-0005-0000-0000-00000D000000}"/>
    <cellStyle name="Normal 3" xfId="4" xr:uid="{00000000-0005-0000-0000-00000E000000}"/>
    <cellStyle name="Normal 3 2" xfId="8" xr:uid="{00000000-0005-0000-0000-00000F000000}"/>
    <cellStyle name="Normal 4" xfId="16" xr:uid="{00000000-0005-0000-0000-000010000000}"/>
    <cellStyle name="Normal 4 2" xfId="17" xr:uid="{00000000-0005-0000-0000-00001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51219684495961"/>
          <c:y val="8.7283671933784807E-2"/>
          <c:w val="0.86626225527784562"/>
          <c:h val="0.60948081264108356"/>
        </c:manualLayout>
      </c:layout>
      <c:lineChart>
        <c:grouping val="standard"/>
        <c:varyColors val="0"/>
        <c:ser>
          <c:idx val="1"/>
          <c:order val="0"/>
          <c:spPr>
            <a:ln w="12700">
              <a:solidFill>
                <a:srgbClr val="000000"/>
              </a:solidFill>
              <a:prstDash val="lgDashDot"/>
            </a:ln>
          </c:spPr>
          <c:marker>
            <c:symbol val="triangl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Bhangar khal'!$B$2:$AF$2</c:f>
              <c:numCache>
                <c:formatCode>0.000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1.3</c:v>
                </c:pt>
                <c:pt idx="16">
                  <c:v>1.4</c:v>
                </c:pt>
                <c:pt idx="17">
                  <c:v>1.5</c:v>
                </c:pt>
                <c:pt idx="18">
                  <c:v>1.6</c:v>
                </c:pt>
                <c:pt idx="19">
                  <c:v>1.7</c:v>
                </c:pt>
                <c:pt idx="20">
                  <c:v>1.8</c:v>
                </c:pt>
                <c:pt idx="21">
                  <c:v>1.9</c:v>
                </c:pt>
                <c:pt idx="22">
                  <c:v>2</c:v>
                </c:pt>
                <c:pt idx="23">
                  <c:v>2.1</c:v>
                </c:pt>
                <c:pt idx="24">
                  <c:v>2.2000000000000002</c:v>
                </c:pt>
                <c:pt idx="25">
                  <c:v>2.2999999999999998</c:v>
                </c:pt>
                <c:pt idx="26">
                  <c:v>2.4</c:v>
                </c:pt>
                <c:pt idx="27">
                  <c:v>2.5</c:v>
                </c:pt>
                <c:pt idx="28">
                  <c:v>2.6</c:v>
                </c:pt>
                <c:pt idx="29">
                  <c:v>2.6819999999999999</c:v>
                </c:pt>
              </c:numCache>
            </c:numRef>
          </c:cat>
          <c:val>
            <c:numRef>
              <c:f>'Long section Bhangar khal'!$B$3:$AF$3</c:f>
              <c:numCache>
                <c:formatCode>0.00</c:formatCode>
                <c:ptCount val="31"/>
                <c:pt idx="0">
                  <c:v>-0.68799999999999994</c:v>
                </c:pt>
                <c:pt idx="1">
                  <c:v>-0.73799999999999999</c:v>
                </c:pt>
                <c:pt idx="2">
                  <c:v>-0.79300000000000004</c:v>
                </c:pt>
                <c:pt idx="3">
                  <c:v>-0.55000000000000004</c:v>
                </c:pt>
                <c:pt idx="4">
                  <c:v>-0.62</c:v>
                </c:pt>
                <c:pt idx="5">
                  <c:v>-0.59899999999999998</c:v>
                </c:pt>
                <c:pt idx="6">
                  <c:v>-0.497</c:v>
                </c:pt>
                <c:pt idx="7">
                  <c:v>-0.34699999999999998</c:v>
                </c:pt>
                <c:pt idx="8">
                  <c:v>-0.40500000000000003</c:v>
                </c:pt>
                <c:pt idx="9">
                  <c:v>-0.35499999999999998</c:v>
                </c:pt>
                <c:pt idx="10">
                  <c:v>-0.379</c:v>
                </c:pt>
                <c:pt idx="11">
                  <c:v>-0.39500000000000002</c:v>
                </c:pt>
                <c:pt idx="12" formatCode="General">
                  <c:v>-0.43</c:v>
                </c:pt>
                <c:pt idx="13" formatCode="General">
                  <c:v>-0.39</c:v>
                </c:pt>
                <c:pt idx="14" formatCode="General">
                  <c:v>-0.86399999999999999</c:v>
                </c:pt>
                <c:pt idx="15" formatCode="General">
                  <c:v>-0.92100000000000004</c:v>
                </c:pt>
                <c:pt idx="16" formatCode="General">
                  <c:v>-0.84499999999999997</c:v>
                </c:pt>
                <c:pt idx="17" formatCode="General">
                  <c:v>-0.27200000000000002</c:v>
                </c:pt>
                <c:pt idx="18" formatCode="General">
                  <c:v>-0.68200000000000005</c:v>
                </c:pt>
                <c:pt idx="19" formatCode="General">
                  <c:v>-0.63</c:v>
                </c:pt>
                <c:pt idx="20" formatCode="General">
                  <c:v>-0.57399999999999995</c:v>
                </c:pt>
                <c:pt idx="21" formatCode="General">
                  <c:v>-0.79100000000000004</c:v>
                </c:pt>
                <c:pt idx="22" formatCode="General">
                  <c:v>-0.68600000000000005</c:v>
                </c:pt>
                <c:pt idx="23" formatCode="General">
                  <c:v>-0.38100000000000001</c:v>
                </c:pt>
                <c:pt idx="24" formatCode="General">
                  <c:v>-0.75700000000000001</c:v>
                </c:pt>
                <c:pt idx="25" formatCode="General">
                  <c:v>-0.82699999999999996</c:v>
                </c:pt>
                <c:pt idx="26" formatCode="General">
                  <c:v>-0.73599999999999999</c:v>
                </c:pt>
                <c:pt idx="27" formatCode="General">
                  <c:v>-0.628</c:v>
                </c:pt>
                <c:pt idx="28" formatCode="General">
                  <c:v>-2.2349999999999999</c:v>
                </c:pt>
                <c:pt idx="29" formatCode="General">
                  <c:v>-1.891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D-48FA-B347-DE7B63634F48}"/>
            </c:ext>
          </c:extLst>
        </c:ser>
        <c:ser>
          <c:idx val="0"/>
          <c:order val="1"/>
          <c:spPr>
            <a:ln w="12700">
              <a:solidFill>
                <a:srgbClr val="000000"/>
              </a:solidFill>
              <a:prstDash val="lgDashDotDot"/>
            </a:ln>
          </c:spPr>
          <c:marker>
            <c:symbol val="circle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'Long section Bhangar khal'!$B$2:$AF$2</c:f>
              <c:numCache>
                <c:formatCode>0.000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1.3</c:v>
                </c:pt>
                <c:pt idx="16">
                  <c:v>1.4</c:v>
                </c:pt>
                <c:pt idx="17">
                  <c:v>1.5</c:v>
                </c:pt>
                <c:pt idx="18">
                  <c:v>1.6</c:v>
                </c:pt>
                <c:pt idx="19">
                  <c:v>1.7</c:v>
                </c:pt>
                <c:pt idx="20">
                  <c:v>1.8</c:v>
                </c:pt>
                <c:pt idx="21">
                  <c:v>1.9</c:v>
                </c:pt>
                <c:pt idx="22">
                  <c:v>2</c:v>
                </c:pt>
                <c:pt idx="23">
                  <c:v>2.1</c:v>
                </c:pt>
                <c:pt idx="24">
                  <c:v>2.2000000000000002</c:v>
                </c:pt>
                <c:pt idx="25">
                  <c:v>2.2999999999999998</c:v>
                </c:pt>
                <c:pt idx="26">
                  <c:v>2.4</c:v>
                </c:pt>
                <c:pt idx="27">
                  <c:v>2.5</c:v>
                </c:pt>
                <c:pt idx="28">
                  <c:v>2.6</c:v>
                </c:pt>
                <c:pt idx="29">
                  <c:v>2.6819999999999999</c:v>
                </c:pt>
              </c:numCache>
            </c:numRef>
          </c:cat>
          <c:val>
            <c:numRef>
              <c:f>'Long section Bhangar khal'!$B$4:$AF$4</c:f>
              <c:numCache>
                <c:formatCode>0.00</c:formatCode>
                <c:ptCount val="31"/>
                <c:pt idx="0">
                  <c:v>1.7370000000000001</c:v>
                </c:pt>
                <c:pt idx="1">
                  <c:v>0.69199999999999995</c:v>
                </c:pt>
                <c:pt idx="2">
                  <c:v>0.36699999999999999</c:v>
                </c:pt>
                <c:pt idx="3">
                  <c:v>0.312</c:v>
                </c:pt>
                <c:pt idx="4">
                  <c:v>0.40400000000000003</c:v>
                </c:pt>
                <c:pt idx="5">
                  <c:v>1.6930000000000001</c:v>
                </c:pt>
                <c:pt idx="6">
                  <c:v>1.873</c:v>
                </c:pt>
                <c:pt idx="7">
                  <c:v>0.35299999999999998</c:v>
                </c:pt>
                <c:pt idx="8">
                  <c:v>0.39500000000000002</c:v>
                </c:pt>
                <c:pt idx="9">
                  <c:v>0.20499999999999999</c:v>
                </c:pt>
                <c:pt idx="10">
                  <c:v>0.311</c:v>
                </c:pt>
                <c:pt idx="11">
                  <c:v>0.36</c:v>
                </c:pt>
                <c:pt idx="12" formatCode="General">
                  <c:v>0.32</c:v>
                </c:pt>
                <c:pt idx="13" formatCode="General">
                  <c:v>0.309</c:v>
                </c:pt>
                <c:pt idx="14" formatCode="General">
                  <c:v>0.29599999999999999</c:v>
                </c:pt>
                <c:pt idx="15" formatCode="General">
                  <c:v>0.27100000000000002</c:v>
                </c:pt>
                <c:pt idx="16" formatCode="General">
                  <c:v>0.27600000000000002</c:v>
                </c:pt>
                <c:pt idx="17" formatCode="General">
                  <c:v>0.13800000000000001</c:v>
                </c:pt>
                <c:pt idx="18" formatCode="General">
                  <c:v>-4.2000000000000003E-2</c:v>
                </c:pt>
                <c:pt idx="19" formatCode="General">
                  <c:v>-8.1000000000000003E-2</c:v>
                </c:pt>
                <c:pt idx="20" formatCode="General">
                  <c:v>1.4259999999999999</c:v>
                </c:pt>
                <c:pt idx="21" formatCode="General">
                  <c:v>1.8260000000000001</c:v>
                </c:pt>
                <c:pt idx="22" formatCode="General">
                  <c:v>1.9259999999999999</c:v>
                </c:pt>
                <c:pt idx="23" formatCode="General">
                  <c:v>1.119</c:v>
                </c:pt>
                <c:pt idx="24" formatCode="General">
                  <c:v>2.173</c:v>
                </c:pt>
                <c:pt idx="25" formatCode="General">
                  <c:v>2.1230000000000002</c:v>
                </c:pt>
                <c:pt idx="26" formatCode="General">
                  <c:v>1.804</c:v>
                </c:pt>
                <c:pt idx="27" formatCode="General">
                  <c:v>1.6970000000000001</c:v>
                </c:pt>
                <c:pt idx="28" formatCode="General">
                  <c:v>0.435</c:v>
                </c:pt>
                <c:pt idx="29" formatCode="General">
                  <c:v>0.99299999999999999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D-48FA-B347-DE7B63634F48}"/>
            </c:ext>
          </c:extLst>
        </c:ser>
        <c:ser>
          <c:idx val="2"/>
          <c:order val="2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squar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'Long section Bhangar khal'!$B$2:$AF$2</c:f>
              <c:numCache>
                <c:formatCode>0.000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0.8</c:v>
                </c:pt>
                <c:pt idx="11">
                  <c:v>0.9</c:v>
                </c:pt>
                <c:pt idx="12">
                  <c:v>1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1.3</c:v>
                </c:pt>
                <c:pt idx="16">
                  <c:v>1.4</c:v>
                </c:pt>
                <c:pt idx="17">
                  <c:v>1.5</c:v>
                </c:pt>
                <c:pt idx="18">
                  <c:v>1.6</c:v>
                </c:pt>
                <c:pt idx="19">
                  <c:v>1.7</c:v>
                </c:pt>
                <c:pt idx="20">
                  <c:v>1.8</c:v>
                </c:pt>
                <c:pt idx="21">
                  <c:v>1.9</c:v>
                </c:pt>
                <c:pt idx="22">
                  <c:v>2</c:v>
                </c:pt>
                <c:pt idx="23">
                  <c:v>2.1</c:v>
                </c:pt>
                <c:pt idx="24">
                  <c:v>2.2000000000000002</c:v>
                </c:pt>
                <c:pt idx="25">
                  <c:v>2.2999999999999998</c:v>
                </c:pt>
                <c:pt idx="26">
                  <c:v>2.4</c:v>
                </c:pt>
                <c:pt idx="27">
                  <c:v>2.5</c:v>
                </c:pt>
                <c:pt idx="28">
                  <c:v>2.6</c:v>
                </c:pt>
                <c:pt idx="29">
                  <c:v>2.6819999999999999</c:v>
                </c:pt>
              </c:numCache>
            </c:numRef>
          </c:cat>
          <c:val>
            <c:numRef>
              <c:f>'Long section Bhangar khal'!$B$5:$AF$5</c:f>
              <c:numCache>
                <c:formatCode>0.00</c:formatCode>
                <c:ptCount val="31"/>
                <c:pt idx="0">
                  <c:v>0.77200000000000002</c:v>
                </c:pt>
                <c:pt idx="1">
                  <c:v>1.242</c:v>
                </c:pt>
                <c:pt idx="2">
                  <c:v>1.7969999999999999</c:v>
                </c:pt>
                <c:pt idx="3">
                  <c:v>0.48899999999999999</c:v>
                </c:pt>
                <c:pt idx="4">
                  <c:v>1.88</c:v>
                </c:pt>
                <c:pt idx="5">
                  <c:v>0.63300000000000001</c:v>
                </c:pt>
                <c:pt idx="6">
                  <c:v>1.8180000000000001</c:v>
                </c:pt>
                <c:pt idx="7">
                  <c:v>1.7929999999999999</c:v>
                </c:pt>
                <c:pt idx="8">
                  <c:v>0.185</c:v>
                </c:pt>
                <c:pt idx="9">
                  <c:v>1.8340000000000001</c:v>
                </c:pt>
                <c:pt idx="10">
                  <c:v>1.581</c:v>
                </c:pt>
                <c:pt idx="11">
                  <c:v>2.06</c:v>
                </c:pt>
                <c:pt idx="12" formatCode="General">
                  <c:v>1.909</c:v>
                </c:pt>
                <c:pt idx="13" formatCode="General">
                  <c:v>1.8</c:v>
                </c:pt>
                <c:pt idx="14" formatCode="General">
                  <c:v>1.8859999999999999</c:v>
                </c:pt>
                <c:pt idx="15" formatCode="General">
                  <c:v>0.26100000000000001</c:v>
                </c:pt>
                <c:pt idx="16" formatCode="General">
                  <c:v>0.29599999999999999</c:v>
                </c:pt>
                <c:pt idx="17" formatCode="General">
                  <c:v>0.14799999999999999</c:v>
                </c:pt>
                <c:pt idx="18" formatCode="General">
                  <c:v>-1.2E-2</c:v>
                </c:pt>
                <c:pt idx="19" formatCode="General">
                  <c:v>0.38</c:v>
                </c:pt>
                <c:pt idx="20" formatCode="General">
                  <c:v>1.9810000000000001</c:v>
                </c:pt>
                <c:pt idx="21" formatCode="General">
                  <c:v>1.734</c:v>
                </c:pt>
                <c:pt idx="22" formatCode="General">
                  <c:v>1.88</c:v>
                </c:pt>
                <c:pt idx="23" formatCode="General">
                  <c:v>0.33600000000000002</c:v>
                </c:pt>
                <c:pt idx="24" formatCode="General">
                  <c:v>0.373</c:v>
                </c:pt>
                <c:pt idx="25" formatCode="General">
                  <c:v>0.40799999999999997</c:v>
                </c:pt>
                <c:pt idx="26" formatCode="General">
                  <c:v>0.41399999999999998</c:v>
                </c:pt>
                <c:pt idx="27" formatCode="General">
                  <c:v>1.5209999999999999</c:v>
                </c:pt>
                <c:pt idx="28" formatCode="General">
                  <c:v>0.66400000000000003</c:v>
                </c:pt>
                <c:pt idx="29" formatCode="General">
                  <c:v>0.75900000000000001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CD-48FA-B347-DE7B63634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54976"/>
        <c:axId val="207861632"/>
      </c:lineChart>
      <c:catAx>
        <c:axId val="2078549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in m.</a:t>
                </a:r>
              </a:p>
            </c:rich>
          </c:tx>
          <c:layout>
            <c:manualLayout>
              <c:xMode val="edge"/>
              <c:yMode val="edge"/>
              <c:x val="0.48530945643806533"/>
              <c:y val="0.920993227990970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61632"/>
        <c:crosses val="autoZero"/>
        <c:auto val="1"/>
        <c:lblAlgn val="ctr"/>
        <c:lblOffset val="100"/>
        <c:tickMarkSkip val="1"/>
        <c:noMultiLvlLbl val="0"/>
      </c:catAx>
      <c:valAx>
        <c:axId val="207861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R.L. in m.</a:t>
                </a:r>
              </a:p>
            </c:rich>
          </c:tx>
          <c:layout>
            <c:manualLayout>
              <c:xMode val="edge"/>
              <c:yMode val="edge"/>
              <c:x val="5.0658532548296326E-3"/>
              <c:y val="0.320541760722347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54976"/>
        <c:crosses val="autoZero"/>
        <c:crossBetween val="between"/>
        <c:majorUnit val="2"/>
        <c:minorUnit val="1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 rtl="0"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khal (Data)'!$B$41:$B$62</c:f>
              <c:numCache>
                <c:formatCode>0.00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19</c:v>
                </c:pt>
              </c:numCache>
            </c:numRef>
          </c:xVal>
          <c:yVal>
            <c:numRef>
              <c:f>'Bhangar khal (Data)'!$C$41:$C$62</c:f>
              <c:numCache>
                <c:formatCode>0.000</c:formatCode>
                <c:ptCount val="22"/>
                <c:pt idx="0">
                  <c:v>0.38600000000000001</c:v>
                </c:pt>
                <c:pt idx="1">
                  <c:v>0.377</c:v>
                </c:pt>
                <c:pt idx="2">
                  <c:v>0.36699999999999999</c:v>
                </c:pt>
                <c:pt idx="3">
                  <c:v>-0.253</c:v>
                </c:pt>
                <c:pt idx="4">
                  <c:v>-0.504</c:v>
                </c:pt>
                <c:pt idx="5">
                  <c:v>-0.73299999999999998</c:v>
                </c:pt>
                <c:pt idx="6">
                  <c:v>-0.79300000000000004</c:v>
                </c:pt>
                <c:pt idx="7">
                  <c:v>-0.73399999999999999</c:v>
                </c:pt>
                <c:pt idx="8">
                  <c:v>-0.505</c:v>
                </c:pt>
                <c:pt idx="9">
                  <c:v>-0.248</c:v>
                </c:pt>
                <c:pt idx="10">
                  <c:v>1.7969999999999999</c:v>
                </c:pt>
                <c:pt idx="11">
                  <c:v>1.792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EB-41CF-9911-81A4EE379B10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khal (Data)'!$I$41:$I$62</c:f>
            </c:numRef>
          </c:xVal>
          <c:yVal>
            <c:numRef>
              <c:f>'Bhangar khal (Data)'!$J$41:$J$62</c:f>
            </c:numRef>
          </c:yVal>
          <c:smooth val="0"/>
          <c:extLst>
            <c:ext xmlns:c16="http://schemas.microsoft.com/office/drawing/2014/chart" uri="{C3380CC4-5D6E-409C-BE32-E72D297353CC}">
              <c16:uniqueId val="{00000001-8DEB-41CF-9911-81A4EE379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92960"/>
        <c:axId val="208394496"/>
      </c:scatterChart>
      <c:valAx>
        <c:axId val="2083929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94496"/>
        <c:crosses val="autoZero"/>
        <c:crossBetween val="midCat"/>
      </c:valAx>
      <c:valAx>
        <c:axId val="20839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929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khal (Data)'!$B$64:$B$79</c:f>
              <c:numCache>
                <c:formatCode>0.00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9.5</c:v>
                </c:pt>
                <c:pt idx="7">
                  <c:v>10</c:v>
                </c:pt>
                <c:pt idx="8">
                  <c:v>10.5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</c:numCache>
            </c:numRef>
          </c:xVal>
          <c:yVal>
            <c:numRef>
              <c:f>'Bhangar khal (Data)'!$C$64:$C$79</c:f>
              <c:numCache>
                <c:formatCode>0.000</c:formatCode>
                <c:ptCount val="16"/>
                <c:pt idx="0">
                  <c:v>-0.92500000000000004</c:v>
                </c:pt>
                <c:pt idx="1">
                  <c:v>-0.71199999999999997</c:v>
                </c:pt>
                <c:pt idx="2">
                  <c:v>-0.45</c:v>
                </c:pt>
                <c:pt idx="3">
                  <c:v>0.314</c:v>
                </c:pt>
                <c:pt idx="4">
                  <c:v>0.312</c:v>
                </c:pt>
                <c:pt idx="5">
                  <c:v>-6.0999999999999999E-2</c:v>
                </c:pt>
                <c:pt idx="6">
                  <c:v>-0.311</c:v>
                </c:pt>
                <c:pt idx="7">
                  <c:v>-0.502</c:v>
                </c:pt>
                <c:pt idx="8">
                  <c:v>-0.55000000000000004</c:v>
                </c:pt>
                <c:pt idx="9">
                  <c:v>-0.501</c:v>
                </c:pt>
                <c:pt idx="10">
                  <c:v>-0.312</c:v>
                </c:pt>
                <c:pt idx="11">
                  <c:v>-0.06</c:v>
                </c:pt>
                <c:pt idx="12">
                  <c:v>0.48899999999999999</c:v>
                </c:pt>
                <c:pt idx="13">
                  <c:v>0.51500000000000001</c:v>
                </c:pt>
                <c:pt idx="14">
                  <c:v>2.08</c:v>
                </c:pt>
                <c:pt idx="15">
                  <c:v>2.0750000000000002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16-42C9-BEF4-934900D6877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khal (Data)'!$I$64:$I$79</c:f>
            </c:numRef>
          </c:xVal>
          <c:yVal>
            <c:numRef>
              <c:f>'Bhangar khal (Data)'!$J$64:$J$79</c:f>
            </c:numRef>
          </c:yVal>
          <c:smooth val="0"/>
          <c:extLst>
            <c:ext xmlns:c16="http://schemas.microsoft.com/office/drawing/2014/chart" uri="{C3380CC4-5D6E-409C-BE32-E72D297353CC}">
              <c16:uniqueId val="{00000001-E216-42C9-BEF4-934900D6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45024"/>
        <c:axId val="212602880"/>
      </c:scatterChart>
      <c:valAx>
        <c:axId val="21174502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602880"/>
        <c:crosses val="autoZero"/>
        <c:crossBetween val="midCat"/>
      </c:valAx>
      <c:valAx>
        <c:axId val="212602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7450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khal (Data)'!$B$81:$B$94</c:f>
              <c:numCache>
                <c:formatCode>0.00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6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19</c:v>
                </c:pt>
              </c:numCache>
            </c:numRef>
          </c:xVal>
          <c:yVal>
            <c:numRef>
              <c:f>'Bhangar khal (Data)'!$C$81:$C$94</c:f>
              <c:numCache>
                <c:formatCode>0.000</c:formatCode>
                <c:ptCount val="14"/>
                <c:pt idx="0">
                  <c:v>-1.1299999999999999</c:v>
                </c:pt>
                <c:pt idx="1">
                  <c:v>-0.73</c:v>
                </c:pt>
                <c:pt idx="2">
                  <c:v>-0.43</c:v>
                </c:pt>
                <c:pt idx="3">
                  <c:v>0.39500000000000002</c:v>
                </c:pt>
                <c:pt idx="4">
                  <c:v>0.40400000000000003</c:v>
                </c:pt>
                <c:pt idx="5">
                  <c:v>-0.14499999999999999</c:v>
                </c:pt>
                <c:pt idx="6">
                  <c:v>-0.39100000000000001</c:v>
                </c:pt>
                <c:pt idx="7">
                  <c:v>-0.58199999999999996</c:v>
                </c:pt>
                <c:pt idx="8">
                  <c:v>-0.62</c:v>
                </c:pt>
                <c:pt idx="9">
                  <c:v>-0.58099999999999996</c:v>
                </c:pt>
                <c:pt idx="10">
                  <c:v>-0.39200000000000002</c:v>
                </c:pt>
                <c:pt idx="11">
                  <c:v>-0.14000000000000001</c:v>
                </c:pt>
                <c:pt idx="12">
                  <c:v>1.88</c:v>
                </c:pt>
                <c:pt idx="13">
                  <c:v>1.8720000000000001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BF-4680-BB9D-1FAE3548C83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khal (Data)'!$I$82:$I$94</c:f>
            </c:numRef>
          </c:xVal>
          <c:yVal>
            <c:numRef>
              <c:f>'Bhangar khal (Data)'!$J$82:$J$94</c:f>
            </c:numRef>
          </c:yVal>
          <c:smooth val="0"/>
          <c:extLst>
            <c:ext xmlns:c16="http://schemas.microsoft.com/office/drawing/2014/chart" uri="{C3380CC4-5D6E-409C-BE32-E72D297353CC}">
              <c16:uniqueId val="{00000001-1ABF-4680-BB9D-1FAE3548C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32320"/>
        <c:axId val="212633856"/>
      </c:scatterChart>
      <c:valAx>
        <c:axId val="2126323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633856"/>
        <c:crosses val="autoZero"/>
        <c:crossBetween val="midCat"/>
      </c:valAx>
      <c:valAx>
        <c:axId val="212633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6323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khal (Data)'!$B$96:$B$110</c:f>
              <c:numCache>
                <c:formatCode>0.00</c:formatCode>
                <c:ptCount val="15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17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33</c:v>
                </c:pt>
              </c:numCache>
            </c:numRef>
          </c:xVal>
          <c:yVal>
            <c:numRef>
              <c:f>'Bhangar khal (Data)'!$C$96:$C$110</c:f>
              <c:numCache>
                <c:formatCode>0.000</c:formatCode>
                <c:ptCount val="15"/>
                <c:pt idx="0">
                  <c:v>1.702</c:v>
                </c:pt>
                <c:pt idx="1">
                  <c:v>1.6930000000000001</c:v>
                </c:pt>
                <c:pt idx="2">
                  <c:v>-7.0000000000000001E-3</c:v>
                </c:pt>
                <c:pt idx="3">
                  <c:v>-0.158</c:v>
                </c:pt>
                <c:pt idx="4">
                  <c:v>-0.40699999999999997</c:v>
                </c:pt>
                <c:pt idx="5">
                  <c:v>-0.44800000000000001</c:v>
                </c:pt>
                <c:pt idx="6">
                  <c:v>-0.54800000000000004</c:v>
                </c:pt>
                <c:pt idx="7">
                  <c:v>-0.59899999999999998</c:v>
                </c:pt>
                <c:pt idx="8">
                  <c:v>-0.54900000000000004</c:v>
                </c:pt>
                <c:pt idx="9">
                  <c:v>-0.44900000000000001</c:v>
                </c:pt>
                <c:pt idx="10">
                  <c:v>-0.35799999999999998</c:v>
                </c:pt>
                <c:pt idx="11">
                  <c:v>-0.20699999999999999</c:v>
                </c:pt>
                <c:pt idx="12">
                  <c:v>-4.2000000000000003E-2</c:v>
                </c:pt>
                <c:pt idx="13">
                  <c:v>0.63300000000000001</c:v>
                </c:pt>
                <c:pt idx="14">
                  <c:v>0.628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2-4399-A88B-59BDD671920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khal (Data)'!$I$96:$I$110</c:f>
            </c:numRef>
          </c:xVal>
          <c:yVal>
            <c:numRef>
              <c:f>'Bhangar khal (Data)'!$J$96:$J$110</c:f>
            </c:numRef>
          </c:yVal>
          <c:smooth val="0"/>
          <c:extLst>
            <c:ext xmlns:c16="http://schemas.microsoft.com/office/drawing/2014/chart" uri="{C3380CC4-5D6E-409C-BE32-E72D297353CC}">
              <c16:uniqueId val="{00000001-A162-4399-A88B-59BDD671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17536"/>
        <c:axId val="212419328"/>
      </c:scatterChart>
      <c:valAx>
        <c:axId val="2124175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419328"/>
        <c:crosses val="autoZero"/>
        <c:crossBetween val="midCat"/>
      </c:valAx>
      <c:valAx>
        <c:axId val="212419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4175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khal (Data)'!$B$112:$B$127</c:f>
              <c:numCache>
                <c:formatCode>0.00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</c:numCache>
            </c:numRef>
          </c:xVal>
          <c:yVal>
            <c:numRef>
              <c:f>'Bhangar khal (Data)'!$C$112:$C$127</c:f>
              <c:numCache>
                <c:formatCode>0.000</c:formatCode>
                <c:ptCount val="16"/>
                <c:pt idx="0">
                  <c:v>-0.70299999999999996</c:v>
                </c:pt>
                <c:pt idx="1">
                  <c:v>-0.39700000000000002</c:v>
                </c:pt>
                <c:pt idx="2">
                  <c:v>0.38500000000000001</c:v>
                </c:pt>
                <c:pt idx="3">
                  <c:v>1.8680000000000001</c:v>
                </c:pt>
                <c:pt idx="4">
                  <c:v>1.873</c:v>
                </c:pt>
                <c:pt idx="5">
                  <c:v>0.14199999999999999</c:v>
                </c:pt>
                <c:pt idx="6">
                  <c:v>-0.112</c:v>
                </c:pt>
                <c:pt idx="7">
                  <c:v>-0.307</c:v>
                </c:pt>
                <c:pt idx="8">
                  <c:v>-0.44800000000000001</c:v>
                </c:pt>
                <c:pt idx="9">
                  <c:v>-0.497</c:v>
                </c:pt>
                <c:pt idx="10">
                  <c:v>-0.44900000000000001</c:v>
                </c:pt>
                <c:pt idx="11">
                  <c:v>-0.28699999999999998</c:v>
                </c:pt>
                <c:pt idx="12">
                  <c:v>-5.8000000000000003E-2</c:v>
                </c:pt>
                <c:pt idx="13">
                  <c:v>0.188</c:v>
                </c:pt>
                <c:pt idx="14">
                  <c:v>1.8180000000000001</c:v>
                </c:pt>
                <c:pt idx="15">
                  <c:v>1.8149999999999999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8-4E40-A166-FDAC84E46D0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khal (Data)'!$I$113:$I$127</c:f>
            </c:numRef>
          </c:xVal>
          <c:yVal>
            <c:numRef>
              <c:f>'Bhangar khal (Data)'!$J$113:$J$127</c:f>
            </c:numRef>
          </c:yVal>
          <c:smooth val="0"/>
          <c:extLst>
            <c:ext xmlns:c16="http://schemas.microsoft.com/office/drawing/2014/chart" uri="{C3380CC4-5D6E-409C-BE32-E72D297353CC}">
              <c16:uniqueId val="{00000001-3C28-4E40-A166-FDAC84E46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52864"/>
        <c:axId val="212454400"/>
      </c:scatterChart>
      <c:valAx>
        <c:axId val="2124528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454400"/>
        <c:crosses val="autoZero"/>
        <c:crossBetween val="midCat"/>
      </c:valAx>
      <c:valAx>
        <c:axId val="212454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4528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khal (Data)'!$B$129:$B$143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23</c:v>
                </c:pt>
              </c:numCache>
            </c:numRef>
          </c:xVal>
          <c:yVal>
            <c:numRef>
              <c:f>'Bhangar khal (Data)'!$C$129:$C$143</c:f>
              <c:numCache>
                <c:formatCode>0.000</c:formatCode>
                <c:ptCount val="15"/>
                <c:pt idx="0">
                  <c:v>0.39300000000000002</c:v>
                </c:pt>
                <c:pt idx="1">
                  <c:v>0.36799999999999999</c:v>
                </c:pt>
                <c:pt idx="2">
                  <c:v>0.35299999999999998</c:v>
                </c:pt>
                <c:pt idx="3">
                  <c:v>0.24199999999999999</c:v>
                </c:pt>
                <c:pt idx="4">
                  <c:v>0.13300000000000001</c:v>
                </c:pt>
                <c:pt idx="5">
                  <c:v>-5.8000000000000003E-2</c:v>
                </c:pt>
                <c:pt idx="6">
                  <c:v>-0.28899999999999998</c:v>
                </c:pt>
                <c:pt idx="7">
                  <c:v>-0.34699999999999998</c:v>
                </c:pt>
                <c:pt idx="8">
                  <c:v>-0.29699999999999999</c:v>
                </c:pt>
                <c:pt idx="9">
                  <c:v>-5.8999999999999997E-2</c:v>
                </c:pt>
                <c:pt idx="10">
                  <c:v>0.128</c:v>
                </c:pt>
                <c:pt idx="11">
                  <c:v>0.28799999999999998</c:v>
                </c:pt>
                <c:pt idx="12">
                  <c:v>1.7929999999999999</c:v>
                </c:pt>
                <c:pt idx="13">
                  <c:v>1.8029999999999999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F3-4DC4-A5CD-474F089540CF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khal (Data)'!$I$129:$I$143</c:f>
            </c:numRef>
          </c:xVal>
          <c:yVal>
            <c:numRef>
              <c:f>'Bhangar khal (Data)'!$J$129:$J$143</c:f>
            </c:numRef>
          </c:yVal>
          <c:smooth val="0"/>
          <c:extLst>
            <c:ext xmlns:c16="http://schemas.microsoft.com/office/drawing/2014/chart" uri="{C3380CC4-5D6E-409C-BE32-E72D297353CC}">
              <c16:uniqueId val="{00000001-E3F3-4DC4-A5CD-474F08954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42848"/>
        <c:axId val="212944384"/>
      </c:scatterChart>
      <c:valAx>
        <c:axId val="2129428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944384"/>
        <c:crosses val="autoZero"/>
        <c:crossBetween val="midCat"/>
      </c:valAx>
      <c:valAx>
        <c:axId val="212944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9428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khal (Data)'!$B$145:$B$158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'Bhangar khal (Data)'!$C$145:$C$158</c:f>
              <c:numCache>
                <c:formatCode>0.000</c:formatCode>
                <c:ptCount val="14"/>
                <c:pt idx="0">
                  <c:v>0.40500000000000003</c:v>
                </c:pt>
                <c:pt idx="1">
                  <c:v>0.40400000000000003</c:v>
                </c:pt>
                <c:pt idx="2">
                  <c:v>0.39500000000000002</c:v>
                </c:pt>
                <c:pt idx="3">
                  <c:v>-1.4999999999999999E-2</c:v>
                </c:pt>
                <c:pt idx="4">
                  <c:v>-0.18</c:v>
                </c:pt>
                <c:pt idx="5">
                  <c:v>-0.35899999999999999</c:v>
                </c:pt>
                <c:pt idx="6">
                  <c:v>-0.40500000000000003</c:v>
                </c:pt>
                <c:pt idx="7">
                  <c:v>-0.36</c:v>
                </c:pt>
                <c:pt idx="8">
                  <c:v>-0.16600000000000001</c:v>
                </c:pt>
                <c:pt idx="9">
                  <c:v>-3.5999999999999997E-2</c:v>
                </c:pt>
                <c:pt idx="10">
                  <c:v>0.185</c:v>
                </c:pt>
                <c:pt idx="11">
                  <c:v>0.19</c:v>
                </c:pt>
                <c:pt idx="12">
                  <c:v>0.19500000000000001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F9-4BC7-91EE-1E3D32879E1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khal (Data)'!$I$145:$I$158</c:f>
            </c:numRef>
          </c:xVal>
          <c:yVal>
            <c:numRef>
              <c:f>'Bhangar khal (Data)'!$J$145:$J$158</c:f>
            </c:numRef>
          </c:yVal>
          <c:smooth val="0"/>
          <c:extLst>
            <c:ext xmlns:c16="http://schemas.microsoft.com/office/drawing/2014/chart" uri="{C3380CC4-5D6E-409C-BE32-E72D297353CC}">
              <c16:uniqueId val="{00000001-90F9-4BC7-91EE-1E3D3287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77920"/>
        <c:axId val="212987904"/>
      </c:scatterChart>
      <c:valAx>
        <c:axId val="2129779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987904"/>
        <c:crosses val="autoZero"/>
        <c:crossBetween val="midCat"/>
      </c:valAx>
      <c:valAx>
        <c:axId val="212987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9779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khal (Data)'!$B$160:$B$174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</c:numCache>
            </c:numRef>
          </c:xVal>
          <c:yVal>
            <c:numRef>
              <c:f>'Bhangar khal (Data)'!$C$160:$C$174</c:f>
              <c:numCache>
                <c:formatCode>0.000</c:formatCode>
                <c:ptCount val="15"/>
                <c:pt idx="0">
                  <c:v>0.215</c:v>
                </c:pt>
                <c:pt idx="1">
                  <c:v>0.21</c:v>
                </c:pt>
                <c:pt idx="2">
                  <c:v>0.20499999999999999</c:v>
                </c:pt>
                <c:pt idx="3">
                  <c:v>-0.01</c:v>
                </c:pt>
                <c:pt idx="4">
                  <c:v>-0.14000000000000001</c:v>
                </c:pt>
                <c:pt idx="5">
                  <c:v>-0.29599999999999999</c:v>
                </c:pt>
                <c:pt idx="6">
                  <c:v>-0.35499999999999998</c:v>
                </c:pt>
                <c:pt idx="7">
                  <c:v>-0.30099999999999999</c:v>
                </c:pt>
                <c:pt idx="8">
                  <c:v>-0.115</c:v>
                </c:pt>
                <c:pt idx="9">
                  <c:v>-0.01</c:v>
                </c:pt>
                <c:pt idx="10">
                  <c:v>1.8340000000000001</c:v>
                </c:pt>
                <c:pt idx="11">
                  <c:v>1.7450000000000001</c:v>
                </c:pt>
                <c:pt idx="12">
                  <c:v>0.34499999999999997</c:v>
                </c:pt>
                <c:pt idx="13">
                  <c:v>0.34</c:v>
                </c:pt>
                <c:pt idx="14">
                  <c:v>0.33400000000000002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2-4BF7-B0EE-842C28DBBF7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khal (Data)'!$I$160:$I$174</c:f>
            </c:numRef>
          </c:xVal>
          <c:yVal>
            <c:numRef>
              <c:f>'Bhangar khal (Data)'!$J$160:$J$174</c:f>
            </c:numRef>
          </c:yVal>
          <c:smooth val="0"/>
          <c:extLst>
            <c:ext xmlns:c16="http://schemas.microsoft.com/office/drawing/2014/chart" uri="{C3380CC4-5D6E-409C-BE32-E72D297353CC}">
              <c16:uniqueId val="{00000001-7CD2-4BF7-B0EE-842C28DBB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50400"/>
        <c:axId val="212551936"/>
      </c:scatterChart>
      <c:valAx>
        <c:axId val="2125504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551936"/>
        <c:crosses val="autoZero"/>
        <c:crossBetween val="midCat"/>
      </c:valAx>
      <c:valAx>
        <c:axId val="212551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5504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khal (Data)'!$B$177:$B$192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22.5</c:v>
                </c:pt>
                <c:pt idx="8">
                  <c:v>23</c:v>
                </c:pt>
                <c:pt idx="9">
                  <c:v>23.5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29</c:v>
                </c:pt>
                <c:pt idx="14">
                  <c:v>35</c:v>
                </c:pt>
                <c:pt idx="15">
                  <c:v>40</c:v>
                </c:pt>
              </c:numCache>
            </c:numRef>
          </c:xVal>
          <c:yVal>
            <c:numRef>
              <c:f>'Bhangar khal (Data)'!$C$177:$C$192</c:f>
              <c:numCache>
                <c:formatCode>0.000</c:formatCode>
                <c:ptCount val="16"/>
                <c:pt idx="0">
                  <c:v>0.55100000000000005</c:v>
                </c:pt>
                <c:pt idx="1">
                  <c:v>0.54600000000000004</c:v>
                </c:pt>
                <c:pt idx="2">
                  <c:v>0.54</c:v>
                </c:pt>
                <c:pt idx="3">
                  <c:v>0.35</c:v>
                </c:pt>
                <c:pt idx="4">
                  <c:v>0.311</c:v>
                </c:pt>
                <c:pt idx="5">
                  <c:v>0.14899999999999999</c:v>
                </c:pt>
                <c:pt idx="6">
                  <c:v>-0.06</c:v>
                </c:pt>
                <c:pt idx="7">
                  <c:v>-0.33400000000000002</c:v>
                </c:pt>
                <c:pt idx="8">
                  <c:v>-0.379</c:v>
                </c:pt>
                <c:pt idx="9">
                  <c:v>-0.32900000000000001</c:v>
                </c:pt>
                <c:pt idx="10">
                  <c:v>-6.4000000000000001E-2</c:v>
                </c:pt>
                <c:pt idx="11">
                  <c:v>1.581</c:v>
                </c:pt>
                <c:pt idx="12">
                  <c:v>1.573</c:v>
                </c:pt>
                <c:pt idx="13">
                  <c:v>0.191</c:v>
                </c:pt>
                <c:pt idx="14">
                  <c:v>0.186</c:v>
                </c:pt>
                <c:pt idx="15">
                  <c:v>0.18099999999999999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4A-47B7-A4FB-20A6DD33B51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khal (Data)'!$I$177:$I$192</c:f>
            </c:numRef>
          </c:xVal>
          <c:yVal>
            <c:numRef>
              <c:f>'Bhangar khal (Data)'!$J$177:$J$192</c:f>
            </c:numRef>
          </c:yVal>
          <c:smooth val="0"/>
          <c:extLst>
            <c:ext xmlns:c16="http://schemas.microsoft.com/office/drawing/2014/chart" uri="{C3380CC4-5D6E-409C-BE32-E72D297353CC}">
              <c16:uniqueId val="{00000001-C24A-47B7-A4FB-20A6DD33B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89568"/>
        <c:axId val="212595456"/>
      </c:scatterChart>
      <c:valAx>
        <c:axId val="2125895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595456"/>
        <c:crosses val="autoZero"/>
        <c:crossBetween val="midCat"/>
      </c:valAx>
      <c:valAx>
        <c:axId val="212595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5895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khal (Data)'!$B$194:$B$208</c:f>
              <c:numCache>
                <c:formatCode>0.00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25</c:v>
                </c:pt>
                <c:pt idx="13">
                  <c:v>28</c:v>
                </c:pt>
                <c:pt idx="14">
                  <c:v>30</c:v>
                </c:pt>
              </c:numCache>
            </c:numRef>
          </c:xVal>
          <c:yVal>
            <c:numRef>
              <c:f>'Bhangar khal (Data)'!$C$194:$C$208</c:f>
              <c:numCache>
                <c:formatCode>0.000</c:formatCode>
                <c:ptCount val="15"/>
                <c:pt idx="0">
                  <c:v>0.37</c:v>
                </c:pt>
                <c:pt idx="1">
                  <c:v>0.36499999999999999</c:v>
                </c:pt>
                <c:pt idx="2">
                  <c:v>0.36</c:v>
                </c:pt>
                <c:pt idx="3">
                  <c:v>0.13500000000000001</c:v>
                </c:pt>
                <c:pt idx="4">
                  <c:v>-0.15</c:v>
                </c:pt>
                <c:pt idx="5">
                  <c:v>-0.34100000000000003</c:v>
                </c:pt>
                <c:pt idx="6">
                  <c:v>-0.39500000000000002</c:v>
                </c:pt>
                <c:pt idx="7">
                  <c:v>-0.34</c:v>
                </c:pt>
                <c:pt idx="8">
                  <c:v>-1.0999999999999999E-2</c:v>
                </c:pt>
                <c:pt idx="9">
                  <c:v>2.06</c:v>
                </c:pt>
                <c:pt idx="10">
                  <c:v>2.052</c:v>
                </c:pt>
                <c:pt idx="11">
                  <c:v>0.14000000000000001</c:v>
                </c:pt>
                <c:pt idx="12">
                  <c:v>0.115</c:v>
                </c:pt>
                <c:pt idx="13">
                  <c:v>0.1</c:v>
                </c:pt>
                <c:pt idx="14">
                  <c:v>0.20100000000000001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7-4EFB-8ED4-0C3075A95E3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khal (Data)'!$I$195:$I$208</c:f>
            </c:numRef>
          </c:xVal>
          <c:yVal>
            <c:numRef>
              <c:f>'Bhangar khal (Data)'!$J$195:$J$208</c:f>
            </c:numRef>
          </c:yVal>
          <c:smooth val="0"/>
          <c:extLst>
            <c:ext xmlns:c16="http://schemas.microsoft.com/office/drawing/2014/chart" uri="{C3380CC4-5D6E-409C-BE32-E72D297353CC}">
              <c16:uniqueId val="{00000001-DB27-4EFB-8ED4-0C3075A95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26304"/>
        <c:axId val="213027840"/>
      </c:scatterChart>
      <c:valAx>
        <c:axId val="2130263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27840"/>
        <c:crosses val="autoZero"/>
        <c:crossBetween val="midCat"/>
      </c:valAx>
      <c:valAx>
        <c:axId val="213027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263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'Offtake khal'!$B$5:$B$30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43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74</c:v>
                </c:pt>
                <c:pt idx="20">
                  <c:v>76</c:v>
                </c:pt>
                <c:pt idx="21">
                  <c:v>80</c:v>
                </c:pt>
                <c:pt idx="22">
                  <c:v>85</c:v>
                </c:pt>
              </c:numCache>
            </c:numRef>
          </c:xVal>
          <c:yVal>
            <c:numRef>
              <c:f>'Offtake khal'!$C$5:$C$30</c:f>
              <c:numCache>
                <c:formatCode>0.000</c:formatCode>
                <c:ptCount val="26"/>
                <c:pt idx="0">
                  <c:v>-1.78</c:v>
                </c:pt>
                <c:pt idx="1">
                  <c:v>-1.8440000000000001</c:v>
                </c:pt>
                <c:pt idx="2">
                  <c:v>-1.89</c:v>
                </c:pt>
                <c:pt idx="3">
                  <c:v>-3.302</c:v>
                </c:pt>
                <c:pt idx="4">
                  <c:v>-4.7409999999999997</c:v>
                </c:pt>
                <c:pt idx="5">
                  <c:v>-6.056</c:v>
                </c:pt>
                <c:pt idx="6">
                  <c:v>-6.3019999999999996</c:v>
                </c:pt>
                <c:pt idx="7">
                  <c:v>-6.6509999999999998</c:v>
                </c:pt>
                <c:pt idx="8">
                  <c:v>-6.9470000000000001</c:v>
                </c:pt>
                <c:pt idx="9">
                  <c:v>-7.2409999999999997</c:v>
                </c:pt>
                <c:pt idx="10">
                  <c:v>-7.492</c:v>
                </c:pt>
                <c:pt idx="11">
                  <c:v>-7.5410000000000004</c:v>
                </c:pt>
                <c:pt idx="12">
                  <c:v>-7.4809999999999999</c:v>
                </c:pt>
                <c:pt idx="13">
                  <c:v>-7.2409999999999997</c:v>
                </c:pt>
                <c:pt idx="14">
                  <c:v>-6.976</c:v>
                </c:pt>
                <c:pt idx="15">
                  <c:v>-6.6459999999999999</c:v>
                </c:pt>
                <c:pt idx="16">
                  <c:v>-6.3159999999999998</c:v>
                </c:pt>
                <c:pt idx="17">
                  <c:v>-6.0069999999999997</c:v>
                </c:pt>
                <c:pt idx="18">
                  <c:v>-4.7510000000000003</c:v>
                </c:pt>
                <c:pt idx="19">
                  <c:v>-3.351</c:v>
                </c:pt>
                <c:pt idx="20">
                  <c:v>0.94899999999999995</c:v>
                </c:pt>
                <c:pt idx="21">
                  <c:v>1.004</c:v>
                </c:pt>
                <c:pt idx="22">
                  <c:v>1.044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7-454F-8A78-FED4F12649A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khal'!$H$5:$H$30</c:f>
            </c:numRef>
          </c:xVal>
          <c:yVal>
            <c:numRef>
              <c:f>'Outfall khal'!$I$5:$I$30</c:f>
            </c:numRef>
          </c:yVal>
          <c:smooth val="0"/>
          <c:extLst>
            <c:ext xmlns:c16="http://schemas.microsoft.com/office/drawing/2014/chart" uri="{C3380CC4-5D6E-409C-BE32-E72D297353CC}">
              <c16:uniqueId val="{00000001-1FE7-454F-8A78-FED4F1264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79040"/>
        <c:axId val="208280576"/>
      </c:scatterChart>
      <c:valAx>
        <c:axId val="20827904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80576"/>
        <c:crosses val="autoZero"/>
        <c:crossBetween val="midCat"/>
      </c:valAx>
      <c:valAx>
        <c:axId val="208280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2790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khal (Data)'!$B$211:$B$224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'Bhangar khal (Data)'!$C$211:$C$224</c:f>
              <c:numCache>
                <c:formatCode>0.000</c:formatCode>
                <c:ptCount val="14"/>
                <c:pt idx="0">
                  <c:v>0.30499999999999999</c:v>
                </c:pt>
                <c:pt idx="1">
                  <c:v>0.31</c:v>
                </c:pt>
                <c:pt idx="2">
                  <c:v>0.32</c:v>
                </c:pt>
                <c:pt idx="3">
                  <c:v>-0.04</c:v>
                </c:pt>
                <c:pt idx="4">
                  <c:v>-0.19500000000000001</c:v>
                </c:pt>
                <c:pt idx="5">
                  <c:v>-0.38500000000000001</c:v>
                </c:pt>
                <c:pt idx="6">
                  <c:v>-0.43</c:v>
                </c:pt>
                <c:pt idx="7">
                  <c:v>-0.39</c:v>
                </c:pt>
                <c:pt idx="8">
                  <c:v>-0.2</c:v>
                </c:pt>
                <c:pt idx="9">
                  <c:v>1.909</c:v>
                </c:pt>
                <c:pt idx="10">
                  <c:v>1.905</c:v>
                </c:pt>
                <c:pt idx="11">
                  <c:v>0.36</c:v>
                </c:pt>
                <c:pt idx="12">
                  <c:v>0.35499999999999998</c:v>
                </c:pt>
                <c:pt idx="13">
                  <c:v>0.35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CF9-B7C4-0E06EAEB02F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khal (Data)'!$I$211:$I$224</c:f>
            </c:numRef>
          </c:xVal>
          <c:yVal>
            <c:numRef>
              <c:f>'Bhangar khal (Data)'!$J$211:$J$224</c:f>
            </c:numRef>
          </c:yVal>
          <c:smooth val="0"/>
          <c:extLst>
            <c:ext xmlns:c16="http://schemas.microsoft.com/office/drawing/2014/chart" uri="{C3380CC4-5D6E-409C-BE32-E72D297353CC}">
              <c16:uniqueId val="{00000001-E0C3-4CF9-B7C4-0E06EAEB0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35360"/>
        <c:axId val="213136896"/>
      </c:scatterChart>
      <c:valAx>
        <c:axId val="2131353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36896"/>
        <c:crosses val="autoZero"/>
        <c:crossBetween val="midCat"/>
      </c:valAx>
      <c:valAx>
        <c:axId val="213136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353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khal (Data)'!$B$226:$B$239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'Bhangar khal (Data)'!$C$226:$C$239</c:f>
              <c:numCache>
                <c:formatCode>0.000</c:formatCode>
                <c:ptCount val="14"/>
                <c:pt idx="0">
                  <c:v>0.31900000000000001</c:v>
                </c:pt>
                <c:pt idx="1">
                  <c:v>0.315</c:v>
                </c:pt>
                <c:pt idx="2">
                  <c:v>0.309</c:v>
                </c:pt>
                <c:pt idx="3">
                  <c:v>0.06</c:v>
                </c:pt>
                <c:pt idx="4">
                  <c:v>-0.16500000000000001</c:v>
                </c:pt>
                <c:pt idx="5">
                  <c:v>-0.34</c:v>
                </c:pt>
                <c:pt idx="6">
                  <c:v>-0.39</c:v>
                </c:pt>
                <c:pt idx="7">
                  <c:v>-0.33100000000000002</c:v>
                </c:pt>
                <c:pt idx="8">
                  <c:v>-0.16600000000000001</c:v>
                </c:pt>
                <c:pt idx="9">
                  <c:v>1.8</c:v>
                </c:pt>
                <c:pt idx="10">
                  <c:v>1.7949999999999999</c:v>
                </c:pt>
                <c:pt idx="11">
                  <c:v>0.34</c:v>
                </c:pt>
                <c:pt idx="12">
                  <c:v>0.33500000000000002</c:v>
                </c:pt>
                <c:pt idx="13">
                  <c:v>0.33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9-4F27-BF7B-9FFF067E9A68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khal (Data)'!$I$226:$I$239</c:f>
            </c:numRef>
          </c:xVal>
          <c:yVal>
            <c:numRef>
              <c:f>'Bhangar khal (Data)'!$J$226:$J$239</c:f>
            </c:numRef>
          </c:yVal>
          <c:smooth val="0"/>
          <c:extLst>
            <c:ext xmlns:c16="http://schemas.microsoft.com/office/drawing/2014/chart" uri="{C3380CC4-5D6E-409C-BE32-E72D297353CC}">
              <c16:uniqueId val="{00000001-4FA9-4F27-BF7B-9FFF067E9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170432"/>
        <c:axId val="213172224"/>
      </c:scatterChart>
      <c:valAx>
        <c:axId val="2131704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72224"/>
        <c:crosses val="autoZero"/>
        <c:crossBetween val="midCat"/>
      </c:valAx>
      <c:valAx>
        <c:axId val="213172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1704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khal (Data)'!$B$242:$B$257</c:f>
              <c:numCache>
                <c:formatCode>0.00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14.5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19</c:v>
                </c:pt>
                <c:pt idx="12">
                  <c:v>20</c:v>
                </c:pt>
                <c:pt idx="13">
                  <c:v>22</c:v>
                </c:pt>
                <c:pt idx="14">
                  <c:v>25</c:v>
                </c:pt>
                <c:pt idx="15">
                  <c:v>27</c:v>
                </c:pt>
              </c:numCache>
            </c:numRef>
          </c:xVal>
          <c:yVal>
            <c:numRef>
              <c:f>'Bhangar khal (Data)'!$C$242:$C$257</c:f>
              <c:numCache>
                <c:formatCode>0.000</c:formatCode>
                <c:ptCount val="16"/>
                <c:pt idx="0">
                  <c:v>0.311</c:v>
                </c:pt>
                <c:pt idx="1">
                  <c:v>0.30099999999999999</c:v>
                </c:pt>
                <c:pt idx="2">
                  <c:v>0.29599999999999999</c:v>
                </c:pt>
                <c:pt idx="3">
                  <c:v>-0.154</c:v>
                </c:pt>
                <c:pt idx="4">
                  <c:v>-0.42399999999999999</c:v>
                </c:pt>
                <c:pt idx="5">
                  <c:v>-0.61499999999999999</c:v>
                </c:pt>
                <c:pt idx="6">
                  <c:v>-0.81599999999999995</c:v>
                </c:pt>
                <c:pt idx="7">
                  <c:v>-0.86399999999999999</c:v>
                </c:pt>
                <c:pt idx="8">
                  <c:v>-0.81299999999999994</c:v>
                </c:pt>
                <c:pt idx="9">
                  <c:v>-0.61599999999999999</c:v>
                </c:pt>
                <c:pt idx="10">
                  <c:v>-0.315</c:v>
                </c:pt>
                <c:pt idx="11">
                  <c:v>1.8859999999999999</c:v>
                </c:pt>
                <c:pt idx="12">
                  <c:v>1.8779999999999999</c:v>
                </c:pt>
                <c:pt idx="13">
                  <c:v>0.246</c:v>
                </c:pt>
                <c:pt idx="14">
                  <c:v>-0.154</c:v>
                </c:pt>
                <c:pt idx="15">
                  <c:v>-0.68400000000000005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C-4723-9D3E-4A00126F24E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khal (Data)'!$I$242:$I$257</c:f>
            </c:numRef>
          </c:xVal>
          <c:yVal>
            <c:numRef>
              <c:f>'Bhangar khal (Data)'!$J$242:$J$257</c:f>
            </c:numRef>
          </c:yVal>
          <c:smooth val="0"/>
          <c:extLst>
            <c:ext xmlns:c16="http://schemas.microsoft.com/office/drawing/2014/chart" uri="{C3380CC4-5D6E-409C-BE32-E72D297353CC}">
              <c16:uniqueId val="{00000001-B38C-4723-9D3E-4A00126F2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71680"/>
        <c:axId val="213273216"/>
      </c:scatterChart>
      <c:valAx>
        <c:axId val="2132716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273216"/>
        <c:crosses val="autoZero"/>
        <c:crossBetween val="midCat"/>
      </c:valAx>
      <c:valAx>
        <c:axId val="213273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2716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khal (Data)'!$B$261:$B$273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'Bhangar khal (Data)'!$C$261:$C$273</c:f>
              <c:numCache>
                <c:formatCode>0.000</c:formatCode>
                <c:ptCount val="13"/>
                <c:pt idx="0">
                  <c:v>0.28100000000000003</c:v>
                </c:pt>
                <c:pt idx="1">
                  <c:v>0.27600000000000002</c:v>
                </c:pt>
                <c:pt idx="2">
                  <c:v>0.27100000000000002</c:v>
                </c:pt>
                <c:pt idx="3">
                  <c:v>-0.28399999999999997</c:v>
                </c:pt>
                <c:pt idx="4">
                  <c:v>-0.64500000000000002</c:v>
                </c:pt>
                <c:pt idx="5">
                  <c:v>-0.86499999999999999</c:v>
                </c:pt>
                <c:pt idx="6">
                  <c:v>-0.92100000000000004</c:v>
                </c:pt>
                <c:pt idx="7">
                  <c:v>-0.86399999999999999</c:v>
                </c:pt>
                <c:pt idx="8">
                  <c:v>-0.64600000000000002</c:v>
                </c:pt>
                <c:pt idx="9">
                  <c:v>-0.29899999999999999</c:v>
                </c:pt>
                <c:pt idx="10">
                  <c:v>0.26100000000000001</c:v>
                </c:pt>
                <c:pt idx="11">
                  <c:v>0.26600000000000001</c:v>
                </c:pt>
                <c:pt idx="12">
                  <c:v>0.27100000000000002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C6-42D4-8048-7635DAAD337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khal (Data)'!$I$262:$I$273</c:f>
            </c:numRef>
          </c:xVal>
          <c:yVal>
            <c:numRef>
              <c:f>'Bhangar khal (Data)'!$J$262:$J$273</c:f>
            </c:numRef>
          </c:yVal>
          <c:smooth val="0"/>
          <c:extLst>
            <c:ext xmlns:c16="http://schemas.microsoft.com/office/drawing/2014/chart" uri="{C3380CC4-5D6E-409C-BE32-E72D297353CC}">
              <c16:uniqueId val="{00000001-50C6-42D4-8048-7635DAAD3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98560"/>
        <c:axId val="213308544"/>
      </c:scatterChart>
      <c:valAx>
        <c:axId val="2132985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308544"/>
        <c:crosses val="autoZero"/>
        <c:crossBetween val="midCat"/>
      </c:valAx>
      <c:valAx>
        <c:axId val="213308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2985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khal (Data)'!$B$277:$B$289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'Bhangar khal (Data)'!$C$277:$C$289</c:f>
              <c:numCache>
                <c:formatCode>0.000</c:formatCode>
                <c:ptCount val="13"/>
                <c:pt idx="0">
                  <c:v>0.28599999999999998</c:v>
                </c:pt>
                <c:pt idx="1">
                  <c:v>0.28100000000000003</c:v>
                </c:pt>
                <c:pt idx="2">
                  <c:v>0.27600000000000002</c:v>
                </c:pt>
                <c:pt idx="3">
                  <c:v>-0.14599999999999999</c:v>
                </c:pt>
                <c:pt idx="4">
                  <c:v>-0.44500000000000001</c:v>
                </c:pt>
                <c:pt idx="5">
                  <c:v>-0.78900000000000003</c:v>
                </c:pt>
                <c:pt idx="6">
                  <c:v>-0.84499999999999997</c:v>
                </c:pt>
                <c:pt idx="7">
                  <c:v>-0.79400000000000004</c:v>
                </c:pt>
                <c:pt idx="8">
                  <c:v>-0.45400000000000001</c:v>
                </c:pt>
                <c:pt idx="9">
                  <c:v>-0.14499999999999999</c:v>
                </c:pt>
                <c:pt idx="10">
                  <c:v>0.29599999999999999</c:v>
                </c:pt>
                <c:pt idx="11">
                  <c:v>0.30099999999999999</c:v>
                </c:pt>
                <c:pt idx="12">
                  <c:v>0.30599999999999999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F5-4877-9370-66C30229532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khal (Data)'!$I$278:$I$289</c:f>
            </c:numRef>
          </c:xVal>
          <c:yVal>
            <c:numRef>
              <c:f>'Bhangar khal (Data)'!$J$278:$J$289</c:f>
            </c:numRef>
          </c:yVal>
          <c:smooth val="0"/>
          <c:extLst>
            <c:ext xmlns:c16="http://schemas.microsoft.com/office/drawing/2014/chart" uri="{C3380CC4-5D6E-409C-BE32-E72D297353CC}">
              <c16:uniqueId val="{00000001-73F5-4877-9370-66C302295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19200"/>
        <c:axId val="213220736"/>
      </c:scatterChart>
      <c:valAx>
        <c:axId val="2132192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220736"/>
        <c:crosses val="autoZero"/>
        <c:crossBetween val="midCat"/>
      </c:valAx>
      <c:valAx>
        <c:axId val="213220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2192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khal (Data)'!$B$293:$B$305</c:f>
              <c:numCache>
                <c:formatCode>0.00</c:formatCode>
                <c:ptCount val="1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20</c:v>
                </c:pt>
                <c:pt idx="12">
                  <c:v>25</c:v>
                </c:pt>
              </c:numCache>
            </c:numRef>
          </c:xVal>
          <c:yVal>
            <c:numRef>
              <c:f>'Bhangar khal (Data)'!$C$293:$C$305</c:f>
              <c:numCache>
                <c:formatCode>0.000</c:formatCode>
                <c:ptCount val="13"/>
                <c:pt idx="0">
                  <c:v>0.14799999999999999</c:v>
                </c:pt>
                <c:pt idx="1">
                  <c:v>0.14299999999999999</c:v>
                </c:pt>
                <c:pt idx="2">
                  <c:v>0.13800000000000001</c:v>
                </c:pt>
                <c:pt idx="3">
                  <c:v>6.2E-2</c:v>
                </c:pt>
                <c:pt idx="4">
                  <c:v>-0.11700000000000001</c:v>
                </c:pt>
                <c:pt idx="5">
                  <c:v>-0.21199999999999999</c:v>
                </c:pt>
                <c:pt idx="6">
                  <c:v>-0.27200000000000002</c:v>
                </c:pt>
                <c:pt idx="7">
                  <c:v>-0.222</c:v>
                </c:pt>
                <c:pt idx="8">
                  <c:v>-0.11799999999999999</c:v>
                </c:pt>
                <c:pt idx="9">
                  <c:v>6.8000000000000005E-2</c:v>
                </c:pt>
                <c:pt idx="10">
                  <c:v>0.14799999999999999</c:v>
                </c:pt>
                <c:pt idx="11">
                  <c:v>0.153</c:v>
                </c:pt>
                <c:pt idx="12">
                  <c:v>0.158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13-43C2-80F2-42F37A23649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khal (Data)'!$I$293:$I$305</c:f>
            </c:numRef>
          </c:xVal>
          <c:yVal>
            <c:numRef>
              <c:f>'Bhangar khal (Data)'!$J$293:$J$305</c:f>
            </c:numRef>
          </c:yVal>
          <c:smooth val="0"/>
          <c:extLst>
            <c:ext xmlns:c16="http://schemas.microsoft.com/office/drawing/2014/chart" uri="{C3380CC4-5D6E-409C-BE32-E72D297353CC}">
              <c16:uniqueId val="{00000001-8013-43C2-80F2-42F37A236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50432"/>
        <c:axId val="213251968"/>
      </c:scatterChart>
      <c:valAx>
        <c:axId val="21325043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251968"/>
        <c:crosses val="autoZero"/>
        <c:crossBetween val="midCat"/>
      </c:valAx>
      <c:valAx>
        <c:axId val="213251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25043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khal (Data)'!$B$309:$B$322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16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'Bhangar khal (Data)'!$C$309:$C$322</c:f>
              <c:numCache>
                <c:formatCode>0.000</c:formatCode>
                <c:ptCount val="14"/>
                <c:pt idx="0">
                  <c:v>-3.2000000000000001E-2</c:v>
                </c:pt>
                <c:pt idx="1">
                  <c:v>-3.5000000000000003E-2</c:v>
                </c:pt>
                <c:pt idx="2">
                  <c:v>-4.2000000000000003E-2</c:v>
                </c:pt>
                <c:pt idx="3">
                  <c:v>-0.23799999999999999</c:v>
                </c:pt>
                <c:pt idx="4">
                  <c:v>-0.442</c:v>
                </c:pt>
                <c:pt idx="5">
                  <c:v>-0.627</c:v>
                </c:pt>
                <c:pt idx="6">
                  <c:v>-0.68200000000000005</c:v>
                </c:pt>
                <c:pt idx="7">
                  <c:v>-0.63200000000000001</c:v>
                </c:pt>
                <c:pt idx="8">
                  <c:v>-0.39300000000000002</c:v>
                </c:pt>
                <c:pt idx="9">
                  <c:v>-0.23200000000000001</c:v>
                </c:pt>
                <c:pt idx="10">
                  <c:v>-1.2E-2</c:v>
                </c:pt>
                <c:pt idx="11">
                  <c:v>-7.0000000000000001E-3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83-4FE0-9CEB-969A0877651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khal (Data)'!$I$310:$I$322</c:f>
            </c:numRef>
          </c:xVal>
          <c:yVal>
            <c:numRef>
              <c:f>'Bhangar khal (Data)'!$J$310:$J$322</c:f>
            </c:numRef>
          </c:yVal>
          <c:smooth val="0"/>
          <c:extLst>
            <c:ext xmlns:c16="http://schemas.microsoft.com/office/drawing/2014/chart" uri="{C3380CC4-5D6E-409C-BE32-E72D297353CC}">
              <c16:uniqueId val="{00000001-9683-4FE0-9CEB-969A08776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12480"/>
        <c:axId val="213418368"/>
      </c:scatterChart>
      <c:valAx>
        <c:axId val="21341248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18368"/>
        <c:crosses val="autoZero"/>
        <c:crossBetween val="midCat"/>
      </c:valAx>
      <c:valAx>
        <c:axId val="213418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124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khal (Data)'!$B$324:$B$341</c:f>
              <c:numCache>
                <c:formatCode>0.00</c:formatCode>
                <c:ptCount val="18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12.5</c:v>
                </c:pt>
                <c:pt idx="7">
                  <c:v>13</c:v>
                </c:pt>
                <c:pt idx="8">
                  <c:v>13.5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22</c:v>
                </c:pt>
                <c:pt idx="17">
                  <c:v>23</c:v>
                </c:pt>
              </c:numCache>
            </c:numRef>
          </c:xVal>
          <c:yVal>
            <c:numRef>
              <c:f>'Bhangar khal (Data)'!$C$324:$C$341</c:f>
              <c:numCache>
                <c:formatCode>0.000</c:formatCode>
                <c:ptCount val="18"/>
                <c:pt idx="0">
                  <c:v>-0.72</c:v>
                </c:pt>
                <c:pt idx="1">
                  <c:v>-0.48099999999999998</c:v>
                </c:pt>
                <c:pt idx="2">
                  <c:v>-8.1000000000000003E-2</c:v>
                </c:pt>
                <c:pt idx="3">
                  <c:v>-0.121</c:v>
                </c:pt>
                <c:pt idx="4">
                  <c:v>-0.182</c:v>
                </c:pt>
                <c:pt idx="5">
                  <c:v>-0.38100000000000001</c:v>
                </c:pt>
                <c:pt idx="6">
                  <c:v>-0.57799999999999996</c:v>
                </c:pt>
                <c:pt idx="7">
                  <c:v>-0.63</c:v>
                </c:pt>
                <c:pt idx="8">
                  <c:v>-0.57999999999999996</c:v>
                </c:pt>
                <c:pt idx="9">
                  <c:v>-0.39500000000000002</c:v>
                </c:pt>
                <c:pt idx="10">
                  <c:v>-0.12</c:v>
                </c:pt>
                <c:pt idx="11">
                  <c:v>0.38</c:v>
                </c:pt>
                <c:pt idx="12">
                  <c:v>0.37</c:v>
                </c:pt>
                <c:pt idx="13">
                  <c:v>1.69</c:v>
                </c:pt>
                <c:pt idx="14">
                  <c:v>1.6950000000000001</c:v>
                </c:pt>
                <c:pt idx="15">
                  <c:v>-0.18</c:v>
                </c:pt>
                <c:pt idx="16">
                  <c:v>-0.52</c:v>
                </c:pt>
                <c:pt idx="17">
                  <c:v>-0.92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AA-48F3-B4BE-178A98EE021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khal (Data)'!$I$324:$I$341</c:f>
            </c:numRef>
          </c:xVal>
          <c:yVal>
            <c:numRef>
              <c:f>'Bhangar khal (Data)'!$J$324:$J$341</c:f>
            </c:numRef>
          </c:yVal>
          <c:smooth val="0"/>
          <c:extLst>
            <c:ext xmlns:c16="http://schemas.microsoft.com/office/drawing/2014/chart" uri="{C3380CC4-5D6E-409C-BE32-E72D297353CC}">
              <c16:uniqueId val="{00000001-D9AA-48F3-B4BE-178A98EE0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1904"/>
        <c:axId val="213453440"/>
      </c:scatterChart>
      <c:valAx>
        <c:axId val="21345190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53440"/>
        <c:crosses val="autoZero"/>
        <c:crossBetween val="midCat"/>
      </c:valAx>
      <c:valAx>
        <c:axId val="213453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519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khal (Data)'!$B$343:$B$353</c:f>
              <c:numCache>
                <c:formatCode>0.00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19</c:v>
                </c:pt>
              </c:numCache>
            </c:numRef>
          </c:xVal>
          <c:yVal>
            <c:numRef>
              <c:f>'Bhangar khal (Data)'!$C$343:$C$353</c:f>
              <c:numCache>
                <c:formatCode>0.000</c:formatCode>
                <c:ptCount val="11"/>
                <c:pt idx="0">
                  <c:v>1.431</c:v>
                </c:pt>
                <c:pt idx="1">
                  <c:v>1.4259999999999999</c:v>
                </c:pt>
                <c:pt idx="2">
                  <c:v>-2.5999999999999999E-2</c:v>
                </c:pt>
                <c:pt idx="3">
                  <c:v>-0.374</c:v>
                </c:pt>
                <c:pt idx="4">
                  <c:v>-0.52500000000000002</c:v>
                </c:pt>
                <c:pt idx="5">
                  <c:v>-0.57399999999999995</c:v>
                </c:pt>
                <c:pt idx="6">
                  <c:v>-0.52900000000000003</c:v>
                </c:pt>
                <c:pt idx="7">
                  <c:v>-0.38200000000000001</c:v>
                </c:pt>
                <c:pt idx="8">
                  <c:v>-2.5000000000000001E-2</c:v>
                </c:pt>
                <c:pt idx="9">
                  <c:v>1.9810000000000001</c:v>
                </c:pt>
                <c:pt idx="10">
                  <c:v>1.976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AC-4F9B-9E31-83E634DAD81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khal (Data)'!$I$343:$I$353</c:f>
            </c:numRef>
          </c:xVal>
          <c:yVal>
            <c:numRef>
              <c:f>'Bhangar khal (Data)'!$J$343:$J$353</c:f>
            </c:numRef>
          </c:yVal>
          <c:smooth val="0"/>
          <c:extLst>
            <c:ext xmlns:c16="http://schemas.microsoft.com/office/drawing/2014/chart" uri="{C3380CC4-5D6E-409C-BE32-E72D297353CC}">
              <c16:uniqueId val="{00000001-50AC-4F9B-9E31-83E634DAD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87616"/>
        <c:axId val="213489152"/>
      </c:scatterChart>
      <c:valAx>
        <c:axId val="21348761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89152"/>
        <c:crosses val="autoZero"/>
        <c:crossBetween val="midCat"/>
      </c:valAx>
      <c:valAx>
        <c:axId val="213489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48761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khal (Data)'!$B$355:$B$370</c:f>
              <c:numCache>
                <c:formatCode>0.00</c:formatCode>
                <c:ptCount val="16"/>
                <c:pt idx="0">
                  <c:v>0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30</c:v>
                </c:pt>
                <c:pt idx="15">
                  <c:v>35</c:v>
                </c:pt>
              </c:numCache>
            </c:numRef>
          </c:xVal>
          <c:yVal>
            <c:numRef>
              <c:f>'Bhangar khal (Data)'!$C$355:$C$370</c:f>
              <c:numCache>
                <c:formatCode>0.000</c:formatCode>
                <c:ptCount val="16"/>
                <c:pt idx="0">
                  <c:v>0.36899999999999999</c:v>
                </c:pt>
                <c:pt idx="1">
                  <c:v>0.36399999999999999</c:v>
                </c:pt>
                <c:pt idx="2">
                  <c:v>1.83</c:v>
                </c:pt>
                <c:pt idx="3">
                  <c:v>1.8260000000000001</c:v>
                </c:pt>
                <c:pt idx="4">
                  <c:v>-0.217</c:v>
                </c:pt>
                <c:pt idx="5">
                  <c:v>-0.55600000000000005</c:v>
                </c:pt>
                <c:pt idx="6">
                  <c:v>-0.73599999999999999</c:v>
                </c:pt>
                <c:pt idx="7">
                  <c:v>-0.79100000000000004</c:v>
                </c:pt>
                <c:pt idx="8">
                  <c:v>-0.73699999999999999</c:v>
                </c:pt>
                <c:pt idx="9">
                  <c:v>-0.56599999999999995</c:v>
                </c:pt>
                <c:pt idx="10">
                  <c:v>-0.218</c:v>
                </c:pt>
                <c:pt idx="11">
                  <c:v>1.734</c:v>
                </c:pt>
                <c:pt idx="12">
                  <c:v>1.7290000000000001</c:v>
                </c:pt>
                <c:pt idx="13">
                  <c:v>0.28399999999999997</c:v>
                </c:pt>
                <c:pt idx="14">
                  <c:v>0.27900000000000003</c:v>
                </c:pt>
                <c:pt idx="15">
                  <c:v>0.27400000000000002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45-4B32-BC06-3F141A6EDA2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khal (Data)'!$I$355:$I$370</c:f>
            </c:numRef>
          </c:xVal>
          <c:yVal>
            <c:numRef>
              <c:f>'Bhangar khal (Data)'!$J$355:$J$370</c:f>
            </c:numRef>
          </c:yVal>
          <c:smooth val="0"/>
          <c:extLst>
            <c:ext xmlns:c16="http://schemas.microsoft.com/office/drawing/2014/chart" uri="{C3380CC4-5D6E-409C-BE32-E72D297353CC}">
              <c16:uniqueId val="{00000001-3545-4B32-BC06-3F141A6ED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26400"/>
        <c:axId val="213527936"/>
      </c:scatterChart>
      <c:valAx>
        <c:axId val="21352640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527936"/>
        <c:crosses val="autoZero"/>
        <c:crossBetween val="midCat"/>
      </c:valAx>
      <c:valAx>
        <c:axId val="213527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52640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'Offtake khal'!$B$31:$B$64</c:f>
              <c:numCache>
                <c:formatCode>0.00</c:formatCode>
                <c:ptCount val="3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43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74</c:v>
                </c:pt>
                <c:pt idx="20">
                  <c:v>76</c:v>
                </c:pt>
                <c:pt idx="21">
                  <c:v>80</c:v>
                </c:pt>
                <c:pt idx="22">
                  <c:v>85</c:v>
                </c:pt>
              </c:numCache>
            </c:numRef>
          </c:xVal>
          <c:yVal>
            <c:numRef>
              <c:f>'Offtake khal'!$C$31:$C$64</c:f>
              <c:numCache>
                <c:formatCode>0.000</c:formatCode>
                <c:ptCount val="34"/>
                <c:pt idx="0">
                  <c:v>0.65900000000000003</c:v>
                </c:pt>
                <c:pt idx="1">
                  <c:v>0.64900000000000002</c:v>
                </c:pt>
                <c:pt idx="2">
                  <c:v>0.63900000000000001</c:v>
                </c:pt>
                <c:pt idx="3">
                  <c:v>-3.0910000000000002</c:v>
                </c:pt>
                <c:pt idx="4">
                  <c:v>-4.0110000000000001</c:v>
                </c:pt>
                <c:pt idx="5">
                  <c:v>-4.8019999999999996</c:v>
                </c:pt>
                <c:pt idx="6">
                  <c:v>-5.7409999999999997</c:v>
                </c:pt>
                <c:pt idx="7">
                  <c:v>-6.1559999999999997</c:v>
                </c:pt>
                <c:pt idx="8">
                  <c:v>-7.556</c:v>
                </c:pt>
                <c:pt idx="9">
                  <c:v>-7.9020000000000001</c:v>
                </c:pt>
                <c:pt idx="10">
                  <c:v>-8.1020000000000003</c:v>
                </c:pt>
                <c:pt idx="11">
                  <c:v>-8.1709999999999994</c:v>
                </c:pt>
                <c:pt idx="12">
                  <c:v>-8.0960000000000001</c:v>
                </c:pt>
                <c:pt idx="13">
                  <c:v>-7.9109999999999996</c:v>
                </c:pt>
                <c:pt idx="14">
                  <c:v>-7.5410000000000004</c:v>
                </c:pt>
                <c:pt idx="15">
                  <c:v>-7.1159999999999997</c:v>
                </c:pt>
                <c:pt idx="16">
                  <c:v>-5.7409999999999997</c:v>
                </c:pt>
                <c:pt idx="17">
                  <c:v>-4.3019999999999996</c:v>
                </c:pt>
                <c:pt idx="18">
                  <c:v>-3.9409999999999998</c:v>
                </c:pt>
                <c:pt idx="19">
                  <c:v>-2.556</c:v>
                </c:pt>
                <c:pt idx="20">
                  <c:v>0.59799999999999998</c:v>
                </c:pt>
                <c:pt idx="21">
                  <c:v>0.60399999999999998</c:v>
                </c:pt>
                <c:pt idx="22">
                  <c:v>0.61899999999999999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14-465C-A34F-EC1A597A7E7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khal'!$H$32:$H$63</c:f>
            </c:numRef>
          </c:xVal>
          <c:yVal>
            <c:numRef>
              <c:f>'Outfall khal'!$I$32:$I$63</c:f>
            </c:numRef>
          </c:yVal>
          <c:smooth val="0"/>
          <c:extLst>
            <c:ext xmlns:c16="http://schemas.microsoft.com/office/drawing/2014/chart" uri="{C3380CC4-5D6E-409C-BE32-E72D297353CC}">
              <c16:uniqueId val="{00000001-4C14-465C-A34F-EC1A597A7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14368"/>
        <c:axId val="208315904"/>
      </c:scatterChart>
      <c:valAx>
        <c:axId val="20831436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15904"/>
        <c:crosses val="autoZero"/>
        <c:crossBetween val="midCat"/>
      </c:valAx>
      <c:valAx>
        <c:axId val="2083159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1436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khal (Data)'!$B$372:$B$387</c:f>
              <c:numCache>
                <c:formatCode>0.00</c:formatCode>
                <c:ptCount val="16"/>
                <c:pt idx="0">
                  <c:v>0</c:v>
                </c:pt>
                <c:pt idx="1">
                  <c:v>6</c:v>
                </c:pt>
                <c:pt idx="2">
                  <c:v>7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25</c:v>
                </c:pt>
                <c:pt idx="13">
                  <c:v>30</c:v>
                </c:pt>
                <c:pt idx="14">
                  <c:v>35</c:v>
                </c:pt>
              </c:numCache>
            </c:numRef>
          </c:xVal>
          <c:yVal>
            <c:numRef>
              <c:f>'Bhangar khal (Data)'!$C$372:$C$387</c:f>
              <c:numCache>
                <c:formatCode>0.000</c:formatCode>
                <c:ptCount val="16"/>
                <c:pt idx="0">
                  <c:v>0.48899999999999999</c:v>
                </c:pt>
                <c:pt idx="1">
                  <c:v>0.48299999999999998</c:v>
                </c:pt>
                <c:pt idx="2">
                  <c:v>1.9339999999999999</c:v>
                </c:pt>
                <c:pt idx="3">
                  <c:v>1.9259999999999999</c:v>
                </c:pt>
                <c:pt idx="4">
                  <c:v>-0.16600000000000001</c:v>
                </c:pt>
                <c:pt idx="5">
                  <c:v>-0.41699999999999998</c:v>
                </c:pt>
                <c:pt idx="6">
                  <c:v>-0.65500000000000003</c:v>
                </c:pt>
                <c:pt idx="7">
                  <c:v>-0.68600000000000005</c:v>
                </c:pt>
                <c:pt idx="8">
                  <c:v>-0.63700000000000001</c:v>
                </c:pt>
                <c:pt idx="9">
                  <c:v>-0.46600000000000003</c:v>
                </c:pt>
                <c:pt idx="10">
                  <c:v>-0.16700000000000001</c:v>
                </c:pt>
                <c:pt idx="11">
                  <c:v>1.88</c:v>
                </c:pt>
                <c:pt idx="12">
                  <c:v>1.8839999999999999</c:v>
                </c:pt>
                <c:pt idx="13">
                  <c:v>0.49399999999999999</c:v>
                </c:pt>
                <c:pt idx="14">
                  <c:v>0.48899999999999999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5D-4411-B8B7-C8D27FAFACDE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khal (Data)'!$I$372:$I$387</c:f>
            </c:numRef>
          </c:xVal>
          <c:yVal>
            <c:numRef>
              <c:f>'Bhangar khal (Data)'!$J$372:$J$387</c:f>
            </c:numRef>
          </c:yVal>
          <c:smooth val="0"/>
          <c:extLst>
            <c:ext xmlns:c16="http://schemas.microsoft.com/office/drawing/2014/chart" uri="{C3380CC4-5D6E-409C-BE32-E72D297353CC}">
              <c16:uniqueId val="{00000001-375D-4411-B8B7-C8D27FAFA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61728"/>
        <c:axId val="213563264"/>
      </c:scatterChart>
      <c:valAx>
        <c:axId val="21356172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563264"/>
        <c:crosses val="autoZero"/>
        <c:crossBetween val="midCat"/>
      </c:valAx>
      <c:valAx>
        <c:axId val="213563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56172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khal (Data)'!$B$391:$B$405</c:f>
              <c:numCache>
                <c:formatCode>0.00</c:formatCode>
                <c:ptCount val="15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20</c:v>
                </c:pt>
                <c:pt idx="13">
                  <c:v>25</c:v>
                </c:pt>
              </c:numCache>
            </c:numRef>
          </c:xVal>
          <c:yVal>
            <c:numRef>
              <c:f>'Bhangar khal (Data)'!$C$391:$C$405</c:f>
              <c:numCache>
                <c:formatCode>0.000</c:formatCode>
                <c:ptCount val="15"/>
                <c:pt idx="0">
                  <c:v>1.929</c:v>
                </c:pt>
                <c:pt idx="1">
                  <c:v>1.9179999999999999</c:v>
                </c:pt>
                <c:pt idx="2">
                  <c:v>1.125</c:v>
                </c:pt>
                <c:pt idx="3">
                  <c:v>1.119</c:v>
                </c:pt>
                <c:pt idx="4">
                  <c:v>0.17799999999999999</c:v>
                </c:pt>
                <c:pt idx="5">
                  <c:v>-0.187</c:v>
                </c:pt>
                <c:pt idx="6">
                  <c:v>-0.35099999999999998</c:v>
                </c:pt>
                <c:pt idx="7">
                  <c:v>-0.38100000000000001</c:v>
                </c:pt>
                <c:pt idx="8">
                  <c:v>-0.32200000000000001</c:v>
                </c:pt>
                <c:pt idx="9">
                  <c:v>-3.5999999999999997E-2</c:v>
                </c:pt>
                <c:pt idx="10">
                  <c:v>0.27400000000000002</c:v>
                </c:pt>
                <c:pt idx="11">
                  <c:v>0.33600000000000002</c:v>
                </c:pt>
                <c:pt idx="12">
                  <c:v>0.33900000000000002</c:v>
                </c:pt>
                <c:pt idx="13">
                  <c:v>0.34899999999999998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A-4EFE-8576-291C5E58279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khal (Data)'!$I$391:$I$405</c:f>
            </c:numRef>
          </c:xVal>
          <c:yVal>
            <c:numRef>
              <c:f>'Bhangar khal (Data)'!$J$391:$J$405</c:f>
            </c:numRef>
          </c:yVal>
          <c:smooth val="0"/>
          <c:extLst>
            <c:ext xmlns:c16="http://schemas.microsoft.com/office/drawing/2014/chart" uri="{C3380CC4-5D6E-409C-BE32-E72D297353CC}">
              <c16:uniqueId val="{00000001-FB7A-4EFE-8576-291C5E582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79296"/>
        <c:axId val="212689280"/>
      </c:scatterChart>
      <c:valAx>
        <c:axId val="2126792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689280"/>
        <c:crosses val="autoZero"/>
        <c:crossBetween val="midCat"/>
      </c:valAx>
      <c:valAx>
        <c:axId val="212689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6792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khal (Data)'!$B$408:$B$420</c:f>
              <c:numCache>
                <c:formatCode>0.00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'Bhangar khal (Data)'!$C$408:$C$420</c:f>
              <c:numCache>
                <c:formatCode>0.000</c:formatCode>
                <c:ptCount val="13"/>
                <c:pt idx="0">
                  <c:v>2.1680000000000001</c:v>
                </c:pt>
                <c:pt idx="1">
                  <c:v>2.173</c:v>
                </c:pt>
                <c:pt idx="2">
                  <c:v>-0.32700000000000001</c:v>
                </c:pt>
                <c:pt idx="3">
                  <c:v>-0.47799999999999998</c:v>
                </c:pt>
                <c:pt idx="4">
                  <c:v>-0.76200000000000001</c:v>
                </c:pt>
                <c:pt idx="5">
                  <c:v>-0.75700000000000001</c:v>
                </c:pt>
                <c:pt idx="6">
                  <c:v>-0.69699999999999995</c:v>
                </c:pt>
                <c:pt idx="7">
                  <c:v>-0.47899999999999998</c:v>
                </c:pt>
                <c:pt idx="8">
                  <c:v>-0.27800000000000002</c:v>
                </c:pt>
                <c:pt idx="9">
                  <c:v>0.373</c:v>
                </c:pt>
                <c:pt idx="10">
                  <c:v>0.378</c:v>
                </c:pt>
                <c:pt idx="11">
                  <c:v>0.38300000000000001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0-4929-AA3D-438DDBA44BD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khal (Data)'!$I$408:$I$420</c:f>
            </c:numRef>
          </c:xVal>
          <c:yVal>
            <c:numRef>
              <c:f>'Bhangar khal (Data)'!$J$408:$J$420</c:f>
            </c:numRef>
          </c:yVal>
          <c:smooth val="0"/>
          <c:extLst>
            <c:ext xmlns:c16="http://schemas.microsoft.com/office/drawing/2014/chart" uri="{C3380CC4-5D6E-409C-BE32-E72D297353CC}">
              <c16:uniqueId val="{00000001-45E0-4929-AA3D-438DDBA44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10144"/>
        <c:axId val="212711680"/>
      </c:scatterChart>
      <c:valAx>
        <c:axId val="21271014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711680"/>
        <c:crosses val="autoZero"/>
        <c:crossBetween val="midCat"/>
      </c:valAx>
      <c:valAx>
        <c:axId val="212711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7101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khal (Data)'!$B$423:$B$435</c:f>
              <c:numCache>
                <c:formatCode>0.00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14</c:v>
                </c:pt>
                <c:pt idx="10">
                  <c:v>20</c:v>
                </c:pt>
                <c:pt idx="11">
                  <c:v>25</c:v>
                </c:pt>
              </c:numCache>
            </c:numRef>
          </c:xVal>
          <c:yVal>
            <c:numRef>
              <c:f>'Bhangar khal (Data)'!$C$423:$C$435</c:f>
              <c:numCache>
                <c:formatCode>0.000</c:formatCode>
                <c:ptCount val="13"/>
                <c:pt idx="0">
                  <c:v>2.1179999999999999</c:v>
                </c:pt>
                <c:pt idx="1">
                  <c:v>2.1230000000000002</c:v>
                </c:pt>
                <c:pt idx="2">
                  <c:v>-0.33200000000000002</c:v>
                </c:pt>
                <c:pt idx="3">
                  <c:v>-0.57199999999999995</c:v>
                </c:pt>
                <c:pt idx="4">
                  <c:v>-0.77500000000000002</c:v>
                </c:pt>
                <c:pt idx="5">
                  <c:v>-0.82699999999999996</c:v>
                </c:pt>
                <c:pt idx="6">
                  <c:v>-0.77200000000000002</c:v>
                </c:pt>
                <c:pt idx="7">
                  <c:v>-0.57299999999999995</c:v>
                </c:pt>
                <c:pt idx="8">
                  <c:v>-0.32700000000000001</c:v>
                </c:pt>
                <c:pt idx="9">
                  <c:v>0.40799999999999997</c:v>
                </c:pt>
                <c:pt idx="10">
                  <c:v>0.41299999999999998</c:v>
                </c:pt>
                <c:pt idx="11">
                  <c:v>0.41799999999999998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0E-4D1C-80E2-D164285C0CE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khal (Data)'!$I$423:$I$435</c:f>
            </c:numRef>
          </c:xVal>
          <c:yVal>
            <c:numRef>
              <c:f>'Bhangar khal (Data)'!$J$423:$J$435</c:f>
            </c:numRef>
          </c:yVal>
          <c:smooth val="0"/>
          <c:extLst>
            <c:ext xmlns:c16="http://schemas.microsoft.com/office/drawing/2014/chart" uri="{C3380CC4-5D6E-409C-BE32-E72D297353CC}">
              <c16:uniqueId val="{00000001-560E-4D1C-80E2-D164285C0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49696"/>
        <c:axId val="212755584"/>
      </c:scatterChart>
      <c:valAx>
        <c:axId val="21274969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755584"/>
        <c:crosses val="autoZero"/>
        <c:crossBetween val="midCat"/>
      </c:valAx>
      <c:valAx>
        <c:axId val="212755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7496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khal (Data)'!$B$438:$B$452</c:f>
              <c:numCache>
                <c:formatCode>0.00</c:formatCode>
                <c:ptCount val="15"/>
                <c:pt idx="0">
                  <c:v>0</c:v>
                </c:pt>
                <c:pt idx="1">
                  <c:v>7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</c:numCache>
            </c:numRef>
          </c:xVal>
          <c:yVal>
            <c:numRef>
              <c:f>'Bhangar khal (Data)'!$C$438:$C$452</c:f>
              <c:numCache>
                <c:formatCode>0.000</c:formatCode>
                <c:ptCount val="15"/>
                <c:pt idx="0">
                  <c:v>1.774</c:v>
                </c:pt>
                <c:pt idx="1">
                  <c:v>1.794</c:v>
                </c:pt>
                <c:pt idx="2">
                  <c:v>1.804</c:v>
                </c:pt>
                <c:pt idx="3">
                  <c:v>-0.13700000000000001</c:v>
                </c:pt>
                <c:pt idx="4">
                  <c:v>-0.45700000000000002</c:v>
                </c:pt>
                <c:pt idx="5">
                  <c:v>-0.67600000000000005</c:v>
                </c:pt>
                <c:pt idx="6">
                  <c:v>-0.73599999999999999</c:v>
                </c:pt>
                <c:pt idx="7">
                  <c:v>-0.68100000000000005</c:v>
                </c:pt>
                <c:pt idx="8">
                  <c:v>-0.45600000000000002</c:v>
                </c:pt>
                <c:pt idx="9">
                  <c:v>-0.17599999999999999</c:v>
                </c:pt>
                <c:pt idx="10">
                  <c:v>0.41399999999999998</c:v>
                </c:pt>
                <c:pt idx="11">
                  <c:v>0.40899999999999997</c:v>
                </c:pt>
                <c:pt idx="12">
                  <c:v>0.40400000000000003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B-4E4F-AAA1-02ABA3AA04B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khal (Data)'!$I$438:$I$452</c:f>
            </c:numRef>
          </c:xVal>
          <c:yVal>
            <c:numRef>
              <c:f>'Bhangar khal (Data)'!$J$438:$J$452</c:f>
            </c:numRef>
          </c:yVal>
          <c:smooth val="0"/>
          <c:extLst>
            <c:ext xmlns:c16="http://schemas.microsoft.com/office/drawing/2014/chart" uri="{C3380CC4-5D6E-409C-BE32-E72D297353CC}">
              <c16:uniqueId val="{00000001-B17B-4E4F-AAA1-02ABA3AA0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89120"/>
        <c:axId val="212790656"/>
      </c:scatterChart>
      <c:valAx>
        <c:axId val="2127891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790656"/>
        <c:crosses val="autoZero"/>
        <c:crossBetween val="midCat"/>
      </c:valAx>
      <c:valAx>
        <c:axId val="212790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7891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khal (Data)'!$B$455:$B$471</c:f>
              <c:numCache>
                <c:formatCode>0.00</c:formatCode>
                <c:ptCount val="1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14.5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20</c:v>
                </c:pt>
                <c:pt idx="15">
                  <c:v>25</c:v>
                </c:pt>
              </c:numCache>
            </c:numRef>
          </c:xVal>
          <c:yVal>
            <c:numRef>
              <c:f>'Bhangar khal (Data)'!$C$455:$C$471</c:f>
              <c:numCache>
                <c:formatCode>0.000</c:formatCode>
                <c:ptCount val="17"/>
                <c:pt idx="0">
                  <c:v>-1.4790000000000001</c:v>
                </c:pt>
                <c:pt idx="1">
                  <c:v>-0.81799999999999995</c:v>
                </c:pt>
                <c:pt idx="2">
                  <c:v>-0.318</c:v>
                </c:pt>
                <c:pt idx="3">
                  <c:v>8.2000000000000003E-2</c:v>
                </c:pt>
                <c:pt idx="4">
                  <c:v>1.6919999999999999</c:v>
                </c:pt>
                <c:pt idx="5">
                  <c:v>1.6970000000000001</c:v>
                </c:pt>
                <c:pt idx="6">
                  <c:v>-8.4000000000000005E-2</c:v>
                </c:pt>
                <c:pt idx="7">
                  <c:v>-0.379</c:v>
                </c:pt>
                <c:pt idx="8">
                  <c:v>-0.57399999999999995</c:v>
                </c:pt>
                <c:pt idx="9">
                  <c:v>-0.628</c:v>
                </c:pt>
                <c:pt idx="10">
                  <c:v>-0.57299999999999995</c:v>
                </c:pt>
                <c:pt idx="11">
                  <c:v>-0.38300000000000001</c:v>
                </c:pt>
                <c:pt idx="12">
                  <c:v>-0.17299999999999999</c:v>
                </c:pt>
                <c:pt idx="13">
                  <c:v>1.5209999999999999</c:v>
                </c:pt>
                <c:pt idx="14">
                  <c:v>1.482</c:v>
                </c:pt>
                <c:pt idx="15">
                  <c:v>1.472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BB-4758-83A6-901D8EAC774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khal (Data)'!$I$456:$I$471</c:f>
            </c:numRef>
          </c:xVal>
          <c:yVal>
            <c:numRef>
              <c:f>'Bhangar khal (Data)'!$J$456:$J$471</c:f>
            </c:numRef>
          </c:yVal>
          <c:smooth val="0"/>
          <c:extLst>
            <c:ext xmlns:c16="http://schemas.microsoft.com/office/drawing/2014/chart" uri="{C3380CC4-5D6E-409C-BE32-E72D297353CC}">
              <c16:uniqueId val="{00000001-24BB-4758-83A6-901D8EAC7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0352"/>
        <c:axId val="212821888"/>
      </c:scatterChart>
      <c:valAx>
        <c:axId val="21282035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821888"/>
        <c:crosses val="autoZero"/>
        <c:crossBetween val="midCat"/>
      </c:valAx>
      <c:valAx>
        <c:axId val="212821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8203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khal (Data)'!$B$474:$B$489</c:f>
              <c:numCache>
                <c:formatCode>0.00</c:formatCode>
                <c:ptCount val="16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23</c:v>
                </c:pt>
                <c:pt idx="13">
                  <c:v>25</c:v>
                </c:pt>
                <c:pt idx="14">
                  <c:v>28</c:v>
                </c:pt>
              </c:numCache>
            </c:numRef>
          </c:xVal>
          <c:yVal>
            <c:numRef>
              <c:f>'Bhangar khal (Data)'!$C$474:$C$489</c:f>
              <c:numCache>
                <c:formatCode>0.000</c:formatCode>
                <c:ptCount val="16"/>
                <c:pt idx="0">
                  <c:v>2.71</c:v>
                </c:pt>
                <c:pt idx="1">
                  <c:v>2.7149999999999999</c:v>
                </c:pt>
                <c:pt idx="2">
                  <c:v>0.44500000000000001</c:v>
                </c:pt>
                <c:pt idx="3">
                  <c:v>0.435</c:v>
                </c:pt>
                <c:pt idx="4">
                  <c:v>-1.54</c:v>
                </c:pt>
                <c:pt idx="5">
                  <c:v>-1.8360000000000001</c:v>
                </c:pt>
                <c:pt idx="6">
                  <c:v>-2.165</c:v>
                </c:pt>
                <c:pt idx="7">
                  <c:v>-2.2349999999999999</c:v>
                </c:pt>
                <c:pt idx="8">
                  <c:v>-2.1669999999999998</c:v>
                </c:pt>
                <c:pt idx="9">
                  <c:v>-1.837</c:v>
                </c:pt>
                <c:pt idx="10">
                  <c:v>-1.55</c:v>
                </c:pt>
                <c:pt idx="11">
                  <c:v>0.66400000000000003</c:v>
                </c:pt>
                <c:pt idx="12">
                  <c:v>1.27</c:v>
                </c:pt>
                <c:pt idx="13">
                  <c:v>2.2749999999999999</c:v>
                </c:pt>
                <c:pt idx="14">
                  <c:v>2.27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9-43C7-BB93-EE3BF44B9A59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khal (Data)'!$I$475:$I$489</c:f>
            </c:numRef>
          </c:xVal>
          <c:yVal>
            <c:numRef>
              <c:f>'Bhangar khal (Data)'!$J$475:$J$489</c:f>
            </c:numRef>
          </c:yVal>
          <c:smooth val="0"/>
          <c:extLst>
            <c:ext xmlns:c16="http://schemas.microsoft.com/office/drawing/2014/chart" uri="{C3380CC4-5D6E-409C-BE32-E72D297353CC}">
              <c16:uniqueId val="{00000001-2B89-43C7-BB93-EE3BF44B9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16288"/>
        <c:axId val="213922176"/>
      </c:scatterChart>
      <c:valAx>
        <c:axId val="21391628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22176"/>
        <c:crosses val="autoZero"/>
        <c:crossBetween val="midCat"/>
      </c:valAx>
      <c:valAx>
        <c:axId val="213922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1628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khal (Data)'!$B$492:$B$516</c:f>
              <c:numCache>
                <c:formatCode>0.00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</c:numCache>
            </c:numRef>
          </c:xVal>
          <c:yVal>
            <c:numRef>
              <c:f>'Bhangar khal (Data)'!$C$492:$C$516</c:f>
              <c:numCache>
                <c:formatCode>0.000</c:formatCode>
                <c:ptCount val="25"/>
                <c:pt idx="0">
                  <c:v>1.0089999999999999</c:v>
                </c:pt>
                <c:pt idx="1">
                  <c:v>1.004</c:v>
                </c:pt>
                <c:pt idx="2">
                  <c:v>0.99299999999999999</c:v>
                </c:pt>
                <c:pt idx="3">
                  <c:v>-0.94099999999999995</c:v>
                </c:pt>
                <c:pt idx="4">
                  <c:v>-1.141</c:v>
                </c:pt>
                <c:pt idx="5">
                  <c:v>-1.6020000000000001</c:v>
                </c:pt>
                <c:pt idx="6">
                  <c:v>-1.8320000000000001</c:v>
                </c:pt>
                <c:pt idx="7">
                  <c:v>-1.891</c:v>
                </c:pt>
                <c:pt idx="8">
                  <c:v>-1.831</c:v>
                </c:pt>
                <c:pt idx="9">
                  <c:v>-1.651</c:v>
                </c:pt>
                <c:pt idx="10">
                  <c:v>-1.141</c:v>
                </c:pt>
                <c:pt idx="11">
                  <c:v>-0.751</c:v>
                </c:pt>
                <c:pt idx="12">
                  <c:v>0.75900000000000001</c:v>
                </c:pt>
                <c:pt idx="13">
                  <c:v>0.76400000000000001</c:v>
                </c:pt>
                <c:pt idx="14">
                  <c:v>0.76900000000000002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A-485F-9856-34C7AD76DD03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khal (Data)'!$I$493:$I$517</c:f>
            </c:numRef>
          </c:xVal>
          <c:yVal>
            <c:numRef>
              <c:f>'Bhangar khal (Data)'!$J$493:$J$517</c:f>
            </c:numRef>
          </c:yVal>
          <c:smooth val="0"/>
          <c:extLst>
            <c:ext xmlns:c16="http://schemas.microsoft.com/office/drawing/2014/chart" uri="{C3380CC4-5D6E-409C-BE32-E72D297353CC}">
              <c16:uniqueId val="{00000001-C86A-485F-9856-34C7AD76D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47520"/>
        <c:axId val="213949056"/>
      </c:scatterChart>
      <c:valAx>
        <c:axId val="21394752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49056"/>
        <c:crosses val="autoZero"/>
        <c:crossBetween val="midCat"/>
      </c:valAx>
      <c:valAx>
        <c:axId val="213949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9475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'Offtake khal'!$B$67:$B$89</c:f>
              <c:numCache>
                <c:formatCode>0.00</c:formatCode>
                <c:ptCount val="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43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74</c:v>
                </c:pt>
                <c:pt idx="20">
                  <c:v>76</c:v>
                </c:pt>
                <c:pt idx="21">
                  <c:v>80</c:v>
                </c:pt>
                <c:pt idx="22">
                  <c:v>85</c:v>
                </c:pt>
              </c:numCache>
            </c:numRef>
          </c:xVal>
          <c:yVal>
            <c:numRef>
              <c:f>'Offtake khal'!$C$67:$C$89</c:f>
              <c:numCache>
                <c:formatCode>0.000</c:formatCode>
                <c:ptCount val="23"/>
                <c:pt idx="0">
                  <c:v>0.47399999999999998</c:v>
                </c:pt>
                <c:pt idx="1">
                  <c:v>0.46899999999999997</c:v>
                </c:pt>
                <c:pt idx="2">
                  <c:v>0.45900000000000002</c:v>
                </c:pt>
                <c:pt idx="3">
                  <c:v>-3.0059999999999998</c:v>
                </c:pt>
                <c:pt idx="4">
                  <c:v>-4.5410000000000004</c:v>
                </c:pt>
                <c:pt idx="5">
                  <c:v>-5.9509999999999996</c:v>
                </c:pt>
                <c:pt idx="6">
                  <c:v>-6.2409999999999997</c:v>
                </c:pt>
                <c:pt idx="7">
                  <c:v>-7.9409999999999998</c:v>
                </c:pt>
                <c:pt idx="8">
                  <c:v>-7.9909999999999997</c:v>
                </c:pt>
                <c:pt idx="9">
                  <c:v>-8.3360000000000003</c:v>
                </c:pt>
                <c:pt idx="10">
                  <c:v>-8.7309999999999999</c:v>
                </c:pt>
                <c:pt idx="11">
                  <c:v>-8.8409999999999993</c:v>
                </c:pt>
                <c:pt idx="12">
                  <c:v>-8.7319999999999993</c:v>
                </c:pt>
                <c:pt idx="13">
                  <c:v>-8.3209999999999997</c:v>
                </c:pt>
                <c:pt idx="14">
                  <c:v>-8.0559999999999992</c:v>
                </c:pt>
                <c:pt idx="15">
                  <c:v>-7.6020000000000003</c:v>
                </c:pt>
                <c:pt idx="16">
                  <c:v>-7.2469999999999999</c:v>
                </c:pt>
                <c:pt idx="17">
                  <c:v>-5.9020000000000001</c:v>
                </c:pt>
                <c:pt idx="18">
                  <c:v>-4.4560000000000004</c:v>
                </c:pt>
                <c:pt idx="19">
                  <c:v>-3.141</c:v>
                </c:pt>
                <c:pt idx="20">
                  <c:v>0.51400000000000001</c:v>
                </c:pt>
                <c:pt idx="21">
                  <c:v>0.51900000000000002</c:v>
                </c:pt>
                <c:pt idx="22">
                  <c:v>0.52400000000000002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5-432D-92B9-02B9758460CA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khal'!$H$66:$H$83</c:f>
            </c:numRef>
          </c:xVal>
          <c:yVal>
            <c:numRef>
              <c:f>'Outfall khal'!$I$66:$I$83</c:f>
            </c:numRef>
          </c:yVal>
          <c:smooth val="0"/>
          <c:extLst>
            <c:ext xmlns:c16="http://schemas.microsoft.com/office/drawing/2014/chart" uri="{C3380CC4-5D6E-409C-BE32-E72D297353CC}">
              <c16:uniqueId val="{00000001-AC75-432D-92B9-02B975846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39136"/>
        <c:axId val="209340672"/>
      </c:scatterChart>
      <c:valAx>
        <c:axId val="20933913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40672"/>
        <c:crosses val="autoZero"/>
        <c:crossBetween val="midCat"/>
      </c:valAx>
      <c:valAx>
        <c:axId val="2093406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33913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khal'!$B$5:$B$30</c:f>
              <c:numCache>
                <c:formatCode>0.00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43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74</c:v>
                </c:pt>
                <c:pt idx="20">
                  <c:v>76</c:v>
                </c:pt>
                <c:pt idx="21">
                  <c:v>80</c:v>
                </c:pt>
                <c:pt idx="22">
                  <c:v>85</c:v>
                </c:pt>
              </c:numCache>
            </c:numRef>
          </c:xVal>
          <c:yVal>
            <c:numRef>
              <c:f>'Outfall khal'!$C$5:$C$30</c:f>
              <c:numCache>
                <c:formatCode>0.000</c:formatCode>
                <c:ptCount val="26"/>
                <c:pt idx="0">
                  <c:v>-0.63500000000000001</c:v>
                </c:pt>
                <c:pt idx="1">
                  <c:v>-0.66500000000000004</c:v>
                </c:pt>
                <c:pt idx="2">
                  <c:v>-0.68</c:v>
                </c:pt>
                <c:pt idx="3">
                  <c:v>-2.3530000000000002</c:v>
                </c:pt>
                <c:pt idx="4">
                  <c:v>-4.7480000000000002</c:v>
                </c:pt>
                <c:pt idx="5">
                  <c:v>-6.1189999999999998</c:v>
                </c:pt>
                <c:pt idx="6">
                  <c:v>-6.4189999999999996</c:v>
                </c:pt>
                <c:pt idx="7">
                  <c:v>-6.7190000000000003</c:v>
                </c:pt>
                <c:pt idx="8">
                  <c:v>-7.024</c:v>
                </c:pt>
                <c:pt idx="9">
                  <c:v>-7.2679999999999998</c:v>
                </c:pt>
                <c:pt idx="10">
                  <c:v>-7.42</c:v>
                </c:pt>
                <c:pt idx="11">
                  <c:v>-7.484</c:v>
                </c:pt>
                <c:pt idx="12">
                  <c:v>-7.4189999999999996</c:v>
                </c:pt>
                <c:pt idx="13">
                  <c:v>-7.1680000000000001</c:v>
                </c:pt>
                <c:pt idx="14">
                  <c:v>-6.9580000000000002</c:v>
                </c:pt>
                <c:pt idx="15">
                  <c:v>-6.6680000000000001</c:v>
                </c:pt>
                <c:pt idx="16">
                  <c:v>-5.468</c:v>
                </c:pt>
                <c:pt idx="17">
                  <c:v>-3.1680000000000001</c:v>
                </c:pt>
                <c:pt idx="18">
                  <c:v>-1.673</c:v>
                </c:pt>
                <c:pt idx="19">
                  <c:v>-1.343</c:v>
                </c:pt>
                <c:pt idx="20">
                  <c:v>1.732</c:v>
                </c:pt>
                <c:pt idx="21">
                  <c:v>1.7370000000000001</c:v>
                </c:pt>
                <c:pt idx="22">
                  <c:v>1.742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1-474B-865D-5437FD26E4E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khal'!$H$5:$H$30</c:f>
            </c:numRef>
          </c:xVal>
          <c:yVal>
            <c:numRef>
              <c:f>'Outfall khal'!$I$5:$I$30</c:f>
            </c:numRef>
          </c:yVal>
          <c:smooth val="0"/>
          <c:extLst>
            <c:ext xmlns:c16="http://schemas.microsoft.com/office/drawing/2014/chart" uri="{C3380CC4-5D6E-409C-BE32-E72D297353CC}">
              <c16:uniqueId val="{00000001-D451-474B-865D-5437FD26E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34848"/>
        <c:axId val="208736640"/>
      </c:scatterChart>
      <c:valAx>
        <c:axId val="208734848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36640"/>
        <c:crosses val="autoZero"/>
        <c:crossBetween val="midCat"/>
      </c:valAx>
      <c:valAx>
        <c:axId val="208736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348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khal'!$B$31:$B$63</c:f>
              <c:numCache>
                <c:formatCode>0.00</c:formatCode>
                <c:ptCount val="3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43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74</c:v>
                </c:pt>
                <c:pt idx="20">
                  <c:v>76</c:v>
                </c:pt>
                <c:pt idx="21">
                  <c:v>80</c:v>
                </c:pt>
                <c:pt idx="22">
                  <c:v>85</c:v>
                </c:pt>
              </c:numCache>
            </c:numRef>
          </c:xVal>
          <c:yVal>
            <c:numRef>
              <c:f>'Outfall khal'!$C$31:$C$63</c:f>
              <c:numCache>
                <c:formatCode>0.000</c:formatCode>
                <c:ptCount val="33"/>
                <c:pt idx="0">
                  <c:v>0.79100000000000004</c:v>
                </c:pt>
                <c:pt idx="1">
                  <c:v>0.78700000000000003</c:v>
                </c:pt>
                <c:pt idx="2">
                  <c:v>0.77700000000000002</c:v>
                </c:pt>
                <c:pt idx="3">
                  <c:v>-2.2629999999999999</c:v>
                </c:pt>
                <c:pt idx="4">
                  <c:v>-3.5579999999999998</c:v>
                </c:pt>
                <c:pt idx="5">
                  <c:v>-5.82</c:v>
                </c:pt>
                <c:pt idx="6">
                  <c:v>-6.2030000000000003</c:v>
                </c:pt>
                <c:pt idx="7">
                  <c:v>-6.4340000000000002</c:v>
                </c:pt>
                <c:pt idx="8">
                  <c:v>-6.7679999999999998</c:v>
                </c:pt>
                <c:pt idx="9">
                  <c:v>-7.024</c:v>
                </c:pt>
                <c:pt idx="10">
                  <c:v>-7.2380000000000004</c:v>
                </c:pt>
                <c:pt idx="11">
                  <c:v>-7.319</c:v>
                </c:pt>
                <c:pt idx="12">
                  <c:v>-7.2489999999999997</c:v>
                </c:pt>
                <c:pt idx="13">
                  <c:v>-7.0330000000000004</c:v>
                </c:pt>
                <c:pt idx="14">
                  <c:v>-6.77</c:v>
                </c:pt>
                <c:pt idx="15">
                  <c:v>-6.4189999999999996</c:v>
                </c:pt>
                <c:pt idx="16">
                  <c:v>-6.1639999999999997</c:v>
                </c:pt>
                <c:pt idx="17">
                  <c:v>-5.819</c:v>
                </c:pt>
                <c:pt idx="18">
                  <c:v>-3.573</c:v>
                </c:pt>
                <c:pt idx="19">
                  <c:v>-2.2480000000000002</c:v>
                </c:pt>
                <c:pt idx="20">
                  <c:v>0.71199999999999997</c:v>
                </c:pt>
                <c:pt idx="21">
                  <c:v>0.71699999999999997</c:v>
                </c:pt>
                <c:pt idx="22">
                  <c:v>0.72199999999999998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09-4226-8888-B08B060DC516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khal'!$H$32:$H$63</c:f>
            </c:numRef>
          </c:xVal>
          <c:yVal>
            <c:numRef>
              <c:f>'Outfall khal'!$I$32:$I$63</c:f>
            </c:numRef>
          </c:yVal>
          <c:smooth val="0"/>
          <c:extLst>
            <c:ext xmlns:c16="http://schemas.microsoft.com/office/drawing/2014/chart" uri="{C3380CC4-5D6E-409C-BE32-E72D297353CC}">
              <c16:uniqueId val="{00000001-8509-4226-8888-B08B060D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74656"/>
        <c:axId val="208776192"/>
      </c:scatterChart>
      <c:valAx>
        <c:axId val="208774656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76192"/>
        <c:crosses val="autoZero"/>
        <c:crossBetween val="midCat"/>
      </c:valAx>
      <c:valAx>
        <c:axId val="208776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746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'Outfall khal'!$B$66:$B$90</c:f>
              <c:numCache>
                <c:formatCode>0.00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22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38</c:v>
                </c:pt>
                <c:pt idx="11">
                  <c:v>42</c:v>
                </c:pt>
                <c:pt idx="12">
                  <c:v>46</c:v>
                </c:pt>
                <c:pt idx="13">
                  <c:v>50</c:v>
                </c:pt>
                <c:pt idx="14">
                  <c:v>54</c:v>
                </c:pt>
                <c:pt idx="15">
                  <c:v>58</c:v>
                </c:pt>
                <c:pt idx="16">
                  <c:v>62</c:v>
                </c:pt>
                <c:pt idx="17">
                  <c:v>66</c:v>
                </c:pt>
                <c:pt idx="18">
                  <c:v>70</c:v>
                </c:pt>
                <c:pt idx="19">
                  <c:v>74</c:v>
                </c:pt>
                <c:pt idx="20">
                  <c:v>78</c:v>
                </c:pt>
                <c:pt idx="21">
                  <c:v>80</c:v>
                </c:pt>
                <c:pt idx="22">
                  <c:v>82</c:v>
                </c:pt>
                <c:pt idx="23">
                  <c:v>90</c:v>
                </c:pt>
                <c:pt idx="24">
                  <c:v>95</c:v>
                </c:pt>
              </c:numCache>
            </c:numRef>
          </c:xVal>
          <c:yVal>
            <c:numRef>
              <c:f>'Outfall khal'!$C$66:$C$90</c:f>
              <c:numCache>
                <c:formatCode>0.000</c:formatCode>
                <c:ptCount val="25"/>
                <c:pt idx="0">
                  <c:v>0.64200000000000002</c:v>
                </c:pt>
                <c:pt idx="1">
                  <c:v>0.63700000000000001</c:v>
                </c:pt>
                <c:pt idx="2">
                  <c:v>0.63200000000000001</c:v>
                </c:pt>
                <c:pt idx="3">
                  <c:v>-2.4729999999999999</c:v>
                </c:pt>
                <c:pt idx="4">
                  <c:v>-3.9129999999999998</c:v>
                </c:pt>
                <c:pt idx="5">
                  <c:v>-5.2679999999999998</c:v>
                </c:pt>
                <c:pt idx="6">
                  <c:v>-6.3339999999999996</c:v>
                </c:pt>
                <c:pt idx="7">
                  <c:v>-6.673</c:v>
                </c:pt>
                <c:pt idx="8">
                  <c:v>-6.9180000000000001</c:v>
                </c:pt>
                <c:pt idx="9">
                  <c:v>-7.1580000000000004</c:v>
                </c:pt>
                <c:pt idx="10">
                  <c:v>-7.4729999999999999</c:v>
                </c:pt>
                <c:pt idx="11">
                  <c:v>-7.65</c:v>
                </c:pt>
                <c:pt idx="12">
                  <c:v>-7.718</c:v>
                </c:pt>
                <c:pt idx="13">
                  <c:v>-7.649</c:v>
                </c:pt>
                <c:pt idx="14">
                  <c:v>-7.4530000000000003</c:v>
                </c:pt>
                <c:pt idx="15">
                  <c:v>-7.1520000000000001</c:v>
                </c:pt>
                <c:pt idx="16">
                  <c:v>-6.9130000000000003</c:v>
                </c:pt>
                <c:pt idx="17">
                  <c:v>-6.6580000000000004</c:v>
                </c:pt>
                <c:pt idx="18">
                  <c:v>-6.319</c:v>
                </c:pt>
                <c:pt idx="19">
                  <c:v>-5.2229999999999999</c:v>
                </c:pt>
                <c:pt idx="20">
                  <c:v>-3.9729999999999999</c:v>
                </c:pt>
                <c:pt idx="21">
                  <c:v>-2.4729999999999999</c:v>
                </c:pt>
                <c:pt idx="22">
                  <c:v>0.68100000000000005</c:v>
                </c:pt>
                <c:pt idx="23">
                  <c:v>0.68700000000000006</c:v>
                </c:pt>
                <c:pt idx="24">
                  <c:v>0.69199999999999995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1-4F4D-A1D6-94CD9A7F94CC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'Outfall khal'!$H$66:$H$83</c:f>
            </c:numRef>
          </c:xVal>
          <c:yVal>
            <c:numRef>
              <c:f>'Outfall khal'!$I$66:$I$83</c:f>
            </c:numRef>
          </c:yVal>
          <c:smooth val="0"/>
          <c:extLst>
            <c:ext xmlns:c16="http://schemas.microsoft.com/office/drawing/2014/chart" uri="{C3380CC4-5D6E-409C-BE32-E72D297353CC}">
              <c16:uniqueId val="{00000001-B201-4F4D-A1D6-94CD9A7F9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92960"/>
        <c:axId val="209147008"/>
      </c:scatterChart>
      <c:valAx>
        <c:axId val="208792960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147008"/>
        <c:crosses val="autoZero"/>
        <c:crossBetween val="midCat"/>
      </c:valAx>
      <c:valAx>
        <c:axId val="209147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929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khal (Data)'!$B$5:$B$18</c:f>
              <c:numCache>
                <c:formatCode>0.00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30</c:v>
                </c:pt>
                <c:pt idx="12">
                  <c:v>35</c:v>
                </c:pt>
              </c:numCache>
            </c:numRef>
          </c:xVal>
          <c:yVal>
            <c:numRef>
              <c:f>'Bhangar khal (Data)'!$C$5:$C$18</c:f>
              <c:numCache>
                <c:formatCode>0.000</c:formatCode>
                <c:ptCount val="14"/>
                <c:pt idx="0">
                  <c:v>1.7470000000000001</c:v>
                </c:pt>
                <c:pt idx="1">
                  <c:v>1.742</c:v>
                </c:pt>
                <c:pt idx="2">
                  <c:v>1.7370000000000001</c:v>
                </c:pt>
                <c:pt idx="3">
                  <c:v>-0.16800000000000001</c:v>
                </c:pt>
                <c:pt idx="4">
                  <c:v>-0.433</c:v>
                </c:pt>
                <c:pt idx="5">
                  <c:v>-0.63900000000000001</c:v>
                </c:pt>
                <c:pt idx="6">
                  <c:v>-0.68799999999999994</c:v>
                </c:pt>
                <c:pt idx="7">
                  <c:v>-0.63800000000000001</c:v>
                </c:pt>
                <c:pt idx="8">
                  <c:v>-0.41899999999999998</c:v>
                </c:pt>
                <c:pt idx="9">
                  <c:v>-0.183</c:v>
                </c:pt>
                <c:pt idx="10">
                  <c:v>0.77200000000000002</c:v>
                </c:pt>
                <c:pt idx="11">
                  <c:v>0.77700000000000002</c:v>
                </c:pt>
                <c:pt idx="12">
                  <c:v>0.78200000000000003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5-4BA5-B616-6A6D466B6C32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khal (Data)'!$I$5:$I$18</c:f>
            </c:numRef>
          </c:xVal>
          <c:yVal>
            <c:numRef>
              <c:f>'Bhangar khal (Data)'!$J$5:$J$18</c:f>
            </c:numRef>
          </c:yVal>
          <c:smooth val="0"/>
          <c:extLst>
            <c:ext xmlns:c16="http://schemas.microsoft.com/office/drawing/2014/chart" uri="{C3380CC4-5D6E-409C-BE32-E72D297353CC}">
              <c16:uniqueId val="{00000001-E695-4BA5-B616-6A6D466B6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81664"/>
        <c:axId val="212112128"/>
      </c:scatterChart>
      <c:valAx>
        <c:axId val="212081664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12128"/>
        <c:crosses val="autoZero"/>
        <c:crossBetween val="midCat"/>
      </c:valAx>
      <c:valAx>
        <c:axId val="212112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8166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21373256564522E-2"/>
          <c:y val="0.13586992577574564"/>
          <c:w val="0.85795613228747314"/>
          <c:h val="0.6413060496615196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'Bhangar khal (Data)'!$B$21:$B$37</c:f>
              <c:numCache>
                <c:formatCode>0.00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</c:numCache>
            </c:numRef>
          </c:xVal>
          <c:yVal>
            <c:numRef>
              <c:f>'Bhangar khal (Data)'!$C$21:$C$37</c:f>
              <c:numCache>
                <c:formatCode>0.000</c:formatCode>
                <c:ptCount val="17"/>
                <c:pt idx="0">
                  <c:v>-0.94799999999999995</c:v>
                </c:pt>
                <c:pt idx="1">
                  <c:v>-0.71399999999999997</c:v>
                </c:pt>
                <c:pt idx="2">
                  <c:v>-0.44800000000000001</c:v>
                </c:pt>
                <c:pt idx="3">
                  <c:v>0.68200000000000005</c:v>
                </c:pt>
                <c:pt idx="4">
                  <c:v>0.69199999999999995</c:v>
                </c:pt>
                <c:pt idx="5">
                  <c:v>-0.14599999999999999</c:v>
                </c:pt>
                <c:pt idx="6">
                  <c:v>-0.40899999999999997</c:v>
                </c:pt>
                <c:pt idx="7">
                  <c:v>-0.69199999999999995</c:v>
                </c:pt>
                <c:pt idx="8">
                  <c:v>-0.73799999999999999</c:v>
                </c:pt>
                <c:pt idx="9">
                  <c:v>-0.68899999999999995</c:v>
                </c:pt>
                <c:pt idx="10">
                  <c:v>-0.41</c:v>
                </c:pt>
                <c:pt idx="11">
                  <c:v>-0.114</c:v>
                </c:pt>
                <c:pt idx="12">
                  <c:v>1.242</c:v>
                </c:pt>
                <c:pt idx="13">
                  <c:v>1.234</c:v>
                </c:pt>
                <c:pt idx="14">
                  <c:v>-0.54800000000000004</c:v>
                </c:pt>
                <c:pt idx="15">
                  <c:v>-0.97799999999999998</c:v>
                </c:pt>
                <c:pt idx="16">
                  <c:v>-1.448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D4-4793-827F-E5EFD5017121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'Bhangar khal (Data)'!$I$22:$I$37</c:f>
            </c:numRef>
          </c:xVal>
          <c:yVal>
            <c:numRef>
              <c:f>'Bhangar khal (Data)'!$J$22:$J$37</c:f>
            </c:numRef>
          </c:yVal>
          <c:smooth val="0"/>
          <c:extLst>
            <c:ext xmlns:c16="http://schemas.microsoft.com/office/drawing/2014/chart" uri="{C3380CC4-5D6E-409C-BE32-E72D297353CC}">
              <c16:uniqueId val="{00000001-87D4-4793-827F-E5EFD5017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37472"/>
        <c:axId val="212139008"/>
      </c:scatterChart>
      <c:valAx>
        <c:axId val="21213747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none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39008"/>
        <c:crosses val="autoZero"/>
        <c:crossBetween val="midCat"/>
      </c:valAx>
      <c:valAx>
        <c:axId val="212139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374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13" Type="http://schemas.openxmlformats.org/officeDocument/2006/relationships/chart" Target="../charts/chart20.xml"/><Relationship Id="rId18" Type="http://schemas.openxmlformats.org/officeDocument/2006/relationships/chart" Target="../charts/chart25.xml"/><Relationship Id="rId26" Type="http://schemas.openxmlformats.org/officeDocument/2006/relationships/chart" Target="../charts/chart33.xml"/><Relationship Id="rId3" Type="http://schemas.openxmlformats.org/officeDocument/2006/relationships/chart" Target="../charts/chart10.xml"/><Relationship Id="rId21" Type="http://schemas.openxmlformats.org/officeDocument/2006/relationships/chart" Target="../charts/chart28.xml"/><Relationship Id="rId7" Type="http://schemas.openxmlformats.org/officeDocument/2006/relationships/chart" Target="../charts/chart14.xml"/><Relationship Id="rId12" Type="http://schemas.openxmlformats.org/officeDocument/2006/relationships/chart" Target="../charts/chart19.xml"/><Relationship Id="rId17" Type="http://schemas.openxmlformats.org/officeDocument/2006/relationships/chart" Target="../charts/chart24.xml"/><Relationship Id="rId25" Type="http://schemas.openxmlformats.org/officeDocument/2006/relationships/chart" Target="../charts/chart32.xml"/><Relationship Id="rId2" Type="http://schemas.openxmlformats.org/officeDocument/2006/relationships/chart" Target="../charts/chart9.xml"/><Relationship Id="rId16" Type="http://schemas.openxmlformats.org/officeDocument/2006/relationships/chart" Target="../charts/chart23.xml"/><Relationship Id="rId20" Type="http://schemas.openxmlformats.org/officeDocument/2006/relationships/chart" Target="../charts/chart27.xml"/><Relationship Id="rId29" Type="http://schemas.openxmlformats.org/officeDocument/2006/relationships/chart" Target="../charts/chart36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8.xml"/><Relationship Id="rId24" Type="http://schemas.openxmlformats.org/officeDocument/2006/relationships/chart" Target="../charts/chart31.xml"/><Relationship Id="rId5" Type="http://schemas.openxmlformats.org/officeDocument/2006/relationships/chart" Target="../charts/chart12.xml"/><Relationship Id="rId15" Type="http://schemas.openxmlformats.org/officeDocument/2006/relationships/chart" Target="../charts/chart22.xml"/><Relationship Id="rId23" Type="http://schemas.openxmlformats.org/officeDocument/2006/relationships/chart" Target="../charts/chart30.xml"/><Relationship Id="rId28" Type="http://schemas.openxmlformats.org/officeDocument/2006/relationships/chart" Target="../charts/chart35.xml"/><Relationship Id="rId10" Type="http://schemas.openxmlformats.org/officeDocument/2006/relationships/chart" Target="../charts/chart17.xml"/><Relationship Id="rId19" Type="http://schemas.openxmlformats.org/officeDocument/2006/relationships/chart" Target="../charts/chart26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Relationship Id="rId14" Type="http://schemas.openxmlformats.org/officeDocument/2006/relationships/chart" Target="../charts/chart21.xml"/><Relationship Id="rId22" Type="http://schemas.openxmlformats.org/officeDocument/2006/relationships/chart" Target="../charts/chart29.xml"/><Relationship Id="rId27" Type="http://schemas.openxmlformats.org/officeDocument/2006/relationships/chart" Target="../charts/chart34.xml"/><Relationship Id="rId30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</xdr:colOff>
      <xdr:row>7</xdr:row>
      <xdr:rowOff>114302</xdr:rowOff>
    </xdr:from>
    <xdr:to>
      <xdr:col>28</xdr:col>
      <xdr:colOff>48597</xdr:colOff>
      <xdr:row>31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647700</xdr:colOff>
      <xdr:row>5</xdr:row>
      <xdr:rowOff>19050</xdr:rowOff>
    </xdr:from>
    <xdr:to>
      <xdr:col>19</xdr:col>
      <xdr:colOff>523875</xdr:colOff>
      <xdr:row>21</xdr:row>
      <xdr:rowOff>152400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id="{A8FF7218-DFF7-4357-8330-519C8E216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</xdr:colOff>
      <xdr:row>30</xdr:row>
      <xdr:rowOff>142876</xdr:rowOff>
    </xdr:from>
    <xdr:to>
      <xdr:col>19</xdr:col>
      <xdr:colOff>552450</xdr:colOff>
      <xdr:row>46</xdr:row>
      <xdr:rowOff>2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id="{37AE6D2E-5661-462A-B4C4-0B2DE1EF6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419099</xdr:colOff>
      <xdr:row>66</xdr:row>
      <xdr:rowOff>85725</xdr:rowOff>
    </xdr:from>
    <xdr:to>
      <xdr:col>19</xdr:col>
      <xdr:colOff>428625</xdr:colOff>
      <xdr:row>80</xdr:row>
      <xdr:rowOff>114301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id="{E780CEE0-AD9C-4FED-9989-52AB76907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397488</xdr:colOff>
      <xdr:row>5</xdr:row>
      <xdr:rowOff>22861</xdr:rowOff>
    </xdr:from>
    <xdr:to>
      <xdr:col>19</xdr:col>
      <xdr:colOff>609599</xdr:colOff>
      <xdr:row>25</xdr:row>
      <xdr:rowOff>1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id="{5F5B9975-A85D-46E4-B500-C1CB1A0287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397488</xdr:colOff>
      <xdr:row>31</xdr:row>
      <xdr:rowOff>30481</xdr:rowOff>
    </xdr:from>
    <xdr:to>
      <xdr:col>19</xdr:col>
      <xdr:colOff>601979</xdr:colOff>
      <xdr:row>52</xdr:row>
      <xdr:rowOff>1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id="{24E05792-92F2-4222-ADCF-CF542C0EC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397489</xdr:colOff>
      <xdr:row>66</xdr:row>
      <xdr:rowOff>1</xdr:rowOff>
    </xdr:from>
    <xdr:to>
      <xdr:col>19</xdr:col>
      <xdr:colOff>571501</xdr:colOff>
      <xdr:row>80</xdr:row>
      <xdr:rowOff>1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id="{21406F6B-21F4-419D-9B29-E3B1529C0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473755</xdr:colOff>
      <xdr:row>41</xdr:row>
      <xdr:rowOff>0</xdr:rowOff>
    </xdr:from>
    <xdr:to>
      <xdr:col>8</xdr:col>
      <xdr:colOff>161926</xdr:colOff>
      <xdr:row>48</xdr:row>
      <xdr:rowOff>17839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 txBox="1">
          <a:spLocks noChangeArrowheads="1"/>
        </xdr:cNvSpPr>
      </xdr:nvSpPr>
      <xdr:spPr bwMode="auto">
        <a:xfrm>
          <a:off x="3607480" y="8924925"/>
          <a:ext cx="1926546" cy="115131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marL="0" indent="0"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(Md. Ajizur Rahman)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Sub-Assistant  Engineer                             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               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Amtali O&amp;M Section 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Amtali, Barguna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Member Secretary</a:t>
          </a:r>
        </a:p>
        <a:p>
          <a:pPr marL="0" indent="0"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</a:p>
      </xdr:txBody>
    </xdr:sp>
    <xdr:clientData/>
  </xdr:twoCellAnchor>
  <xdr:twoCellAnchor>
    <xdr:from>
      <xdr:col>2</xdr:col>
      <xdr:colOff>456468</xdr:colOff>
      <xdr:row>41</xdr:row>
      <xdr:rowOff>27046</xdr:rowOff>
    </xdr:from>
    <xdr:to>
      <xdr:col>4</xdr:col>
      <xdr:colOff>543984</xdr:colOff>
      <xdr:row>48</xdr:row>
      <xdr:rowOff>24847</xdr:rowOff>
    </xdr:to>
    <xdr:sp macro="" textlink="">
      <xdr:nvSpPr>
        <xdr:cNvPr id="6" name="Text Box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>
          <a:spLocks noChangeArrowheads="1"/>
        </xdr:cNvSpPr>
      </xdr:nvSpPr>
      <xdr:spPr bwMode="auto">
        <a:xfrm>
          <a:off x="1866168" y="8951971"/>
          <a:ext cx="1811541" cy="11312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</a:t>
          </a:r>
          <a:r>
            <a:rPr lang="en-US" sz="900" b="1"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Md. Shah Alam</a:t>
          </a:r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Sub-Divisional Engineer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Patuakhali  O&amp;M Sub-Division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Patuakhali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External Member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0</xdr:colOff>
      <xdr:row>41</xdr:row>
      <xdr:rowOff>27045</xdr:rowOff>
    </xdr:from>
    <xdr:to>
      <xdr:col>2</xdr:col>
      <xdr:colOff>349958</xdr:colOff>
      <xdr:row>48</xdr:row>
      <xdr:rowOff>44886</xdr:rowOff>
    </xdr:to>
    <xdr:sp macro="" textlink="">
      <xdr:nvSpPr>
        <xdr:cNvPr id="7" name="Text Box 5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 txBox="1">
          <a:spLocks noChangeArrowheads="1"/>
        </xdr:cNvSpPr>
      </xdr:nvSpPr>
      <xdr:spPr bwMode="auto">
        <a:xfrm>
          <a:off x="0" y="8951970"/>
          <a:ext cx="1759658" cy="11513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/>
          <a:r>
            <a:rPr lang="en-US" sz="900" b="1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(Dipak Ranjan Das)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Executive Engineer (A.C.)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Barguna  O&amp;M </a:t>
          </a:r>
          <a:r>
            <a:rPr lang="en-US" sz="900" b="0" baseline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 </a:t>
          </a:r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Division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BWDB, Barguna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&amp;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Chairman</a:t>
          </a:r>
        </a:p>
        <a:p>
          <a:pPr algn="ctr"/>
          <a:r>
            <a:rPr lang="en-US" sz="900" b="0"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Estimate Preparation Committee</a:t>
          </a:r>
          <a:endParaRPr lang="en-US" sz="900" b="0" i="0" strike="noStrike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178414</xdr:colOff>
      <xdr:row>5</xdr:row>
      <xdr:rowOff>38817</xdr:rowOff>
    </xdr:from>
    <xdr:to>
      <xdr:col>19</xdr:col>
      <xdr:colOff>163973</xdr:colOff>
      <xdr:row>16</xdr:row>
      <xdr:rowOff>90236</xdr:rowOff>
    </xdr:to>
    <xdr:graphicFrame macro="">
      <xdr:nvGraphicFramePr>
        <xdr:cNvPr id="2" name="Chart 15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397489</xdr:colOff>
      <xdr:row>21</xdr:row>
      <xdr:rowOff>38817</xdr:rowOff>
    </xdr:from>
    <xdr:to>
      <xdr:col>19</xdr:col>
      <xdr:colOff>163973</xdr:colOff>
      <xdr:row>35</xdr:row>
      <xdr:rowOff>0</xdr:rowOff>
    </xdr:to>
    <xdr:graphicFrame macro="">
      <xdr:nvGraphicFramePr>
        <xdr:cNvPr id="3" name="Chart 152">
          <a:extLst>
            <a:ext uri="{FF2B5EF4-FFF2-40B4-BE49-F238E27FC236}">
              <a16:creationId xmlns:a16="http://schemas.microsoft.com/office/drawing/2014/main" id="{53EBD8AF-9F1A-4091-BB8C-CCDEE2A6A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178414</xdr:colOff>
      <xdr:row>40</xdr:row>
      <xdr:rowOff>38817</xdr:rowOff>
    </xdr:from>
    <xdr:to>
      <xdr:col>19</xdr:col>
      <xdr:colOff>163973</xdr:colOff>
      <xdr:row>54</xdr:row>
      <xdr:rowOff>0</xdr:rowOff>
    </xdr:to>
    <xdr:graphicFrame macro="">
      <xdr:nvGraphicFramePr>
        <xdr:cNvPr id="4" name="Chart 152">
          <a:extLst>
            <a:ext uri="{FF2B5EF4-FFF2-40B4-BE49-F238E27FC236}">
              <a16:creationId xmlns:a16="http://schemas.microsoft.com/office/drawing/2014/main" id="{12B0A20F-C3C6-4F50-A940-9119C9C3D0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420349</xdr:colOff>
      <xdr:row>64</xdr:row>
      <xdr:rowOff>31197</xdr:rowOff>
    </xdr:from>
    <xdr:to>
      <xdr:col>19</xdr:col>
      <xdr:colOff>186833</xdr:colOff>
      <xdr:row>77</xdr:row>
      <xdr:rowOff>160020</xdr:rowOff>
    </xdr:to>
    <xdr:graphicFrame macro="">
      <xdr:nvGraphicFramePr>
        <xdr:cNvPr id="5" name="Chart 152">
          <a:extLst>
            <a:ext uri="{FF2B5EF4-FFF2-40B4-BE49-F238E27FC236}">
              <a16:creationId xmlns:a16="http://schemas.microsoft.com/office/drawing/2014/main" id="{860ED641-517A-4279-8B9F-F1C672642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397489</xdr:colOff>
      <xdr:row>81</xdr:row>
      <xdr:rowOff>38817</xdr:rowOff>
    </xdr:from>
    <xdr:to>
      <xdr:col>19</xdr:col>
      <xdr:colOff>163973</xdr:colOff>
      <xdr:row>94</xdr:row>
      <xdr:rowOff>0</xdr:rowOff>
    </xdr:to>
    <xdr:graphicFrame macro="">
      <xdr:nvGraphicFramePr>
        <xdr:cNvPr id="6" name="Chart 152">
          <a:extLst>
            <a:ext uri="{FF2B5EF4-FFF2-40B4-BE49-F238E27FC236}">
              <a16:creationId xmlns:a16="http://schemas.microsoft.com/office/drawing/2014/main" id="{FDCB6569-0379-4F60-99CA-0643F1353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397489</xdr:colOff>
      <xdr:row>96</xdr:row>
      <xdr:rowOff>38817</xdr:rowOff>
    </xdr:from>
    <xdr:to>
      <xdr:col>19</xdr:col>
      <xdr:colOff>163973</xdr:colOff>
      <xdr:row>110</xdr:row>
      <xdr:rowOff>0</xdr:rowOff>
    </xdr:to>
    <xdr:graphicFrame macro="">
      <xdr:nvGraphicFramePr>
        <xdr:cNvPr id="7" name="Chart 152">
          <a:extLst>
            <a:ext uri="{FF2B5EF4-FFF2-40B4-BE49-F238E27FC236}">
              <a16:creationId xmlns:a16="http://schemas.microsoft.com/office/drawing/2014/main" id="{144F283E-7B60-4404-B26B-9E0981B55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397489</xdr:colOff>
      <xdr:row>112</xdr:row>
      <xdr:rowOff>38817</xdr:rowOff>
    </xdr:from>
    <xdr:to>
      <xdr:col>19</xdr:col>
      <xdr:colOff>163973</xdr:colOff>
      <xdr:row>126</xdr:row>
      <xdr:rowOff>0</xdr:rowOff>
    </xdr:to>
    <xdr:graphicFrame macro="">
      <xdr:nvGraphicFramePr>
        <xdr:cNvPr id="8" name="Chart 152">
          <a:extLst>
            <a:ext uri="{FF2B5EF4-FFF2-40B4-BE49-F238E27FC236}">
              <a16:creationId xmlns:a16="http://schemas.microsoft.com/office/drawing/2014/main" id="{17F16DEB-454F-4AFC-A2C4-5715A988E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148335</xdr:colOff>
      <xdr:row>128</xdr:row>
      <xdr:rowOff>0</xdr:rowOff>
    </xdr:from>
    <xdr:to>
      <xdr:col>19</xdr:col>
      <xdr:colOff>133894</xdr:colOff>
      <xdr:row>141</xdr:row>
      <xdr:rowOff>120315</xdr:rowOff>
    </xdr:to>
    <xdr:graphicFrame macro="">
      <xdr:nvGraphicFramePr>
        <xdr:cNvPr id="9" name="Chart 152">
          <a:extLst>
            <a:ext uri="{FF2B5EF4-FFF2-40B4-BE49-F238E27FC236}">
              <a16:creationId xmlns:a16="http://schemas.microsoft.com/office/drawing/2014/main" id="{8CA5868A-AE9D-48F6-877C-6668D15DE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397489</xdr:colOff>
      <xdr:row>145</xdr:row>
      <xdr:rowOff>38817</xdr:rowOff>
    </xdr:from>
    <xdr:to>
      <xdr:col>19</xdr:col>
      <xdr:colOff>163973</xdr:colOff>
      <xdr:row>158</xdr:row>
      <xdr:rowOff>0</xdr:rowOff>
    </xdr:to>
    <xdr:graphicFrame macro="">
      <xdr:nvGraphicFramePr>
        <xdr:cNvPr id="10" name="Chart 152">
          <a:extLst>
            <a:ext uri="{FF2B5EF4-FFF2-40B4-BE49-F238E27FC236}">
              <a16:creationId xmlns:a16="http://schemas.microsoft.com/office/drawing/2014/main" id="{BE533EB4-A2D8-4765-8B62-95B7F50F3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397489</xdr:colOff>
      <xdr:row>160</xdr:row>
      <xdr:rowOff>38817</xdr:rowOff>
    </xdr:from>
    <xdr:to>
      <xdr:col>19</xdr:col>
      <xdr:colOff>163973</xdr:colOff>
      <xdr:row>174</xdr:row>
      <xdr:rowOff>0</xdr:rowOff>
    </xdr:to>
    <xdr:graphicFrame macro="">
      <xdr:nvGraphicFramePr>
        <xdr:cNvPr id="11" name="Chart 152">
          <a:extLst>
            <a:ext uri="{FF2B5EF4-FFF2-40B4-BE49-F238E27FC236}">
              <a16:creationId xmlns:a16="http://schemas.microsoft.com/office/drawing/2014/main" id="{42221F1C-7ADF-4D1C-AC06-1A67A1F0F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397489</xdr:colOff>
      <xdr:row>177</xdr:row>
      <xdr:rowOff>38817</xdr:rowOff>
    </xdr:from>
    <xdr:to>
      <xdr:col>19</xdr:col>
      <xdr:colOff>163973</xdr:colOff>
      <xdr:row>191</xdr:row>
      <xdr:rowOff>0</xdr:rowOff>
    </xdr:to>
    <xdr:graphicFrame macro="">
      <xdr:nvGraphicFramePr>
        <xdr:cNvPr id="12" name="Chart 152">
          <a:extLst>
            <a:ext uri="{FF2B5EF4-FFF2-40B4-BE49-F238E27FC236}">
              <a16:creationId xmlns:a16="http://schemas.microsoft.com/office/drawing/2014/main" id="{095BFDBF-7AB7-4948-867C-8DF247FF4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397489</xdr:colOff>
      <xdr:row>194</xdr:row>
      <xdr:rowOff>38817</xdr:rowOff>
    </xdr:from>
    <xdr:to>
      <xdr:col>19</xdr:col>
      <xdr:colOff>163973</xdr:colOff>
      <xdr:row>208</xdr:row>
      <xdr:rowOff>0</xdr:rowOff>
    </xdr:to>
    <xdr:graphicFrame macro="">
      <xdr:nvGraphicFramePr>
        <xdr:cNvPr id="13" name="Chart 152">
          <a:extLst>
            <a:ext uri="{FF2B5EF4-FFF2-40B4-BE49-F238E27FC236}">
              <a16:creationId xmlns:a16="http://schemas.microsoft.com/office/drawing/2014/main" id="{F6F522DB-5C69-439F-9B63-120A004F27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397489</xdr:colOff>
      <xdr:row>211</xdr:row>
      <xdr:rowOff>38817</xdr:rowOff>
    </xdr:from>
    <xdr:to>
      <xdr:col>19</xdr:col>
      <xdr:colOff>163973</xdr:colOff>
      <xdr:row>224</xdr:row>
      <xdr:rowOff>0</xdr:rowOff>
    </xdr:to>
    <xdr:graphicFrame macro="">
      <xdr:nvGraphicFramePr>
        <xdr:cNvPr id="14" name="Chart 152">
          <a:extLst>
            <a:ext uri="{FF2B5EF4-FFF2-40B4-BE49-F238E27FC236}">
              <a16:creationId xmlns:a16="http://schemas.microsoft.com/office/drawing/2014/main" id="{E47E8D02-FBB4-474F-BCC7-0182E93F1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397489</xdr:colOff>
      <xdr:row>226</xdr:row>
      <xdr:rowOff>38817</xdr:rowOff>
    </xdr:from>
    <xdr:to>
      <xdr:col>19</xdr:col>
      <xdr:colOff>163973</xdr:colOff>
      <xdr:row>239</xdr:row>
      <xdr:rowOff>0</xdr:rowOff>
    </xdr:to>
    <xdr:graphicFrame macro="">
      <xdr:nvGraphicFramePr>
        <xdr:cNvPr id="15" name="Chart 152">
          <a:extLst>
            <a:ext uri="{FF2B5EF4-FFF2-40B4-BE49-F238E27FC236}">
              <a16:creationId xmlns:a16="http://schemas.microsoft.com/office/drawing/2014/main" id="{AF54B737-F1C4-4BB8-A1F0-48ECF1D86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397489</xdr:colOff>
      <xdr:row>242</xdr:row>
      <xdr:rowOff>38817</xdr:rowOff>
    </xdr:from>
    <xdr:to>
      <xdr:col>19</xdr:col>
      <xdr:colOff>163973</xdr:colOff>
      <xdr:row>256</xdr:row>
      <xdr:rowOff>0</xdr:rowOff>
    </xdr:to>
    <xdr:graphicFrame macro="">
      <xdr:nvGraphicFramePr>
        <xdr:cNvPr id="16" name="Chart 152">
          <a:extLst>
            <a:ext uri="{FF2B5EF4-FFF2-40B4-BE49-F238E27FC236}">
              <a16:creationId xmlns:a16="http://schemas.microsoft.com/office/drawing/2014/main" id="{7D740B78-EE60-4937-AE70-03110307A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178414</xdr:colOff>
      <xdr:row>261</xdr:row>
      <xdr:rowOff>38818</xdr:rowOff>
    </xdr:from>
    <xdr:to>
      <xdr:col>19</xdr:col>
      <xdr:colOff>163973</xdr:colOff>
      <xdr:row>272</xdr:row>
      <xdr:rowOff>110291</xdr:rowOff>
    </xdr:to>
    <xdr:graphicFrame macro="">
      <xdr:nvGraphicFramePr>
        <xdr:cNvPr id="17" name="Chart 152">
          <a:extLst>
            <a:ext uri="{FF2B5EF4-FFF2-40B4-BE49-F238E27FC236}">
              <a16:creationId xmlns:a16="http://schemas.microsoft.com/office/drawing/2014/main" id="{C0C40603-DAED-45E1-8C63-A48698D89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158362</xdr:colOff>
      <xdr:row>275</xdr:row>
      <xdr:rowOff>28791</xdr:rowOff>
    </xdr:from>
    <xdr:to>
      <xdr:col>19</xdr:col>
      <xdr:colOff>143921</xdr:colOff>
      <xdr:row>288</xdr:row>
      <xdr:rowOff>150395</xdr:rowOff>
    </xdr:to>
    <xdr:graphicFrame macro="">
      <xdr:nvGraphicFramePr>
        <xdr:cNvPr id="18" name="Chart 152">
          <a:extLst>
            <a:ext uri="{FF2B5EF4-FFF2-40B4-BE49-F238E27FC236}">
              <a16:creationId xmlns:a16="http://schemas.microsoft.com/office/drawing/2014/main" id="{4C1D77C1-CFFA-4BF9-A191-836028D36B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178414</xdr:colOff>
      <xdr:row>292</xdr:row>
      <xdr:rowOff>18764</xdr:rowOff>
    </xdr:from>
    <xdr:to>
      <xdr:col>19</xdr:col>
      <xdr:colOff>163973</xdr:colOff>
      <xdr:row>303</xdr:row>
      <xdr:rowOff>110289</xdr:rowOff>
    </xdr:to>
    <xdr:graphicFrame macro="">
      <xdr:nvGraphicFramePr>
        <xdr:cNvPr id="19" name="Chart 152">
          <a:extLst>
            <a:ext uri="{FF2B5EF4-FFF2-40B4-BE49-F238E27FC236}">
              <a16:creationId xmlns:a16="http://schemas.microsoft.com/office/drawing/2014/main" id="{E9B11E40-F5BD-4EC4-AFC5-8785129AB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148335</xdr:colOff>
      <xdr:row>307</xdr:row>
      <xdr:rowOff>88948</xdr:rowOff>
    </xdr:from>
    <xdr:to>
      <xdr:col>19</xdr:col>
      <xdr:colOff>133894</xdr:colOff>
      <xdr:row>319</xdr:row>
      <xdr:rowOff>90237</xdr:rowOff>
    </xdr:to>
    <xdr:graphicFrame macro="">
      <xdr:nvGraphicFramePr>
        <xdr:cNvPr id="20" name="Chart 152">
          <a:extLst>
            <a:ext uri="{FF2B5EF4-FFF2-40B4-BE49-F238E27FC236}">
              <a16:creationId xmlns:a16="http://schemas.microsoft.com/office/drawing/2014/main" id="{FEEB865F-A69D-41FE-8A3D-5F3A5A5D9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397489</xdr:colOff>
      <xdr:row>324</xdr:row>
      <xdr:rowOff>38817</xdr:rowOff>
    </xdr:from>
    <xdr:to>
      <xdr:col>19</xdr:col>
      <xdr:colOff>163973</xdr:colOff>
      <xdr:row>338</xdr:row>
      <xdr:rowOff>0</xdr:rowOff>
    </xdr:to>
    <xdr:graphicFrame macro="">
      <xdr:nvGraphicFramePr>
        <xdr:cNvPr id="21" name="Chart 152">
          <a:extLst>
            <a:ext uri="{FF2B5EF4-FFF2-40B4-BE49-F238E27FC236}">
              <a16:creationId xmlns:a16="http://schemas.microsoft.com/office/drawing/2014/main" id="{EB53F7A3-4524-45F4-B0BA-68C8E1838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158362</xdr:colOff>
      <xdr:row>341</xdr:row>
      <xdr:rowOff>189211</xdr:rowOff>
    </xdr:from>
    <xdr:to>
      <xdr:col>19</xdr:col>
      <xdr:colOff>143921</xdr:colOff>
      <xdr:row>353</xdr:row>
      <xdr:rowOff>0</xdr:rowOff>
    </xdr:to>
    <xdr:graphicFrame macro="">
      <xdr:nvGraphicFramePr>
        <xdr:cNvPr id="22" name="Chart 152">
          <a:extLst>
            <a:ext uri="{FF2B5EF4-FFF2-40B4-BE49-F238E27FC236}">
              <a16:creationId xmlns:a16="http://schemas.microsoft.com/office/drawing/2014/main" id="{C206592A-4128-48DE-8946-3B281553D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13</xdr:col>
      <xdr:colOff>397489</xdr:colOff>
      <xdr:row>355</xdr:row>
      <xdr:rowOff>38817</xdr:rowOff>
    </xdr:from>
    <xdr:to>
      <xdr:col>19</xdr:col>
      <xdr:colOff>163973</xdr:colOff>
      <xdr:row>369</xdr:row>
      <xdr:rowOff>0</xdr:rowOff>
    </xdr:to>
    <xdr:graphicFrame macro="">
      <xdr:nvGraphicFramePr>
        <xdr:cNvPr id="23" name="Chart 152">
          <a:extLst>
            <a:ext uri="{FF2B5EF4-FFF2-40B4-BE49-F238E27FC236}">
              <a16:creationId xmlns:a16="http://schemas.microsoft.com/office/drawing/2014/main" id="{A75497BF-EEE9-4FB6-B8CA-1F59BB214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397489</xdr:colOff>
      <xdr:row>372</xdr:row>
      <xdr:rowOff>38817</xdr:rowOff>
    </xdr:from>
    <xdr:to>
      <xdr:col>19</xdr:col>
      <xdr:colOff>163973</xdr:colOff>
      <xdr:row>386</xdr:row>
      <xdr:rowOff>0</xdr:rowOff>
    </xdr:to>
    <xdr:graphicFrame macro="">
      <xdr:nvGraphicFramePr>
        <xdr:cNvPr id="24" name="Chart 152">
          <a:extLst>
            <a:ext uri="{FF2B5EF4-FFF2-40B4-BE49-F238E27FC236}">
              <a16:creationId xmlns:a16="http://schemas.microsoft.com/office/drawing/2014/main" id="{D697FDF5-03A9-4FCA-9F75-0BB783058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13</xdr:col>
      <xdr:colOff>397489</xdr:colOff>
      <xdr:row>391</xdr:row>
      <xdr:rowOff>38817</xdr:rowOff>
    </xdr:from>
    <xdr:to>
      <xdr:col>19</xdr:col>
      <xdr:colOff>163973</xdr:colOff>
      <xdr:row>405</xdr:row>
      <xdr:rowOff>0</xdr:rowOff>
    </xdr:to>
    <xdr:graphicFrame macro="">
      <xdr:nvGraphicFramePr>
        <xdr:cNvPr id="25" name="Chart 152">
          <a:extLst>
            <a:ext uri="{FF2B5EF4-FFF2-40B4-BE49-F238E27FC236}">
              <a16:creationId xmlns:a16="http://schemas.microsoft.com/office/drawing/2014/main" id="{BB92DCFF-821B-4DE2-946C-8D1F35FE66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7966</xdr:colOff>
      <xdr:row>406</xdr:row>
      <xdr:rowOff>159133</xdr:rowOff>
    </xdr:from>
    <xdr:to>
      <xdr:col>19</xdr:col>
      <xdr:colOff>173999</xdr:colOff>
      <xdr:row>418</xdr:row>
      <xdr:rowOff>100264</xdr:rowOff>
    </xdr:to>
    <xdr:graphicFrame macro="">
      <xdr:nvGraphicFramePr>
        <xdr:cNvPr id="26" name="Chart 152">
          <a:extLst>
            <a:ext uri="{FF2B5EF4-FFF2-40B4-BE49-F238E27FC236}">
              <a16:creationId xmlns:a16="http://schemas.microsoft.com/office/drawing/2014/main" id="{E6B2784E-EDF8-4C59-9801-B779FBDA2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13</xdr:col>
      <xdr:colOff>178414</xdr:colOff>
      <xdr:row>423</xdr:row>
      <xdr:rowOff>38817</xdr:rowOff>
    </xdr:from>
    <xdr:to>
      <xdr:col>19</xdr:col>
      <xdr:colOff>163973</xdr:colOff>
      <xdr:row>434</xdr:row>
      <xdr:rowOff>100263</xdr:rowOff>
    </xdr:to>
    <xdr:graphicFrame macro="">
      <xdr:nvGraphicFramePr>
        <xdr:cNvPr id="27" name="Chart 152">
          <a:extLst>
            <a:ext uri="{FF2B5EF4-FFF2-40B4-BE49-F238E27FC236}">
              <a16:creationId xmlns:a16="http://schemas.microsoft.com/office/drawing/2014/main" id="{8B282F09-F073-4DE1-8FB0-80144B221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13</xdr:col>
      <xdr:colOff>138308</xdr:colOff>
      <xdr:row>435</xdr:row>
      <xdr:rowOff>139080</xdr:rowOff>
    </xdr:from>
    <xdr:to>
      <xdr:col>19</xdr:col>
      <xdr:colOff>123867</xdr:colOff>
      <xdr:row>449</xdr:row>
      <xdr:rowOff>70184</xdr:rowOff>
    </xdr:to>
    <xdr:graphicFrame macro="">
      <xdr:nvGraphicFramePr>
        <xdr:cNvPr id="28" name="Chart 152">
          <a:extLst>
            <a:ext uri="{FF2B5EF4-FFF2-40B4-BE49-F238E27FC236}">
              <a16:creationId xmlns:a16="http://schemas.microsoft.com/office/drawing/2014/main" id="{78342806-FB51-4921-BC71-937279D26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13</xdr:col>
      <xdr:colOff>397489</xdr:colOff>
      <xdr:row>455</xdr:row>
      <xdr:rowOff>38817</xdr:rowOff>
    </xdr:from>
    <xdr:to>
      <xdr:col>19</xdr:col>
      <xdr:colOff>163973</xdr:colOff>
      <xdr:row>469</xdr:row>
      <xdr:rowOff>0</xdr:rowOff>
    </xdr:to>
    <xdr:graphicFrame macro="">
      <xdr:nvGraphicFramePr>
        <xdr:cNvPr id="29" name="Chart 152">
          <a:extLst>
            <a:ext uri="{FF2B5EF4-FFF2-40B4-BE49-F238E27FC236}">
              <a16:creationId xmlns:a16="http://schemas.microsoft.com/office/drawing/2014/main" id="{3B9FAED2-5501-42DE-A700-2CC965CA7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407014</xdr:colOff>
      <xdr:row>474</xdr:row>
      <xdr:rowOff>67392</xdr:rowOff>
    </xdr:from>
    <xdr:to>
      <xdr:col>19</xdr:col>
      <xdr:colOff>173498</xdr:colOff>
      <xdr:row>488</xdr:row>
      <xdr:rowOff>28575</xdr:rowOff>
    </xdr:to>
    <xdr:graphicFrame macro="">
      <xdr:nvGraphicFramePr>
        <xdr:cNvPr id="30" name="Chart 152">
          <a:extLst>
            <a:ext uri="{FF2B5EF4-FFF2-40B4-BE49-F238E27FC236}">
              <a16:creationId xmlns:a16="http://schemas.microsoft.com/office/drawing/2014/main" id="{0795EAFD-D38A-4F17-BF7D-9C48655B3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397489</xdr:colOff>
      <xdr:row>492</xdr:row>
      <xdr:rowOff>38817</xdr:rowOff>
    </xdr:from>
    <xdr:to>
      <xdr:col>19</xdr:col>
      <xdr:colOff>163973</xdr:colOff>
      <xdr:row>506</xdr:row>
      <xdr:rowOff>0</xdr:rowOff>
    </xdr:to>
    <xdr:graphicFrame macro="">
      <xdr:nvGraphicFramePr>
        <xdr:cNvPr id="31" name="Chart 152">
          <a:extLst>
            <a:ext uri="{FF2B5EF4-FFF2-40B4-BE49-F238E27FC236}">
              <a16:creationId xmlns:a16="http://schemas.microsoft.com/office/drawing/2014/main" id="{ACEF1EC9-08AE-4BB8-AF8B-F841A8877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M54"/>
  <sheetViews>
    <sheetView view="pageBreakPreview" topLeftCell="A4" zoomScale="98" zoomScaleNormal="100" zoomScaleSheetLayoutView="98" workbookViewId="0">
      <selection activeCell="R34" sqref="R34:AB37"/>
    </sheetView>
  </sheetViews>
  <sheetFormatPr defaultRowHeight="13.2" x14ac:dyDescent="0.25"/>
  <cols>
    <col min="1" max="1" width="7" style="101" customWidth="1"/>
    <col min="2" max="2" width="4.109375" style="101" customWidth="1"/>
    <col min="3" max="3" width="3.6640625" style="101" customWidth="1"/>
    <col min="4" max="5" width="4.109375" style="101" customWidth="1"/>
    <col min="6" max="6" width="4" style="101" customWidth="1"/>
    <col min="7" max="7" width="4.109375" style="101" customWidth="1"/>
    <col min="8" max="8" width="4.33203125" style="101" customWidth="1"/>
    <col min="9" max="15" width="4.6640625" style="101" customWidth="1"/>
    <col min="16" max="16" width="4.44140625" style="101" customWidth="1"/>
    <col min="17" max="17" width="4.109375" style="101" customWidth="1"/>
    <col min="18" max="18" width="6.33203125" style="101" customWidth="1"/>
    <col min="19" max="19" width="4.88671875" style="101" customWidth="1"/>
    <col min="20" max="20" width="4.44140625" style="101" customWidth="1"/>
    <col min="21" max="21" width="5.33203125" style="101" customWidth="1"/>
    <col min="22" max="22" width="6.109375" style="101" customWidth="1"/>
    <col min="23" max="23" width="4.5546875" style="101" customWidth="1"/>
    <col min="24" max="24" width="4.44140625" style="101" customWidth="1"/>
    <col min="25" max="25" width="4.6640625" style="101" customWidth="1"/>
    <col min="26" max="26" width="5.5546875" style="101" customWidth="1"/>
    <col min="27" max="27" width="4.33203125" style="101" customWidth="1"/>
    <col min="28" max="28" width="4.44140625" style="101" customWidth="1"/>
    <col min="29" max="45" width="4.6640625" style="101" customWidth="1"/>
    <col min="46" max="255" width="9.109375" style="101"/>
    <col min="256" max="256" width="7.88671875" style="101" customWidth="1"/>
    <col min="257" max="283" width="4.6640625" style="101" customWidth="1"/>
    <col min="284" max="284" width="8.88671875" style="101" customWidth="1"/>
    <col min="285" max="301" width="4.6640625" style="101" customWidth="1"/>
    <col min="302" max="511" width="9.109375" style="101"/>
    <col min="512" max="512" width="7.88671875" style="101" customWidth="1"/>
    <col min="513" max="539" width="4.6640625" style="101" customWidth="1"/>
    <col min="540" max="540" width="8.88671875" style="101" customWidth="1"/>
    <col min="541" max="557" width="4.6640625" style="101" customWidth="1"/>
    <col min="558" max="767" width="9.109375" style="101"/>
    <col min="768" max="768" width="7.88671875" style="101" customWidth="1"/>
    <col min="769" max="795" width="4.6640625" style="101" customWidth="1"/>
    <col min="796" max="796" width="8.88671875" style="101" customWidth="1"/>
    <col min="797" max="813" width="4.6640625" style="101" customWidth="1"/>
    <col min="814" max="1023" width="9.109375" style="101"/>
    <col min="1024" max="1024" width="7.88671875" style="101" customWidth="1"/>
    <col min="1025" max="1051" width="4.6640625" style="101" customWidth="1"/>
    <col min="1052" max="1052" width="8.88671875" style="101" customWidth="1"/>
    <col min="1053" max="1069" width="4.6640625" style="101" customWidth="1"/>
    <col min="1070" max="1279" width="9.109375" style="101"/>
    <col min="1280" max="1280" width="7.88671875" style="101" customWidth="1"/>
    <col min="1281" max="1307" width="4.6640625" style="101" customWidth="1"/>
    <col min="1308" max="1308" width="8.88671875" style="101" customWidth="1"/>
    <col min="1309" max="1325" width="4.6640625" style="101" customWidth="1"/>
    <col min="1326" max="1535" width="9.109375" style="101"/>
    <col min="1536" max="1536" width="7.88671875" style="101" customWidth="1"/>
    <col min="1537" max="1563" width="4.6640625" style="101" customWidth="1"/>
    <col min="1564" max="1564" width="8.88671875" style="101" customWidth="1"/>
    <col min="1565" max="1581" width="4.6640625" style="101" customWidth="1"/>
    <col min="1582" max="1791" width="9.109375" style="101"/>
    <col min="1792" max="1792" width="7.88671875" style="101" customWidth="1"/>
    <col min="1793" max="1819" width="4.6640625" style="101" customWidth="1"/>
    <col min="1820" max="1820" width="8.88671875" style="101" customWidth="1"/>
    <col min="1821" max="1837" width="4.6640625" style="101" customWidth="1"/>
    <col min="1838" max="2047" width="9.109375" style="101"/>
    <col min="2048" max="2048" width="7.88671875" style="101" customWidth="1"/>
    <col min="2049" max="2075" width="4.6640625" style="101" customWidth="1"/>
    <col min="2076" max="2076" width="8.88671875" style="101" customWidth="1"/>
    <col min="2077" max="2093" width="4.6640625" style="101" customWidth="1"/>
    <col min="2094" max="2303" width="9.109375" style="101"/>
    <col min="2304" max="2304" width="7.88671875" style="101" customWidth="1"/>
    <col min="2305" max="2331" width="4.6640625" style="101" customWidth="1"/>
    <col min="2332" max="2332" width="8.88671875" style="101" customWidth="1"/>
    <col min="2333" max="2349" width="4.6640625" style="101" customWidth="1"/>
    <col min="2350" max="2559" width="9.109375" style="101"/>
    <col min="2560" max="2560" width="7.88671875" style="101" customWidth="1"/>
    <col min="2561" max="2587" width="4.6640625" style="101" customWidth="1"/>
    <col min="2588" max="2588" width="8.88671875" style="101" customWidth="1"/>
    <col min="2589" max="2605" width="4.6640625" style="101" customWidth="1"/>
    <col min="2606" max="2815" width="9.109375" style="101"/>
    <col min="2816" max="2816" width="7.88671875" style="101" customWidth="1"/>
    <col min="2817" max="2843" width="4.6640625" style="101" customWidth="1"/>
    <col min="2844" max="2844" width="8.88671875" style="101" customWidth="1"/>
    <col min="2845" max="2861" width="4.6640625" style="101" customWidth="1"/>
    <col min="2862" max="3071" width="9.109375" style="101"/>
    <col min="3072" max="3072" width="7.88671875" style="101" customWidth="1"/>
    <col min="3073" max="3099" width="4.6640625" style="101" customWidth="1"/>
    <col min="3100" max="3100" width="8.88671875" style="101" customWidth="1"/>
    <col min="3101" max="3117" width="4.6640625" style="101" customWidth="1"/>
    <col min="3118" max="3327" width="9.109375" style="101"/>
    <col min="3328" max="3328" width="7.88671875" style="101" customWidth="1"/>
    <col min="3329" max="3355" width="4.6640625" style="101" customWidth="1"/>
    <col min="3356" max="3356" width="8.88671875" style="101" customWidth="1"/>
    <col min="3357" max="3373" width="4.6640625" style="101" customWidth="1"/>
    <col min="3374" max="3583" width="9.109375" style="101"/>
    <col min="3584" max="3584" width="7.88671875" style="101" customWidth="1"/>
    <col min="3585" max="3611" width="4.6640625" style="101" customWidth="1"/>
    <col min="3612" max="3612" width="8.88671875" style="101" customWidth="1"/>
    <col min="3613" max="3629" width="4.6640625" style="101" customWidth="1"/>
    <col min="3630" max="3839" width="9.109375" style="101"/>
    <col min="3840" max="3840" width="7.88671875" style="101" customWidth="1"/>
    <col min="3841" max="3867" width="4.6640625" style="101" customWidth="1"/>
    <col min="3868" max="3868" width="8.88671875" style="101" customWidth="1"/>
    <col min="3869" max="3885" width="4.6640625" style="101" customWidth="1"/>
    <col min="3886" max="4095" width="9.109375" style="101"/>
    <col min="4096" max="4096" width="7.88671875" style="101" customWidth="1"/>
    <col min="4097" max="4123" width="4.6640625" style="101" customWidth="1"/>
    <col min="4124" max="4124" width="8.88671875" style="101" customWidth="1"/>
    <col min="4125" max="4141" width="4.6640625" style="101" customWidth="1"/>
    <col min="4142" max="4351" width="9.109375" style="101"/>
    <col min="4352" max="4352" width="7.88671875" style="101" customWidth="1"/>
    <col min="4353" max="4379" width="4.6640625" style="101" customWidth="1"/>
    <col min="4380" max="4380" width="8.88671875" style="101" customWidth="1"/>
    <col min="4381" max="4397" width="4.6640625" style="101" customWidth="1"/>
    <col min="4398" max="4607" width="9.109375" style="101"/>
    <col min="4608" max="4608" width="7.88671875" style="101" customWidth="1"/>
    <col min="4609" max="4635" width="4.6640625" style="101" customWidth="1"/>
    <col min="4636" max="4636" width="8.88671875" style="101" customWidth="1"/>
    <col min="4637" max="4653" width="4.6640625" style="101" customWidth="1"/>
    <col min="4654" max="4863" width="9.109375" style="101"/>
    <col min="4864" max="4864" width="7.88671875" style="101" customWidth="1"/>
    <col min="4865" max="4891" width="4.6640625" style="101" customWidth="1"/>
    <col min="4892" max="4892" width="8.88671875" style="101" customWidth="1"/>
    <col min="4893" max="4909" width="4.6640625" style="101" customWidth="1"/>
    <col min="4910" max="5119" width="9.109375" style="101"/>
    <col min="5120" max="5120" width="7.88671875" style="101" customWidth="1"/>
    <col min="5121" max="5147" width="4.6640625" style="101" customWidth="1"/>
    <col min="5148" max="5148" width="8.88671875" style="101" customWidth="1"/>
    <col min="5149" max="5165" width="4.6640625" style="101" customWidth="1"/>
    <col min="5166" max="5375" width="9.109375" style="101"/>
    <col min="5376" max="5376" width="7.88671875" style="101" customWidth="1"/>
    <col min="5377" max="5403" width="4.6640625" style="101" customWidth="1"/>
    <col min="5404" max="5404" width="8.88671875" style="101" customWidth="1"/>
    <col min="5405" max="5421" width="4.6640625" style="101" customWidth="1"/>
    <col min="5422" max="5631" width="9.109375" style="101"/>
    <col min="5632" max="5632" width="7.88671875" style="101" customWidth="1"/>
    <col min="5633" max="5659" width="4.6640625" style="101" customWidth="1"/>
    <col min="5660" max="5660" width="8.88671875" style="101" customWidth="1"/>
    <col min="5661" max="5677" width="4.6640625" style="101" customWidth="1"/>
    <col min="5678" max="5887" width="9.109375" style="101"/>
    <col min="5888" max="5888" width="7.88671875" style="101" customWidth="1"/>
    <col min="5889" max="5915" width="4.6640625" style="101" customWidth="1"/>
    <col min="5916" max="5916" width="8.88671875" style="101" customWidth="1"/>
    <col min="5917" max="5933" width="4.6640625" style="101" customWidth="1"/>
    <col min="5934" max="6143" width="9.109375" style="101"/>
    <col min="6144" max="6144" width="7.88671875" style="101" customWidth="1"/>
    <col min="6145" max="6171" width="4.6640625" style="101" customWidth="1"/>
    <col min="6172" max="6172" width="8.88671875" style="101" customWidth="1"/>
    <col min="6173" max="6189" width="4.6640625" style="101" customWidth="1"/>
    <col min="6190" max="6399" width="9.109375" style="101"/>
    <col min="6400" max="6400" width="7.88671875" style="101" customWidth="1"/>
    <col min="6401" max="6427" width="4.6640625" style="101" customWidth="1"/>
    <col min="6428" max="6428" width="8.88671875" style="101" customWidth="1"/>
    <col min="6429" max="6445" width="4.6640625" style="101" customWidth="1"/>
    <col min="6446" max="6655" width="9.109375" style="101"/>
    <col min="6656" max="6656" width="7.88671875" style="101" customWidth="1"/>
    <col min="6657" max="6683" width="4.6640625" style="101" customWidth="1"/>
    <col min="6684" max="6684" width="8.88671875" style="101" customWidth="1"/>
    <col min="6685" max="6701" width="4.6640625" style="101" customWidth="1"/>
    <col min="6702" max="6911" width="9.109375" style="101"/>
    <col min="6912" max="6912" width="7.88671875" style="101" customWidth="1"/>
    <col min="6913" max="6939" width="4.6640625" style="101" customWidth="1"/>
    <col min="6940" max="6940" width="8.88671875" style="101" customWidth="1"/>
    <col min="6941" max="6957" width="4.6640625" style="101" customWidth="1"/>
    <col min="6958" max="7167" width="9.109375" style="101"/>
    <col min="7168" max="7168" width="7.88671875" style="101" customWidth="1"/>
    <col min="7169" max="7195" width="4.6640625" style="101" customWidth="1"/>
    <col min="7196" max="7196" width="8.88671875" style="101" customWidth="1"/>
    <col min="7197" max="7213" width="4.6640625" style="101" customWidth="1"/>
    <col min="7214" max="7423" width="9.109375" style="101"/>
    <col min="7424" max="7424" width="7.88671875" style="101" customWidth="1"/>
    <col min="7425" max="7451" width="4.6640625" style="101" customWidth="1"/>
    <col min="7452" max="7452" width="8.88671875" style="101" customWidth="1"/>
    <col min="7453" max="7469" width="4.6640625" style="101" customWidth="1"/>
    <col min="7470" max="7679" width="9.109375" style="101"/>
    <col min="7680" max="7680" width="7.88671875" style="101" customWidth="1"/>
    <col min="7681" max="7707" width="4.6640625" style="101" customWidth="1"/>
    <col min="7708" max="7708" width="8.88671875" style="101" customWidth="1"/>
    <col min="7709" max="7725" width="4.6640625" style="101" customWidth="1"/>
    <col min="7726" max="7935" width="9.109375" style="101"/>
    <col min="7936" max="7936" width="7.88671875" style="101" customWidth="1"/>
    <col min="7937" max="7963" width="4.6640625" style="101" customWidth="1"/>
    <col min="7964" max="7964" width="8.88671875" style="101" customWidth="1"/>
    <col min="7965" max="7981" width="4.6640625" style="101" customWidth="1"/>
    <col min="7982" max="8191" width="9.109375" style="101"/>
    <col min="8192" max="8192" width="7.88671875" style="101" customWidth="1"/>
    <col min="8193" max="8219" width="4.6640625" style="101" customWidth="1"/>
    <col min="8220" max="8220" width="8.88671875" style="101" customWidth="1"/>
    <col min="8221" max="8237" width="4.6640625" style="101" customWidth="1"/>
    <col min="8238" max="8447" width="9.109375" style="101"/>
    <col min="8448" max="8448" width="7.88671875" style="101" customWidth="1"/>
    <col min="8449" max="8475" width="4.6640625" style="101" customWidth="1"/>
    <col min="8476" max="8476" width="8.88671875" style="101" customWidth="1"/>
    <col min="8477" max="8493" width="4.6640625" style="101" customWidth="1"/>
    <col min="8494" max="8703" width="9.109375" style="101"/>
    <col min="8704" max="8704" width="7.88671875" style="101" customWidth="1"/>
    <col min="8705" max="8731" width="4.6640625" style="101" customWidth="1"/>
    <col min="8732" max="8732" width="8.88671875" style="101" customWidth="1"/>
    <col min="8733" max="8749" width="4.6640625" style="101" customWidth="1"/>
    <col min="8750" max="8959" width="9.109375" style="101"/>
    <col min="8960" max="8960" width="7.88671875" style="101" customWidth="1"/>
    <col min="8961" max="8987" width="4.6640625" style="101" customWidth="1"/>
    <col min="8988" max="8988" width="8.88671875" style="101" customWidth="1"/>
    <col min="8989" max="9005" width="4.6640625" style="101" customWidth="1"/>
    <col min="9006" max="9215" width="9.109375" style="101"/>
    <col min="9216" max="9216" width="7.88671875" style="101" customWidth="1"/>
    <col min="9217" max="9243" width="4.6640625" style="101" customWidth="1"/>
    <col min="9244" max="9244" width="8.88671875" style="101" customWidth="1"/>
    <col min="9245" max="9261" width="4.6640625" style="101" customWidth="1"/>
    <col min="9262" max="9471" width="9.109375" style="101"/>
    <col min="9472" max="9472" width="7.88671875" style="101" customWidth="1"/>
    <col min="9473" max="9499" width="4.6640625" style="101" customWidth="1"/>
    <col min="9500" max="9500" width="8.88671875" style="101" customWidth="1"/>
    <col min="9501" max="9517" width="4.6640625" style="101" customWidth="1"/>
    <col min="9518" max="9727" width="9.109375" style="101"/>
    <col min="9728" max="9728" width="7.88671875" style="101" customWidth="1"/>
    <col min="9729" max="9755" width="4.6640625" style="101" customWidth="1"/>
    <col min="9756" max="9756" width="8.88671875" style="101" customWidth="1"/>
    <col min="9757" max="9773" width="4.6640625" style="101" customWidth="1"/>
    <col min="9774" max="9983" width="9.109375" style="101"/>
    <col min="9984" max="9984" width="7.88671875" style="101" customWidth="1"/>
    <col min="9985" max="10011" width="4.6640625" style="101" customWidth="1"/>
    <col min="10012" max="10012" width="8.88671875" style="101" customWidth="1"/>
    <col min="10013" max="10029" width="4.6640625" style="101" customWidth="1"/>
    <col min="10030" max="10239" width="9.109375" style="101"/>
    <col min="10240" max="10240" width="7.88671875" style="101" customWidth="1"/>
    <col min="10241" max="10267" width="4.6640625" style="101" customWidth="1"/>
    <col min="10268" max="10268" width="8.88671875" style="101" customWidth="1"/>
    <col min="10269" max="10285" width="4.6640625" style="101" customWidth="1"/>
    <col min="10286" max="10495" width="9.109375" style="101"/>
    <col min="10496" max="10496" width="7.88671875" style="101" customWidth="1"/>
    <col min="10497" max="10523" width="4.6640625" style="101" customWidth="1"/>
    <col min="10524" max="10524" width="8.88671875" style="101" customWidth="1"/>
    <col min="10525" max="10541" width="4.6640625" style="101" customWidth="1"/>
    <col min="10542" max="10751" width="9.109375" style="101"/>
    <col min="10752" max="10752" width="7.88671875" style="101" customWidth="1"/>
    <col min="10753" max="10779" width="4.6640625" style="101" customWidth="1"/>
    <col min="10780" max="10780" width="8.88671875" style="101" customWidth="1"/>
    <col min="10781" max="10797" width="4.6640625" style="101" customWidth="1"/>
    <col min="10798" max="11007" width="9.109375" style="101"/>
    <col min="11008" max="11008" width="7.88671875" style="101" customWidth="1"/>
    <col min="11009" max="11035" width="4.6640625" style="101" customWidth="1"/>
    <col min="11036" max="11036" width="8.88671875" style="101" customWidth="1"/>
    <col min="11037" max="11053" width="4.6640625" style="101" customWidth="1"/>
    <col min="11054" max="11263" width="9.109375" style="101"/>
    <col min="11264" max="11264" width="7.88671875" style="101" customWidth="1"/>
    <col min="11265" max="11291" width="4.6640625" style="101" customWidth="1"/>
    <col min="11292" max="11292" width="8.88671875" style="101" customWidth="1"/>
    <col min="11293" max="11309" width="4.6640625" style="101" customWidth="1"/>
    <col min="11310" max="11519" width="9.109375" style="101"/>
    <col min="11520" max="11520" width="7.88671875" style="101" customWidth="1"/>
    <col min="11521" max="11547" width="4.6640625" style="101" customWidth="1"/>
    <col min="11548" max="11548" width="8.88671875" style="101" customWidth="1"/>
    <col min="11549" max="11565" width="4.6640625" style="101" customWidth="1"/>
    <col min="11566" max="11775" width="9.109375" style="101"/>
    <col min="11776" max="11776" width="7.88671875" style="101" customWidth="1"/>
    <col min="11777" max="11803" width="4.6640625" style="101" customWidth="1"/>
    <col min="11804" max="11804" width="8.88671875" style="101" customWidth="1"/>
    <col min="11805" max="11821" width="4.6640625" style="101" customWidth="1"/>
    <col min="11822" max="12031" width="9.109375" style="101"/>
    <col min="12032" max="12032" width="7.88671875" style="101" customWidth="1"/>
    <col min="12033" max="12059" width="4.6640625" style="101" customWidth="1"/>
    <col min="12060" max="12060" width="8.88671875" style="101" customWidth="1"/>
    <col min="12061" max="12077" width="4.6640625" style="101" customWidth="1"/>
    <col min="12078" max="12287" width="9.109375" style="101"/>
    <col min="12288" max="12288" width="7.88671875" style="101" customWidth="1"/>
    <col min="12289" max="12315" width="4.6640625" style="101" customWidth="1"/>
    <col min="12316" max="12316" width="8.88671875" style="101" customWidth="1"/>
    <col min="12317" max="12333" width="4.6640625" style="101" customWidth="1"/>
    <col min="12334" max="12543" width="9.109375" style="101"/>
    <col min="12544" max="12544" width="7.88671875" style="101" customWidth="1"/>
    <col min="12545" max="12571" width="4.6640625" style="101" customWidth="1"/>
    <col min="12572" max="12572" width="8.88671875" style="101" customWidth="1"/>
    <col min="12573" max="12589" width="4.6640625" style="101" customWidth="1"/>
    <col min="12590" max="12799" width="9.109375" style="101"/>
    <col min="12800" max="12800" width="7.88671875" style="101" customWidth="1"/>
    <col min="12801" max="12827" width="4.6640625" style="101" customWidth="1"/>
    <col min="12828" max="12828" width="8.88671875" style="101" customWidth="1"/>
    <col min="12829" max="12845" width="4.6640625" style="101" customWidth="1"/>
    <col min="12846" max="13055" width="9.109375" style="101"/>
    <col min="13056" max="13056" width="7.88671875" style="101" customWidth="1"/>
    <col min="13057" max="13083" width="4.6640625" style="101" customWidth="1"/>
    <col min="13084" max="13084" width="8.88671875" style="101" customWidth="1"/>
    <col min="13085" max="13101" width="4.6640625" style="101" customWidth="1"/>
    <col min="13102" max="13311" width="9.109375" style="101"/>
    <col min="13312" max="13312" width="7.88671875" style="101" customWidth="1"/>
    <col min="13313" max="13339" width="4.6640625" style="101" customWidth="1"/>
    <col min="13340" max="13340" width="8.88671875" style="101" customWidth="1"/>
    <col min="13341" max="13357" width="4.6640625" style="101" customWidth="1"/>
    <col min="13358" max="13567" width="9.109375" style="101"/>
    <col min="13568" max="13568" width="7.88671875" style="101" customWidth="1"/>
    <col min="13569" max="13595" width="4.6640625" style="101" customWidth="1"/>
    <col min="13596" max="13596" width="8.88671875" style="101" customWidth="1"/>
    <col min="13597" max="13613" width="4.6640625" style="101" customWidth="1"/>
    <col min="13614" max="13823" width="9.109375" style="101"/>
    <col min="13824" max="13824" width="7.88671875" style="101" customWidth="1"/>
    <col min="13825" max="13851" width="4.6640625" style="101" customWidth="1"/>
    <col min="13852" max="13852" width="8.88671875" style="101" customWidth="1"/>
    <col min="13853" max="13869" width="4.6640625" style="101" customWidth="1"/>
    <col min="13870" max="14079" width="9.109375" style="101"/>
    <col min="14080" max="14080" width="7.88671875" style="101" customWidth="1"/>
    <col min="14081" max="14107" width="4.6640625" style="101" customWidth="1"/>
    <col min="14108" max="14108" width="8.88671875" style="101" customWidth="1"/>
    <col min="14109" max="14125" width="4.6640625" style="101" customWidth="1"/>
    <col min="14126" max="14335" width="9.109375" style="101"/>
    <col min="14336" max="14336" width="7.88671875" style="101" customWidth="1"/>
    <col min="14337" max="14363" width="4.6640625" style="101" customWidth="1"/>
    <col min="14364" max="14364" width="8.88671875" style="101" customWidth="1"/>
    <col min="14365" max="14381" width="4.6640625" style="101" customWidth="1"/>
    <col min="14382" max="14591" width="9.109375" style="101"/>
    <col min="14592" max="14592" width="7.88671875" style="101" customWidth="1"/>
    <col min="14593" max="14619" width="4.6640625" style="101" customWidth="1"/>
    <col min="14620" max="14620" width="8.88671875" style="101" customWidth="1"/>
    <col min="14621" max="14637" width="4.6640625" style="101" customWidth="1"/>
    <col min="14638" max="14847" width="9.109375" style="101"/>
    <col min="14848" max="14848" width="7.88671875" style="101" customWidth="1"/>
    <col min="14849" max="14875" width="4.6640625" style="101" customWidth="1"/>
    <col min="14876" max="14876" width="8.88671875" style="101" customWidth="1"/>
    <col min="14877" max="14893" width="4.6640625" style="101" customWidth="1"/>
    <col min="14894" max="15103" width="9.109375" style="101"/>
    <col min="15104" max="15104" width="7.88671875" style="101" customWidth="1"/>
    <col min="15105" max="15131" width="4.6640625" style="101" customWidth="1"/>
    <col min="15132" max="15132" width="8.88671875" style="101" customWidth="1"/>
    <col min="15133" max="15149" width="4.6640625" style="101" customWidth="1"/>
    <col min="15150" max="15359" width="9.109375" style="101"/>
    <col min="15360" max="15360" width="7.88671875" style="101" customWidth="1"/>
    <col min="15361" max="15387" width="4.6640625" style="101" customWidth="1"/>
    <col min="15388" max="15388" width="8.88671875" style="101" customWidth="1"/>
    <col min="15389" max="15405" width="4.6640625" style="101" customWidth="1"/>
    <col min="15406" max="15615" width="9.109375" style="101"/>
    <col min="15616" max="15616" width="7.88671875" style="101" customWidth="1"/>
    <col min="15617" max="15643" width="4.6640625" style="101" customWidth="1"/>
    <col min="15644" max="15644" width="8.88671875" style="101" customWidth="1"/>
    <col min="15645" max="15661" width="4.6640625" style="101" customWidth="1"/>
    <col min="15662" max="15871" width="9.109375" style="101"/>
    <col min="15872" max="15872" width="7.88671875" style="101" customWidth="1"/>
    <col min="15873" max="15899" width="4.6640625" style="101" customWidth="1"/>
    <col min="15900" max="15900" width="8.88671875" style="101" customWidth="1"/>
    <col min="15901" max="15917" width="4.6640625" style="101" customWidth="1"/>
    <col min="15918" max="16127" width="9.109375" style="101"/>
    <col min="16128" max="16128" width="7.88671875" style="101" customWidth="1"/>
    <col min="16129" max="16155" width="4.6640625" style="101" customWidth="1"/>
    <col min="16156" max="16156" width="8.88671875" style="101" customWidth="1"/>
    <col min="16157" max="16173" width="4.6640625" style="101" customWidth="1"/>
    <col min="16174" max="16384" width="9.109375" style="101"/>
  </cols>
  <sheetData>
    <row r="1" spans="1:39" s="91" customFormat="1" ht="12.75" customHeight="1" x14ac:dyDescent="0.3">
      <c r="A1" s="88" t="s">
        <v>48</v>
      </c>
      <c r="B1" s="130" t="s">
        <v>49</v>
      </c>
      <c r="C1" s="131"/>
      <c r="D1" s="131"/>
      <c r="E1" s="131"/>
      <c r="F1" s="131"/>
      <c r="G1" s="131"/>
      <c r="H1" s="131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90"/>
    </row>
    <row r="2" spans="1:39" s="91" customFormat="1" ht="9.6" x14ac:dyDescent="0.2">
      <c r="A2" s="92" t="s">
        <v>50</v>
      </c>
      <c r="B2" s="93">
        <v>0</v>
      </c>
      <c r="C2" s="93">
        <v>0.1</v>
      </c>
      <c r="D2" s="93">
        <v>0.2</v>
      </c>
      <c r="E2" s="93">
        <v>0.3</v>
      </c>
      <c r="F2" s="93">
        <v>0.4</v>
      </c>
      <c r="G2" s="93">
        <v>0.5</v>
      </c>
      <c r="H2" s="93">
        <v>0.55000000000000004</v>
      </c>
      <c r="I2" s="93">
        <v>0.6</v>
      </c>
      <c r="J2" s="93">
        <v>0.65</v>
      </c>
      <c r="K2" s="93">
        <v>0.7</v>
      </c>
      <c r="L2" s="93">
        <v>0.8</v>
      </c>
      <c r="M2" s="93">
        <v>0.9</v>
      </c>
      <c r="N2" s="93">
        <v>1</v>
      </c>
      <c r="O2" s="93">
        <v>1.1000000000000001</v>
      </c>
      <c r="P2" s="93">
        <v>1.2</v>
      </c>
      <c r="Q2" s="93">
        <v>1.3</v>
      </c>
      <c r="R2" s="93">
        <v>1.4</v>
      </c>
      <c r="S2" s="93">
        <v>1.5</v>
      </c>
      <c r="T2" s="93">
        <v>1.6</v>
      </c>
      <c r="U2" s="93">
        <v>1.7</v>
      </c>
      <c r="V2" s="93">
        <v>1.8</v>
      </c>
      <c r="W2" s="93">
        <v>1.9</v>
      </c>
      <c r="X2" s="93">
        <v>2</v>
      </c>
      <c r="Y2" s="93">
        <v>2.1</v>
      </c>
      <c r="Z2" s="93">
        <v>2.2000000000000002</v>
      </c>
      <c r="AA2" s="93">
        <v>2.2999999999999998</v>
      </c>
      <c r="AB2" s="93">
        <v>2.4</v>
      </c>
      <c r="AC2" s="93">
        <v>2.5</v>
      </c>
      <c r="AD2" s="93">
        <v>2.6</v>
      </c>
      <c r="AE2" s="94">
        <v>2.6819999999999999</v>
      </c>
      <c r="AF2" s="93"/>
      <c r="AG2" s="95"/>
      <c r="AH2" s="96"/>
      <c r="AI2" s="96"/>
      <c r="AJ2" s="96"/>
      <c r="AK2" s="96"/>
      <c r="AL2" s="96"/>
      <c r="AM2" s="96"/>
    </row>
    <row r="3" spans="1:39" s="91" customFormat="1" ht="9.6" x14ac:dyDescent="0.2">
      <c r="A3" s="92" t="s">
        <v>51</v>
      </c>
      <c r="B3" s="114">
        <v>-0.68799999999999994</v>
      </c>
      <c r="C3" s="114">
        <v>-0.73799999999999999</v>
      </c>
      <c r="D3" s="114">
        <v>-0.79300000000000004</v>
      </c>
      <c r="E3" s="114">
        <v>-0.55000000000000004</v>
      </c>
      <c r="F3" s="114">
        <v>-0.62</v>
      </c>
      <c r="G3" s="114">
        <v>-0.59899999999999998</v>
      </c>
      <c r="H3" s="114">
        <v>-0.497</v>
      </c>
      <c r="I3" s="114">
        <v>-0.34699999999999998</v>
      </c>
      <c r="J3" s="114">
        <v>-0.40500000000000003</v>
      </c>
      <c r="K3" s="114">
        <v>-0.35499999999999998</v>
      </c>
      <c r="L3" s="114">
        <v>-0.379</v>
      </c>
      <c r="M3" s="114">
        <v>-0.39500000000000002</v>
      </c>
      <c r="N3" s="97">
        <v>-0.43</v>
      </c>
      <c r="O3" s="97">
        <v>-0.39</v>
      </c>
      <c r="P3" s="97">
        <v>-0.86399999999999999</v>
      </c>
      <c r="Q3" s="97">
        <v>-0.92100000000000004</v>
      </c>
      <c r="R3" s="97">
        <v>-0.84499999999999997</v>
      </c>
      <c r="S3" s="97">
        <v>-0.27200000000000002</v>
      </c>
      <c r="T3" s="97">
        <v>-0.68200000000000005</v>
      </c>
      <c r="U3" s="97">
        <v>-0.63</v>
      </c>
      <c r="V3" s="97">
        <v>-0.57399999999999995</v>
      </c>
      <c r="W3" s="97">
        <v>-0.79100000000000004</v>
      </c>
      <c r="X3" s="97">
        <v>-0.68600000000000005</v>
      </c>
      <c r="Y3" s="97">
        <v>-0.38100000000000001</v>
      </c>
      <c r="Z3" s="97">
        <v>-0.75700000000000001</v>
      </c>
      <c r="AA3" s="97">
        <v>-0.82699999999999996</v>
      </c>
      <c r="AB3" s="97">
        <v>-0.73599999999999999</v>
      </c>
      <c r="AC3" s="97">
        <v>-0.628</v>
      </c>
      <c r="AD3" s="97">
        <v>-2.2349999999999999</v>
      </c>
      <c r="AE3" s="98">
        <v>-1.891</v>
      </c>
      <c r="AF3" s="97"/>
    </row>
    <row r="4" spans="1:39" s="91" customFormat="1" ht="9.6" x14ac:dyDescent="0.2">
      <c r="A4" s="92" t="s">
        <v>52</v>
      </c>
      <c r="B4" s="114">
        <v>1.7370000000000001</v>
      </c>
      <c r="C4" s="114">
        <v>0.69199999999999995</v>
      </c>
      <c r="D4" s="114">
        <v>0.36699999999999999</v>
      </c>
      <c r="E4" s="114">
        <v>0.312</v>
      </c>
      <c r="F4" s="114">
        <v>0.40400000000000003</v>
      </c>
      <c r="G4" s="114">
        <v>1.6930000000000001</v>
      </c>
      <c r="H4" s="114">
        <v>1.873</v>
      </c>
      <c r="I4" s="114">
        <v>0.35299999999999998</v>
      </c>
      <c r="J4" s="114">
        <v>0.39500000000000002</v>
      </c>
      <c r="K4" s="114">
        <v>0.20499999999999999</v>
      </c>
      <c r="L4" s="114">
        <v>0.311</v>
      </c>
      <c r="M4" s="114">
        <v>0.36</v>
      </c>
      <c r="N4" s="97">
        <v>0.32</v>
      </c>
      <c r="O4" s="97">
        <v>0.309</v>
      </c>
      <c r="P4" s="97">
        <v>0.29599999999999999</v>
      </c>
      <c r="Q4" s="97">
        <v>0.27100000000000002</v>
      </c>
      <c r="R4" s="97">
        <v>0.27600000000000002</v>
      </c>
      <c r="S4" s="97">
        <v>0.13800000000000001</v>
      </c>
      <c r="T4" s="97">
        <v>-4.2000000000000003E-2</v>
      </c>
      <c r="U4" s="97">
        <v>-8.1000000000000003E-2</v>
      </c>
      <c r="V4" s="97">
        <v>1.4259999999999999</v>
      </c>
      <c r="W4" s="97">
        <v>1.8260000000000001</v>
      </c>
      <c r="X4" s="97">
        <v>1.9259999999999999</v>
      </c>
      <c r="Y4" s="97">
        <v>1.119</v>
      </c>
      <c r="Z4" s="97">
        <v>2.173</v>
      </c>
      <c r="AA4" s="97">
        <v>2.1230000000000002</v>
      </c>
      <c r="AB4" s="97">
        <v>1.804</v>
      </c>
      <c r="AC4" s="97">
        <v>1.6970000000000001</v>
      </c>
      <c r="AD4" s="97">
        <v>0.435</v>
      </c>
      <c r="AE4" s="98">
        <v>0.99299999999999999</v>
      </c>
      <c r="AF4" s="97"/>
    </row>
    <row r="5" spans="1:39" s="91" customFormat="1" ht="9.6" x14ac:dyDescent="0.2">
      <c r="A5" s="92" t="s">
        <v>53</v>
      </c>
      <c r="B5" s="114">
        <v>0.77200000000000002</v>
      </c>
      <c r="C5" s="114">
        <v>1.242</v>
      </c>
      <c r="D5" s="114">
        <v>1.7969999999999999</v>
      </c>
      <c r="E5" s="114">
        <v>0.48899999999999999</v>
      </c>
      <c r="F5" s="114">
        <v>1.88</v>
      </c>
      <c r="G5" s="114">
        <v>0.63300000000000001</v>
      </c>
      <c r="H5" s="114">
        <v>1.8180000000000001</v>
      </c>
      <c r="I5" s="114">
        <v>1.7929999999999999</v>
      </c>
      <c r="J5" s="114">
        <v>0.185</v>
      </c>
      <c r="K5" s="114">
        <v>1.8340000000000001</v>
      </c>
      <c r="L5" s="114">
        <v>1.581</v>
      </c>
      <c r="M5" s="114">
        <v>2.06</v>
      </c>
      <c r="N5" s="97">
        <v>1.909</v>
      </c>
      <c r="O5" s="97">
        <v>1.8</v>
      </c>
      <c r="P5" s="97">
        <v>1.8859999999999999</v>
      </c>
      <c r="Q5" s="97">
        <v>0.26100000000000001</v>
      </c>
      <c r="R5" s="97">
        <v>0.29599999999999999</v>
      </c>
      <c r="S5" s="97">
        <v>0.14799999999999999</v>
      </c>
      <c r="T5" s="97">
        <v>-1.2E-2</v>
      </c>
      <c r="U5" s="97">
        <v>0.38</v>
      </c>
      <c r="V5" s="97">
        <v>1.9810000000000001</v>
      </c>
      <c r="W5" s="97">
        <v>1.734</v>
      </c>
      <c r="X5" s="97">
        <v>1.88</v>
      </c>
      <c r="Y5" s="97">
        <v>0.33600000000000002</v>
      </c>
      <c r="Z5" s="97">
        <v>0.373</v>
      </c>
      <c r="AA5" s="97">
        <v>0.40799999999999997</v>
      </c>
      <c r="AB5" s="97">
        <v>0.41399999999999998</v>
      </c>
      <c r="AC5" s="97">
        <v>1.5209999999999999</v>
      </c>
      <c r="AD5" s="97">
        <v>0.66400000000000003</v>
      </c>
      <c r="AE5" s="98">
        <v>0.75900000000000001</v>
      </c>
      <c r="AF5" s="97"/>
    </row>
    <row r="6" spans="1:39" s="99" customFormat="1" ht="9.6" x14ac:dyDescent="0.2">
      <c r="A6" s="92"/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91"/>
      <c r="O6" s="91"/>
      <c r="P6" s="91"/>
      <c r="Q6" s="91"/>
      <c r="R6" s="91"/>
      <c r="S6" s="115"/>
      <c r="T6" s="115"/>
      <c r="U6" s="115"/>
      <c r="V6" s="115"/>
      <c r="W6" s="115"/>
      <c r="X6" s="115"/>
      <c r="Y6" s="115"/>
      <c r="Z6" s="91"/>
      <c r="AA6" s="91"/>
      <c r="AB6" s="91"/>
      <c r="AE6" s="116"/>
    </row>
    <row r="7" spans="1:39" ht="15.6" x14ac:dyDescent="0.3">
      <c r="A7" s="100"/>
      <c r="F7" s="132" t="s">
        <v>54</v>
      </c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AE7" s="102"/>
    </row>
    <row r="8" spans="1:39" x14ac:dyDescent="0.25">
      <c r="A8" s="100"/>
      <c r="AE8" s="102"/>
    </row>
    <row r="9" spans="1:39" x14ac:dyDescent="0.25">
      <c r="A9" s="100"/>
      <c r="AE9" s="102"/>
    </row>
    <row r="10" spans="1:39" x14ac:dyDescent="0.25">
      <c r="A10" s="100"/>
      <c r="AE10" s="102"/>
    </row>
    <row r="11" spans="1:39" x14ac:dyDescent="0.25">
      <c r="A11" s="100"/>
      <c r="AE11" s="102"/>
    </row>
    <row r="12" spans="1:39" x14ac:dyDescent="0.25">
      <c r="A12" s="100"/>
      <c r="AE12" s="102"/>
    </row>
    <row r="13" spans="1:39" x14ac:dyDescent="0.25">
      <c r="A13" s="100"/>
      <c r="AE13" s="102"/>
    </row>
    <row r="14" spans="1:39" x14ac:dyDescent="0.25">
      <c r="A14" s="100"/>
      <c r="AE14" s="102"/>
    </row>
    <row r="15" spans="1:39" x14ac:dyDescent="0.25">
      <c r="A15" s="100"/>
      <c r="AE15" s="102"/>
    </row>
    <row r="16" spans="1:39" x14ac:dyDescent="0.25">
      <c r="A16" s="100"/>
      <c r="AE16" s="102"/>
    </row>
    <row r="17" spans="1:31" x14ac:dyDescent="0.25">
      <c r="A17" s="100"/>
      <c r="AE17" s="102"/>
    </row>
    <row r="18" spans="1:31" x14ac:dyDescent="0.25">
      <c r="A18" s="100"/>
      <c r="AE18" s="102"/>
    </row>
    <row r="19" spans="1:31" x14ac:dyDescent="0.25">
      <c r="A19" s="100"/>
      <c r="AE19" s="102"/>
    </row>
    <row r="20" spans="1:31" x14ac:dyDescent="0.25">
      <c r="A20" s="100"/>
      <c r="AE20" s="102"/>
    </row>
    <row r="21" spans="1:31" x14ac:dyDescent="0.25">
      <c r="A21" s="100"/>
      <c r="AE21" s="102"/>
    </row>
    <row r="22" spans="1:31" x14ac:dyDescent="0.25">
      <c r="A22" s="100"/>
      <c r="AE22" s="102"/>
    </row>
    <row r="23" spans="1:31" x14ac:dyDescent="0.25">
      <c r="A23" s="100"/>
      <c r="AE23" s="102"/>
    </row>
    <row r="24" spans="1:31" x14ac:dyDescent="0.25">
      <c r="A24" s="100"/>
      <c r="AE24" s="102"/>
    </row>
    <row r="25" spans="1:31" x14ac:dyDescent="0.25">
      <c r="A25" s="100"/>
      <c r="AE25" s="102"/>
    </row>
    <row r="26" spans="1:31" x14ac:dyDescent="0.25">
      <c r="A26" s="100"/>
      <c r="AE26" s="102"/>
    </row>
    <row r="27" spans="1:31" x14ac:dyDescent="0.25">
      <c r="A27" s="100"/>
      <c r="AE27" s="102"/>
    </row>
    <row r="28" spans="1:31" x14ac:dyDescent="0.25">
      <c r="A28" s="100"/>
      <c r="AE28" s="102"/>
    </row>
    <row r="29" spans="1:31" x14ac:dyDescent="0.25">
      <c r="A29" s="100"/>
      <c r="AE29" s="102"/>
    </row>
    <row r="30" spans="1:31" x14ac:dyDescent="0.25">
      <c r="A30" s="100"/>
      <c r="AE30" s="102"/>
    </row>
    <row r="31" spans="1:31" x14ac:dyDescent="0.25">
      <c r="A31" s="100"/>
      <c r="AE31" s="102"/>
    </row>
    <row r="32" spans="1:31" x14ac:dyDescent="0.25">
      <c r="A32" s="100"/>
      <c r="AB32" s="102"/>
      <c r="AE32" s="102"/>
    </row>
    <row r="33" spans="1:31" x14ac:dyDescent="0.25">
      <c r="A33" s="100"/>
      <c r="R33" s="142" t="s">
        <v>55</v>
      </c>
      <c r="S33" s="143"/>
      <c r="T33" s="143"/>
      <c r="U33" s="143"/>
      <c r="V33" s="143"/>
      <c r="W33" s="143"/>
      <c r="X33" s="143"/>
      <c r="Y33" s="143"/>
      <c r="Z33" s="143"/>
      <c r="AA33" s="143"/>
      <c r="AB33" s="144"/>
      <c r="AE33" s="102"/>
    </row>
    <row r="34" spans="1:31" ht="12.75" customHeight="1" x14ac:dyDescent="0.25">
      <c r="A34" s="100"/>
      <c r="R34" s="133" t="s">
        <v>64</v>
      </c>
      <c r="S34" s="134"/>
      <c r="T34" s="134"/>
      <c r="U34" s="134"/>
      <c r="V34" s="134"/>
      <c r="W34" s="134"/>
      <c r="X34" s="134"/>
      <c r="Y34" s="134"/>
      <c r="Z34" s="134"/>
      <c r="AA34" s="134"/>
      <c r="AB34" s="135"/>
      <c r="AE34" s="102"/>
    </row>
    <row r="35" spans="1:31" x14ac:dyDescent="0.25">
      <c r="A35" s="100"/>
      <c r="R35" s="136"/>
      <c r="S35" s="137"/>
      <c r="T35" s="137"/>
      <c r="U35" s="137"/>
      <c r="V35" s="137"/>
      <c r="W35" s="137"/>
      <c r="X35" s="137"/>
      <c r="Y35" s="137"/>
      <c r="Z35" s="137"/>
      <c r="AA35" s="137"/>
      <c r="AB35" s="138"/>
      <c r="AE35" s="102"/>
    </row>
    <row r="36" spans="1:31" x14ac:dyDescent="0.25">
      <c r="A36" s="100"/>
      <c r="R36" s="136"/>
      <c r="S36" s="137"/>
      <c r="T36" s="137"/>
      <c r="U36" s="137"/>
      <c r="V36" s="137"/>
      <c r="W36" s="137"/>
      <c r="X36" s="137"/>
      <c r="Y36" s="137"/>
      <c r="Z36" s="137"/>
      <c r="AA36" s="137"/>
      <c r="AB36" s="138"/>
      <c r="AE36" s="102"/>
    </row>
    <row r="37" spans="1:31" x14ac:dyDescent="0.25">
      <c r="A37" s="100"/>
      <c r="R37" s="139"/>
      <c r="S37" s="140"/>
      <c r="T37" s="140"/>
      <c r="U37" s="140"/>
      <c r="V37" s="140"/>
      <c r="W37" s="140"/>
      <c r="X37" s="140"/>
      <c r="Y37" s="140"/>
      <c r="Z37" s="140"/>
      <c r="AA37" s="140"/>
      <c r="AB37" s="141"/>
      <c r="AE37" s="102"/>
    </row>
    <row r="38" spans="1:31" x14ac:dyDescent="0.25">
      <c r="A38" s="100"/>
      <c r="R38" s="103"/>
      <c r="S38" s="104"/>
      <c r="T38" s="104"/>
      <c r="U38" s="105"/>
      <c r="V38" s="103"/>
      <c r="W38" s="104"/>
      <c r="X38" s="104"/>
      <c r="Y38" s="105"/>
      <c r="Z38" s="103"/>
      <c r="AA38" s="104"/>
      <c r="AB38" s="105"/>
      <c r="AE38" s="102"/>
    </row>
    <row r="39" spans="1:31" x14ac:dyDescent="0.25">
      <c r="A39" s="100"/>
      <c r="R39" s="106"/>
      <c r="S39" s="117"/>
      <c r="T39" s="117"/>
      <c r="U39" s="107"/>
      <c r="V39" s="106"/>
      <c r="W39" s="117"/>
      <c r="X39" s="117"/>
      <c r="Y39" s="107"/>
      <c r="Z39" s="106"/>
      <c r="AA39" s="117"/>
      <c r="AB39" s="107"/>
      <c r="AE39" s="102"/>
    </row>
    <row r="40" spans="1:31" x14ac:dyDescent="0.25">
      <c r="A40" s="100"/>
      <c r="R40" s="106"/>
      <c r="S40" s="117"/>
      <c r="T40" s="117"/>
      <c r="U40" s="107"/>
      <c r="V40" s="106"/>
      <c r="W40" s="117"/>
      <c r="X40" s="117"/>
      <c r="Y40" s="107"/>
      <c r="Z40" s="106"/>
      <c r="AA40" s="117"/>
      <c r="AB40" s="107"/>
      <c r="AE40" s="102"/>
    </row>
    <row r="41" spans="1:31" x14ac:dyDescent="0.25">
      <c r="A41" s="100"/>
      <c r="R41" s="108"/>
      <c r="S41" s="109"/>
      <c r="T41" s="109"/>
      <c r="U41" s="110"/>
      <c r="V41" s="108"/>
      <c r="W41" s="109"/>
      <c r="X41" s="109"/>
      <c r="Y41" s="110"/>
      <c r="Z41" s="108"/>
      <c r="AA41" s="109"/>
      <c r="AB41" s="110"/>
      <c r="AE41" s="102"/>
    </row>
    <row r="42" spans="1:31" ht="11.1" customHeight="1" x14ac:dyDescent="0.25">
      <c r="A42" s="100"/>
      <c r="R42" s="124" t="s">
        <v>56</v>
      </c>
      <c r="S42" s="125"/>
      <c r="T42" s="125"/>
      <c r="U42" s="126"/>
      <c r="V42" s="124" t="s">
        <v>57</v>
      </c>
      <c r="W42" s="125"/>
      <c r="X42" s="125"/>
      <c r="Y42" s="126"/>
      <c r="Z42" s="124" t="s">
        <v>66</v>
      </c>
      <c r="AA42" s="125"/>
      <c r="AB42" s="126"/>
      <c r="AE42" s="102"/>
    </row>
    <row r="43" spans="1:31" ht="11.1" customHeight="1" x14ac:dyDescent="0.25">
      <c r="A43" s="100"/>
      <c r="R43" s="127" t="s">
        <v>58</v>
      </c>
      <c r="S43" s="128"/>
      <c r="T43" s="128"/>
      <c r="U43" s="129"/>
      <c r="V43" s="127" t="s">
        <v>59</v>
      </c>
      <c r="W43" s="128"/>
      <c r="X43" s="128"/>
      <c r="Y43" s="129"/>
      <c r="Z43" s="127" t="s">
        <v>60</v>
      </c>
      <c r="AA43" s="128"/>
      <c r="AB43" s="129"/>
      <c r="AE43" s="102"/>
    </row>
    <row r="44" spans="1:31" ht="11.1" customHeight="1" x14ac:dyDescent="0.25">
      <c r="A44" s="100"/>
      <c r="R44" s="127" t="s">
        <v>61</v>
      </c>
      <c r="S44" s="128"/>
      <c r="T44" s="128"/>
      <c r="U44" s="129"/>
      <c r="V44" s="127" t="s">
        <v>61</v>
      </c>
      <c r="W44" s="128"/>
      <c r="X44" s="128"/>
      <c r="Y44" s="129"/>
      <c r="Z44" s="127" t="s">
        <v>61</v>
      </c>
      <c r="AA44" s="128"/>
      <c r="AB44" s="129"/>
      <c r="AC44" s="119"/>
      <c r="AE44" s="102"/>
    </row>
    <row r="45" spans="1:31" ht="11.1" customHeight="1" x14ac:dyDescent="0.25">
      <c r="A45" s="100"/>
      <c r="R45" s="127" t="s">
        <v>62</v>
      </c>
      <c r="S45" s="128"/>
      <c r="T45" s="128"/>
      <c r="U45" s="129"/>
      <c r="V45" s="127" t="s">
        <v>62</v>
      </c>
      <c r="W45" s="128"/>
      <c r="X45" s="128"/>
      <c r="Y45" s="129"/>
      <c r="Z45" s="127" t="s">
        <v>62</v>
      </c>
      <c r="AA45" s="128"/>
      <c r="AB45" s="129"/>
      <c r="AC45" s="119"/>
      <c r="AE45" s="102"/>
    </row>
    <row r="46" spans="1:31" ht="11.1" customHeight="1" x14ac:dyDescent="0.25">
      <c r="A46" s="111"/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/>
      <c r="Q46" s="112"/>
      <c r="R46" s="121" t="s">
        <v>63</v>
      </c>
      <c r="S46" s="122"/>
      <c r="T46" s="122"/>
      <c r="U46" s="123"/>
      <c r="V46" s="121" t="s">
        <v>63</v>
      </c>
      <c r="W46" s="122"/>
      <c r="X46" s="122"/>
      <c r="Y46" s="123"/>
      <c r="Z46" s="121" t="s">
        <v>63</v>
      </c>
      <c r="AA46" s="122"/>
      <c r="AB46" s="123"/>
      <c r="AC46" s="120"/>
      <c r="AD46" s="112"/>
      <c r="AE46" s="118"/>
    </row>
    <row r="52" spans="18:28" x14ac:dyDescent="0.25"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</row>
    <row r="53" spans="18:28" x14ac:dyDescent="0.25">
      <c r="R53" s="113"/>
      <c r="S53" s="113"/>
      <c r="T53" s="113"/>
      <c r="U53" s="113"/>
      <c r="V53" s="113"/>
      <c r="W53" s="113"/>
      <c r="X53" s="113"/>
      <c r="Y53" s="113"/>
      <c r="Z53" s="113"/>
      <c r="AA53" s="113"/>
      <c r="AB53" s="113"/>
    </row>
    <row r="54" spans="18:28" x14ac:dyDescent="0.25">
      <c r="R54" s="113"/>
      <c r="S54" s="113"/>
      <c r="T54" s="113"/>
      <c r="U54" s="113"/>
      <c r="V54" s="113"/>
      <c r="W54" s="113"/>
      <c r="X54" s="113"/>
      <c r="Y54" s="113"/>
      <c r="Z54" s="113"/>
      <c r="AA54" s="113"/>
      <c r="AB54" s="113"/>
    </row>
  </sheetData>
  <mergeCells count="19">
    <mergeCell ref="B1:H1"/>
    <mergeCell ref="F7:R7"/>
    <mergeCell ref="R43:U43"/>
    <mergeCell ref="V43:Y43"/>
    <mergeCell ref="Z43:AB43"/>
    <mergeCell ref="R34:AB37"/>
    <mergeCell ref="R33:AB33"/>
    <mergeCell ref="R46:U46"/>
    <mergeCell ref="V46:Y46"/>
    <mergeCell ref="Z46:AB46"/>
    <mergeCell ref="Z42:AB42"/>
    <mergeCell ref="V42:Y42"/>
    <mergeCell ref="R42:U42"/>
    <mergeCell ref="R44:U44"/>
    <mergeCell ref="V44:Y44"/>
    <mergeCell ref="Z44:AB44"/>
    <mergeCell ref="R45:U45"/>
    <mergeCell ref="V45:Y45"/>
    <mergeCell ref="Z45:AB45"/>
  </mergeCells>
  <printOptions horizontalCentered="1"/>
  <pageMargins left="0.25" right="0.25" top="0.25" bottom="0.25" header="0.5" footer="0.5"/>
  <pageSetup paperSize="9" scale="97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V89"/>
  <sheetViews>
    <sheetView view="pageBreakPreview" zoomScale="60" zoomScaleNormal="100" workbookViewId="0">
      <selection activeCell="Z19" sqref="Z19"/>
    </sheetView>
  </sheetViews>
  <sheetFormatPr defaultRowHeight="13.2" x14ac:dyDescent="0.25"/>
  <cols>
    <col min="1" max="1" width="8.88671875" style="5"/>
    <col min="2" max="2" width="8.109375" style="22" customWidth="1"/>
    <col min="3" max="3" width="8.5546875" style="46" customWidth="1"/>
    <col min="4" max="6" width="8.109375" style="5" hidden="1" customWidth="1"/>
    <col min="7" max="7" width="7.5546875" style="5" hidden="1" customWidth="1"/>
    <col min="8" max="8" width="7.44140625" style="5" hidden="1" customWidth="1"/>
    <col min="9" max="9" width="7.44140625" style="25" hidden="1" customWidth="1"/>
    <col min="10" max="12" width="7.44140625" style="5" hidden="1" customWidth="1"/>
    <col min="13" max="13" width="10.109375" style="25" customWidth="1"/>
    <col min="14" max="15" width="10.109375" style="5" customWidth="1"/>
    <col min="16" max="16" width="8.6640625" style="5" customWidth="1"/>
    <col min="17" max="257" width="8.88671875" style="5"/>
    <col min="258" max="262" width="8.109375" style="5" customWidth="1"/>
    <col min="263" max="263" width="2.88671875" style="5" customWidth="1"/>
    <col min="264" max="268" width="7.44140625" style="5" customWidth="1"/>
    <col min="269" max="271" width="10.109375" style="5" customWidth="1"/>
    <col min="272" max="272" width="8.6640625" style="5" customWidth="1"/>
    <col min="273" max="513" width="8.88671875" style="5"/>
    <col min="514" max="518" width="8.109375" style="5" customWidth="1"/>
    <col min="519" max="519" width="2.88671875" style="5" customWidth="1"/>
    <col min="520" max="524" width="7.44140625" style="5" customWidth="1"/>
    <col min="525" max="527" width="10.109375" style="5" customWidth="1"/>
    <col min="528" max="528" width="8.6640625" style="5" customWidth="1"/>
    <col min="529" max="769" width="8.88671875" style="5"/>
    <col min="770" max="774" width="8.109375" style="5" customWidth="1"/>
    <col min="775" max="775" width="2.88671875" style="5" customWidth="1"/>
    <col min="776" max="780" width="7.44140625" style="5" customWidth="1"/>
    <col min="781" max="783" width="10.109375" style="5" customWidth="1"/>
    <col min="784" max="784" width="8.6640625" style="5" customWidth="1"/>
    <col min="785" max="1025" width="8.88671875" style="5"/>
    <col min="1026" max="1030" width="8.109375" style="5" customWidth="1"/>
    <col min="1031" max="1031" width="2.88671875" style="5" customWidth="1"/>
    <col min="1032" max="1036" width="7.44140625" style="5" customWidth="1"/>
    <col min="1037" max="1039" width="10.109375" style="5" customWidth="1"/>
    <col min="1040" max="1040" width="8.6640625" style="5" customWidth="1"/>
    <col min="1041" max="1281" width="8.88671875" style="5"/>
    <col min="1282" max="1286" width="8.109375" style="5" customWidth="1"/>
    <col min="1287" max="1287" width="2.88671875" style="5" customWidth="1"/>
    <col min="1288" max="1292" width="7.44140625" style="5" customWidth="1"/>
    <col min="1293" max="1295" width="10.109375" style="5" customWidth="1"/>
    <col min="1296" max="1296" width="8.6640625" style="5" customWidth="1"/>
    <col min="1297" max="1537" width="8.88671875" style="5"/>
    <col min="1538" max="1542" width="8.109375" style="5" customWidth="1"/>
    <col min="1543" max="1543" width="2.88671875" style="5" customWidth="1"/>
    <col min="1544" max="1548" width="7.44140625" style="5" customWidth="1"/>
    <col min="1549" max="1551" width="10.109375" style="5" customWidth="1"/>
    <col min="1552" max="1552" width="8.6640625" style="5" customWidth="1"/>
    <col min="1553" max="1793" width="8.88671875" style="5"/>
    <col min="1794" max="1798" width="8.109375" style="5" customWidth="1"/>
    <col min="1799" max="1799" width="2.88671875" style="5" customWidth="1"/>
    <col min="1800" max="1804" width="7.44140625" style="5" customWidth="1"/>
    <col min="1805" max="1807" width="10.109375" style="5" customWidth="1"/>
    <col min="1808" max="1808" width="8.6640625" style="5" customWidth="1"/>
    <col min="1809" max="2049" width="8.88671875" style="5"/>
    <col min="2050" max="2054" width="8.109375" style="5" customWidth="1"/>
    <col min="2055" max="2055" width="2.88671875" style="5" customWidth="1"/>
    <col min="2056" max="2060" width="7.44140625" style="5" customWidth="1"/>
    <col min="2061" max="2063" width="10.109375" style="5" customWidth="1"/>
    <col min="2064" max="2064" width="8.6640625" style="5" customWidth="1"/>
    <col min="2065" max="2305" width="8.88671875" style="5"/>
    <col min="2306" max="2310" width="8.109375" style="5" customWidth="1"/>
    <col min="2311" max="2311" width="2.88671875" style="5" customWidth="1"/>
    <col min="2312" max="2316" width="7.44140625" style="5" customWidth="1"/>
    <col min="2317" max="2319" width="10.109375" style="5" customWidth="1"/>
    <col min="2320" max="2320" width="8.6640625" style="5" customWidth="1"/>
    <col min="2321" max="2561" width="8.88671875" style="5"/>
    <col min="2562" max="2566" width="8.109375" style="5" customWidth="1"/>
    <col min="2567" max="2567" width="2.88671875" style="5" customWidth="1"/>
    <col min="2568" max="2572" width="7.44140625" style="5" customWidth="1"/>
    <col min="2573" max="2575" width="10.109375" style="5" customWidth="1"/>
    <col min="2576" max="2576" width="8.6640625" style="5" customWidth="1"/>
    <col min="2577" max="2817" width="8.88671875" style="5"/>
    <col min="2818" max="2822" width="8.109375" style="5" customWidth="1"/>
    <col min="2823" max="2823" width="2.88671875" style="5" customWidth="1"/>
    <col min="2824" max="2828" width="7.44140625" style="5" customWidth="1"/>
    <col min="2829" max="2831" width="10.109375" style="5" customWidth="1"/>
    <col min="2832" max="2832" width="8.6640625" style="5" customWidth="1"/>
    <col min="2833" max="3073" width="8.88671875" style="5"/>
    <col min="3074" max="3078" width="8.109375" style="5" customWidth="1"/>
    <col min="3079" max="3079" width="2.88671875" style="5" customWidth="1"/>
    <col min="3080" max="3084" width="7.44140625" style="5" customWidth="1"/>
    <col min="3085" max="3087" width="10.109375" style="5" customWidth="1"/>
    <col min="3088" max="3088" width="8.6640625" style="5" customWidth="1"/>
    <col min="3089" max="3329" width="8.88671875" style="5"/>
    <col min="3330" max="3334" width="8.109375" style="5" customWidth="1"/>
    <col min="3335" max="3335" width="2.88671875" style="5" customWidth="1"/>
    <col min="3336" max="3340" width="7.44140625" style="5" customWidth="1"/>
    <col min="3341" max="3343" width="10.109375" style="5" customWidth="1"/>
    <col min="3344" max="3344" width="8.6640625" style="5" customWidth="1"/>
    <col min="3345" max="3585" width="8.88671875" style="5"/>
    <col min="3586" max="3590" width="8.109375" style="5" customWidth="1"/>
    <col min="3591" max="3591" width="2.88671875" style="5" customWidth="1"/>
    <col min="3592" max="3596" width="7.44140625" style="5" customWidth="1"/>
    <col min="3597" max="3599" width="10.109375" style="5" customWidth="1"/>
    <col min="3600" max="3600" width="8.6640625" style="5" customWidth="1"/>
    <col min="3601" max="3841" width="8.88671875" style="5"/>
    <col min="3842" max="3846" width="8.109375" style="5" customWidth="1"/>
    <col min="3847" max="3847" width="2.88671875" style="5" customWidth="1"/>
    <col min="3848" max="3852" width="7.44140625" style="5" customWidth="1"/>
    <col min="3853" max="3855" width="10.109375" style="5" customWidth="1"/>
    <col min="3856" max="3856" width="8.6640625" style="5" customWidth="1"/>
    <col min="3857" max="4097" width="8.88671875" style="5"/>
    <col min="4098" max="4102" width="8.109375" style="5" customWidth="1"/>
    <col min="4103" max="4103" width="2.88671875" style="5" customWidth="1"/>
    <col min="4104" max="4108" width="7.44140625" style="5" customWidth="1"/>
    <col min="4109" max="4111" width="10.109375" style="5" customWidth="1"/>
    <col min="4112" max="4112" width="8.6640625" style="5" customWidth="1"/>
    <col min="4113" max="4353" width="8.88671875" style="5"/>
    <col min="4354" max="4358" width="8.109375" style="5" customWidth="1"/>
    <col min="4359" max="4359" width="2.88671875" style="5" customWidth="1"/>
    <col min="4360" max="4364" width="7.44140625" style="5" customWidth="1"/>
    <col min="4365" max="4367" width="10.109375" style="5" customWidth="1"/>
    <col min="4368" max="4368" width="8.6640625" style="5" customWidth="1"/>
    <col min="4369" max="4609" width="8.88671875" style="5"/>
    <col min="4610" max="4614" width="8.109375" style="5" customWidth="1"/>
    <col min="4615" max="4615" width="2.88671875" style="5" customWidth="1"/>
    <col min="4616" max="4620" width="7.44140625" style="5" customWidth="1"/>
    <col min="4621" max="4623" width="10.109375" style="5" customWidth="1"/>
    <col min="4624" max="4624" width="8.6640625" style="5" customWidth="1"/>
    <col min="4625" max="4865" width="8.88671875" style="5"/>
    <col min="4866" max="4870" width="8.109375" style="5" customWidth="1"/>
    <col min="4871" max="4871" width="2.88671875" style="5" customWidth="1"/>
    <col min="4872" max="4876" width="7.44140625" style="5" customWidth="1"/>
    <col min="4877" max="4879" width="10.109375" style="5" customWidth="1"/>
    <col min="4880" max="4880" width="8.6640625" style="5" customWidth="1"/>
    <col min="4881" max="5121" width="8.88671875" style="5"/>
    <col min="5122" max="5126" width="8.109375" style="5" customWidth="1"/>
    <col min="5127" max="5127" width="2.88671875" style="5" customWidth="1"/>
    <col min="5128" max="5132" width="7.44140625" style="5" customWidth="1"/>
    <col min="5133" max="5135" width="10.109375" style="5" customWidth="1"/>
    <col min="5136" max="5136" width="8.6640625" style="5" customWidth="1"/>
    <col min="5137" max="5377" width="8.88671875" style="5"/>
    <col min="5378" max="5382" width="8.109375" style="5" customWidth="1"/>
    <col min="5383" max="5383" width="2.88671875" style="5" customWidth="1"/>
    <col min="5384" max="5388" width="7.44140625" style="5" customWidth="1"/>
    <col min="5389" max="5391" width="10.109375" style="5" customWidth="1"/>
    <col min="5392" max="5392" width="8.6640625" style="5" customWidth="1"/>
    <col min="5393" max="5633" width="8.88671875" style="5"/>
    <col min="5634" max="5638" width="8.109375" style="5" customWidth="1"/>
    <col min="5639" max="5639" width="2.88671875" style="5" customWidth="1"/>
    <col min="5640" max="5644" width="7.44140625" style="5" customWidth="1"/>
    <col min="5645" max="5647" width="10.109375" style="5" customWidth="1"/>
    <col min="5648" max="5648" width="8.6640625" style="5" customWidth="1"/>
    <col min="5649" max="5889" width="8.88671875" style="5"/>
    <col min="5890" max="5894" width="8.109375" style="5" customWidth="1"/>
    <col min="5895" max="5895" width="2.88671875" style="5" customWidth="1"/>
    <col min="5896" max="5900" width="7.44140625" style="5" customWidth="1"/>
    <col min="5901" max="5903" width="10.109375" style="5" customWidth="1"/>
    <col min="5904" max="5904" width="8.6640625" style="5" customWidth="1"/>
    <col min="5905" max="6145" width="8.88671875" style="5"/>
    <col min="6146" max="6150" width="8.109375" style="5" customWidth="1"/>
    <col min="6151" max="6151" width="2.88671875" style="5" customWidth="1"/>
    <col min="6152" max="6156" width="7.44140625" style="5" customWidth="1"/>
    <col min="6157" max="6159" width="10.109375" style="5" customWidth="1"/>
    <col min="6160" max="6160" width="8.6640625" style="5" customWidth="1"/>
    <col min="6161" max="6401" width="8.88671875" style="5"/>
    <col min="6402" max="6406" width="8.109375" style="5" customWidth="1"/>
    <col min="6407" max="6407" width="2.88671875" style="5" customWidth="1"/>
    <col min="6408" max="6412" width="7.44140625" style="5" customWidth="1"/>
    <col min="6413" max="6415" width="10.109375" style="5" customWidth="1"/>
    <col min="6416" max="6416" width="8.6640625" style="5" customWidth="1"/>
    <col min="6417" max="6657" width="8.88671875" style="5"/>
    <col min="6658" max="6662" width="8.109375" style="5" customWidth="1"/>
    <col min="6663" max="6663" width="2.88671875" style="5" customWidth="1"/>
    <col min="6664" max="6668" width="7.44140625" style="5" customWidth="1"/>
    <col min="6669" max="6671" width="10.109375" style="5" customWidth="1"/>
    <col min="6672" max="6672" width="8.6640625" style="5" customWidth="1"/>
    <col min="6673" max="6913" width="8.88671875" style="5"/>
    <col min="6914" max="6918" width="8.109375" style="5" customWidth="1"/>
    <col min="6919" max="6919" width="2.88671875" style="5" customWidth="1"/>
    <col min="6920" max="6924" width="7.44140625" style="5" customWidth="1"/>
    <col min="6925" max="6927" width="10.109375" style="5" customWidth="1"/>
    <col min="6928" max="6928" width="8.6640625" style="5" customWidth="1"/>
    <col min="6929" max="7169" width="8.88671875" style="5"/>
    <col min="7170" max="7174" width="8.109375" style="5" customWidth="1"/>
    <col min="7175" max="7175" width="2.88671875" style="5" customWidth="1"/>
    <col min="7176" max="7180" width="7.44140625" style="5" customWidth="1"/>
    <col min="7181" max="7183" width="10.109375" style="5" customWidth="1"/>
    <col min="7184" max="7184" width="8.6640625" style="5" customWidth="1"/>
    <col min="7185" max="7425" width="8.88671875" style="5"/>
    <col min="7426" max="7430" width="8.109375" style="5" customWidth="1"/>
    <col min="7431" max="7431" width="2.88671875" style="5" customWidth="1"/>
    <col min="7432" max="7436" width="7.44140625" style="5" customWidth="1"/>
    <col min="7437" max="7439" width="10.109375" style="5" customWidth="1"/>
    <col min="7440" max="7440" width="8.6640625" style="5" customWidth="1"/>
    <col min="7441" max="7681" width="8.88671875" style="5"/>
    <col min="7682" max="7686" width="8.109375" style="5" customWidth="1"/>
    <col min="7687" max="7687" width="2.88671875" style="5" customWidth="1"/>
    <col min="7688" max="7692" width="7.44140625" style="5" customWidth="1"/>
    <col min="7693" max="7695" width="10.109375" style="5" customWidth="1"/>
    <col min="7696" max="7696" width="8.6640625" style="5" customWidth="1"/>
    <col min="7697" max="7937" width="8.88671875" style="5"/>
    <col min="7938" max="7942" width="8.109375" style="5" customWidth="1"/>
    <col min="7943" max="7943" width="2.88671875" style="5" customWidth="1"/>
    <col min="7944" max="7948" width="7.44140625" style="5" customWidth="1"/>
    <col min="7949" max="7951" width="10.109375" style="5" customWidth="1"/>
    <col min="7952" max="7952" width="8.6640625" style="5" customWidth="1"/>
    <col min="7953" max="8193" width="8.88671875" style="5"/>
    <col min="8194" max="8198" width="8.109375" style="5" customWidth="1"/>
    <col min="8199" max="8199" width="2.88671875" style="5" customWidth="1"/>
    <col min="8200" max="8204" width="7.44140625" style="5" customWidth="1"/>
    <col min="8205" max="8207" width="10.109375" style="5" customWidth="1"/>
    <col min="8208" max="8208" width="8.6640625" style="5" customWidth="1"/>
    <col min="8209" max="8449" width="8.88671875" style="5"/>
    <col min="8450" max="8454" width="8.109375" style="5" customWidth="1"/>
    <col min="8455" max="8455" width="2.88671875" style="5" customWidth="1"/>
    <col min="8456" max="8460" width="7.44140625" style="5" customWidth="1"/>
    <col min="8461" max="8463" width="10.109375" style="5" customWidth="1"/>
    <col min="8464" max="8464" width="8.6640625" style="5" customWidth="1"/>
    <col min="8465" max="8705" width="8.88671875" style="5"/>
    <col min="8706" max="8710" width="8.109375" style="5" customWidth="1"/>
    <col min="8711" max="8711" width="2.88671875" style="5" customWidth="1"/>
    <col min="8712" max="8716" width="7.44140625" style="5" customWidth="1"/>
    <col min="8717" max="8719" width="10.109375" style="5" customWidth="1"/>
    <col min="8720" max="8720" width="8.6640625" style="5" customWidth="1"/>
    <col min="8721" max="8961" width="8.88671875" style="5"/>
    <col min="8962" max="8966" width="8.109375" style="5" customWidth="1"/>
    <col min="8967" max="8967" width="2.88671875" style="5" customWidth="1"/>
    <col min="8968" max="8972" width="7.44140625" style="5" customWidth="1"/>
    <col min="8973" max="8975" width="10.109375" style="5" customWidth="1"/>
    <col min="8976" max="8976" width="8.6640625" style="5" customWidth="1"/>
    <col min="8977" max="9217" width="8.88671875" style="5"/>
    <col min="9218" max="9222" width="8.109375" style="5" customWidth="1"/>
    <col min="9223" max="9223" width="2.88671875" style="5" customWidth="1"/>
    <col min="9224" max="9228" width="7.44140625" style="5" customWidth="1"/>
    <col min="9229" max="9231" width="10.109375" style="5" customWidth="1"/>
    <col min="9232" max="9232" width="8.6640625" style="5" customWidth="1"/>
    <col min="9233" max="9473" width="8.88671875" style="5"/>
    <col min="9474" max="9478" width="8.109375" style="5" customWidth="1"/>
    <col min="9479" max="9479" width="2.88671875" style="5" customWidth="1"/>
    <col min="9480" max="9484" width="7.44140625" style="5" customWidth="1"/>
    <col min="9485" max="9487" width="10.109375" style="5" customWidth="1"/>
    <col min="9488" max="9488" width="8.6640625" style="5" customWidth="1"/>
    <col min="9489" max="9729" width="8.88671875" style="5"/>
    <col min="9730" max="9734" width="8.109375" style="5" customWidth="1"/>
    <col min="9735" max="9735" width="2.88671875" style="5" customWidth="1"/>
    <col min="9736" max="9740" width="7.44140625" style="5" customWidth="1"/>
    <col min="9741" max="9743" width="10.109375" style="5" customWidth="1"/>
    <col min="9744" max="9744" width="8.6640625" style="5" customWidth="1"/>
    <col min="9745" max="9985" width="8.88671875" style="5"/>
    <col min="9986" max="9990" width="8.109375" style="5" customWidth="1"/>
    <col min="9991" max="9991" width="2.88671875" style="5" customWidth="1"/>
    <col min="9992" max="9996" width="7.44140625" style="5" customWidth="1"/>
    <col min="9997" max="9999" width="10.109375" style="5" customWidth="1"/>
    <col min="10000" max="10000" width="8.6640625" style="5" customWidth="1"/>
    <col min="10001" max="10241" width="8.88671875" style="5"/>
    <col min="10242" max="10246" width="8.109375" style="5" customWidth="1"/>
    <col min="10247" max="10247" width="2.88671875" style="5" customWidth="1"/>
    <col min="10248" max="10252" width="7.44140625" style="5" customWidth="1"/>
    <col min="10253" max="10255" width="10.109375" style="5" customWidth="1"/>
    <col min="10256" max="10256" width="8.6640625" style="5" customWidth="1"/>
    <col min="10257" max="10497" width="8.88671875" style="5"/>
    <col min="10498" max="10502" width="8.109375" style="5" customWidth="1"/>
    <col min="10503" max="10503" width="2.88671875" style="5" customWidth="1"/>
    <col min="10504" max="10508" width="7.44140625" style="5" customWidth="1"/>
    <col min="10509" max="10511" width="10.109375" style="5" customWidth="1"/>
    <col min="10512" max="10512" width="8.6640625" style="5" customWidth="1"/>
    <col min="10513" max="10753" width="8.88671875" style="5"/>
    <col min="10754" max="10758" width="8.109375" style="5" customWidth="1"/>
    <col min="10759" max="10759" width="2.88671875" style="5" customWidth="1"/>
    <col min="10760" max="10764" width="7.44140625" style="5" customWidth="1"/>
    <col min="10765" max="10767" width="10.109375" style="5" customWidth="1"/>
    <col min="10768" max="10768" width="8.6640625" style="5" customWidth="1"/>
    <col min="10769" max="11009" width="8.88671875" style="5"/>
    <col min="11010" max="11014" width="8.109375" style="5" customWidth="1"/>
    <col min="11015" max="11015" width="2.88671875" style="5" customWidth="1"/>
    <col min="11016" max="11020" width="7.44140625" style="5" customWidth="1"/>
    <col min="11021" max="11023" width="10.109375" style="5" customWidth="1"/>
    <col min="11024" max="11024" width="8.6640625" style="5" customWidth="1"/>
    <col min="11025" max="11265" width="8.88671875" style="5"/>
    <col min="11266" max="11270" width="8.109375" style="5" customWidth="1"/>
    <col min="11271" max="11271" width="2.88671875" style="5" customWidth="1"/>
    <col min="11272" max="11276" width="7.44140625" style="5" customWidth="1"/>
    <col min="11277" max="11279" width="10.109375" style="5" customWidth="1"/>
    <col min="11280" max="11280" width="8.6640625" style="5" customWidth="1"/>
    <col min="11281" max="11521" width="8.88671875" style="5"/>
    <col min="11522" max="11526" width="8.109375" style="5" customWidth="1"/>
    <col min="11527" max="11527" width="2.88671875" style="5" customWidth="1"/>
    <col min="11528" max="11532" width="7.44140625" style="5" customWidth="1"/>
    <col min="11533" max="11535" width="10.109375" style="5" customWidth="1"/>
    <col min="11536" max="11536" width="8.6640625" style="5" customWidth="1"/>
    <col min="11537" max="11777" width="8.88671875" style="5"/>
    <col min="11778" max="11782" width="8.109375" style="5" customWidth="1"/>
    <col min="11783" max="11783" width="2.88671875" style="5" customWidth="1"/>
    <col min="11784" max="11788" width="7.44140625" style="5" customWidth="1"/>
    <col min="11789" max="11791" width="10.109375" style="5" customWidth="1"/>
    <col min="11792" max="11792" width="8.6640625" style="5" customWidth="1"/>
    <col min="11793" max="12033" width="8.88671875" style="5"/>
    <col min="12034" max="12038" width="8.109375" style="5" customWidth="1"/>
    <col min="12039" max="12039" width="2.88671875" style="5" customWidth="1"/>
    <col min="12040" max="12044" width="7.44140625" style="5" customWidth="1"/>
    <col min="12045" max="12047" width="10.109375" style="5" customWidth="1"/>
    <col min="12048" max="12048" width="8.6640625" style="5" customWidth="1"/>
    <col min="12049" max="12289" width="8.88671875" style="5"/>
    <col min="12290" max="12294" width="8.109375" style="5" customWidth="1"/>
    <col min="12295" max="12295" width="2.88671875" style="5" customWidth="1"/>
    <col min="12296" max="12300" width="7.44140625" style="5" customWidth="1"/>
    <col min="12301" max="12303" width="10.109375" style="5" customWidth="1"/>
    <col min="12304" max="12304" width="8.6640625" style="5" customWidth="1"/>
    <col min="12305" max="12545" width="8.88671875" style="5"/>
    <col min="12546" max="12550" width="8.109375" style="5" customWidth="1"/>
    <col min="12551" max="12551" width="2.88671875" style="5" customWidth="1"/>
    <col min="12552" max="12556" width="7.44140625" style="5" customWidth="1"/>
    <col min="12557" max="12559" width="10.109375" style="5" customWidth="1"/>
    <col min="12560" max="12560" width="8.6640625" style="5" customWidth="1"/>
    <col min="12561" max="12801" width="8.88671875" style="5"/>
    <col min="12802" max="12806" width="8.109375" style="5" customWidth="1"/>
    <col min="12807" max="12807" width="2.88671875" style="5" customWidth="1"/>
    <col min="12808" max="12812" width="7.44140625" style="5" customWidth="1"/>
    <col min="12813" max="12815" width="10.109375" style="5" customWidth="1"/>
    <col min="12816" max="12816" width="8.6640625" style="5" customWidth="1"/>
    <col min="12817" max="13057" width="8.88671875" style="5"/>
    <col min="13058" max="13062" width="8.109375" style="5" customWidth="1"/>
    <col min="13063" max="13063" width="2.88671875" style="5" customWidth="1"/>
    <col min="13064" max="13068" width="7.44140625" style="5" customWidth="1"/>
    <col min="13069" max="13071" width="10.109375" style="5" customWidth="1"/>
    <col min="13072" max="13072" width="8.6640625" style="5" customWidth="1"/>
    <col min="13073" max="13313" width="8.88671875" style="5"/>
    <col min="13314" max="13318" width="8.109375" style="5" customWidth="1"/>
    <col min="13319" max="13319" width="2.88671875" style="5" customWidth="1"/>
    <col min="13320" max="13324" width="7.44140625" style="5" customWidth="1"/>
    <col min="13325" max="13327" width="10.109375" style="5" customWidth="1"/>
    <col min="13328" max="13328" width="8.6640625" style="5" customWidth="1"/>
    <col min="13329" max="13569" width="8.88671875" style="5"/>
    <col min="13570" max="13574" width="8.109375" style="5" customWidth="1"/>
    <col min="13575" max="13575" width="2.88671875" style="5" customWidth="1"/>
    <col min="13576" max="13580" width="7.44140625" style="5" customWidth="1"/>
    <col min="13581" max="13583" width="10.109375" style="5" customWidth="1"/>
    <col min="13584" max="13584" width="8.6640625" style="5" customWidth="1"/>
    <col min="13585" max="13825" width="8.88671875" style="5"/>
    <col min="13826" max="13830" width="8.109375" style="5" customWidth="1"/>
    <col min="13831" max="13831" width="2.88671875" style="5" customWidth="1"/>
    <col min="13832" max="13836" width="7.44140625" style="5" customWidth="1"/>
    <col min="13837" max="13839" width="10.109375" style="5" customWidth="1"/>
    <col min="13840" max="13840" width="8.6640625" style="5" customWidth="1"/>
    <col min="13841" max="14081" width="8.88671875" style="5"/>
    <col min="14082" max="14086" width="8.109375" style="5" customWidth="1"/>
    <col min="14087" max="14087" width="2.88671875" style="5" customWidth="1"/>
    <col min="14088" max="14092" width="7.44140625" style="5" customWidth="1"/>
    <col min="14093" max="14095" width="10.109375" style="5" customWidth="1"/>
    <col min="14096" max="14096" width="8.6640625" style="5" customWidth="1"/>
    <col min="14097" max="14337" width="8.88671875" style="5"/>
    <col min="14338" max="14342" width="8.109375" style="5" customWidth="1"/>
    <col min="14343" max="14343" width="2.88671875" style="5" customWidth="1"/>
    <col min="14344" max="14348" width="7.44140625" style="5" customWidth="1"/>
    <col min="14349" max="14351" width="10.109375" style="5" customWidth="1"/>
    <col min="14352" max="14352" width="8.6640625" style="5" customWidth="1"/>
    <col min="14353" max="14593" width="8.88671875" style="5"/>
    <col min="14594" max="14598" width="8.109375" style="5" customWidth="1"/>
    <col min="14599" max="14599" width="2.88671875" style="5" customWidth="1"/>
    <col min="14600" max="14604" width="7.44140625" style="5" customWidth="1"/>
    <col min="14605" max="14607" width="10.109375" style="5" customWidth="1"/>
    <col min="14608" max="14608" width="8.6640625" style="5" customWidth="1"/>
    <col min="14609" max="14849" width="8.88671875" style="5"/>
    <col min="14850" max="14854" width="8.109375" style="5" customWidth="1"/>
    <col min="14855" max="14855" width="2.88671875" style="5" customWidth="1"/>
    <col min="14856" max="14860" width="7.44140625" style="5" customWidth="1"/>
    <col min="14861" max="14863" width="10.109375" style="5" customWidth="1"/>
    <col min="14864" max="14864" width="8.6640625" style="5" customWidth="1"/>
    <col min="14865" max="15105" width="8.88671875" style="5"/>
    <col min="15106" max="15110" width="8.109375" style="5" customWidth="1"/>
    <col min="15111" max="15111" width="2.88671875" style="5" customWidth="1"/>
    <col min="15112" max="15116" width="7.44140625" style="5" customWidth="1"/>
    <col min="15117" max="15119" width="10.109375" style="5" customWidth="1"/>
    <col min="15120" max="15120" width="8.6640625" style="5" customWidth="1"/>
    <col min="15121" max="15361" width="8.88671875" style="5"/>
    <col min="15362" max="15366" width="8.109375" style="5" customWidth="1"/>
    <col min="15367" max="15367" width="2.88671875" style="5" customWidth="1"/>
    <col min="15368" max="15372" width="7.44140625" style="5" customWidth="1"/>
    <col min="15373" max="15375" width="10.109375" style="5" customWidth="1"/>
    <col min="15376" max="15376" width="8.6640625" style="5" customWidth="1"/>
    <col min="15377" max="15617" width="8.88671875" style="5"/>
    <col min="15618" max="15622" width="8.109375" style="5" customWidth="1"/>
    <col min="15623" max="15623" width="2.88671875" style="5" customWidth="1"/>
    <col min="15624" max="15628" width="7.44140625" style="5" customWidth="1"/>
    <col min="15629" max="15631" width="10.109375" style="5" customWidth="1"/>
    <col min="15632" max="15632" width="8.6640625" style="5" customWidth="1"/>
    <col min="15633" max="15873" width="8.88671875" style="5"/>
    <col min="15874" max="15878" width="8.109375" style="5" customWidth="1"/>
    <col min="15879" max="15879" width="2.88671875" style="5" customWidth="1"/>
    <col min="15880" max="15884" width="7.44140625" style="5" customWidth="1"/>
    <col min="15885" max="15887" width="10.109375" style="5" customWidth="1"/>
    <col min="15888" max="15888" width="8.6640625" style="5" customWidth="1"/>
    <col min="15889" max="16129" width="8.88671875" style="5"/>
    <col min="16130" max="16134" width="8.109375" style="5" customWidth="1"/>
    <col min="16135" max="16135" width="2.88671875" style="5" customWidth="1"/>
    <col min="16136" max="16140" width="7.44140625" style="5" customWidth="1"/>
    <col min="16141" max="16143" width="10.109375" style="5" customWidth="1"/>
    <col min="16144" max="16144" width="8.6640625" style="5" customWidth="1"/>
    <col min="16145" max="16384" width="8.88671875" style="5"/>
  </cols>
  <sheetData>
    <row r="1" spans="1:22" ht="49.95" customHeight="1" x14ac:dyDescent="0.25">
      <c r="A1" s="145" t="s">
        <v>67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2"/>
    </row>
    <row r="2" spans="1:22" ht="15" x14ac:dyDescent="0.25">
      <c r="B2" s="13"/>
      <c r="C2" s="3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2"/>
      <c r="T2" s="12"/>
      <c r="U2" s="12"/>
    </row>
    <row r="3" spans="1:22" ht="14.4" x14ac:dyDescent="0.3">
      <c r="A3" s="147" t="s">
        <v>37</v>
      </c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55"/>
      <c r="R3" s="55"/>
      <c r="S3" s="55"/>
      <c r="T3" s="55"/>
      <c r="U3" s="55"/>
      <c r="V3" s="55"/>
    </row>
    <row r="4" spans="1:22" x14ac:dyDescent="0.25">
      <c r="A4" s="55"/>
      <c r="B4" s="147"/>
      <c r="C4" s="147"/>
      <c r="D4" s="147"/>
      <c r="E4" s="147"/>
      <c r="F4" s="147"/>
      <c r="G4" s="55"/>
      <c r="H4" s="147" t="s">
        <v>9</v>
      </c>
      <c r="I4" s="147"/>
      <c r="J4" s="147"/>
      <c r="K4" s="147"/>
      <c r="L4" s="147"/>
      <c r="M4" s="69"/>
      <c r="N4" s="69"/>
      <c r="O4" s="69"/>
      <c r="P4" s="55"/>
      <c r="Q4" s="55"/>
      <c r="R4" s="55"/>
      <c r="S4" s="55"/>
      <c r="T4" s="55"/>
      <c r="U4" s="55"/>
      <c r="V4" s="55"/>
    </row>
    <row r="5" spans="1:22" x14ac:dyDescent="0.25">
      <c r="A5" s="55"/>
      <c r="B5" s="56">
        <v>0</v>
      </c>
      <c r="C5" s="57">
        <v>-1.78</v>
      </c>
      <c r="D5" s="56"/>
      <c r="E5" s="56"/>
      <c r="F5" s="56"/>
      <c r="G5" s="56"/>
      <c r="H5" s="58"/>
      <c r="I5" s="59"/>
      <c r="J5" s="57"/>
      <c r="K5" s="56"/>
      <c r="L5" s="57"/>
      <c r="M5" s="70" t="s">
        <v>40</v>
      </c>
      <c r="N5" s="70"/>
      <c r="O5" s="70"/>
      <c r="P5" s="55"/>
      <c r="Q5" s="54"/>
      <c r="R5" s="55"/>
      <c r="S5" s="55"/>
      <c r="T5" s="55"/>
      <c r="U5" s="55"/>
      <c r="V5" s="55"/>
    </row>
    <row r="6" spans="1:22" x14ac:dyDescent="0.25">
      <c r="A6" s="55"/>
      <c r="B6" s="56">
        <v>5</v>
      </c>
      <c r="C6" s="57">
        <v>-1.8440000000000001</v>
      </c>
      <c r="D6" s="57">
        <f>(C5+C6)/2</f>
        <v>-1.8120000000000001</v>
      </c>
      <c r="E6" s="56">
        <f>B6-B5</f>
        <v>5</v>
      </c>
      <c r="F6" s="57">
        <f>D6*E6</f>
        <v>-9.06</v>
      </c>
      <c r="G6" s="56"/>
      <c r="H6" s="56">
        <v>0</v>
      </c>
      <c r="I6" s="56">
        <v>2.1709999999999998</v>
      </c>
      <c r="J6" s="57"/>
      <c r="K6" s="56"/>
      <c r="L6" s="57"/>
      <c r="M6" s="70"/>
      <c r="N6" s="70"/>
      <c r="O6" s="70"/>
      <c r="P6" s="64"/>
      <c r="Q6" s="54"/>
      <c r="R6" s="55"/>
      <c r="S6" s="55"/>
      <c r="T6" s="55"/>
      <c r="U6" s="55"/>
      <c r="V6" s="55"/>
    </row>
    <row r="7" spans="1:22" x14ac:dyDescent="0.25">
      <c r="A7" s="55"/>
      <c r="B7" s="56">
        <v>10</v>
      </c>
      <c r="C7" s="57">
        <v>-1.89</v>
      </c>
      <c r="D7" s="57">
        <f t="shared" ref="D7:D18" si="0">(C6+C7)/2</f>
        <v>-1.867</v>
      </c>
      <c r="E7" s="56">
        <f t="shared" ref="E7:E18" si="1">B7-B6</f>
        <v>5</v>
      </c>
      <c r="F7" s="57">
        <f t="shared" ref="F7:F18" si="2">D7*E7</f>
        <v>-9.3350000000000009</v>
      </c>
      <c r="G7" s="56"/>
      <c r="H7" s="56">
        <v>5</v>
      </c>
      <c r="I7" s="56">
        <v>2.1840000000000002</v>
      </c>
      <c r="J7" s="57">
        <f t="shared" ref="J7:J12" si="3">AVERAGE(I6,I7)</f>
        <v>2.1775000000000002</v>
      </c>
      <c r="K7" s="56">
        <f t="shared" ref="K7:K12" si="4">H7-H6</f>
        <v>5</v>
      </c>
      <c r="L7" s="57">
        <f t="shared" ref="L7:L18" si="5">K7*J7</f>
        <v>10.887500000000001</v>
      </c>
      <c r="M7" s="70" t="s">
        <v>17</v>
      </c>
      <c r="N7" s="70"/>
      <c r="O7" s="70"/>
      <c r="P7" s="64"/>
      <c r="Q7" s="54"/>
      <c r="R7" s="55"/>
      <c r="S7" s="55"/>
      <c r="T7" s="55"/>
      <c r="U7" s="55"/>
      <c r="V7" s="55"/>
    </row>
    <row r="8" spans="1:22" x14ac:dyDescent="0.25">
      <c r="A8" s="55"/>
      <c r="B8" s="56">
        <v>12</v>
      </c>
      <c r="C8" s="57">
        <v>-3.302</v>
      </c>
      <c r="D8" s="57">
        <f t="shared" si="0"/>
        <v>-2.5960000000000001</v>
      </c>
      <c r="E8" s="56">
        <f t="shared" si="1"/>
        <v>2</v>
      </c>
      <c r="F8" s="57">
        <f t="shared" si="2"/>
        <v>-5.1920000000000002</v>
      </c>
      <c r="G8" s="56"/>
      <c r="H8" s="56">
        <v>10</v>
      </c>
      <c r="I8" s="56">
        <v>2.1960000000000002</v>
      </c>
      <c r="J8" s="57">
        <f t="shared" si="3"/>
        <v>2.1900000000000004</v>
      </c>
      <c r="K8" s="56">
        <f t="shared" si="4"/>
        <v>5</v>
      </c>
      <c r="L8" s="57">
        <f t="shared" si="5"/>
        <v>10.950000000000003</v>
      </c>
      <c r="M8" s="70"/>
      <c r="N8" s="70"/>
      <c r="O8" s="70"/>
      <c r="P8" s="64"/>
      <c r="Q8" s="54"/>
      <c r="R8" s="55"/>
      <c r="S8" s="55"/>
      <c r="T8" s="55"/>
      <c r="U8" s="55"/>
      <c r="V8" s="55"/>
    </row>
    <row r="9" spans="1:22" x14ac:dyDescent="0.25">
      <c r="A9" s="55"/>
      <c r="B9" s="56">
        <v>14</v>
      </c>
      <c r="C9" s="57">
        <v>-4.7409999999999997</v>
      </c>
      <c r="D9" s="57">
        <f t="shared" si="0"/>
        <v>-4.0214999999999996</v>
      </c>
      <c r="E9" s="56">
        <f t="shared" si="1"/>
        <v>2</v>
      </c>
      <c r="F9" s="57">
        <f t="shared" si="2"/>
        <v>-8.0429999999999993</v>
      </c>
      <c r="G9" s="56"/>
      <c r="H9" s="56">
        <v>12</v>
      </c>
      <c r="I9" s="56">
        <v>1.306</v>
      </c>
      <c r="J9" s="57">
        <f t="shared" si="3"/>
        <v>1.7510000000000001</v>
      </c>
      <c r="K9" s="56">
        <f t="shared" si="4"/>
        <v>2</v>
      </c>
      <c r="L9" s="57">
        <f t="shared" si="5"/>
        <v>3.5020000000000002</v>
      </c>
      <c r="M9" s="70"/>
      <c r="N9" s="70"/>
      <c r="O9" s="70"/>
      <c r="P9" s="64"/>
      <c r="Q9" s="54"/>
      <c r="R9" s="55"/>
      <c r="S9" s="55"/>
      <c r="T9" s="55"/>
      <c r="U9" s="55"/>
      <c r="V9" s="55"/>
    </row>
    <row r="10" spans="1:22" x14ac:dyDescent="0.25">
      <c r="A10" s="55"/>
      <c r="B10" s="56">
        <v>18</v>
      </c>
      <c r="C10" s="57">
        <v>-6.056</v>
      </c>
      <c r="D10" s="57">
        <f t="shared" si="0"/>
        <v>-5.3985000000000003</v>
      </c>
      <c r="E10" s="56">
        <f t="shared" si="1"/>
        <v>4</v>
      </c>
      <c r="F10" s="57">
        <f t="shared" si="2"/>
        <v>-21.594000000000001</v>
      </c>
      <c r="G10" s="56"/>
      <c r="H10" s="56">
        <v>15</v>
      </c>
      <c r="I10" s="56">
        <v>0.70899999999999996</v>
      </c>
      <c r="J10" s="57">
        <f t="shared" si="3"/>
        <v>1.0075000000000001</v>
      </c>
      <c r="K10" s="56">
        <f t="shared" si="4"/>
        <v>3</v>
      </c>
      <c r="L10" s="57">
        <f t="shared" si="5"/>
        <v>3.0225</v>
      </c>
      <c r="M10" s="70"/>
      <c r="N10" s="70"/>
      <c r="O10" s="70"/>
      <c r="P10" s="64"/>
      <c r="Q10" s="54"/>
      <c r="R10" s="55"/>
      <c r="S10" s="55"/>
      <c r="T10" s="55"/>
      <c r="U10" s="55"/>
      <c r="V10" s="55"/>
    </row>
    <row r="11" spans="1:22" x14ac:dyDescent="0.25">
      <c r="A11" s="55"/>
      <c r="B11" s="56">
        <v>22</v>
      </c>
      <c r="C11" s="57">
        <v>-6.3019999999999996</v>
      </c>
      <c r="D11" s="57">
        <f t="shared" si="0"/>
        <v>-6.1790000000000003</v>
      </c>
      <c r="E11" s="56">
        <f t="shared" si="1"/>
        <v>4</v>
      </c>
      <c r="F11" s="57">
        <f t="shared" si="2"/>
        <v>-24.716000000000001</v>
      </c>
      <c r="G11" s="56"/>
      <c r="H11" s="56">
        <v>18</v>
      </c>
      <c r="I11" s="56">
        <v>-0.20799999999999999</v>
      </c>
      <c r="J11" s="57">
        <f t="shared" si="3"/>
        <v>0.2505</v>
      </c>
      <c r="K11" s="56">
        <f t="shared" si="4"/>
        <v>3</v>
      </c>
      <c r="L11" s="57">
        <f t="shared" si="5"/>
        <v>0.75150000000000006</v>
      </c>
      <c r="M11" s="70"/>
      <c r="N11" s="70"/>
      <c r="O11" s="70"/>
      <c r="P11" s="64"/>
      <c r="Q11" s="54"/>
      <c r="R11" s="55"/>
      <c r="S11" s="55"/>
      <c r="T11" s="55"/>
      <c r="U11" s="55"/>
      <c r="V11" s="55"/>
    </row>
    <row r="12" spans="1:22" x14ac:dyDescent="0.25">
      <c r="A12" s="55"/>
      <c r="B12" s="56">
        <v>26</v>
      </c>
      <c r="C12" s="57">
        <v>-6.6509999999999998</v>
      </c>
      <c r="D12" s="57">
        <f t="shared" si="0"/>
        <v>-6.4764999999999997</v>
      </c>
      <c r="E12" s="56">
        <f t="shared" si="1"/>
        <v>4</v>
      </c>
      <c r="F12" s="57">
        <f t="shared" si="2"/>
        <v>-25.905999999999999</v>
      </c>
      <c r="G12" s="56"/>
      <c r="H12" s="56">
        <v>21</v>
      </c>
      <c r="I12" s="56">
        <v>-0.69599999999999995</v>
      </c>
      <c r="J12" s="57">
        <f t="shared" si="3"/>
        <v>-0.45199999999999996</v>
      </c>
      <c r="K12" s="56">
        <f t="shared" si="4"/>
        <v>3</v>
      </c>
      <c r="L12" s="57">
        <f t="shared" si="5"/>
        <v>-1.3559999999999999</v>
      </c>
      <c r="M12" s="70"/>
      <c r="N12" s="70"/>
      <c r="O12" s="70"/>
      <c r="P12" s="64"/>
      <c r="Q12" s="54"/>
      <c r="R12" s="55"/>
      <c r="S12" s="55"/>
      <c r="T12" s="55"/>
      <c r="U12" s="55"/>
      <c r="V12" s="55"/>
    </row>
    <row r="13" spans="1:22" x14ac:dyDescent="0.25">
      <c r="A13" s="55"/>
      <c r="B13" s="56">
        <v>30</v>
      </c>
      <c r="C13" s="57">
        <v>-6.9470000000000001</v>
      </c>
      <c r="D13" s="57">
        <f t="shared" si="0"/>
        <v>-6.7989999999999995</v>
      </c>
      <c r="E13" s="56">
        <f t="shared" si="1"/>
        <v>4</v>
      </c>
      <c r="F13" s="57">
        <f t="shared" si="2"/>
        <v>-27.195999999999998</v>
      </c>
      <c r="G13" s="56"/>
      <c r="H13" s="56">
        <f>H14-(I13-I14)*2</f>
        <v>23.2</v>
      </c>
      <c r="I13" s="56">
        <v>-1.1000000000000001</v>
      </c>
      <c r="J13" s="57">
        <f>AVERAGE(I12,I13)</f>
        <v>-0.89800000000000002</v>
      </c>
      <c r="K13" s="56">
        <f>H13-H12</f>
        <v>2.1999999999999993</v>
      </c>
      <c r="L13" s="57">
        <f t="shared" si="5"/>
        <v>-1.9755999999999994</v>
      </c>
      <c r="M13" s="69"/>
      <c r="N13" s="71"/>
      <c r="O13" s="71"/>
      <c r="P13" s="64"/>
      <c r="Q13" s="54"/>
      <c r="R13" s="55"/>
      <c r="S13" s="55"/>
      <c r="T13" s="55"/>
      <c r="U13" s="55"/>
      <c r="V13" s="55"/>
    </row>
    <row r="14" spans="1:22" x14ac:dyDescent="0.25">
      <c r="A14" s="55"/>
      <c r="B14" s="56">
        <v>34</v>
      </c>
      <c r="C14" s="57">
        <v>-7.2409999999999997</v>
      </c>
      <c r="D14" s="57">
        <f t="shared" si="0"/>
        <v>-7.0939999999999994</v>
      </c>
      <c r="E14" s="56">
        <f t="shared" si="1"/>
        <v>4</v>
      </c>
      <c r="F14" s="57">
        <f t="shared" si="2"/>
        <v>-28.375999999999998</v>
      </c>
      <c r="G14" s="56"/>
      <c r="H14" s="54">
        <f>H15-9</f>
        <v>27</v>
      </c>
      <c r="I14" s="54">
        <f>I15</f>
        <v>-3</v>
      </c>
      <c r="J14" s="57">
        <f t="shared" ref="J14:J18" si="6">AVERAGE(I13,I14)</f>
        <v>-2.0499999999999998</v>
      </c>
      <c r="K14" s="56">
        <f t="shared" ref="K14:K18" si="7">H14-H13</f>
        <v>3.8000000000000007</v>
      </c>
      <c r="L14" s="57">
        <f t="shared" si="5"/>
        <v>-7.7900000000000009</v>
      </c>
      <c r="M14" s="70"/>
      <c r="N14" s="70"/>
      <c r="O14" s="70"/>
      <c r="P14" s="64"/>
      <c r="Q14" s="54"/>
      <c r="R14" s="55"/>
      <c r="S14" s="55"/>
      <c r="T14" s="55"/>
      <c r="U14" s="55"/>
      <c r="V14" s="55"/>
    </row>
    <row r="15" spans="1:22" x14ac:dyDescent="0.25">
      <c r="A15" s="55"/>
      <c r="B15" s="56">
        <v>38</v>
      </c>
      <c r="C15" s="57">
        <v>-7.492</v>
      </c>
      <c r="D15" s="57">
        <f t="shared" si="0"/>
        <v>-7.3665000000000003</v>
      </c>
      <c r="E15" s="56">
        <f t="shared" si="1"/>
        <v>4</v>
      </c>
      <c r="F15" s="57">
        <f t="shared" si="2"/>
        <v>-29.466000000000001</v>
      </c>
      <c r="G15" s="60"/>
      <c r="H15" s="54">
        <v>36</v>
      </c>
      <c r="I15" s="54">
        <v>-3</v>
      </c>
      <c r="J15" s="57">
        <f t="shared" si="6"/>
        <v>-3</v>
      </c>
      <c r="K15" s="56">
        <f t="shared" si="7"/>
        <v>9</v>
      </c>
      <c r="L15" s="57">
        <f t="shared" si="5"/>
        <v>-27</v>
      </c>
      <c r="M15" s="69"/>
      <c r="N15" s="71"/>
      <c r="O15" s="71"/>
      <c r="P15" s="64"/>
      <c r="Q15" s="54"/>
      <c r="R15" s="55"/>
      <c r="S15" s="55"/>
      <c r="T15" s="55"/>
      <c r="U15" s="55"/>
      <c r="V15" s="55"/>
    </row>
    <row r="16" spans="1:22" x14ac:dyDescent="0.25">
      <c r="A16" s="55"/>
      <c r="B16" s="56">
        <v>43</v>
      </c>
      <c r="C16" s="57">
        <v>-7.5410000000000004</v>
      </c>
      <c r="D16" s="57">
        <f t="shared" si="0"/>
        <v>-7.5165000000000006</v>
      </c>
      <c r="E16" s="56">
        <f t="shared" si="1"/>
        <v>5</v>
      </c>
      <c r="F16" s="57">
        <f t="shared" si="2"/>
        <v>-37.582500000000003</v>
      </c>
      <c r="G16" s="60"/>
      <c r="H16" s="56">
        <f>H15+9</f>
        <v>45</v>
      </c>
      <c r="I16" s="56">
        <f>I15</f>
        <v>-3</v>
      </c>
      <c r="J16" s="57">
        <f t="shared" si="6"/>
        <v>-3</v>
      </c>
      <c r="K16" s="56">
        <f t="shared" si="7"/>
        <v>9</v>
      </c>
      <c r="L16" s="57">
        <f t="shared" si="5"/>
        <v>-27</v>
      </c>
      <c r="M16" s="69"/>
      <c r="N16" s="71"/>
      <c r="O16" s="71"/>
      <c r="P16" s="64"/>
      <c r="Q16" s="54"/>
      <c r="R16" s="55"/>
      <c r="S16" s="55"/>
      <c r="T16" s="55"/>
      <c r="U16" s="55"/>
      <c r="V16" s="55"/>
    </row>
    <row r="17" spans="1:22" x14ac:dyDescent="0.25">
      <c r="A17" s="55"/>
      <c r="B17" s="56">
        <v>48</v>
      </c>
      <c r="C17" s="57">
        <v>-7.4809999999999999</v>
      </c>
      <c r="D17" s="57">
        <f t="shared" si="0"/>
        <v>-7.5110000000000001</v>
      </c>
      <c r="E17" s="56">
        <f t="shared" si="1"/>
        <v>5</v>
      </c>
      <c r="F17" s="57">
        <f t="shared" si="2"/>
        <v>-37.555</v>
      </c>
      <c r="G17" s="60"/>
      <c r="H17" s="56">
        <f>H16+(I17-I16)*2</f>
        <v>49</v>
      </c>
      <c r="I17" s="56">
        <v>-1</v>
      </c>
      <c r="J17" s="57">
        <f t="shared" si="6"/>
        <v>-2</v>
      </c>
      <c r="K17" s="56">
        <f t="shared" si="7"/>
        <v>4</v>
      </c>
      <c r="L17" s="57">
        <f t="shared" si="5"/>
        <v>-8</v>
      </c>
      <c r="M17" s="70"/>
      <c r="N17" s="70"/>
      <c r="O17" s="70"/>
      <c r="P17" s="55"/>
      <c r="Q17" s="54"/>
      <c r="R17" s="55"/>
      <c r="S17" s="55"/>
      <c r="T17" s="55"/>
      <c r="U17" s="55"/>
      <c r="V17" s="55"/>
    </row>
    <row r="18" spans="1:22" x14ac:dyDescent="0.25">
      <c r="A18" s="55"/>
      <c r="B18" s="56">
        <v>52</v>
      </c>
      <c r="C18" s="57">
        <v>-7.2409999999999997</v>
      </c>
      <c r="D18" s="57">
        <f t="shared" si="0"/>
        <v>-7.3609999999999998</v>
      </c>
      <c r="E18" s="56">
        <f t="shared" si="1"/>
        <v>4</v>
      </c>
      <c r="F18" s="57">
        <f t="shared" si="2"/>
        <v>-29.443999999999999</v>
      </c>
      <c r="G18" s="60"/>
      <c r="H18" s="56">
        <v>50</v>
      </c>
      <c r="I18" s="62">
        <v>-0.69399999999999995</v>
      </c>
      <c r="J18" s="57">
        <f t="shared" si="6"/>
        <v>-0.84699999999999998</v>
      </c>
      <c r="K18" s="56">
        <f t="shared" si="7"/>
        <v>1</v>
      </c>
      <c r="L18" s="57">
        <f t="shared" si="5"/>
        <v>-0.84699999999999998</v>
      </c>
      <c r="M18" s="70"/>
      <c r="N18" s="70"/>
      <c r="O18" s="70"/>
      <c r="P18" s="55"/>
      <c r="Q18" s="54"/>
      <c r="R18" s="55"/>
      <c r="S18" s="55"/>
      <c r="T18" s="55"/>
      <c r="U18" s="55"/>
      <c r="V18" s="55"/>
    </row>
    <row r="19" spans="1:22" x14ac:dyDescent="0.25">
      <c r="A19" s="55"/>
      <c r="B19" s="56">
        <v>56</v>
      </c>
      <c r="C19" s="57">
        <v>-6.976</v>
      </c>
      <c r="D19" s="57"/>
      <c r="E19" s="56"/>
      <c r="F19" s="57"/>
      <c r="G19" s="60"/>
      <c r="H19" s="56"/>
      <c r="I19" s="62"/>
      <c r="J19" s="57"/>
      <c r="K19" s="56"/>
      <c r="L19" s="57"/>
      <c r="M19" s="70"/>
      <c r="N19" s="70"/>
      <c r="O19" s="70"/>
      <c r="P19" s="55"/>
      <c r="Q19" s="54"/>
      <c r="R19" s="55"/>
      <c r="S19" s="55"/>
      <c r="T19" s="55"/>
      <c r="U19" s="55"/>
      <c r="V19" s="55"/>
    </row>
    <row r="20" spans="1:22" x14ac:dyDescent="0.25">
      <c r="A20" s="55"/>
      <c r="B20" s="56">
        <v>60</v>
      </c>
      <c r="C20" s="57">
        <v>-6.6459999999999999</v>
      </c>
      <c r="D20" s="57"/>
      <c r="E20" s="56"/>
      <c r="F20" s="57"/>
      <c r="G20" s="60"/>
      <c r="H20" s="58"/>
      <c r="I20" s="58"/>
      <c r="J20" s="57"/>
      <c r="K20" s="56"/>
      <c r="L20" s="57"/>
      <c r="M20" s="70"/>
      <c r="N20" s="70"/>
      <c r="O20" s="70"/>
      <c r="P20" s="55"/>
      <c r="Q20" s="54"/>
      <c r="R20" s="55"/>
      <c r="S20" s="55"/>
      <c r="T20" s="55"/>
      <c r="U20" s="55"/>
      <c r="V20" s="55"/>
    </row>
    <row r="21" spans="1:22" x14ac:dyDescent="0.25">
      <c r="A21" s="55"/>
      <c r="B21" s="56">
        <v>64</v>
      </c>
      <c r="C21" s="57">
        <v>-6.3159999999999998</v>
      </c>
      <c r="D21" s="57"/>
      <c r="E21" s="56"/>
      <c r="F21" s="57"/>
      <c r="G21" s="60"/>
      <c r="H21" s="58"/>
      <c r="I21" s="58"/>
      <c r="J21" s="57"/>
      <c r="K21" s="56"/>
      <c r="L21" s="57"/>
      <c r="M21" s="70"/>
      <c r="N21" s="70"/>
      <c r="O21" s="70"/>
      <c r="P21" s="55"/>
      <c r="Q21" s="54"/>
      <c r="R21" s="55"/>
      <c r="S21" s="55"/>
      <c r="T21" s="55"/>
      <c r="U21" s="55"/>
      <c r="V21" s="55"/>
    </row>
    <row r="22" spans="1:22" x14ac:dyDescent="0.25">
      <c r="A22" s="55"/>
      <c r="B22" s="56">
        <v>68</v>
      </c>
      <c r="C22" s="57">
        <v>-6.0069999999999997</v>
      </c>
      <c r="D22" s="57"/>
      <c r="E22" s="56"/>
      <c r="F22" s="57"/>
      <c r="G22" s="60"/>
      <c r="H22" s="58"/>
      <c r="I22" s="58"/>
      <c r="J22" s="57"/>
      <c r="K22" s="56"/>
      <c r="L22" s="57"/>
      <c r="M22" s="70"/>
      <c r="N22" s="70"/>
      <c r="O22" s="70"/>
      <c r="P22" s="55"/>
      <c r="Q22" s="54"/>
      <c r="R22" s="55"/>
      <c r="S22" s="55"/>
      <c r="T22" s="55"/>
      <c r="U22" s="55"/>
      <c r="V22" s="55"/>
    </row>
    <row r="23" spans="1:22" x14ac:dyDescent="0.25">
      <c r="A23" s="55"/>
      <c r="B23" s="56">
        <v>72</v>
      </c>
      <c r="C23" s="57">
        <v>-4.7510000000000003</v>
      </c>
      <c r="D23" s="57"/>
      <c r="E23" s="56"/>
      <c r="F23" s="57"/>
      <c r="G23" s="60"/>
      <c r="H23" s="58"/>
      <c r="I23" s="58"/>
      <c r="J23" s="57"/>
      <c r="K23" s="56"/>
      <c r="L23" s="57"/>
      <c r="M23" s="70"/>
      <c r="N23" s="70"/>
      <c r="O23" s="70"/>
      <c r="P23" s="55"/>
      <c r="Q23" s="54"/>
      <c r="R23" s="55"/>
      <c r="S23" s="55"/>
      <c r="T23" s="55"/>
      <c r="U23" s="55"/>
      <c r="V23" s="55"/>
    </row>
    <row r="24" spans="1:22" x14ac:dyDescent="0.25">
      <c r="A24" s="55"/>
      <c r="B24" s="56">
        <v>74</v>
      </c>
      <c r="C24" s="57">
        <v>-3.351</v>
      </c>
      <c r="D24" s="57"/>
      <c r="E24" s="56"/>
      <c r="F24" s="57"/>
      <c r="G24" s="60"/>
      <c r="H24" s="58"/>
      <c r="I24" s="58"/>
      <c r="J24" s="57"/>
      <c r="K24" s="56"/>
      <c r="L24" s="57"/>
      <c r="M24" s="70"/>
      <c r="N24" s="70"/>
      <c r="O24" s="70"/>
      <c r="P24" s="55"/>
      <c r="Q24" s="54"/>
      <c r="R24" s="55"/>
      <c r="S24" s="55"/>
      <c r="T24" s="55"/>
      <c r="U24" s="55"/>
      <c r="V24" s="55"/>
    </row>
    <row r="25" spans="1:22" x14ac:dyDescent="0.25">
      <c r="A25" s="55"/>
      <c r="B25" s="56">
        <v>76</v>
      </c>
      <c r="C25" s="57">
        <v>0.94899999999999995</v>
      </c>
      <c r="D25" s="57"/>
      <c r="E25" s="56"/>
      <c r="F25" s="57"/>
      <c r="G25" s="60"/>
      <c r="H25" s="58"/>
      <c r="I25" s="58"/>
      <c r="J25" s="57"/>
      <c r="K25" s="56"/>
      <c r="L25" s="57"/>
      <c r="M25" s="70" t="s">
        <v>19</v>
      </c>
      <c r="N25" s="70"/>
      <c r="O25" s="70"/>
      <c r="P25" s="55"/>
      <c r="Q25" s="54"/>
      <c r="R25" s="55"/>
      <c r="S25" s="55"/>
      <c r="T25" s="55"/>
      <c r="U25" s="55"/>
      <c r="V25" s="55"/>
    </row>
    <row r="26" spans="1:22" x14ac:dyDescent="0.25">
      <c r="A26" s="55"/>
      <c r="B26" s="56">
        <v>80</v>
      </c>
      <c r="C26" s="57">
        <v>1.004</v>
      </c>
      <c r="D26" s="57"/>
      <c r="E26" s="56"/>
      <c r="F26" s="57"/>
      <c r="G26" s="60"/>
      <c r="H26" s="58"/>
      <c r="I26" s="58"/>
      <c r="J26" s="57"/>
      <c r="K26" s="56"/>
      <c r="L26" s="57"/>
      <c r="M26" s="70"/>
      <c r="N26" s="70"/>
      <c r="O26" s="70"/>
      <c r="P26" s="55"/>
      <c r="Q26" s="54"/>
      <c r="R26" s="55"/>
      <c r="S26" s="55"/>
      <c r="T26" s="55"/>
      <c r="U26" s="55"/>
      <c r="V26" s="55"/>
    </row>
    <row r="27" spans="1:22" x14ac:dyDescent="0.25">
      <c r="A27" s="55"/>
      <c r="B27" s="56">
        <v>85</v>
      </c>
      <c r="C27" s="57">
        <v>1.044</v>
      </c>
      <c r="D27" s="57"/>
      <c r="E27" s="56"/>
      <c r="F27" s="57"/>
      <c r="G27" s="60"/>
      <c r="H27" s="58"/>
      <c r="I27" s="58"/>
      <c r="J27" s="57"/>
      <c r="K27" s="56"/>
      <c r="L27" s="57"/>
      <c r="M27" s="70"/>
      <c r="N27" s="70"/>
      <c r="O27" s="70"/>
      <c r="P27" s="55"/>
      <c r="Q27" s="54"/>
      <c r="R27" s="55"/>
      <c r="S27" s="55"/>
      <c r="T27" s="55"/>
      <c r="U27" s="55"/>
      <c r="V27" s="55"/>
    </row>
    <row r="28" spans="1:22" x14ac:dyDescent="0.25">
      <c r="A28" s="55"/>
      <c r="B28" s="58"/>
      <c r="C28" s="61"/>
      <c r="D28" s="57"/>
      <c r="E28" s="56"/>
      <c r="F28" s="57"/>
      <c r="G28" s="55"/>
      <c r="H28" s="58"/>
      <c r="I28" s="58"/>
      <c r="J28" s="57"/>
      <c r="K28" s="56"/>
      <c r="L28" s="57"/>
      <c r="M28" s="70"/>
      <c r="N28" s="70"/>
      <c r="O28" s="70"/>
      <c r="P28" s="55"/>
      <c r="Q28" s="54"/>
      <c r="R28" s="55"/>
      <c r="S28" s="55"/>
      <c r="T28" s="55"/>
      <c r="U28" s="55"/>
      <c r="V28" s="55"/>
    </row>
    <row r="29" spans="1:22" x14ac:dyDescent="0.25">
      <c r="A29" s="55"/>
      <c r="B29" s="58"/>
      <c r="C29" s="61"/>
      <c r="D29" s="57"/>
      <c r="E29" s="56"/>
      <c r="F29" s="57"/>
      <c r="G29" s="55"/>
      <c r="H29" s="58"/>
      <c r="I29" s="58"/>
      <c r="J29" s="57"/>
      <c r="K29" s="56"/>
      <c r="L29" s="57"/>
      <c r="M29" s="66"/>
      <c r="N29" s="71"/>
      <c r="O29" s="71"/>
      <c r="P29" s="55"/>
      <c r="Q29" s="55"/>
      <c r="R29" s="55"/>
      <c r="S29" s="55"/>
      <c r="T29" s="55"/>
      <c r="U29" s="55"/>
      <c r="V29" s="55"/>
    </row>
    <row r="30" spans="1:22" ht="14.4" x14ac:dyDescent="0.3">
      <c r="A30" s="147" t="s">
        <v>38</v>
      </c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55"/>
      <c r="T30" s="55"/>
      <c r="U30" s="55"/>
      <c r="V30" s="55"/>
    </row>
    <row r="31" spans="1:22" x14ac:dyDescent="0.25">
      <c r="A31" s="55"/>
      <c r="B31" s="56">
        <v>0</v>
      </c>
      <c r="C31" s="57">
        <v>0.65900000000000003</v>
      </c>
      <c r="D31" s="56"/>
      <c r="E31" s="56"/>
      <c r="F31" s="56"/>
      <c r="G31" s="56"/>
      <c r="H31" s="58"/>
      <c r="I31" s="59"/>
      <c r="J31" s="57"/>
      <c r="K31" s="56"/>
      <c r="L31" s="57"/>
      <c r="M31" s="70" t="s">
        <v>26</v>
      </c>
      <c r="N31" s="70"/>
      <c r="O31" s="70"/>
      <c r="P31" s="55"/>
      <c r="Q31" s="54"/>
      <c r="R31" s="55"/>
      <c r="S31" s="55"/>
      <c r="T31" s="55"/>
      <c r="U31" s="55"/>
      <c r="V31" s="55"/>
    </row>
    <row r="32" spans="1:22" x14ac:dyDescent="0.25">
      <c r="A32" s="55"/>
      <c r="B32" s="56">
        <v>5</v>
      </c>
      <c r="C32" s="57">
        <v>0.64900000000000002</v>
      </c>
      <c r="D32" s="57">
        <f>(C31+C32)/2</f>
        <v>0.65400000000000003</v>
      </c>
      <c r="E32" s="56">
        <f>B32-B31</f>
        <v>5</v>
      </c>
      <c r="F32" s="57">
        <f>D32*E32</f>
        <v>3.27</v>
      </c>
      <c r="G32" s="56"/>
      <c r="H32" s="56">
        <v>0</v>
      </c>
      <c r="I32" s="56">
        <v>1.8839999999999999</v>
      </c>
      <c r="J32" s="57"/>
      <c r="K32" s="56"/>
      <c r="L32" s="57"/>
      <c r="M32" s="70"/>
      <c r="N32" s="70"/>
      <c r="O32" s="70"/>
      <c r="P32" s="64"/>
      <c r="Q32" s="54"/>
      <c r="R32" s="55"/>
      <c r="S32" s="55"/>
      <c r="T32" s="55"/>
      <c r="U32" s="55"/>
      <c r="V32" s="55"/>
    </row>
    <row r="33" spans="1:22" x14ac:dyDescent="0.25">
      <c r="A33" s="55"/>
      <c r="B33" s="56">
        <v>10</v>
      </c>
      <c r="C33" s="57">
        <v>0.63900000000000001</v>
      </c>
      <c r="D33" s="57">
        <f t="shared" ref="D33:D63" si="8">(C32+C33)/2</f>
        <v>0.64400000000000002</v>
      </c>
      <c r="E33" s="56">
        <f t="shared" ref="E33:E63" si="9">B33-B32</f>
        <v>5</v>
      </c>
      <c r="F33" s="57">
        <f t="shared" ref="F33:F63" si="10">D33*E33</f>
        <v>3.22</v>
      </c>
      <c r="G33" s="56"/>
      <c r="H33" s="56">
        <v>5</v>
      </c>
      <c r="I33" s="56">
        <v>1.861</v>
      </c>
      <c r="J33" s="57">
        <f t="shared" ref="J33:J38" si="11">AVERAGE(I32,I33)</f>
        <v>1.8725000000000001</v>
      </c>
      <c r="K33" s="56">
        <f t="shared" ref="K33:K38" si="12">H33-H32</f>
        <v>5</v>
      </c>
      <c r="L33" s="57">
        <f t="shared" ref="L33:L63" si="13">K33*J33</f>
        <v>9.3625000000000007</v>
      </c>
      <c r="M33" s="70" t="s">
        <v>17</v>
      </c>
      <c r="N33" s="70"/>
      <c r="O33" s="70"/>
      <c r="P33" s="64"/>
      <c r="Q33" s="54"/>
      <c r="R33" s="55"/>
      <c r="S33" s="55"/>
      <c r="T33" s="55"/>
      <c r="U33" s="55"/>
      <c r="V33" s="55"/>
    </row>
    <row r="34" spans="1:22" x14ac:dyDescent="0.25">
      <c r="A34" s="55"/>
      <c r="B34" s="56">
        <v>12</v>
      </c>
      <c r="C34" s="57">
        <v>-3.0910000000000002</v>
      </c>
      <c r="D34" s="57">
        <f t="shared" si="8"/>
        <v>-1.226</v>
      </c>
      <c r="E34" s="56">
        <f t="shared" si="9"/>
        <v>2</v>
      </c>
      <c r="F34" s="57">
        <f t="shared" si="10"/>
        <v>-2.452</v>
      </c>
      <c r="G34" s="56"/>
      <c r="H34" s="56">
        <v>10</v>
      </c>
      <c r="I34" s="56">
        <v>1.8089999999999999</v>
      </c>
      <c r="J34" s="57">
        <f t="shared" si="11"/>
        <v>1.835</v>
      </c>
      <c r="K34" s="56">
        <f t="shared" si="12"/>
        <v>5</v>
      </c>
      <c r="L34" s="57">
        <f t="shared" si="13"/>
        <v>9.1750000000000007</v>
      </c>
      <c r="M34" s="70"/>
      <c r="N34" s="70"/>
      <c r="O34" s="70"/>
      <c r="P34" s="64"/>
      <c r="Q34" s="54"/>
      <c r="R34" s="55"/>
      <c r="S34" s="55"/>
      <c r="T34" s="55"/>
      <c r="U34" s="55"/>
      <c r="V34" s="55"/>
    </row>
    <row r="35" spans="1:22" x14ac:dyDescent="0.25">
      <c r="A35" s="55"/>
      <c r="B35" s="56">
        <v>14</v>
      </c>
      <c r="C35" s="57">
        <v>-4.0110000000000001</v>
      </c>
      <c r="D35" s="57">
        <f t="shared" si="8"/>
        <v>-3.5510000000000002</v>
      </c>
      <c r="E35" s="56">
        <f t="shared" si="9"/>
        <v>2</v>
      </c>
      <c r="F35" s="57">
        <f t="shared" si="10"/>
        <v>-7.1020000000000003</v>
      </c>
      <c r="G35" s="56"/>
      <c r="H35" s="56">
        <v>12</v>
      </c>
      <c r="I35" s="56">
        <v>1.129</v>
      </c>
      <c r="J35" s="57">
        <f t="shared" si="11"/>
        <v>1.4689999999999999</v>
      </c>
      <c r="K35" s="56">
        <f t="shared" si="12"/>
        <v>2</v>
      </c>
      <c r="L35" s="57">
        <f t="shared" si="13"/>
        <v>2.9379999999999997</v>
      </c>
      <c r="M35" s="70"/>
      <c r="N35" s="70"/>
      <c r="O35" s="70"/>
      <c r="P35" s="64"/>
      <c r="Q35" s="54"/>
      <c r="R35" s="55"/>
      <c r="S35" s="55"/>
      <c r="T35" s="55"/>
      <c r="U35" s="55"/>
      <c r="V35" s="55"/>
    </row>
    <row r="36" spans="1:22" x14ac:dyDescent="0.25">
      <c r="A36" s="55"/>
      <c r="B36" s="56">
        <v>18</v>
      </c>
      <c r="C36" s="57">
        <v>-4.8019999999999996</v>
      </c>
      <c r="D36" s="57">
        <f t="shared" si="8"/>
        <v>-4.4064999999999994</v>
      </c>
      <c r="E36" s="56">
        <f t="shared" si="9"/>
        <v>4</v>
      </c>
      <c r="F36" s="57">
        <f t="shared" si="10"/>
        <v>-17.625999999999998</v>
      </c>
      <c r="G36" s="56"/>
      <c r="H36" s="56">
        <v>15</v>
      </c>
      <c r="I36" s="56">
        <v>0.308</v>
      </c>
      <c r="J36" s="57">
        <f t="shared" si="11"/>
        <v>0.71850000000000003</v>
      </c>
      <c r="K36" s="56">
        <f t="shared" si="12"/>
        <v>3</v>
      </c>
      <c r="L36" s="57">
        <f t="shared" si="13"/>
        <v>2.1555</v>
      </c>
      <c r="M36" s="70"/>
      <c r="N36" s="70"/>
      <c r="O36" s="70"/>
      <c r="P36" s="64"/>
      <c r="Q36" s="54"/>
      <c r="R36" s="55"/>
      <c r="S36" s="55"/>
      <c r="T36" s="55"/>
      <c r="U36" s="55"/>
      <c r="V36" s="55"/>
    </row>
    <row r="37" spans="1:22" x14ac:dyDescent="0.25">
      <c r="A37" s="55"/>
      <c r="B37" s="56">
        <v>22</v>
      </c>
      <c r="C37" s="57">
        <v>-5.7409999999999997</v>
      </c>
      <c r="D37" s="57">
        <f t="shared" si="8"/>
        <v>-5.2714999999999996</v>
      </c>
      <c r="E37" s="56">
        <f t="shared" si="9"/>
        <v>4</v>
      </c>
      <c r="F37" s="57">
        <f t="shared" si="10"/>
        <v>-21.085999999999999</v>
      </c>
      <c r="G37" s="56"/>
      <c r="H37" s="56">
        <v>20</v>
      </c>
      <c r="I37" s="56">
        <v>-0.28100000000000003</v>
      </c>
      <c r="J37" s="57">
        <f t="shared" si="11"/>
        <v>1.3499999999999984E-2</v>
      </c>
      <c r="K37" s="56">
        <f t="shared" si="12"/>
        <v>5</v>
      </c>
      <c r="L37" s="57">
        <f t="shared" si="13"/>
        <v>6.7499999999999921E-2</v>
      </c>
      <c r="M37" s="70"/>
      <c r="N37" s="70"/>
      <c r="O37" s="70"/>
      <c r="P37" s="64"/>
      <c r="Q37" s="54"/>
      <c r="R37" s="55"/>
      <c r="S37" s="55"/>
      <c r="T37" s="55"/>
      <c r="U37" s="55"/>
      <c r="V37" s="55"/>
    </row>
    <row r="38" spans="1:22" x14ac:dyDescent="0.25">
      <c r="A38" s="55"/>
      <c r="B38" s="56">
        <v>26</v>
      </c>
      <c r="C38" s="57">
        <v>-6.1559999999999997</v>
      </c>
      <c r="D38" s="57">
        <f t="shared" si="8"/>
        <v>-5.9484999999999992</v>
      </c>
      <c r="E38" s="56">
        <f t="shared" si="9"/>
        <v>4</v>
      </c>
      <c r="F38" s="57">
        <f t="shared" si="10"/>
        <v>-23.793999999999997</v>
      </c>
      <c r="G38" s="56"/>
      <c r="H38" s="56">
        <v>25</v>
      </c>
      <c r="I38" s="56">
        <v>-0.95099999999999996</v>
      </c>
      <c r="J38" s="57">
        <f t="shared" si="11"/>
        <v>-0.61599999999999999</v>
      </c>
      <c r="K38" s="56">
        <f t="shared" si="12"/>
        <v>5</v>
      </c>
      <c r="L38" s="57">
        <f t="shared" si="13"/>
        <v>-3.08</v>
      </c>
      <c r="M38" s="70"/>
      <c r="N38" s="70"/>
      <c r="O38" s="70"/>
      <c r="P38" s="64"/>
      <c r="Q38" s="54"/>
      <c r="R38" s="55"/>
      <c r="S38" s="55"/>
      <c r="T38" s="55"/>
      <c r="U38" s="55"/>
      <c r="V38" s="55"/>
    </row>
    <row r="39" spans="1:22" x14ac:dyDescent="0.25">
      <c r="A39" s="55"/>
      <c r="B39" s="56">
        <v>30</v>
      </c>
      <c r="C39" s="57">
        <v>-7.556</v>
      </c>
      <c r="D39" s="57">
        <f t="shared" si="8"/>
        <v>-6.8559999999999999</v>
      </c>
      <c r="E39" s="56">
        <f t="shared" si="9"/>
        <v>4</v>
      </c>
      <c r="F39" s="57">
        <f t="shared" si="10"/>
        <v>-27.423999999999999</v>
      </c>
      <c r="G39" s="56"/>
      <c r="H39" s="56">
        <f>H40-(I39-I40)*2</f>
        <v>25.22</v>
      </c>
      <c r="I39" s="56">
        <v>-1.1000000000000001</v>
      </c>
      <c r="J39" s="57">
        <f>AVERAGE(I38,I39)</f>
        <v>-1.0255000000000001</v>
      </c>
      <c r="K39" s="56">
        <f>H39-H38</f>
        <v>0.21999999999999886</v>
      </c>
      <c r="L39" s="57">
        <f t="shared" si="13"/>
        <v>-0.22560999999999884</v>
      </c>
      <c r="M39" s="69"/>
      <c r="N39" s="71"/>
      <c r="O39" s="71"/>
      <c r="P39" s="64"/>
      <c r="Q39" s="54"/>
      <c r="R39" s="55"/>
      <c r="S39" s="55"/>
      <c r="T39" s="55"/>
      <c r="U39" s="55"/>
      <c r="V39" s="55"/>
    </row>
    <row r="40" spans="1:22" x14ac:dyDescent="0.25">
      <c r="A40" s="55"/>
      <c r="B40" s="56">
        <v>34</v>
      </c>
      <c r="C40" s="57">
        <v>-7.9020000000000001</v>
      </c>
      <c r="D40" s="57">
        <f t="shared" si="8"/>
        <v>-7.7290000000000001</v>
      </c>
      <c r="E40" s="56">
        <f t="shared" si="9"/>
        <v>4</v>
      </c>
      <c r="F40" s="57">
        <f t="shared" si="10"/>
        <v>-30.916</v>
      </c>
      <c r="G40" s="56"/>
      <c r="H40" s="54">
        <f>H41-9</f>
        <v>29</v>
      </c>
      <c r="I40" s="54">
        <f>I41</f>
        <v>-2.99</v>
      </c>
      <c r="J40" s="57">
        <f t="shared" ref="J40:J63" si="14">AVERAGE(I39,I40)</f>
        <v>-2.0449999999999999</v>
      </c>
      <c r="K40" s="56">
        <f t="shared" ref="K40:K63" si="15">H40-H39</f>
        <v>3.7800000000000011</v>
      </c>
      <c r="L40" s="57">
        <f t="shared" si="13"/>
        <v>-7.730100000000002</v>
      </c>
      <c r="M40" s="70"/>
      <c r="N40" s="70"/>
      <c r="O40" s="70"/>
      <c r="P40" s="64"/>
      <c r="Q40" s="54"/>
      <c r="R40" s="55"/>
      <c r="S40" s="55"/>
      <c r="T40" s="55"/>
      <c r="U40" s="55"/>
      <c r="V40" s="55"/>
    </row>
    <row r="41" spans="1:22" x14ac:dyDescent="0.25">
      <c r="A41" s="55"/>
      <c r="B41" s="56">
        <v>38</v>
      </c>
      <c r="C41" s="57">
        <v>-8.1020000000000003</v>
      </c>
      <c r="D41" s="57">
        <f t="shared" si="8"/>
        <v>-8.0020000000000007</v>
      </c>
      <c r="E41" s="56">
        <f t="shared" si="9"/>
        <v>4</v>
      </c>
      <c r="F41" s="57">
        <f t="shared" si="10"/>
        <v>-32.008000000000003</v>
      </c>
      <c r="G41" s="60"/>
      <c r="H41" s="54">
        <v>38</v>
      </c>
      <c r="I41" s="54">
        <v>-2.99</v>
      </c>
      <c r="J41" s="57">
        <f t="shared" si="14"/>
        <v>-2.99</v>
      </c>
      <c r="K41" s="56">
        <f t="shared" si="15"/>
        <v>9</v>
      </c>
      <c r="L41" s="57">
        <f t="shared" si="13"/>
        <v>-26.910000000000004</v>
      </c>
      <c r="M41" s="69"/>
      <c r="N41" s="71"/>
      <c r="O41" s="71"/>
      <c r="P41" s="64"/>
      <c r="Q41" s="54"/>
      <c r="R41" s="55"/>
      <c r="S41" s="55"/>
      <c r="T41" s="55"/>
      <c r="U41" s="55"/>
      <c r="V41" s="55"/>
    </row>
    <row r="42" spans="1:22" x14ac:dyDescent="0.25">
      <c r="A42" s="55"/>
      <c r="B42" s="56">
        <v>43</v>
      </c>
      <c r="C42" s="72">
        <v>-8.1709999999999994</v>
      </c>
      <c r="D42" s="57">
        <f>(C41+C43)/2</f>
        <v>-8.0990000000000002</v>
      </c>
      <c r="E42" s="56">
        <f t="shared" si="9"/>
        <v>5</v>
      </c>
      <c r="F42" s="57">
        <f t="shared" si="10"/>
        <v>-40.495000000000005</v>
      </c>
      <c r="G42" s="60"/>
      <c r="H42" s="56">
        <f>H41+9</f>
        <v>47</v>
      </c>
      <c r="I42" s="56">
        <f>I41</f>
        <v>-2.99</v>
      </c>
      <c r="J42" s="57">
        <f t="shared" si="14"/>
        <v>-2.99</v>
      </c>
      <c r="K42" s="56">
        <f t="shared" si="15"/>
        <v>9</v>
      </c>
      <c r="L42" s="57">
        <f t="shared" si="13"/>
        <v>-26.910000000000004</v>
      </c>
      <c r="M42" s="69"/>
      <c r="N42" s="71"/>
      <c r="O42" s="71"/>
      <c r="P42" s="64"/>
      <c r="Q42" s="54"/>
      <c r="R42" s="55"/>
      <c r="S42" s="55"/>
      <c r="T42" s="55"/>
      <c r="U42" s="55"/>
      <c r="V42" s="55"/>
    </row>
    <row r="43" spans="1:22" x14ac:dyDescent="0.25">
      <c r="A43" s="55"/>
      <c r="B43" s="56">
        <v>48</v>
      </c>
      <c r="C43" s="57">
        <v>-8.0960000000000001</v>
      </c>
      <c r="D43" s="57">
        <f>(C43+C44)/2</f>
        <v>-8.0034999999999989</v>
      </c>
      <c r="E43" s="56">
        <f t="shared" si="9"/>
        <v>5</v>
      </c>
      <c r="F43" s="57">
        <f t="shared" si="10"/>
        <v>-40.017499999999998</v>
      </c>
      <c r="G43" s="60"/>
      <c r="H43" s="56">
        <f>H42+(I43-I42)*2</f>
        <v>51.38</v>
      </c>
      <c r="I43" s="56">
        <v>-0.8</v>
      </c>
      <c r="J43" s="57">
        <f t="shared" si="14"/>
        <v>-1.895</v>
      </c>
      <c r="K43" s="56">
        <f t="shared" si="15"/>
        <v>4.3800000000000026</v>
      </c>
      <c r="L43" s="57">
        <f t="shared" si="13"/>
        <v>-8.3001000000000058</v>
      </c>
      <c r="M43" s="70"/>
      <c r="N43" s="70"/>
      <c r="O43" s="70"/>
      <c r="P43" s="55"/>
      <c r="Q43" s="54"/>
      <c r="R43" s="55"/>
      <c r="S43" s="55"/>
      <c r="T43" s="55"/>
      <c r="U43" s="55"/>
      <c r="V43" s="55"/>
    </row>
    <row r="44" spans="1:22" x14ac:dyDescent="0.25">
      <c r="A44" s="55"/>
      <c r="B44" s="56">
        <v>52</v>
      </c>
      <c r="C44" s="57">
        <v>-7.9109999999999996</v>
      </c>
      <c r="D44" s="57">
        <f>(C44+C45)/2</f>
        <v>-7.726</v>
      </c>
      <c r="E44" s="56">
        <f t="shared" si="9"/>
        <v>4</v>
      </c>
      <c r="F44" s="57">
        <f t="shared" si="10"/>
        <v>-30.904</v>
      </c>
      <c r="G44" s="60"/>
      <c r="H44" s="56">
        <v>55</v>
      </c>
      <c r="I44" s="62">
        <v>-0.29099999999999998</v>
      </c>
      <c r="J44" s="57">
        <f t="shared" si="14"/>
        <v>-0.54549999999999998</v>
      </c>
      <c r="K44" s="56">
        <f t="shared" si="15"/>
        <v>3.6199999999999974</v>
      </c>
      <c r="L44" s="57">
        <f t="shared" si="13"/>
        <v>-1.9747099999999986</v>
      </c>
      <c r="M44" s="70"/>
      <c r="N44" s="70"/>
      <c r="O44" s="70"/>
      <c r="P44" s="55"/>
      <c r="Q44" s="54"/>
      <c r="R44" s="55"/>
      <c r="S44" s="55"/>
      <c r="T44" s="55"/>
      <c r="U44" s="55"/>
      <c r="V44" s="55"/>
    </row>
    <row r="45" spans="1:22" x14ac:dyDescent="0.25">
      <c r="A45" s="55"/>
      <c r="B45" s="56">
        <v>56</v>
      </c>
      <c r="C45" s="57">
        <v>-7.5410000000000004</v>
      </c>
      <c r="D45" s="57">
        <f>(C45+C46)/2</f>
        <v>-7.3285</v>
      </c>
      <c r="E45" s="56">
        <f t="shared" si="9"/>
        <v>4</v>
      </c>
      <c r="F45" s="57">
        <f t="shared" si="10"/>
        <v>-29.314</v>
      </c>
      <c r="G45" s="60"/>
      <c r="H45" s="58">
        <v>58</v>
      </c>
      <c r="I45" s="58">
        <v>-9.1999999999999998E-2</v>
      </c>
      <c r="J45" s="57">
        <f t="shared" si="14"/>
        <v>-0.1915</v>
      </c>
      <c r="K45" s="56">
        <f t="shared" si="15"/>
        <v>3</v>
      </c>
      <c r="L45" s="57">
        <f t="shared" si="13"/>
        <v>-0.57450000000000001</v>
      </c>
      <c r="M45" s="70"/>
      <c r="N45" s="70"/>
      <c r="O45" s="70"/>
      <c r="P45" s="55"/>
      <c r="Q45" s="54"/>
      <c r="R45" s="55"/>
      <c r="S45" s="55"/>
      <c r="T45" s="55"/>
      <c r="U45" s="55"/>
      <c r="V45" s="55"/>
    </row>
    <row r="46" spans="1:22" x14ac:dyDescent="0.25">
      <c r="A46" s="55"/>
      <c r="B46" s="56">
        <v>60</v>
      </c>
      <c r="C46" s="57">
        <v>-7.1159999999999997</v>
      </c>
      <c r="D46" s="57"/>
      <c r="E46" s="56"/>
      <c r="F46" s="57"/>
      <c r="G46" s="60"/>
      <c r="H46" s="58"/>
      <c r="I46" s="58"/>
      <c r="J46" s="57"/>
      <c r="K46" s="56"/>
      <c r="L46" s="57"/>
      <c r="M46" s="70"/>
      <c r="N46" s="70"/>
      <c r="O46" s="70"/>
      <c r="P46" s="55"/>
      <c r="Q46" s="54"/>
      <c r="R46" s="55"/>
      <c r="S46" s="55"/>
      <c r="T46" s="55"/>
      <c r="U46" s="55"/>
      <c r="V46" s="55"/>
    </row>
    <row r="47" spans="1:22" x14ac:dyDescent="0.25">
      <c r="A47" s="55"/>
      <c r="B47" s="58">
        <v>64</v>
      </c>
      <c r="C47" s="57">
        <v>-5.7409999999999997</v>
      </c>
      <c r="D47" s="57">
        <f>(C46+C48)/2</f>
        <v>-5.7089999999999996</v>
      </c>
      <c r="E47" s="56">
        <f>B47-B45</f>
        <v>8</v>
      </c>
      <c r="F47" s="57">
        <f t="shared" si="10"/>
        <v>-45.671999999999997</v>
      </c>
      <c r="G47" s="55"/>
      <c r="H47" s="58">
        <v>60</v>
      </c>
      <c r="I47" s="58">
        <v>0.70099999999999996</v>
      </c>
      <c r="J47" s="57">
        <f>AVERAGE(I45,I47)</f>
        <v>0.30449999999999999</v>
      </c>
      <c r="K47" s="56">
        <f>H47-H45</f>
        <v>2</v>
      </c>
      <c r="L47" s="57">
        <f t="shared" si="13"/>
        <v>0.60899999999999999</v>
      </c>
      <c r="M47" s="70"/>
      <c r="N47" s="70"/>
      <c r="O47" s="70"/>
      <c r="P47" s="55"/>
      <c r="Q47" s="54"/>
      <c r="R47" s="55"/>
      <c r="S47" s="55"/>
      <c r="T47" s="55"/>
      <c r="U47" s="55"/>
      <c r="V47" s="55"/>
    </row>
    <row r="48" spans="1:22" x14ac:dyDescent="0.25">
      <c r="A48" s="55"/>
      <c r="B48" s="58">
        <v>68</v>
      </c>
      <c r="C48" s="61">
        <v>-4.3019999999999996</v>
      </c>
      <c r="D48" s="57"/>
      <c r="E48" s="56"/>
      <c r="F48" s="57"/>
      <c r="G48" s="55"/>
      <c r="H48" s="58"/>
      <c r="I48" s="58"/>
      <c r="J48" s="57"/>
      <c r="K48" s="56"/>
      <c r="L48" s="57"/>
      <c r="M48" s="70"/>
      <c r="N48" s="70"/>
      <c r="O48" s="70"/>
      <c r="P48" s="55"/>
      <c r="Q48" s="54"/>
      <c r="R48" s="55"/>
      <c r="S48" s="55"/>
      <c r="T48" s="55"/>
      <c r="U48" s="55"/>
      <c r="V48" s="55"/>
    </row>
    <row r="49" spans="1:22" x14ac:dyDescent="0.25">
      <c r="A49" s="55"/>
      <c r="B49" s="58">
        <v>72</v>
      </c>
      <c r="C49" s="61">
        <v>-3.9409999999999998</v>
      </c>
      <c r="D49" s="57"/>
      <c r="E49" s="56"/>
      <c r="F49" s="57"/>
      <c r="G49" s="55"/>
      <c r="H49" s="58"/>
      <c r="I49" s="58"/>
      <c r="J49" s="57"/>
      <c r="K49" s="56"/>
      <c r="L49" s="57"/>
      <c r="M49" s="70"/>
      <c r="N49" s="70"/>
      <c r="O49" s="70"/>
      <c r="P49" s="55"/>
      <c r="Q49" s="54"/>
      <c r="R49" s="55"/>
      <c r="S49" s="55"/>
      <c r="T49" s="55"/>
      <c r="U49" s="55"/>
      <c r="V49" s="55"/>
    </row>
    <row r="50" spans="1:22" x14ac:dyDescent="0.25">
      <c r="A50" s="55"/>
      <c r="B50" s="58">
        <v>74</v>
      </c>
      <c r="C50" s="61">
        <v>-2.556</v>
      </c>
      <c r="D50" s="57"/>
      <c r="E50" s="56"/>
      <c r="F50" s="57"/>
      <c r="G50" s="55"/>
      <c r="H50" s="58"/>
      <c r="I50" s="58"/>
      <c r="J50" s="57"/>
      <c r="K50" s="56"/>
      <c r="L50" s="57"/>
      <c r="M50" s="70"/>
      <c r="N50" s="70"/>
      <c r="O50" s="70"/>
      <c r="P50" s="55"/>
      <c r="Q50" s="54"/>
      <c r="R50" s="55"/>
      <c r="S50" s="55"/>
      <c r="T50" s="55"/>
      <c r="U50" s="55"/>
      <c r="V50" s="55"/>
    </row>
    <row r="51" spans="1:22" x14ac:dyDescent="0.25">
      <c r="A51" s="55"/>
      <c r="B51" s="58">
        <v>76</v>
      </c>
      <c r="C51" s="61">
        <v>0.59799999999999998</v>
      </c>
      <c r="D51" s="57"/>
      <c r="E51" s="56"/>
      <c r="F51" s="57"/>
      <c r="G51" s="55"/>
      <c r="H51" s="58"/>
      <c r="I51" s="58"/>
      <c r="J51" s="57"/>
      <c r="K51" s="56"/>
      <c r="L51" s="57"/>
      <c r="M51" s="70" t="s">
        <v>19</v>
      </c>
      <c r="N51" s="70"/>
      <c r="O51" s="70"/>
      <c r="P51" s="55"/>
      <c r="Q51" s="54"/>
      <c r="R51" s="55"/>
      <c r="S51" s="55"/>
      <c r="T51" s="55"/>
      <c r="U51" s="55"/>
      <c r="V51" s="55"/>
    </row>
    <row r="52" spans="1:22" x14ac:dyDescent="0.25">
      <c r="A52" s="55"/>
      <c r="B52" s="58">
        <v>80</v>
      </c>
      <c r="C52" s="61">
        <v>0.60399999999999998</v>
      </c>
      <c r="D52" s="57"/>
      <c r="E52" s="56"/>
      <c r="F52" s="57"/>
      <c r="G52" s="55"/>
      <c r="H52" s="58"/>
      <c r="I52" s="58"/>
      <c r="J52" s="57"/>
      <c r="K52" s="56"/>
      <c r="L52" s="57"/>
      <c r="M52" s="70"/>
      <c r="N52" s="70"/>
      <c r="O52" s="70"/>
      <c r="P52" s="55"/>
      <c r="Q52" s="54"/>
      <c r="R52" s="55"/>
      <c r="S52" s="55"/>
      <c r="T52" s="55"/>
      <c r="U52" s="55"/>
      <c r="V52" s="55"/>
    </row>
    <row r="53" spans="1:22" x14ac:dyDescent="0.25">
      <c r="A53" s="55"/>
      <c r="B53" s="58">
        <v>85</v>
      </c>
      <c r="C53" s="61">
        <v>0.61899999999999999</v>
      </c>
      <c r="D53" s="57"/>
      <c r="E53" s="56"/>
      <c r="F53" s="57"/>
      <c r="G53" s="55"/>
      <c r="H53" s="58"/>
      <c r="I53" s="58"/>
      <c r="J53" s="57"/>
      <c r="K53" s="56"/>
      <c r="L53" s="57"/>
      <c r="M53" s="70" t="s">
        <v>26</v>
      </c>
      <c r="N53" s="70"/>
      <c r="O53" s="70"/>
      <c r="P53" s="55"/>
      <c r="Q53" s="54"/>
      <c r="R53" s="55"/>
      <c r="S53" s="55"/>
      <c r="T53" s="55"/>
      <c r="U53" s="55"/>
      <c r="V53" s="55"/>
    </row>
    <row r="54" spans="1:22" x14ac:dyDescent="0.25">
      <c r="A54" s="55"/>
      <c r="B54" s="58"/>
      <c r="C54" s="61"/>
      <c r="D54" s="57"/>
      <c r="E54" s="56"/>
      <c r="F54" s="57"/>
      <c r="G54" s="55"/>
      <c r="H54" s="58"/>
      <c r="I54" s="58"/>
      <c r="J54" s="57"/>
      <c r="K54" s="56"/>
      <c r="L54" s="57"/>
      <c r="M54" s="70"/>
      <c r="N54" s="70"/>
      <c r="O54" s="70"/>
      <c r="P54" s="55"/>
      <c r="Q54" s="54"/>
      <c r="R54" s="55"/>
      <c r="S54" s="55"/>
      <c r="T54" s="55"/>
      <c r="U54" s="55"/>
      <c r="V54" s="55"/>
    </row>
    <row r="55" spans="1:22" x14ac:dyDescent="0.25">
      <c r="A55" s="55"/>
      <c r="B55" s="58"/>
      <c r="C55" s="61"/>
      <c r="D55" s="57"/>
      <c r="E55" s="56"/>
      <c r="F55" s="57"/>
      <c r="G55" s="55"/>
      <c r="H55" s="58"/>
      <c r="I55" s="58"/>
      <c r="J55" s="57"/>
      <c r="K55" s="56"/>
      <c r="L55" s="57"/>
      <c r="M55" s="70"/>
      <c r="N55" s="70"/>
      <c r="O55" s="70"/>
      <c r="P55" s="55"/>
      <c r="Q55" s="54"/>
      <c r="R55" s="55"/>
      <c r="S55" s="55"/>
      <c r="T55" s="55"/>
      <c r="U55" s="55"/>
      <c r="V55" s="55"/>
    </row>
    <row r="56" spans="1:22" x14ac:dyDescent="0.25">
      <c r="A56" s="55"/>
      <c r="B56" s="58"/>
      <c r="C56" s="61"/>
      <c r="D56" s="57"/>
      <c r="E56" s="56"/>
      <c r="F56" s="57"/>
      <c r="G56" s="55"/>
      <c r="H56" s="58"/>
      <c r="I56" s="58"/>
      <c r="J56" s="57"/>
      <c r="K56" s="56"/>
      <c r="L56" s="57"/>
      <c r="M56" s="70"/>
      <c r="N56" s="70"/>
      <c r="O56" s="70"/>
      <c r="P56" s="55"/>
      <c r="Q56" s="54"/>
      <c r="R56" s="55"/>
      <c r="S56" s="55"/>
      <c r="T56" s="55"/>
      <c r="U56" s="55"/>
      <c r="V56" s="55"/>
    </row>
    <row r="57" spans="1:22" x14ac:dyDescent="0.25">
      <c r="A57" s="55"/>
      <c r="B57" s="58"/>
      <c r="C57" s="61"/>
      <c r="D57" s="57"/>
      <c r="E57" s="56"/>
      <c r="F57" s="57"/>
      <c r="G57" s="55"/>
      <c r="H57" s="58"/>
      <c r="I57" s="58"/>
      <c r="J57" s="57"/>
      <c r="K57" s="56"/>
      <c r="L57" s="57"/>
      <c r="M57" s="70"/>
      <c r="N57" s="70"/>
      <c r="O57" s="70"/>
      <c r="P57" s="55"/>
      <c r="Q57" s="54"/>
      <c r="R57" s="55"/>
      <c r="S57" s="55"/>
      <c r="T57" s="55"/>
      <c r="U57" s="55"/>
      <c r="V57" s="55"/>
    </row>
    <row r="58" spans="1:22" x14ac:dyDescent="0.25">
      <c r="A58" s="55"/>
      <c r="B58" s="58"/>
      <c r="C58" s="61"/>
      <c r="D58" s="57"/>
      <c r="E58" s="56"/>
      <c r="F58" s="57"/>
      <c r="G58" s="55"/>
      <c r="H58" s="58"/>
      <c r="I58" s="58"/>
      <c r="J58" s="57"/>
      <c r="K58" s="56"/>
      <c r="L58" s="57"/>
      <c r="M58" s="70"/>
      <c r="N58" s="70"/>
      <c r="O58" s="70"/>
      <c r="P58" s="55"/>
      <c r="Q58" s="54"/>
      <c r="R58" s="55"/>
      <c r="S58" s="55"/>
      <c r="T58" s="55"/>
      <c r="U58" s="55"/>
      <c r="V58" s="55"/>
    </row>
    <row r="59" spans="1:22" x14ac:dyDescent="0.25">
      <c r="A59" s="55"/>
      <c r="B59" s="58"/>
      <c r="C59" s="61"/>
      <c r="D59" s="57"/>
      <c r="E59" s="56"/>
      <c r="F59" s="57"/>
      <c r="G59" s="55"/>
      <c r="H59" s="58"/>
      <c r="I59" s="58"/>
      <c r="J59" s="57"/>
      <c r="K59" s="56"/>
      <c r="L59" s="57"/>
      <c r="M59" s="70"/>
      <c r="N59" s="70"/>
      <c r="O59" s="70"/>
      <c r="P59" s="55"/>
      <c r="Q59" s="54"/>
      <c r="R59" s="55"/>
      <c r="S59" s="55"/>
      <c r="T59" s="55"/>
      <c r="U59" s="55"/>
      <c r="V59" s="55"/>
    </row>
    <row r="60" spans="1:22" x14ac:dyDescent="0.25">
      <c r="A60" s="55"/>
      <c r="B60" s="58"/>
      <c r="C60" s="61"/>
      <c r="D60" s="57"/>
      <c r="E60" s="56"/>
      <c r="F60" s="57"/>
      <c r="G60" s="55"/>
      <c r="H60" s="58"/>
      <c r="I60" s="58"/>
      <c r="J60" s="57"/>
      <c r="K60" s="56"/>
      <c r="L60" s="57"/>
      <c r="M60" s="70"/>
      <c r="N60" s="70"/>
      <c r="O60" s="70"/>
      <c r="P60" s="55"/>
      <c r="Q60" s="54"/>
      <c r="R60" s="55"/>
      <c r="S60" s="55"/>
      <c r="T60" s="55"/>
      <c r="U60" s="55"/>
      <c r="V60" s="55"/>
    </row>
    <row r="61" spans="1:22" x14ac:dyDescent="0.25">
      <c r="A61" s="55"/>
      <c r="B61" s="58"/>
      <c r="C61" s="61"/>
      <c r="D61" s="57"/>
      <c r="E61" s="56"/>
      <c r="F61" s="57"/>
      <c r="G61" s="55"/>
      <c r="H61" s="58"/>
      <c r="I61" s="58"/>
      <c r="J61" s="57"/>
      <c r="K61" s="56"/>
      <c r="L61" s="57"/>
      <c r="M61" s="70"/>
      <c r="N61" s="70"/>
      <c r="O61" s="70"/>
      <c r="P61" s="55"/>
      <c r="Q61" s="54"/>
      <c r="R61" s="55"/>
      <c r="S61" s="55"/>
      <c r="T61" s="55"/>
      <c r="U61" s="55"/>
      <c r="V61" s="55"/>
    </row>
    <row r="62" spans="1:22" x14ac:dyDescent="0.25">
      <c r="A62" s="55"/>
      <c r="B62" s="58"/>
      <c r="C62" s="61"/>
      <c r="D62" s="57">
        <f>(C48+C62)/2</f>
        <v>-2.1509999999999998</v>
      </c>
      <c r="E62" s="56">
        <f>B62-B47</f>
        <v>-64</v>
      </c>
      <c r="F62" s="57">
        <f t="shared" si="10"/>
        <v>137.66399999999999</v>
      </c>
      <c r="G62" s="55"/>
      <c r="H62" s="58">
        <v>62</v>
      </c>
      <c r="I62" s="58">
        <v>1.4590000000000001</v>
      </c>
      <c r="J62" s="57">
        <f>AVERAGE(I47,I62)</f>
        <v>1.08</v>
      </c>
      <c r="K62" s="56">
        <f>H62-H47</f>
        <v>2</v>
      </c>
      <c r="L62" s="57">
        <f t="shared" si="13"/>
        <v>2.16</v>
      </c>
      <c r="M62" s="66"/>
      <c r="N62" s="71"/>
      <c r="O62" s="71"/>
      <c r="P62" s="55"/>
      <c r="Q62" s="55"/>
      <c r="R62" s="55"/>
      <c r="S62" s="55"/>
      <c r="T62" s="55"/>
      <c r="U62" s="55"/>
      <c r="V62" s="55"/>
    </row>
    <row r="63" spans="1:22" x14ac:dyDescent="0.25">
      <c r="A63" s="55"/>
      <c r="B63" s="58"/>
      <c r="C63" s="61"/>
      <c r="D63" s="57">
        <f t="shared" si="8"/>
        <v>0</v>
      </c>
      <c r="E63" s="56">
        <f t="shared" si="9"/>
        <v>0</v>
      </c>
      <c r="F63" s="57">
        <f t="shared" si="10"/>
        <v>0</v>
      </c>
      <c r="G63" s="55"/>
      <c r="H63" s="58">
        <v>65</v>
      </c>
      <c r="I63" s="58">
        <v>1.45</v>
      </c>
      <c r="J63" s="57">
        <f t="shared" si="14"/>
        <v>1.4544999999999999</v>
      </c>
      <c r="K63" s="56">
        <f t="shared" si="15"/>
        <v>3</v>
      </c>
      <c r="L63" s="57">
        <f t="shared" si="13"/>
        <v>4.3635000000000002</v>
      </c>
      <c r="M63" s="66"/>
      <c r="N63" s="68"/>
      <c r="O63" s="68"/>
      <c r="P63" s="55"/>
      <c r="Q63" s="55"/>
      <c r="R63" s="55"/>
      <c r="S63" s="55"/>
      <c r="T63" s="55"/>
      <c r="U63" s="55"/>
      <c r="V63" s="55"/>
    </row>
    <row r="64" spans="1:22" ht="14.4" x14ac:dyDescent="0.3">
      <c r="A64" s="147" t="s">
        <v>39</v>
      </c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55"/>
      <c r="T64" s="55"/>
      <c r="U64" s="55"/>
      <c r="V64" s="55"/>
    </row>
    <row r="65" spans="1:22" ht="15" x14ac:dyDescent="0.25">
      <c r="A65" s="55"/>
      <c r="B65" s="63"/>
      <c r="C65" s="67"/>
      <c r="D65" s="63"/>
      <c r="E65" s="60" t="s">
        <v>7</v>
      </c>
      <c r="F65" s="60"/>
      <c r="G65" s="146">
        <v>0.2</v>
      </c>
      <c r="H65" s="146"/>
      <c r="I65" s="63"/>
      <c r="J65" s="63"/>
      <c r="K65" s="63"/>
      <c r="L65" s="63"/>
      <c r="M65" s="74"/>
      <c r="N65" s="68"/>
      <c r="O65" s="73"/>
      <c r="P65" s="55"/>
      <c r="Q65" s="55"/>
      <c r="R65" s="55"/>
      <c r="S65" s="55"/>
      <c r="T65" s="55"/>
      <c r="U65" s="55"/>
      <c r="V65" s="55"/>
    </row>
    <row r="66" spans="1:22" x14ac:dyDescent="0.25">
      <c r="A66" s="55"/>
      <c r="B66" s="147"/>
      <c r="C66" s="147"/>
      <c r="D66" s="147"/>
      <c r="E66" s="147"/>
      <c r="F66" s="147"/>
      <c r="G66" s="55" t="s">
        <v>5</v>
      </c>
      <c r="H66" s="147" t="s">
        <v>9</v>
      </c>
      <c r="I66" s="147"/>
      <c r="J66" s="147"/>
      <c r="K66" s="147"/>
      <c r="L66" s="147"/>
      <c r="M66" s="69"/>
      <c r="N66" s="69"/>
      <c r="O66" s="69"/>
      <c r="P66" s="55"/>
      <c r="Q66" s="55"/>
      <c r="R66" s="55"/>
      <c r="S66" s="55"/>
      <c r="T66" s="55"/>
      <c r="U66" s="55"/>
      <c r="V66" s="55"/>
    </row>
    <row r="67" spans="1:22" x14ac:dyDescent="0.25">
      <c r="A67" s="55"/>
      <c r="B67" s="56">
        <v>0</v>
      </c>
      <c r="C67" s="57">
        <v>0.47399999999999998</v>
      </c>
      <c r="D67" s="56"/>
      <c r="E67" s="56"/>
      <c r="F67" s="56"/>
      <c r="G67" s="56"/>
      <c r="H67" s="58"/>
      <c r="I67" s="59"/>
      <c r="J67" s="57"/>
      <c r="K67" s="56"/>
      <c r="L67" s="57"/>
      <c r="M67" s="70" t="s">
        <v>26</v>
      </c>
      <c r="N67" s="70"/>
      <c r="O67" s="70"/>
      <c r="P67" s="55"/>
      <c r="Q67" s="54"/>
      <c r="R67" s="55"/>
      <c r="S67" s="55"/>
      <c r="T67" s="55"/>
      <c r="U67" s="55"/>
      <c r="V67" s="55"/>
    </row>
    <row r="68" spans="1:22" x14ac:dyDescent="0.25">
      <c r="A68" s="55"/>
      <c r="B68" s="56">
        <v>5</v>
      </c>
      <c r="C68" s="57">
        <v>0.46899999999999997</v>
      </c>
      <c r="D68" s="57">
        <f>(C67+C68)/2</f>
        <v>0.47149999999999997</v>
      </c>
      <c r="E68" s="56">
        <f>B68-B67</f>
        <v>5</v>
      </c>
      <c r="F68" s="57">
        <f>D68*E68</f>
        <v>2.3574999999999999</v>
      </c>
      <c r="G68" s="56"/>
      <c r="H68" s="56"/>
      <c r="I68" s="56"/>
      <c r="J68" s="57"/>
      <c r="K68" s="56"/>
      <c r="L68" s="57"/>
      <c r="M68" s="70"/>
      <c r="N68" s="70"/>
      <c r="O68" s="70"/>
      <c r="P68" s="64"/>
      <c r="Q68" s="54"/>
      <c r="R68" s="55"/>
      <c r="S68" s="55"/>
      <c r="T68" s="55"/>
      <c r="U68" s="55"/>
      <c r="V68" s="55"/>
    </row>
    <row r="69" spans="1:22" x14ac:dyDescent="0.25">
      <c r="A69" s="55"/>
      <c r="B69" s="56">
        <v>10</v>
      </c>
      <c r="C69" s="57">
        <v>0.45900000000000002</v>
      </c>
      <c r="D69" s="57">
        <f t="shared" ref="D69:D79" si="16">(C68+C69)/2</f>
        <v>0.46399999999999997</v>
      </c>
      <c r="E69" s="56">
        <f t="shared" ref="E69:E79" si="17">B69-B68</f>
        <v>5</v>
      </c>
      <c r="F69" s="57">
        <f t="shared" ref="F69:F79" si="18">D69*E69</f>
        <v>2.3199999999999998</v>
      </c>
      <c r="G69" s="56"/>
      <c r="H69" s="56"/>
      <c r="I69" s="56"/>
      <c r="J69" s="57"/>
      <c r="K69" s="56"/>
      <c r="L69" s="57"/>
      <c r="M69" s="70" t="s">
        <v>17</v>
      </c>
      <c r="N69" s="70"/>
      <c r="O69" s="70"/>
      <c r="P69" s="64"/>
      <c r="Q69" s="54"/>
      <c r="R69" s="55"/>
      <c r="S69" s="55"/>
      <c r="T69" s="55"/>
      <c r="U69" s="55"/>
      <c r="V69" s="55"/>
    </row>
    <row r="70" spans="1:22" x14ac:dyDescent="0.25">
      <c r="A70" s="55"/>
      <c r="B70" s="56">
        <v>12</v>
      </c>
      <c r="C70" s="57">
        <v>-3.0059999999999998</v>
      </c>
      <c r="D70" s="57">
        <f t="shared" si="16"/>
        <v>-1.2734999999999999</v>
      </c>
      <c r="E70" s="56">
        <f t="shared" si="17"/>
        <v>2</v>
      </c>
      <c r="F70" s="57">
        <f t="shared" si="18"/>
        <v>-2.5469999999999997</v>
      </c>
      <c r="G70" s="56"/>
      <c r="H70" s="56"/>
      <c r="I70" s="56"/>
      <c r="J70" s="57"/>
      <c r="K70" s="56"/>
      <c r="L70" s="57"/>
      <c r="M70" s="70"/>
      <c r="N70" s="70"/>
      <c r="O70" s="70"/>
      <c r="P70" s="64"/>
      <c r="Q70" s="54"/>
      <c r="R70" s="55"/>
      <c r="S70" s="55"/>
      <c r="T70" s="55"/>
      <c r="U70" s="55"/>
      <c r="V70" s="55"/>
    </row>
    <row r="71" spans="1:22" x14ac:dyDescent="0.25">
      <c r="A71" s="55"/>
      <c r="B71" s="56">
        <v>14</v>
      </c>
      <c r="C71" s="57">
        <v>-4.5410000000000004</v>
      </c>
      <c r="D71" s="57">
        <f t="shared" si="16"/>
        <v>-3.7735000000000003</v>
      </c>
      <c r="E71" s="56">
        <f t="shared" si="17"/>
        <v>2</v>
      </c>
      <c r="F71" s="57">
        <f t="shared" si="18"/>
        <v>-7.5470000000000006</v>
      </c>
      <c r="G71" s="56"/>
      <c r="H71" s="56"/>
      <c r="I71" s="56"/>
      <c r="J71" s="57"/>
      <c r="K71" s="56"/>
      <c r="L71" s="57"/>
      <c r="M71" s="70"/>
      <c r="N71" s="70"/>
      <c r="O71" s="70"/>
      <c r="P71" s="64"/>
      <c r="Q71" s="54"/>
      <c r="R71" s="55"/>
      <c r="S71" s="55"/>
      <c r="T71" s="55"/>
      <c r="U71" s="55"/>
      <c r="V71" s="55"/>
    </row>
    <row r="72" spans="1:22" x14ac:dyDescent="0.25">
      <c r="A72" s="55"/>
      <c r="B72" s="56">
        <v>18</v>
      </c>
      <c r="C72" s="57">
        <v>-5.9509999999999996</v>
      </c>
      <c r="D72" s="57">
        <f t="shared" si="16"/>
        <v>-5.2460000000000004</v>
      </c>
      <c r="E72" s="56">
        <f t="shared" si="17"/>
        <v>4</v>
      </c>
      <c r="F72" s="57">
        <f t="shared" si="18"/>
        <v>-20.984000000000002</v>
      </c>
      <c r="G72" s="56"/>
      <c r="H72" s="56"/>
      <c r="I72" s="56"/>
      <c r="J72" s="57"/>
      <c r="K72" s="56"/>
      <c r="L72" s="57"/>
      <c r="M72" s="70"/>
      <c r="N72" s="70"/>
      <c r="O72" s="70"/>
      <c r="P72" s="64"/>
      <c r="Q72" s="54"/>
      <c r="R72" s="55"/>
      <c r="S72" s="55"/>
      <c r="T72" s="55"/>
      <c r="U72" s="55"/>
      <c r="V72" s="55"/>
    </row>
    <row r="73" spans="1:22" x14ac:dyDescent="0.25">
      <c r="A73" s="55"/>
      <c r="B73" s="56">
        <v>22</v>
      </c>
      <c r="C73" s="57">
        <v>-6.2409999999999997</v>
      </c>
      <c r="D73" s="57">
        <f t="shared" si="16"/>
        <v>-6.0960000000000001</v>
      </c>
      <c r="E73" s="56">
        <f t="shared" si="17"/>
        <v>4</v>
      </c>
      <c r="F73" s="57">
        <f t="shared" si="18"/>
        <v>-24.384</v>
      </c>
      <c r="G73" s="56"/>
      <c r="H73" s="56">
        <v>0</v>
      </c>
      <c r="I73" s="56">
        <v>1.925</v>
      </c>
      <c r="J73" s="57"/>
      <c r="K73" s="56"/>
      <c r="L73" s="57"/>
      <c r="M73" s="70"/>
      <c r="N73" s="70"/>
      <c r="O73" s="70"/>
      <c r="P73" s="64"/>
      <c r="Q73" s="54"/>
      <c r="R73" s="55"/>
      <c r="S73" s="55"/>
      <c r="T73" s="55"/>
      <c r="U73" s="55"/>
      <c r="V73" s="55"/>
    </row>
    <row r="74" spans="1:22" x14ac:dyDescent="0.25">
      <c r="A74" s="55"/>
      <c r="B74" s="56">
        <v>26</v>
      </c>
      <c r="C74" s="57">
        <v>-7.9409999999999998</v>
      </c>
      <c r="D74" s="57">
        <f t="shared" si="16"/>
        <v>-7.0909999999999993</v>
      </c>
      <c r="E74" s="56">
        <f t="shared" si="17"/>
        <v>4</v>
      </c>
      <c r="F74" s="57">
        <f t="shared" si="18"/>
        <v>-28.363999999999997</v>
      </c>
      <c r="G74" s="56"/>
      <c r="H74" s="56">
        <v>5</v>
      </c>
      <c r="I74" s="56">
        <v>1.9119999999999999</v>
      </c>
      <c r="J74" s="57">
        <f t="shared" ref="J74" si="19">AVERAGE(I73,I74)</f>
        <v>1.9184999999999999</v>
      </c>
      <c r="K74" s="56">
        <f t="shared" ref="K74" si="20">H74-H73</f>
        <v>5</v>
      </c>
      <c r="L74" s="57">
        <f t="shared" ref="L74:L81" si="21">K74*J74</f>
        <v>9.5924999999999994</v>
      </c>
      <c r="M74" s="70"/>
      <c r="N74" s="70"/>
      <c r="O74" s="70"/>
      <c r="P74" s="64"/>
      <c r="Q74" s="54"/>
      <c r="R74" s="55"/>
      <c r="S74" s="55"/>
      <c r="T74" s="55"/>
      <c r="U74" s="55"/>
      <c r="V74" s="55"/>
    </row>
    <row r="75" spans="1:22" x14ac:dyDescent="0.25">
      <c r="A75" s="55"/>
      <c r="B75" s="56">
        <v>30</v>
      </c>
      <c r="C75" s="57">
        <v>-7.9909999999999997</v>
      </c>
      <c r="D75" s="57">
        <f t="shared" si="16"/>
        <v>-7.9659999999999993</v>
      </c>
      <c r="E75" s="56">
        <f t="shared" si="17"/>
        <v>4</v>
      </c>
      <c r="F75" s="57">
        <f t="shared" si="18"/>
        <v>-31.863999999999997</v>
      </c>
      <c r="G75" s="56"/>
      <c r="H75" s="56">
        <f>H76-(I75-I76)*2</f>
        <v>6.2200000000000006</v>
      </c>
      <c r="I75" s="56">
        <v>1.91</v>
      </c>
      <c r="J75" s="57">
        <f>AVERAGE(I74,I75)</f>
        <v>1.911</v>
      </c>
      <c r="K75" s="56">
        <f>H75-H74</f>
        <v>1.2200000000000006</v>
      </c>
      <c r="L75" s="57">
        <f t="shared" si="21"/>
        <v>2.3314200000000014</v>
      </c>
      <c r="M75" s="69"/>
      <c r="N75" s="71"/>
      <c r="O75" s="71"/>
      <c r="P75" s="64"/>
      <c r="Q75" s="54"/>
      <c r="R75" s="55"/>
      <c r="S75" s="55"/>
      <c r="T75" s="55"/>
      <c r="U75" s="55"/>
      <c r="V75" s="55"/>
    </row>
    <row r="76" spans="1:22" x14ac:dyDescent="0.25">
      <c r="A76" s="55"/>
      <c r="B76" s="56">
        <v>34</v>
      </c>
      <c r="C76" s="57">
        <v>-8.3360000000000003</v>
      </c>
      <c r="D76" s="57">
        <f t="shared" si="16"/>
        <v>-8.1634999999999991</v>
      </c>
      <c r="E76" s="56">
        <f t="shared" si="17"/>
        <v>4</v>
      </c>
      <c r="F76" s="57">
        <f t="shared" si="18"/>
        <v>-32.653999999999996</v>
      </c>
      <c r="G76" s="56"/>
      <c r="H76" s="54">
        <f>H77-9</f>
        <v>16</v>
      </c>
      <c r="I76" s="54">
        <f>I77</f>
        <v>-2.98</v>
      </c>
      <c r="J76" s="57">
        <f t="shared" ref="J76:J81" si="22">AVERAGE(I75,I76)</f>
        <v>-0.53500000000000003</v>
      </c>
      <c r="K76" s="56">
        <f t="shared" ref="K76:K81" si="23">H76-H75</f>
        <v>9.7799999999999994</v>
      </c>
      <c r="L76" s="57">
        <f t="shared" si="21"/>
        <v>-5.2323000000000004</v>
      </c>
      <c r="M76" s="70"/>
      <c r="N76" s="70"/>
      <c r="O76" s="70"/>
      <c r="P76" s="64"/>
      <c r="Q76" s="54"/>
      <c r="R76" s="55"/>
      <c r="S76" s="55"/>
      <c r="T76" s="55"/>
      <c r="U76" s="55"/>
      <c r="V76" s="55"/>
    </row>
    <row r="77" spans="1:22" x14ac:dyDescent="0.25">
      <c r="A77" s="55"/>
      <c r="B77" s="56">
        <v>38</v>
      </c>
      <c r="C77" s="57">
        <v>-8.7309999999999999</v>
      </c>
      <c r="D77" s="57">
        <f t="shared" si="16"/>
        <v>-8.5335000000000001</v>
      </c>
      <c r="E77" s="56">
        <f t="shared" si="17"/>
        <v>4</v>
      </c>
      <c r="F77" s="57">
        <f t="shared" si="18"/>
        <v>-34.134</v>
      </c>
      <c r="G77" s="60"/>
      <c r="H77" s="54">
        <v>25</v>
      </c>
      <c r="I77" s="54">
        <v>-2.98</v>
      </c>
      <c r="J77" s="57">
        <f t="shared" si="22"/>
        <v>-2.98</v>
      </c>
      <c r="K77" s="56">
        <f t="shared" si="23"/>
        <v>9</v>
      </c>
      <c r="L77" s="57">
        <f t="shared" si="21"/>
        <v>-26.82</v>
      </c>
      <c r="M77" s="69"/>
      <c r="N77" s="71"/>
      <c r="O77" s="71"/>
      <c r="P77" s="64"/>
      <c r="Q77" s="54"/>
      <c r="R77" s="55"/>
      <c r="S77" s="55"/>
      <c r="T77" s="55"/>
      <c r="U77" s="55"/>
      <c r="V77" s="55"/>
    </row>
    <row r="78" spans="1:22" x14ac:dyDescent="0.25">
      <c r="A78" s="55"/>
      <c r="B78" s="56">
        <v>43</v>
      </c>
      <c r="C78" s="57">
        <v>-8.8409999999999993</v>
      </c>
      <c r="D78" s="57">
        <f t="shared" si="16"/>
        <v>-8.7859999999999996</v>
      </c>
      <c r="E78" s="56">
        <f t="shared" si="17"/>
        <v>5</v>
      </c>
      <c r="F78" s="57">
        <f t="shared" si="18"/>
        <v>-43.93</v>
      </c>
      <c r="G78" s="60"/>
      <c r="H78" s="56">
        <f>H77+9</f>
        <v>34</v>
      </c>
      <c r="I78" s="56">
        <f>I77</f>
        <v>-2.98</v>
      </c>
      <c r="J78" s="57">
        <f t="shared" si="22"/>
        <v>-2.98</v>
      </c>
      <c r="K78" s="56">
        <f t="shared" si="23"/>
        <v>9</v>
      </c>
      <c r="L78" s="57">
        <f t="shared" si="21"/>
        <v>-26.82</v>
      </c>
      <c r="M78" s="69"/>
      <c r="N78" s="71"/>
      <c r="O78" s="71"/>
      <c r="P78" s="64"/>
      <c r="Q78" s="54"/>
      <c r="R78" s="55"/>
      <c r="S78" s="55"/>
      <c r="T78" s="55"/>
      <c r="U78" s="55"/>
      <c r="V78" s="55"/>
    </row>
    <row r="79" spans="1:22" x14ac:dyDescent="0.25">
      <c r="A79" s="55"/>
      <c r="B79" s="56">
        <v>48</v>
      </c>
      <c r="C79" s="57">
        <v>-8.7319999999999993</v>
      </c>
      <c r="D79" s="57">
        <f t="shared" si="16"/>
        <v>-8.7865000000000002</v>
      </c>
      <c r="E79" s="56">
        <f t="shared" si="17"/>
        <v>5</v>
      </c>
      <c r="F79" s="57">
        <f t="shared" si="18"/>
        <v>-43.932500000000005</v>
      </c>
      <c r="G79" s="60"/>
      <c r="H79" s="56">
        <f>H78+(I79-I78)*2</f>
        <v>44.06</v>
      </c>
      <c r="I79" s="56">
        <v>2.0499999999999998</v>
      </c>
      <c r="J79" s="57">
        <f t="shared" si="22"/>
        <v>-0.46500000000000008</v>
      </c>
      <c r="K79" s="56">
        <f t="shared" si="23"/>
        <v>10.060000000000002</v>
      </c>
      <c r="L79" s="57">
        <f t="shared" si="21"/>
        <v>-4.6779000000000019</v>
      </c>
      <c r="M79" s="70"/>
      <c r="N79" s="70"/>
      <c r="O79" s="70"/>
      <c r="P79" s="55"/>
      <c r="Q79" s="54"/>
      <c r="R79" s="55"/>
      <c r="S79" s="55"/>
      <c r="T79" s="55"/>
      <c r="U79" s="55"/>
      <c r="V79" s="55"/>
    </row>
    <row r="80" spans="1:22" x14ac:dyDescent="0.25">
      <c r="A80" s="55"/>
      <c r="B80" s="56">
        <v>52</v>
      </c>
      <c r="C80" s="57">
        <v>-8.3209999999999997</v>
      </c>
      <c r="D80" s="57"/>
      <c r="E80" s="56"/>
      <c r="F80" s="57"/>
      <c r="G80" s="60"/>
      <c r="H80" s="56">
        <v>45</v>
      </c>
      <c r="I80" s="62">
        <v>2.0379999999999998</v>
      </c>
      <c r="J80" s="57">
        <f t="shared" si="22"/>
        <v>2.0439999999999996</v>
      </c>
      <c r="K80" s="56">
        <f t="shared" si="23"/>
        <v>0.93999999999999773</v>
      </c>
      <c r="L80" s="57">
        <f t="shared" si="21"/>
        <v>1.9213599999999951</v>
      </c>
      <c r="M80" s="70"/>
      <c r="N80" s="70"/>
      <c r="O80" s="70"/>
      <c r="P80" s="55"/>
      <c r="Q80" s="54"/>
      <c r="R80" s="55"/>
      <c r="S80" s="55"/>
      <c r="T80" s="55"/>
      <c r="U80" s="55"/>
      <c r="V80" s="55"/>
    </row>
    <row r="81" spans="1:22" x14ac:dyDescent="0.25">
      <c r="A81" s="55"/>
      <c r="B81" s="56">
        <v>56</v>
      </c>
      <c r="C81" s="57">
        <v>-8.0559999999999992</v>
      </c>
      <c r="D81" s="57"/>
      <c r="E81" s="56"/>
      <c r="F81" s="57"/>
      <c r="G81" s="60"/>
      <c r="H81" s="58">
        <v>50</v>
      </c>
      <c r="I81" s="58">
        <v>2.0249999999999999</v>
      </c>
      <c r="J81" s="57">
        <f t="shared" si="22"/>
        <v>2.0314999999999999</v>
      </c>
      <c r="K81" s="56">
        <f t="shared" si="23"/>
        <v>5</v>
      </c>
      <c r="L81" s="57">
        <f t="shared" si="21"/>
        <v>10.157499999999999</v>
      </c>
      <c r="M81" s="70"/>
      <c r="N81" s="70"/>
      <c r="O81" s="70"/>
      <c r="P81" s="55"/>
      <c r="Q81" s="54"/>
      <c r="R81" s="55"/>
      <c r="S81" s="55"/>
      <c r="T81" s="55"/>
      <c r="U81" s="55"/>
      <c r="V81" s="55"/>
    </row>
    <row r="82" spans="1:22" x14ac:dyDescent="0.25">
      <c r="A82" s="55"/>
      <c r="B82" s="56">
        <v>60</v>
      </c>
      <c r="C82" s="61">
        <v>-7.6020000000000003</v>
      </c>
      <c r="D82" s="57"/>
      <c r="E82" s="56"/>
      <c r="F82" s="57"/>
      <c r="G82" s="55"/>
      <c r="H82" s="58"/>
      <c r="I82" s="58"/>
      <c r="J82" s="57"/>
      <c r="K82" s="56"/>
      <c r="L82" s="57"/>
      <c r="M82" s="70"/>
      <c r="N82" s="70"/>
      <c r="O82" s="70"/>
      <c r="P82" s="55"/>
      <c r="Q82" s="54"/>
      <c r="R82" s="55"/>
      <c r="S82" s="55"/>
      <c r="T82" s="55"/>
      <c r="U82" s="55"/>
      <c r="V82" s="55"/>
    </row>
    <row r="83" spans="1:22" x14ac:dyDescent="0.25">
      <c r="A83" s="55"/>
      <c r="B83" s="58">
        <v>64</v>
      </c>
      <c r="C83" s="61">
        <v>-7.2469999999999999</v>
      </c>
      <c r="D83" s="57"/>
      <c r="E83" s="56"/>
      <c r="F83" s="57"/>
      <c r="G83" s="55"/>
      <c r="H83" s="58"/>
      <c r="I83" s="58"/>
      <c r="J83" s="57"/>
      <c r="K83" s="56"/>
      <c r="L83" s="57"/>
      <c r="M83" s="66"/>
      <c r="N83" s="71"/>
      <c r="O83" s="71"/>
      <c r="P83" s="55"/>
      <c r="Q83" s="55"/>
      <c r="R83" s="55"/>
      <c r="S83" s="55"/>
      <c r="T83" s="55"/>
      <c r="U83" s="55"/>
      <c r="V83" s="55"/>
    </row>
    <row r="84" spans="1:22" x14ac:dyDescent="0.25">
      <c r="A84" s="55"/>
      <c r="B84" s="58">
        <v>68</v>
      </c>
      <c r="C84" s="61">
        <v>-5.9020000000000001</v>
      </c>
      <c r="D84" s="57"/>
      <c r="E84" s="56"/>
      <c r="F84" s="57"/>
      <c r="G84" s="55"/>
      <c r="H84" s="58"/>
      <c r="I84" s="58"/>
      <c r="J84" s="57"/>
      <c r="K84" s="56"/>
      <c r="L84" s="57"/>
      <c r="M84" s="66"/>
      <c r="N84" s="68"/>
      <c r="O84" s="68"/>
      <c r="P84" s="55"/>
      <c r="Q84" s="55"/>
      <c r="R84" s="55"/>
      <c r="S84" s="55"/>
      <c r="T84" s="55"/>
      <c r="U84" s="55"/>
      <c r="V84" s="55"/>
    </row>
    <row r="85" spans="1:22" x14ac:dyDescent="0.25">
      <c r="A85" s="55"/>
      <c r="B85" s="58">
        <v>72</v>
      </c>
      <c r="C85" s="72">
        <v>-4.4560000000000004</v>
      </c>
      <c r="D85" s="55"/>
      <c r="E85" s="55"/>
      <c r="F85" s="55"/>
      <c r="G85" s="55"/>
      <c r="H85" s="55"/>
      <c r="I85" s="66"/>
      <c r="J85" s="55"/>
      <c r="K85" s="55"/>
      <c r="L85" s="55"/>
      <c r="M85" s="66"/>
      <c r="N85" s="55"/>
      <c r="O85" s="55"/>
      <c r="P85" s="55"/>
      <c r="Q85" s="55"/>
      <c r="R85" s="55"/>
      <c r="S85" s="55"/>
      <c r="T85" s="55"/>
      <c r="U85" s="55"/>
      <c r="V85" s="55"/>
    </row>
    <row r="86" spans="1:22" x14ac:dyDescent="0.25">
      <c r="A86" s="55"/>
      <c r="B86" s="58">
        <v>74</v>
      </c>
      <c r="C86" s="72">
        <v>-3.141</v>
      </c>
      <c r="D86" s="55"/>
      <c r="E86" s="55"/>
      <c r="F86" s="55"/>
      <c r="G86" s="55"/>
      <c r="H86" s="55"/>
      <c r="I86" s="66"/>
      <c r="J86" s="55"/>
      <c r="K86" s="55"/>
      <c r="L86" s="55"/>
      <c r="M86" s="66"/>
      <c r="N86" s="55"/>
      <c r="O86" s="55"/>
      <c r="P86" s="55"/>
      <c r="Q86" s="55"/>
      <c r="R86" s="55"/>
      <c r="S86" s="55"/>
      <c r="T86" s="55"/>
      <c r="U86" s="55"/>
      <c r="V86" s="55"/>
    </row>
    <row r="87" spans="1:22" x14ac:dyDescent="0.25">
      <c r="A87" s="55"/>
      <c r="B87" s="58">
        <v>76</v>
      </c>
      <c r="C87" s="72">
        <v>0.51400000000000001</v>
      </c>
      <c r="D87" s="55"/>
      <c r="E87" s="55"/>
      <c r="F87" s="55"/>
      <c r="G87" s="55"/>
      <c r="H87" s="55"/>
      <c r="I87" s="66"/>
      <c r="J87" s="55"/>
      <c r="K87" s="55"/>
      <c r="L87" s="55"/>
      <c r="M87" s="66" t="s">
        <v>19</v>
      </c>
      <c r="N87" s="55"/>
      <c r="O87" s="55"/>
      <c r="P87" s="55"/>
      <c r="Q87" s="55"/>
      <c r="R87" s="55"/>
      <c r="S87" s="55"/>
      <c r="T87" s="55"/>
      <c r="U87" s="55"/>
      <c r="V87" s="55"/>
    </row>
    <row r="88" spans="1:22" x14ac:dyDescent="0.25">
      <c r="A88" s="55"/>
      <c r="B88" s="58">
        <v>80</v>
      </c>
      <c r="C88" s="72">
        <v>0.51900000000000002</v>
      </c>
      <c r="D88" s="55"/>
      <c r="E88" s="55"/>
      <c r="F88" s="55"/>
      <c r="G88" s="55"/>
      <c r="H88" s="55"/>
      <c r="I88" s="66"/>
      <c r="J88" s="55"/>
      <c r="K88" s="55"/>
      <c r="L88" s="55"/>
      <c r="M88" s="66"/>
      <c r="N88" s="55"/>
      <c r="O88" s="55"/>
      <c r="P88" s="55"/>
      <c r="Q88" s="55"/>
      <c r="R88" s="55"/>
      <c r="S88" s="55"/>
      <c r="T88" s="55"/>
      <c r="U88" s="55"/>
      <c r="V88" s="55"/>
    </row>
    <row r="89" spans="1:22" x14ac:dyDescent="0.25">
      <c r="A89" s="55"/>
      <c r="B89" s="58">
        <v>85</v>
      </c>
      <c r="C89" s="72">
        <v>0.52400000000000002</v>
      </c>
      <c r="D89" s="55"/>
      <c r="E89" s="55"/>
      <c r="F89" s="55"/>
      <c r="G89" s="55"/>
      <c r="H89" s="55"/>
      <c r="I89" s="66"/>
      <c r="J89" s="55"/>
      <c r="K89" s="55"/>
      <c r="L89" s="55"/>
      <c r="M89" s="70" t="s">
        <v>26</v>
      </c>
      <c r="N89" s="55"/>
      <c r="O89" s="55"/>
      <c r="P89" s="55"/>
      <c r="Q89" s="55"/>
      <c r="R89" s="55"/>
      <c r="S89" s="55"/>
      <c r="T89" s="55"/>
      <c r="U89" s="55"/>
      <c r="V89" s="55"/>
    </row>
  </sheetData>
  <mergeCells count="9">
    <mergeCell ref="A1:T1"/>
    <mergeCell ref="G65:H65"/>
    <mergeCell ref="B66:F66"/>
    <mergeCell ref="H66:L66"/>
    <mergeCell ref="A3:P3"/>
    <mergeCell ref="B4:F4"/>
    <mergeCell ref="H4:L4"/>
    <mergeCell ref="A30:R30"/>
    <mergeCell ref="A64:R64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V90"/>
  <sheetViews>
    <sheetView view="pageBreakPreview" zoomScale="60" zoomScaleNormal="100" workbookViewId="0">
      <selection activeCell="AA28" sqref="AA28"/>
    </sheetView>
  </sheetViews>
  <sheetFormatPr defaultRowHeight="13.2" x14ac:dyDescent="0.25"/>
  <cols>
    <col min="1" max="1" width="2.44140625" style="5" customWidth="1"/>
    <col min="2" max="2" width="8.109375" style="22" customWidth="1"/>
    <col min="3" max="3" width="8.5546875" style="46" customWidth="1"/>
    <col min="4" max="6" width="8.109375" style="5" hidden="1" customWidth="1"/>
    <col min="7" max="7" width="7.5546875" style="5" hidden="1" customWidth="1"/>
    <col min="8" max="8" width="7.44140625" style="5" hidden="1" customWidth="1"/>
    <col min="9" max="9" width="7.44140625" style="25" hidden="1" customWidth="1"/>
    <col min="10" max="12" width="7.44140625" style="5" hidden="1" customWidth="1"/>
    <col min="13" max="13" width="11.109375" style="5" customWidth="1"/>
    <col min="14" max="16" width="10.109375" style="5" customWidth="1"/>
    <col min="17" max="17" width="8.6640625" style="5" customWidth="1"/>
    <col min="18" max="19" width="8.88671875" style="5"/>
    <col min="20" max="20" width="10.44140625" style="5" customWidth="1"/>
    <col min="21" max="258" width="8.88671875" style="5"/>
    <col min="259" max="263" width="8.109375" style="5" customWidth="1"/>
    <col min="264" max="264" width="2.88671875" style="5" customWidth="1"/>
    <col min="265" max="269" width="7.44140625" style="5" customWidth="1"/>
    <col min="270" max="272" width="10.109375" style="5" customWidth="1"/>
    <col min="273" max="273" width="8.6640625" style="5" customWidth="1"/>
    <col min="274" max="514" width="8.88671875" style="5"/>
    <col min="515" max="519" width="8.109375" style="5" customWidth="1"/>
    <col min="520" max="520" width="2.88671875" style="5" customWidth="1"/>
    <col min="521" max="525" width="7.44140625" style="5" customWidth="1"/>
    <col min="526" max="528" width="10.109375" style="5" customWidth="1"/>
    <col min="529" max="529" width="8.6640625" style="5" customWidth="1"/>
    <col min="530" max="770" width="8.88671875" style="5"/>
    <col min="771" max="775" width="8.109375" style="5" customWidth="1"/>
    <col min="776" max="776" width="2.88671875" style="5" customWidth="1"/>
    <col min="777" max="781" width="7.44140625" style="5" customWidth="1"/>
    <col min="782" max="784" width="10.109375" style="5" customWidth="1"/>
    <col min="785" max="785" width="8.6640625" style="5" customWidth="1"/>
    <col min="786" max="1026" width="8.88671875" style="5"/>
    <col min="1027" max="1031" width="8.109375" style="5" customWidth="1"/>
    <col min="1032" max="1032" width="2.88671875" style="5" customWidth="1"/>
    <col min="1033" max="1037" width="7.44140625" style="5" customWidth="1"/>
    <col min="1038" max="1040" width="10.109375" style="5" customWidth="1"/>
    <col min="1041" max="1041" width="8.6640625" style="5" customWidth="1"/>
    <col min="1042" max="1282" width="8.88671875" style="5"/>
    <col min="1283" max="1287" width="8.109375" style="5" customWidth="1"/>
    <col min="1288" max="1288" width="2.88671875" style="5" customWidth="1"/>
    <col min="1289" max="1293" width="7.44140625" style="5" customWidth="1"/>
    <col min="1294" max="1296" width="10.109375" style="5" customWidth="1"/>
    <col min="1297" max="1297" width="8.6640625" style="5" customWidth="1"/>
    <col min="1298" max="1538" width="8.88671875" style="5"/>
    <col min="1539" max="1543" width="8.109375" style="5" customWidth="1"/>
    <col min="1544" max="1544" width="2.88671875" style="5" customWidth="1"/>
    <col min="1545" max="1549" width="7.44140625" style="5" customWidth="1"/>
    <col min="1550" max="1552" width="10.109375" style="5" customWidth="1"/>
    <col min="1553" max="1553" width="8.6640625" style="5" customWidth="1"/>
    <col min="1554" max="1794" width="8.88671875" style="5"/>
    <col min="1795" max="1799" width="8.109375" style="5" customWidth="1"/>
    <col min="1800" max="1800" width="2.88671875" style="5" customWidth="1"/>
    <col min="1801" max="1805" width="7.44140625" style="5" customWidth="1"/>
    <col min="1806" max="1808" width="10.109375" style="5" customWidth="1"/>
    <col min="1809" max="1809" width="8.6640625" style="5" customWidth="1"/>
    <col min="1810" max="2050" width="8.88671875" style="5"/>
    <col min="2051" max="2055" width="8.109375" style="5" customWidth="1"/>
    <col min="2056" max="2056" width="2.88671875" style="5" customWidth="1"/>
    <col min="2057" max="2061" width="7.44140625" style="5" customWidth="1"/>
    <col min="2062" max="2064" width="10.109375" style="5" customWidth="1"/>
    <col min="2065" max="2065" width="8.6640625" style="5" customWidth="1"/>
    <col min="2066" max="2306" width="8.88671875" style="5"/>
    <col min="2307" max="2311" width="8.109375" style="5" customWidth="1"/>
    <col min="2312" max="2312" width="2.88671875" style="5" customWidth="1"/>
    <col min="2313" max="2317" width="7.44140625" style="5" customWidth="1"/>
    <col min="2318" max="2320" width="10.109375" style="5" customWidth="1"/>
    <col min="2321" max="2321" width="8.6640625" style="5" customWidth="1"/>
    <col min="2322" max="2562" width="8.88671875" style="5"/>
    <col min="2563" max="2567" width="8.109375" style="5" customWidth="1"/>
    <col min="2568" max="2568" width="2.88671875" style="5" customWidth="1"/>
    <col min="2569" max="2573" width="7.44140625" style="5" customWidth="1"/>
    <col min="2574" max="2576" width="10.109375" style="5" customWidth="1"/>
    <col min="2577" max="2577" width="8.6640625" style="5" customWidth="1"/>
    <col min="2578" max="2818" width="8.88671875" style="5"/>
    <col min="2819" max="2823" width="8.109375" style="5" customWidth="1"/>
    <col min="2824" max="2824" width="2.88671875" style="5" customWidth="1"/>
    <col min="2825" max="2829" width="7.44140625" style="5" customWidth="1"/>
    <col min="2830" max="2832" width="10.109375" style="5" customWidth="1"/>
    <col min="2833" max="2833" width="8.6640625" style="5" customWidth="1"/>
    <col min="2834" max="3074" width="8.88671875" style="5"/>
    <col min="3075" max="3079" width="8.109375" style="5" customWidth="1"/>
    <col min="3080" max="3080" width="2.88671875" style="5" customWidth="1"/>
    <col min="3081" max="3085" width="7.44140625" style="5" customWidth="1"/>
    <col min="3086" max="3088" width="10.109375" style="5" customWidth="1"/>
    <col min="3089" max="3089" width="8.6640625" style="5" customWidth="1"/>
    <col min="3090" max="3330" width="8.88671875" style="5"/>
    <col min="3331" max="3335" width="8.109375" style="5" customWidth="1"/>
    <col min="3336" max="3336" width="2.88671875" style="5" customWidth="1"/>
    <col min="3337" max="3341" width="7.44140625" style="5" customWidth="1"/>
    <col min="3342" max="3344" width="10.109375" style="5" customWidth="1"/>
    <col min="3345" max="3345" width="8.6640625" style="5" customWidth="1"/>
    <col min="3346" max="3586" width="8.88671875" style="5"/>
    <col min="3587" max="3591" width="8.109375" style="5" customWidth="1"/>
    <col min="3592" max="3592" width="2.88671875" style="5" customWidth="1"/>
    <col min="3593" max="3597" width="7.44140625" style="5" customWidth="1"/>
    <col min="3598" max="3600" width="10.109375" style="5" customWidth="1"/>
    <col min="3601" max="3601" width="8.6640625" style="5" customWidth="1"/>
    <col min="3602" max="3842" width="8.88671875" style="5"/>
    <col min="3843" max="3847" width="8.109375" style="5" customWidth="1"/>
    <col min="3848" max="3848" width="2.88671875" style="5" customWidth="1"/>
    <col min="3849" max="3853" width="7.44140625" style="5" customWidth="1"/>
    <col min="3854" max="3856" width="10.109375" style="5" customWidth="1"/>
    <col min="3857" max="3857" width="8.6640625" style="5" customWidth="1"/>
    <col min="3858" max="4098" width="8.88671875" style="5"/>
    <col min="4099" max="4103" width="8.109375" style="5" customWidth="1"/>
    <col min="4104" max="4104" width="2.88671875" style="5" customWidth="1"/>
    <col min="4105" max="4109" width="7.44140625" style="5" customWidth="1"/>
    <col min="4110" max="4112" width="10.109375" style="5" customWidth="1"/>
    <col min="4113" max="4113" width="8.6640625" style="5" customWidth="1"/>
    <col min="4114" max="4354" width="8.88671875" style="5"/>
    <col min="4355" max="4359" width="8.109375" style="5" customWidth="1"/>
    <col min="4360" max="4360" width="2.88671875" style="5" customWidth="1"/>
    <col min="4361" max="4365" width="7.44140625" style="5" customWidth="1"/>
    <col min="4366" max="4368" width="10.109375" style="5" customWidth="1"/>
    <col min="4369" max="4369" width="8.6640625" style="5" customWidth="1"/>
    <col min="4370" max="4610" width="8.88671875" style="5"/>
    <col min="4611" max="4615" width="8.109375" style="5" customWidth="1"/>
    <col min="4616" max="4616" width="2.88671875" style="5" customWidth="1"/>
    <col min="4617" max="4621" width="7.44140625" style="5" customWidth="1"/>
    <col min="4622" max="4624" width="10.109375" style="5" customWidth="1"/>
    <col min="4625" max="4625" width="8.6640625" style="5" customWidth="1"/>
    <col min="4626" max="4866" width="8.88671875" style="5"/>
    <col min="4867" max="4871" width="8.109375" style="5" customWidth="1"/>
    <col min="4872" max="4872" width="2.88671875" style="5" customWidth="1"/>
    <col min="4873" max="4877" width="7.44140625" style="5" customWidth="1"/>
    <col min="4878" max="4880" width="10.109375" style="5" customWidth="1"/>
    <col min="4881" max="4881" width="8.6640625" style="5" customWidth="1"/>
    <col min="4882" max="5122" width="8.88671875" style="5"/>
    <col min="5123" max="5127" width="8.109375" style="5" customWidth="1"/>
    <col min="5128" max="5128" width="2.88671875" style="5" customWidth="1"/>
    <col min="5129" max="5133" width="7.44140625" style="5" customWidth="1"/>
    <col min="5134" max="5136" width="10.109375" style="5" customWidth="1"/>
    <col min="5137" max="5137" width="8.6640625" style="5" customWidth="1"/>
    <col min="5138" max="5378" width="8.88671875" style="5"/>
    <col min="5379" max="5383" width="8.109375" style="5" customWidth="1"/>
    <col min="5384" max="5384" width="2.88671875" style="5" customWidth="1"/>
    <col min="5385" max="5389" width="7.44140625" style="5" customWidth="1"/>
    <col min="5390" max="5392" width="10.109375" style="5" customWidth="1"/>
    <col min="5393" max="5393" width="8.6640625" style="5" customWidth="1"/>
    <col min="5394" max="5634" width="8.88671875" style="5"/>
    <col min="5635" max="5639" width="8.109375" style="5" customWidth="1"/>
    <col min="5640" max="5640" width="2.88671875" style="5" customWidth="1"/>
    <col min="5641" max="5645" width="7.44140625" style="5" customWidth="1"/>
    <col min="5646" max="5648" width="10.109375" style="5" customWidth="1"/>
    <col min="5649" max="5649" width="8.6640625" style="5" customWidth="1"/>
    <col min="5650" max="5890" width="8.88671875" style="5"/>
    <col min="5891" max="5895" width="8.109375" style="5" customWidth="1"/>
    <col min="5896" max="5896" width="2.88671875" style="5" customWidth="1"/>
    <col min="5897" max="5901" width="7.44140625" style="5" customWidth="1"/>
    <col min="5902" max="5904" width="10.109375" style="5" customWidth="1"/>
    <col min="5905" max="5905" width="8.6640625" style="5" customWidth="1"/>
    <col min="5906" max="6146" width="8.88671875" style="5"/>
    <col min="6147" max="6151" width="8.109375" style="5" customWidth="1"/>
    <col min="6152" max="6152" width="2.88671875" style="5" customWidth="1"/>
    <col min="6153" max="6157" width="7.44140625" style="5" customWidth="1"/>
    <col min="6158" max="6160" width="10.109375" style="5" customWidth="1"/>
    <col min="6161" max="6161" width="8.6640625" style="5" customWidth="1"/>
    <col min="6162" max="6402" width="8.88671875" style="5"/>
    <col min="6403" max="6407" width="8.109375" style="5" customWidth="1"/>
    <col min="6408" max="6408" width="2.88671875" style="5" customWidth="1"/>
    <col min="6409" max="6413" width="7.44140625" style="5" customWidth="1"/>
    <col min="6414" max="6416" width="10.109375" style="5" customWidth="1"/>
    <col min="6417" max="6417" width="8.6640625" style="5" customWidth="1"/>
    <col min="6418" max="6658" width="8.88671875" style="5"/>
    <col min="6659" max="6663" width="8.109375" style="5" customWidth="1"/>
    <col min="6664" max="6664" width="2.88671875" style="5" customWidth="1"/>
    <col min="6665" max="6669" width="7.44140625" style="5" customWidth="1"/>
    <col min="6670" max="6672" width="10.109375" style="5" customWidth="1"/>
    <col min="6673" max="6673" width="8.6640625" style="5" customWidth="1"/>
    <col min="6674" max="6914" width="8.88671875" style="5"/>
    <col min="6915" max="6919" width="8.109375" style="5" customWidth="1"/>
    <col min="6920" max="6920" width="2.88671875" style="5" customWidth="1"/>
    <col min="6921" max="6925" width="7.44140625" style="5" customWidth="1"/>
    <col min="6926" max="6928" width="10.109375" style="5" customWidth="1"/>
    <col min="6929" max="6929" width="8.6640625" style="5" customWidth="1"/>
    <col min="6930" max="7170" width="8.88671875" style="5"/>
    <col min="7171" max="7175" width="8.109375" style="5" customWidth="1"/>
    <col min="7176" max="7176" width="2.88671875" style="5" customWidth="1"/>
    <col min="7177" max="7181" width="7.44140625" style="5" customWidth="1"/>
    <col min="7182" max="7184" width="10.109375" style="5" customWidth="1"/>
    <col min="7185" max="7185" width="8.6640625" style="5" customWidth="1"/>
    <col min="7186" max="7426" width="8.88671875" style="5"/>
    <col min="7427" max="7431" width="8.109375" style="5" customWidth="1"/>
    <col min="7432" max="7432" width="2.88671875" style="5" customWidth="1"/>
    <col min="7433" max="7437" width="7.44140625" style="5" customWidth="1"/>
    <col min="7438" max="7440" width="10.109375" style="5" customWidth="1"/>
    <col min="7441" max="7441" width="8.6640625" style="5" customWidth="1"/>
    <col min="7442" max="7682" width="8.88671875" style="5"/>
    <col min="7683" max="7687" width="8.109375" style="5" customWidth="1"/>
    <col min="7688" max="7688" width="2.88671875" style="5" customWidth="1"/>
    <col min="7689" max="7693" width="7.44140625" style="5" customWidth="1"/>
    <col min="7694" max="7696" width="10.109375" style="5" customWidth="1"/>
    <col min="7697" max="7697" width="8.6640625" style="5" customWidth="1"/>
    <col min="7698" max="7938" width="8.88671875" style="5"/>
    <col min="7939" max="7943" width="8.109375" style="5" customWidth="1"/>
    <col min="7944" max="7944" width="2.88671875" style="5" customWidth="1"/>
    <col min="7945" max="7949" width="7.44140625" style="5" customWidth="1"/>
    <col min="7950" max="7952" width="10.109375" style="5" customWidth="1"/>
    <col min="7953" max="7953" width="8.6640625" style="5" customWidth="1"/>
    <col min="7954" max="8194" width="8.88671875" style="5"/>
    <col min="8195" max="8199" width="8.109375" style="5" customWidth="1"/>
    <col min="8200" max="8200" width="2.88671875" style="5" customWidth="1"/>
    <col min="8201" max="8205" width="7.44140625" style="5" customWidth="1"/>
    <col min="8206" max="8208" width="10.109375" style="5" customWidth="1"/>
    <col min="8209" max="8209" width="8.6640625" style="5" customWidth="1"/>
    <col min="8210" max="8450" width="8.88671875" style="5"/>
    <col min="8451" max="8455" width="8.109375" style="5" customWidth="1"/>
    <col min="8456" max="8456" width="2.88671875" style="5" customWidth="1"/>
    <col min="8457" max="8461" width="7.44140625" style="5" customWidth="1"/>
    <col min="8462" max="8464" width="10.109375" style="5" customWidth="1"/>
    <col min="8465" max="8465" width="8.6640625" style="5" customWidth="1"/>
    <col min="8466" max="8706" width="8.88671875" style="5"/>
    <col min="8707" max="8711" width="8.109375" style="5" customWidth="1"/>
    <col min="8712" max="8712" width="2.88671875" style="5" customWidth="1"/>
    <col min="8713" max="8717" width="7.44140625" style="5" customWidth="1"/>
    <col min="8718" max="8720" width="10.109375" style="5" customWidth="1"/>
    <col min="8721" max="8721" width="8.6640625" style="5" customWidth="1"/>
    <col min="8722" max="8962" width="8.88671875" style="5"/>
    <col min="8963" max="8967" width="8.109375" style="5" customWidth="1"/>
    <col min="8968" max="8968" width="2.88671875" style="5" customWidth="1"/>
    <col min="8969" max="8973" width="7.44140625" style="5" customWidth="1"/>
    <col min="8974" max="8976" width="10.109375" style="5" customWidth="1"/>
    <col min="8977" max="8977" width="8.6640625" style="5" customWidth="1"/>
    <col min="8978" max="9218" width="8.88671875" style="5"/>
    <col min="9219" max="9223" width="8.109375" style="5" customWidth="1"/>
    <col min="9224" max="9224" width="2.88671875" style="5" customWidth="1"/>
    <col min="9225" max="9229" width="7.44140625" style="5" customWidth="1"/>
    <col min="9230" max="9232" width="10.109375" style="5" customWidth="1"/>
    <col min="9233" max="9233" width="8.6640625" style="5" customWidth="1"/>
    <col min="9234" max="9474" width="8.88671875" style="5"/>
    <col min="9475" max="9479" width="8.109375" style="5" customWidth="1"/>
    <col min="9480" max="9480" width="2.88671875" style="5" customWidth="1"/>
    <col min="9481" max="9485" width="7.44140625" style="5" customWidth="1"/>
    <col min="9486" max="9488" width="10.109375" style="5" customWidth="1"/>
    <col min="9489" max="9489" width="8.6640625" style="5" customWidth="1"/>
    <col min="9490" max="9730" width="8.88671875" style="5"/>
    <col min="9731" max="9735" width="8.109375" style="5" customWidth="1"/>
    <col min="9736" max="9736" width="2.88671875" style="5" customWidth="1"/>
    <col min="9737" max="9741" width="7.44140625" style="5" customWidth="1"/>
    <col min="9742" max="9744" width="10.109375" style="5" customWidth="1"/>
    <col min="9745" max="9745" width="8.6640625" style="5" customWidth="1"/>
    <col min="9746" max="9986" width="8.88671875" style="5"/>
    <col min="9987" max="9991" width="8.109375" style="5" customWidth="1"/>
    <col min="9992" max="9992" width="2.88671875" style="5" customWidth="1"/>
    <col min="9993" max="9997" width="7.44140625" style="5" customWidth="1"/>
    <col min="9998" max="10000" width="10.109375" style="5" customWidth="1"/>
    <col min="10001" max="10001" width="8.6640625" style="5" customWidth="1"/>
    <col min="10002" max="10242" width="8.88671875" style="5"/>
    <col min="10243" max="10247" width="8.109375" style="5" customWidth="1"/>
    <col min="10248" max="10248" width="2.88671875" style="5" customWidth="1"/>
    <col min="10249" max="10253" width="7.44140625" style="5" customWidth="1"/>
    <col min="10254" max="10256" width="10.109375" style="5" customWidth="1"/>
    <col min="10257" max="10257" width="8.6640625" style="5" customWidth="1"/>
    <col min="10258" max="10498" width="8.88671875" style="5"/>
    <col min="10499" max="10503" width="8.109375" style="5" customWidth="1"/>
    <col min="10504" max="10504" width="2.88671875" style="5" customWidth="1"/>
    <col min="10505" max="10509" width="7.44140625" style="5" customWidth="1"/>
    <col min="10510" max="10512" width="10.109375" style="5" customWidth="1"/>
    <col min="10513" max="10513" width="8.6640625" style="5" customWidth="1"/>
    <col min="10514" max="10754" width="8.88671875" style="5"/>
    <col min="10755" max="10759" width="8.109375" style="5" customWidth="1"/>
    <col min="10760" max="10760" width="2.88671875" style="5" customWidth="1"/>
    <col min="10761" max="10765" width="7.44140625" style="5" customWidth="1"/>
    <col min="10766" max="10768" width="10.109375" style="5" customWidth="1"/>
    <col min="10769" max="10769" width="8.6640625" style="5" customWidth="1"/>
    <col min="10770" max="11010" width="8.88671875" style="5"/>
    <col min="11011" max="11015" width="8.109375" style="5" customWidth="1"/>
    <col min="11016" max="11016" width="2.88671875" style="5" customWidth="1"/>
    <col min="11017" max="11021" width="7.44140625" style="5" customWidth="1"/>
    <col min="11022" max="11024" width="10.109375" style="5" customWidth="1"/>
    <col min="11025" max="11025" width="8.6640625" style="5" customWidth="1"/>
    <col min="11026" max="11266" width="8.88671875" style="5"/>
    <col min="11267" max="11271" width="8.109375" style="5" customWidth="1"/>
    <col min="11272" max="11272" width="2.88671875" style="5" customWidth="1"/>
    <col min="11273" max="11277" width="7.44140625" style="5" customWidth="1"/>
    <col min="11278" max="11280" width="10.109375" style="5" customWidth="1"/>
    <col min="11281" max="11281" width="8.6640625" style="5" customWidth="1"/>
    <col min="11282" max="11522" width="8.88671875" style="5"/>
    <col min="11523" max="11527" width="8.109375" style="5" customWidth="1"/>
    <col min="11528" max="11528" width="2.88671875" style="5" customWidth="1"/>
    <col min="11529" max="11533" width="7.44140625" style="5" customWidth="1"/>
    <col min="11534" max="11536" width="10.109375" style="5" customWidth="1"/>
    <col min="11537" max="11537" width="8.6640625" style="5" customWidth="1"/>
    <col min="11538" max="11778" width="8.88671875" style="5"/>
    <col min="11779" max="11783" width="8.109375" style="5" customWidth="1"/>
    <col min="11784" max="11784" width="2.88671875" style="5" customWidth="1"/>
    <col min="11785" max="11789" width="7.44140625" style="5" customWidth="1"/>
    <col min="11790" max="11792" width="10.109375" style="5" customWidth="1"/>
    <col min="11793" max="11793" width="8.6640625" style="5" customWidth="1"/>
    <col min="11794" max="12034" width="8.88671875" style="5"/>
    <col min="12035" max="12039" width="8.109375" style="5" customWidth="1"/>
    <col min="12040" max="12040" width="2.88671875" style="5" customWidth="1"/>
    <col min="12041" max="12045" width="7.44140625" style="5" customWidth="1"/>
    <col min="12046" max="12048" width="10.109375" style="5" customWidth="1"/>
    <col min="12049" max="12049" width="8.6640625" style="5" customWidth="1"/>
    <col min="12050" max="12290" width="8.88671875" style="5"/>
    <col min="12291" max="12295" width="8.109375" style="5" customWidth="1"/>
    <col min="12296" max="12296" width="2.88671875" style="5" customWidth="1"/>
    <col min="12297" max="12301" width="7.44140625" style="5" customWidth="1"/>
    <col min="12302" max="12304" width="10.109375" style="5" customWidth="1"/>
    <col min="12305" max="12305" width="8.6640625" style="5" customWidth="1"/>
    <col min="12306" max="12546" width="8.88671875" style="5"/>
    <col min="12547" max="12551" width="8.109375" style="5" customWidth="1"/>
    <col min="12552" max="12552" width="2.88671875" style="5" customWidth="1"/>
    <col min="12553" max="12557" width="7.44140625" style="5" customWidth="1"/>
    <col min="12558" max="12560" width="10.109375" style="5" customWidth="1"/>
    <col min="12561" max="12561" width="8.6640625" style="5" customWidth="1"/>
    <col min="12562" max="12802" width="8.88671875" style="5"/>
    <col min="12803" max="12807" width="8.109375" style="5" customWidth="1"/>
    <col min="12808" max="12808" width="2.88671875" style="5" customWidth="1"/>
    <col min="12809" max="12813" width="7.44140625" style="5" customWidth="1"/>
    <col min="12814" max="12816" width="10.109375" style="5" customWidth="1"/>
    <col min="12817" max="12817" width="8.6640625" style="5" customWidth="1"/>
    <col min="12818" max="13058" width="8.88671875" style="5"/>
    <col min="13059" max="13063" width="8.109375" style="5" customWidth="1"/>
    <col min="13064" max="13064" width="2.88671875" style="5" customWidth="1"/>
    <col min="13065" max="13069" width="7.44140625" style="5" customWidth="1"/>
    <col min="13070" max="13072" width="10.109375" style="5" customWidth="1"/>
    <col min="13073" max="13073" width="8.6640625" style="5" customWidth="1"/>
    <col min="13074" max="13314" width="8.88671875" style="5"/>
    <col min="13315" max="13319" width="8.109375" style="5" customWidth="1"/>
    <col min="13320" max="13320" width="2.88671875" style="5" customWidth="1"/>
    <col min="13321" max="13325" width="7.44140625" style="5" customWidth="1"/>
    <col min="13326" max="13328" width="10.109375" style="5" customWidth="1"/>
    <col min="13329" max="13329" width="8.6640625" style="5" customWidth="1"/>
    <col min="13330" max="13570" width="8.88671875" style="5"/>
    <col min="13571" max="13575" width="8.109375" style="5" customWidth="1"/>
    <col min="13576" max="13576" width="2.88671875" style="5" customWidth="1"/>
    <col min="13577" max="13581" width="7.44140625" style="5" customWidth="1"/>
    <col min="13582" max="13584" width="10.109375" style="5" customWidth="1"/>
    <col min="13585" max="13585" width="8.6640625" style="5" customWidth="1"/>
    <col min="13586" max="13826" width="8.88671875" style="5"/>
    <col min="13827" max="13831" width="8.109375" style="5" customWidth="1"/>
    <col min="13832" max="13832" width="2.88671875" style="5" customWidth="1"/>
    <col min="13833" max="13837" width="7.44140625" style="5" customWidth="1"/>
    <col min="13838" max="13840" width="10.109375" style="5" customWidth="1"/>
    <col min="13841" max="13841" width="8.6640625" style="5" customWidth="1"/>
    <col min="13842" max="14082" width="8.88671875" style="5"/>
    <col min="14083" max="14087" width="8.109375" style="5" customWidth="1"/>
    <col min="14088" max="14088" width="2.88671875" style="5" customWidth="1"/>
    <col min="14089" max="14093" width="7.44140625" style="5" customWidth="1"/>
    <col min="14094" max="14096" width="10.109375" style="5" customWidth="1"/>
    <col min="14097" max="14097" width="8.6640625" style="5" customWidth="1"/>
    <col min="14098" max="14338" width="8.88671875" style="5"/>
    <col min="14339" max="14343" width="8.109375" style="5" customWidth="1"/>
    <col min="14344" max="14344" width="2.88671875" style="5" customWidth="1"/>
    <col min="14345" max="14349" width="7.44140625" style="5" customWidth="1"/>
    <col min="14350" max="14352" width="10.109375" style="5" customWidth="1"/>
    <col min="14353" max="14353" width="8.6640625" style="5" customWidth="1"/>
    <col min="14354" max="14594" width="8.88671875" style="5"/>
    <col min="14595" max="14599" width="8.109375" style="5" customWidth="1"/>
    <col min="14600" max="14600" width="2.88671875" style="5" customWidth="1"/>
    <col min="14601" max="14605" width="7.44140625" style="5" customWidth="1"/>
    <col min="14606" max="14608" width="10.109375" style="5" customWidth="1"/>
    <col min="14609" max="14609" width="8.6640625" style="5" customWidth="1"/>
    <col min="14610" max="14850" width="8.88671875" style="5"/>
    <col min="14851" max="14855" width="8.109375" style="5" customWidth="1"/>
    <col min="14856" max="14856" width="2.88671875" style="5" customWidth="1"/>
    <col min="14857" max="14861" width="7.44140625" style="5" customWidth="1"/>
    <col min="14862" max="14864" width="10.109375" style="5" customWidth="1"/>
    <col min="14865" max="14865" width="8.6640625" style="5" customWidth="1"/>
    <col min="14866" max="15106" width="8.88671875" style="5"/>
    <col min="15107" max="15111" width="8.109375" style="5" customWidth="1"/>
    <col min="15112" max="15112" width="2.88671875" style="5" customWidth="1"/>
    <col min="15113" max="15117" width="7.44140625" style="5" customWidth="1"/>
    <col min="15118" max="15120" width="10.109375" style="5" customWidth="1"/>
    <col min="15121" max="15121" width="8.6640625" style="5" customWidth="1"/>
    <col min="15122" max="15362" width="8.88671875" style="5"/>
    <col min="15363" max="15367" width="8.109375" style="5" customWidth="1"/>
    <col min="15368" max="15368" width="2.88671875" style="5" customWidth="1"/>
    <col min="15369" max="15373" width="7.44140625" style="5" customWidth="1"/>
    <col min="15374" max="15376" width="10.109375" style="5" customWidth="1"/>
    <col min="15377" max="15377" width="8.6640625" style="5" customWidth="1"/>
    <col min="15378" max="15618" width="8.88671875" style="5"/>
    <col min="15619" max="15623" width="8.109375" style="5" customWidth="1"/>
    <col min="15624" max="15624" width="2.88671875" style="5" customWidth="1"/>
    <col min="15625" max="15629" width="7.44140625" style="5" customWidth="1"/>
    <col min="15630" max="15632" width="10.109375" style="5" customWidth="1"/>
    <col min="15633" max="15633" width="8.6640625" style="5" customWidth="1"/>
    <col min="15634" max="15874" width="8.88671875" style="5"/>
    <col min="15875" max="15879" width="8.109375" style="5" customWidth="1"/>
    <col min="15880" max="15880" width="2.88671875" style="5" customWidth="1"/>
    <col min="15881" max="15885" width="7.44140625" style="5" customWidth="1"/>
    <col min="15886" max="15888" width="10.109375" style="5" customWidth="1"/>
    <col min="15889" max="15889" width="8.6640625" style="5" customWidth="1"/>
    <col min="15890" max="16130" width="8.88671875" style="5"/>
    <col min="16131" max="16135" width="8.109375" style="5" customWidth="1"/>
    <col min="16136" max="16136" width="2.88671875" style="5" customWidth="1"/>
    <col min="16137" max="16141" width="7.44140625" style="5" customWidth="1"/>
    <col min="16142" max="16144" width="10.109375" style="5" customWidth="1"/>
    <col min="16145" max="16145" width="8.6640625" style="5" customWidth="1"/>
    <col min="16146" max="16384" width="8.88671875" style="5"/>
  </cols>
  <sheetData>
    <row r="1" spans="1:22" ht="47.25" customHeight="1" x14ac:dyDescent="0.3">
      <c r="A1" s="145" t="s">
        <v>65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9"/>
      <c r="O1" s="149"/>
      <c r="P1" s="149"/>
      <c r="Q1" s="149"/>
      <c r="R1" s="149"/>
      <c r="S1" s="149"/>
      <c r="T1" s="149"/>
      <c r="U1" s="12"/>
      <c r="V1" s="12"/>
    </row>
    <row r="2" spans="1:22" ht="15" x14ac:dyDescent="0.25">
      <c r="B2" s="13"/>
      <c r="C2" s="30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4.4" x14ac:dyDescent="0.3">
      <c r="A3" s="150" t="s">
        <v>29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</row>
    <row r="4" spans="1:22" x14ac:dyDescent="0.25">
      <c r="B4" s="150"/>
      <c r="C4" s="150"/>
      <c r="D4" s="150"/>
      <c r="E4" s="150"/>
      <c r="F4" s="150"/>
      <c r="H4" s="150" t="s">
        <v>9</v>
      </c>
      <c r="I4" s="150"/>
      <c r="J4" s="150"/>
      <c r="K4" s="150"/>
      <c r="L4" s="150"/>
      <c r="M4" s="25"/>
      <c r="N4" s="15"/>
      <c r="O4" s="15"/>
      <c r="P4" s="15"/>
    </row>
    <row r="5" spans="1:22" x14ac:dyDescent="0.25">
      <c r="B5" s="2">
        <v>0</v>
      </c>
      <c r="C5" s="3">
        <v>-0.63500000000000001</v>
      </c>
      <c r="D5" s="16"/>
      <c r="E5" s="16"/>
      <c r="F5" s="16"/>
      <c r="G5" s="16"/>
      <c r="H5" s="17"/>
      <c r="I5" s="18"/>
      <c r="J5" s="19"/>
      <c r="K5" s="16"/>
      <c r="L5" s="19"/>
      <c r="M5" s="19" t="s">
        <v>27</v>
      </c>
      <c r="N5" s="20"/>
      <c r="O5" s="20"/>
      <c r="P5" s="20"/>
      <c r="R5" s="21"/>
    </row>
    <row r="6" spans="1:22" x14ac:dyDescent="0.25">
      <c r="B6" s="2">
        <v>5</v>
      </c>
      <c r="C6" s="3">
        <v>-0.66500000000000004</v>
      </c>
      <c r="D6" s="19">
        <f>(C5+C6)/2</f>
        <v>-0.65</v>
      </c>
      <c r="E6" s="16">
        <f>B6-B5</f>
        <v>5</v>
      </c>
      <c r="F6" s="19">
        <f>D6*E6</f>
        <v>-3.25</v>
      </c>
      <c r="G6" s="16"/>
      <c r="H6" s="2">
        <v>0</v>
      </c>
      <c r="I6" s="2">
        <v>2.1709999999999998</v>
      </c>
      <c r="J6" s="19"/>
      <c r="K6" s="16"/>
      <c r="L6" s="19"/>
      <c r="M6" s="19"/>
      <c r="N6" s="20"/>
      <c r="O6" s="20"/>
      <c r="P6" s="20"/>
      <c r="Q6" s="22"/>
      <c r="R6" s="21"/>
    </row>
    <row r="7" spans="1:22" x14ac:dyDescent="0.25">
      <c r="B7" s="2">
        <v>10</v>
      </c>
      <c r="C7" s="3">
        <v>-0.68</v>
      </c>
      <c r="D7" s="19">
        <f t="shared" ref="D7:D18" si="0">(C6+C7)/2</f>
        <v>-0.6725000000000001</v>
      </c>
      <c r="E7" s="16">
        <f t="shared" ref="E7:E18" si="1">B7-B6</f>
        <v>5</v>
      </c>
      <c r="F7" s="19">
        <f t="shared" ref="F7:F18" si="2">D7*E7</f>
        <v>-3.3625000000000007</v>
      </c>
      <c r="G7" s="16"/>
      <c r="H7" s="2">
        <v>5</v>
      </c>
      <c r="I7" s="2">
        <v>2.1840000000000002</v>
      </c>
      <c r="J7" s="19">
        <f t="shared" ref="J7:J12" si="3">AVERAGE(I6,I7)</f>
        <v>2.1775000000000002</v>
      </c>
      <c r="K7" s="16">
        <f t="shared" ref="K7:K12" si="4">H7-H6</f>
        <v>5</v>
      </c>
      <c r="L7" s="19">
        <f t="shared" ref="L7:L18" si="5">K7*J7</f>
        <v>10.887500000000001</v>
      </c>
      <c r="M7" s="19" t="s">
        <v>19</v>
      </c>
      <c r="N7" s="20"/>
      <c r="O7" s="20"/>
      <c r="P7" s="20"/>
      <c r="Q7" s="22"/>
      <c r="R7" s="21"/>
    </row>
    <row r="8" spans="1:22" x14ac:dyDescent="0.25">
      <c r="B8" s="2">
        <v>12</v>
      </c>
      <c r="C8" s="3">
        <v>-2.3530000000000002</v>
      </c>
      <c r="D8" s="19">
        <f t="shared" si="0"/>
        <v>-1.5165000000000002</v>
      </c>
      <c r="E8" s="16">
        <f t="shared" si="1"/>
        <v>2</v>
      </c>
      <c r="F8" s="19">
        <f t="shared" si="2"/>
        <v>-3.0330000000000004</v>
      </c>
      <c r="G8" s="16"/>
      <c r="H8" s="2">
        <v>10</v>
      </c>
      <c r="I8" s="2">
        <v>2.1960000000000002</v>
      </c>
      <c r="J8" s="19">
        <f t="shared" si="3"/>
        <v>2.1900000000000004</v>
      </c>
      <c r="K8" s="16">
        <f t="shared" si="4"/>
        <v>5</v>
      </c>
      <c r="L8" s="19">
        <f t="shared" si="5"/>
        <v>10.950000000000003</v>
      </c>
      <c r="M8" s="19"/>
      <c r="N8" s="20"/>
      <c r="O8" s="20"/>
      <c r="P8" s="20"/>
      <c r="Q8" s="22"/>
      <c r="R8" s="21"/>
    </row>
    <row r="9" spans="1:22" x14ac:dyDescent="0.25">
      <c r="B9" s="2">
        <v>14</v>
      </c>
      <c r="C9" s="3">
        <v>-4.7480000000000002</v>
      </c>
      <c r="D9" s="19">
        <f t="shared" si="0"/>
        <v>-3.5505000000000004</v>
      </c>
      <c r="E9" s="16">
        <f t="shared" si="1"/>
        <v>2</v>
      </c>
      <c r="F9" s="19">
        <f t="shared" si="2"/>
        <v>-7.1010000000000009</v>
      </c>
      <c r="G9" s="16"/>
      <c r="H9" s="2">
        <v>12</v>
      </c>
      <c r="I9" s="2">
        <v>1.306</v>
      </c>
      <c r="J9" s="19">
        <f t="shared" si="3"/>
        <v>1.7510000000000001</v>
      </c>
      <c r="K9" s="16">
        <f t="shared" si="4"/>
        <v>2</v>
      </c>
      <c r="L9" s="19">
        <f t="shared" si="5"/>
        <v>3.5020000000000002</v>
      </c>
      <c r="M9" s="19"/>
      <c r="N9" s="20"/>
      <c r="O9" s="20"/>
      <c r="P9" s="20"/>
      <c r="Q9" s="22"/>
      <c r="R9" s="21"/>
    </row>
    <row r="10" spans="1:22" x14ac:dyDescent="0.25">
      <c r="B10" s="2">
        <v>18</v>
      </c>
      <c r="C10" s="3">
        <v>-6.1189999999999998</v>
      </c>
      <c r="D10" s="19">
        <f t="shared" si="0"/>
        <v>-5.4335000000000004</v>
      </c>
      <c r="E10" s="16">
        <f t="shared" si="1"/>
        <v>4</v>
      </c>
      <c r="F10" s="19">
        <f t="shared" si="2"/>
        <v>-21.734000000000002</v>
      </c>
      <c r="G10" s="16"/>
      <c r="H10" s="2">
        <v>15</v>
      </c>
      <c r="I10" s="2">
        <v>0.70899999999999996</v>
      </c>
      <c r="J10" s="19">
        <f t="shared" si="3"/>
        <v>1.0075000000000001</v>
      </c>
      <c r="K10" s="16">
        <f t="shared" si="4"/>
        <v>3</v>
      </c>
      <c r="L10" s="19">
        <f t="shared" si="5"/>
        <v>3.0225</v>
      </c>
      <c r="M10" s="19"/>
      <c r="N10" s="20"/>
      <c r="O10" s="20"/>
      <c r="P10" s="20"/>
      <c r="Q10" s="22"/>
      <c r="R10" s="21"/>
    </row>
    <row r="11" spans="1:22" x14ac:dyDescent="0.25">
      <c r="B11" s="2">
        <v>22</v>
      </c>
      <c r="C11" s="3">
        <v>-6.4189999999999996</v>
      </c>
      <c r="D11" s="19">
        <f t="shared" si="0"/>
        <v>-6.2690000000000001</v>
      </c>
      <c r="E11" s="16">
        <f t="shared" si="1"/>
        <v>4</v>
      </c>
      <c r="F11" s="19">
        <f t="shared" si="2"/>
        <v>-25.076000000000001</v>
      </c>
      <c r="G11" s="16"/>
      <c r="H11" s="2">
        <v>18</v>
      </c>
      <c r="I11" s="2">
        <v>-0.20799999999999999</v>
      </c>
      <c r="J11" s="19">
        <f t="shared" si="3"/>
        <v>0.2505</v>
      </c>
      <c r="K11" s="16">
        <f t="shared" si="4"/>
        <v>3</v>
      </c>
      <c r="L11" s="19">
        <f t="shared" si="5"/>
        <v>0.75150000000000006</v>
      </c>
      <c r="M11" s="19"/>
      <c r="N11" s="20"/>
      <c r="O11" s="20"/>
      <c r="P11" s="20"/>
      <c r="Q11" s="22"/>
      <c r="R11" s="21"/>
    </row>
    <row r="12" spans="1:22" x14ac:dyDescent="0.25">
      <c r="B12" s="2">
        <v>26</v>
      </c>
      <c r="C12" s="3">
        <v>-6.7190000000000003</v>
      </c>
      <c r="D12" s="19">
        <f t="shared" si="0"/>
        <v>-6.569</v>
      </c>
      <c r="E12" s="16">
        <f t="shared" si="1"/>
        <v>4</v>
      </c>
      <c r="F12" s="19">
        <f t="shared" si="2"/>
        <v>-26.276</v>
      </c>
      <c r="G12" s="16"/>
      <c r="H12" s="2">
        <v>21</v>
      </c>
      <c r="I12" s="2">
        <v>-0.69599999999999995</v>
      </c>
      <c r="J12" s="19">
        <f t="shared" si="3"/>
        <v>-0.45199999999999996</v>
      </c>
      <c r="K12" s="16">
        <f t="shared" si="4"/>
        <v>3</v>
      </c>
      <c r="L12" s="19">
        <f t="shared" si="5"/>
        <v>-1.3559999999999999</v>
      </c>
      <c r="N12" s="20"/>
      <c r="O12" s="20"/>
      <c r="P12" s="20"/>
      <c r="Q12" s="22"/>
      <c r="R12" s="21"/>
    </row>
    <row r="13" spans="1:22" x14ac:dyDescent="0.25">
      <c r="B13" s="2">
        <v>30</v>
      </c>
      <c r="C13" s="3">
        <v>-7.024</v>
      </c>
      <c r="D13" s="19">
        <f t="shared" si="0"/>
        <v>-6.8715000000000002</v>
      </c>
      <c r="E13" s="16">
        <f t="shared" si="1"/>
        <v>4</v>
      </c>
      <c r="F13" s="19">
        <f t="shared" si="2"/>
        <v>-27.486000000000001</v>
      </c>
      <c r="G13" s="16"/>
      <c r="H13" s="16">
        <f>H14-(I13-I14)*2</f>
        <v>23.2</v>
      </c>
      <c r="I13" s="16">
        <v>-1.1000000000000001</v>
      </c>
      <c r="J13" s="19">
        <f>AVERAGE(I12,I13)</f>
        <v>-0.89800000000000002</v>
      </c>
      <c r="K13" s="16">
        <f>H13-H12</f>
        <v>2.1999999999999993</v>
      </c>
      <c r="L13" s="19">
        <f t="shared" si="5"/>
        <v>-1.9755999999999994</v>
      </c>
      <c r="M13" s="19"/>
      <c r="N13" s="24"/>
      <c r="O13" s="24"/>
      <c r="P13" s="24"/>
      <c r="Q13" s="22"/>
      <c r="R13" s="21"/>
    </row>
    <row r="14" spans="1:22" x14ac:dyDescent="0.25">
      <c r="B14" s="2">
        <v>34</v>
      </c>
      <c r="C14" s="3">
        <v>-7.2679999999999998</v>
      </c>
      <c r="D14" s="19">
        <f t="shared" si="0"/>
        <v>-7.1459999999999999</v>
      </c>
      <c r="E14" s="16">
        <f t="shared" si="1"/>
        <v>4</v>
      </c>
      <c r="F14" s="19">
        <f t="shared" si="2"/>
        <v>-28.584</v>
      </c>
      <c r="G14" s="16"/>
      <c r="H14" s="21">
        <f>H15-9</f>
        <v>27</v>
      </c>
      <c r="I14" s="21">
        <f>I15</f>
        <v>-3</v>
      </c>
      <c r="J14" s="19">
        <f t="shared" ref="J14:J18" si="6">AVERAGE(I13,I14)</f>
        <v>-2.0499999999999998</v>
      </c>
      <c r="K14" s="16">
        <f t="shared" ref="K14:K18" si="7">H14-H13</f>
        <v>3.8000000000000007</v>
      </c>
      <c r="L14" s="19">
        <f t="shared" si="5"/>
        <v>-7.7900000000000009</v>
      </c>
      <c r="M14" s="19"/>
      <c r="N14" s="20"/>
      <c r="O14" s="20"/>
      <c r="P14" s="20"/>
      <c r="Q14" s="22"/>
      <c r="R14" s="21"/>
    </row>
    <row r="15" spans="1:22" x14ac:dyDescent="0.25">
      <c r="B15" s="2">
        <v>38</v>
      </c>
      <c r="C15" s="3">
        <v>-7.42</v>
      </c>
      <c r="D15" s="19">
        <f t="shared" si="0"/>
        <v>-7.3439999999999994</v>
      </c>
      <c r="E15" s="16">
        <f t="shared" si="1"/>
        <v>4</v>
      </c>
      <c r="F15" s="19">
        <f t="shared" si="2"/>
        <v>-29.375999999999998</v>
      </c>
      <c r="G15" s="1"/>
      <c r="H15" s="21">
        <v>36</v>
      </c>
      <c r="I15" s="21">
        <v>-3</v>
      </c>
      <c r="J15" s="19">
        <f t="shared" si="6"/>
        <v>-3</v>
      </c>
      <c r="K15" s="16">
        <f t="shared" si="7"/>
        <v>9</v>
      </c>
      <c r="L15" s="19">
        <f t="shared" si="5"/>
        <v>-27</v>
      </c>
      <c r="M15" s="19"/>
      <c r="N15" s="24"/>
      <c r="O15" s="24"/>
      <c r="P15" s="24"/>
      <c r="Q15" s="22"/>
      <c r="R15" s="21"/>
    </row>
    <row r="16" spans="1:22" x14ac:dyDescent="0.25">
      <c r="B16" s="2">
        <v>43</v>
      </c>
      <c r="C16" s="3">
        <v>-7.484</v>
      </c>
      <c r="D16" s="19">
        <f t="shared" si="0"/>
        <v>-7.452</v>
      </c>
      <c r="E16" s="16">
        <f t="shared" si="1"/>
        <v>5</v>
      </c>
      <c r="F16" s="19">
        <f t="shared" si="2"/>
        <v>-37.26</v>
      </c>
      <c r="G16" s="1"/>
      <c r="H16" s="16">
        <f>H15+9</f>
        <v>45</v>
      </c>
      <c r="I16" s="16">
        <f>I15</f>
        <v>-3</v>
      </c>
      <c r="J16" s="19">
        <f t="shared" si="6"/>
        <v>-3</v>
      </c>
      <c r="K16" s="16">
        <f t="shared" si="7"/>
        <v>9</v>
      </c>
      <c r="L16" s="19">
        <f t="shared" si="5"/>
        <v>-27</v>
      </c>
      <c r="M16" s="19" t="s">
        <v>18</v>
      </c>
      <c r="N16" s="24"/>
      <c r="O16" s="24"/>
      <c r="P16" s="24"/>
      <c r="Q16" s="22"/>
      <c r="R16" s="21"/>
    </row>
    <row r="17" spans="1:19" x14ac:dyDescent="0.25">
      <c r="B17" s="2">
        <v>48</v>
      </c>
      <c r="C17" s="3">
        <v>-7.4189999999999996</v>
      </c>
      <c r="D17" s="19">
        <f t="shared" si="0"/>
        <v>-7.4514999999999993</v>
      </c>
      <c r="E17" s="16">
        <f t="shared" si="1"/>
        <v>5</v>
      </c>
      <c r="F17" s="19">
        <f t="shared" si="2"/>
        <v>-37.257499999999993</v>
      </c>
      <c r="G17" s="1"/>
      <c r="H17" s="16">
        <f>H16+(I17-I16)*2</f>
        <v>49</v>
      </c>
      <c r="I17" s="16">
        <v>-1</v>
      </c>
      <c r="J17" s="19">
        <f t="shared" si="6"/>
        <v>-2</v>
      </c>
      <c r="K17" s="16">
        <f t="shared" si="7"/>
        <v>4</v>
      </c>
      <c r="L17" s="19">
        <f t="shared" si="5"/>
        <v>-8</v>
      </c>
      <c r="N17" s="20"/>
      <c r="O17" s="20"/>
      <c r="P17" s="20"/>
      <c r="R17" s="21"/>
    </row>
    <row r="18" spans="1:19" x14ac:dyDescent="0.25">
      <c r="B18" s="2">
        <v>52</v>
      </c>
      <c r="C18" s="3">
        <v>-7.1680000000000001</v>
      </c>
      <c r="D18" s="19">
        <f t="shared" si="0"/>
        <v>-7.2934999999999999</v>
      </c>
      <c r="E18" s="16">
        <f t="shared" si="1"/>
        <v>4</v>
      </c>
      <c r="F18" s="19">
        <f t="shared" si="2"/>
        <v>-29.173999999999999</v>
      </c>
      <c r="G18" s="1"/>
      <c r="H18" s="2">
        <v>50</v>
      </c>
      <c r="I18" s="28">
        <v>-0.69399999999999995</v>
      </c>
      <c r="J18" s="19">
        <f t="shared" si="6"/>
        <v>-0.84699999999999998</v>
      </c>
      <c r="K18" s="16">
        <f t="shared" si="7"/>
        <v>1</v>
      </c>
      <c r="L18" s="19">
        <f t="shared" si="5"/>
        <v>-0.84699999999999998</v>
      </c>
      <c r="M18" s="19"/>
      <c r="N18" s="20"/>
      <c r="O18" s="20"/>
      <c r="P18" s="20"/>
      <c r="R18" s="21"/>
    </row>
    <row r="19" spans="1:19" x14ac:dyDescent="0.25">
      <c r="B19" s="2">
        <v>56</v>
      </c>
      <c r="C19" s="3">
        <v>-6.9580000000000002</v>
      </c>
      <c r="D19" s="19"/>
      <c r="E19" s="16"/>
      <c r="F19" s="19"/>
      <c r="G19" s="1"/>
      <c r="H19" s="17"/>
      <c r="I19" s="17"/>
      <c r="J19" s="19"/>
      <c r="K19" s="16"/>
      <c r="L19" s="19"/>
      <c r="M19" s="19"/>
      <c r="N19" s="20"/>
      <c r="O19" s="20"/>
      <c r="P19" s="20"/>
      <c r="R19" s="21"/>
    </row>
    <row r="20" spans="1:19" x14ac:dyDescent="0.25">
      <c r="B20" s="2">
        <v>60</v>
      </c>
      <c r="C20" s="3">
        <v>-6.6680000000000001</v>
      </c>
      <c r="D20" s="19"/>
      <c r="E20" s="16"/>
      <c r="F20" s="19"/>
      <c r="G20" s="1"/>
      <c r="H20" s="17"/>
      <c r="I20" s="17"/>
      <c r="J20" s="19"/>
      <c r="K20" s="16"/>
      <c r="L20" s="19"/>
      <c r="M20" s="19"/>
      <c r="N20" s="20"/>
      <c r="O20" s="20"/>
      <c r="P20" s="20"/>
      <c r="R20" s="21"/>
    </row>
    <row r="21" spans="1:19" x14ac:dyDescent="0.25">
      <c r="B21" s="2">
        <v>64</v>
      </c>
      <c r="C21" s="3">
        <v>-5.468</v>
      </c>
      <c r="D21" s="19"/>
      <c r="E21" s="16"/>
      <c r="F21" s="19"/>
      <c r="G21" s="1"/>
      <c r="H21" s="17"/>
      <c r="I21" s="17"/>
      <c r="J21" s="19"/>
      <c r="K21" s="16"/>
      <c r="L21" s="19"/>
      <c r="M21" s="19"/>
      <c r="N21" s="20"/>
      <c r="O21" s="20"/>
      <c r="P21" s="20"/>
      <c r="R21" s="21"/>
    </row>
    <row r="22" spans="1:19" x14ac:dyDescent="0.25">
      <c r="B22" s="2">
        <v>68</v>
      </c>
      <c r="C22" s="3">
        <v>-3.1680000000000001</v>
      </c>
      <c r="D22" s="19"/>
      <c r="E22" s="16"/>
      <c r="F22" s="19"/>
      <c r="G22" s="1"/>
      <c r="H22" s="17"/>
      <c r="I22" s="17"/>
      <c r="J22" s="19"/>
      <c r="K22" s="16"/>
      <c r="L22" s="19"/>
      <c r="M22" s="19"/>
      <c r="N22" s="20"/>
      <c r="O22" s="20"/>
      <c r="P22" s="20"/>
      <c r="R22" s="21"/>
    </row>
    <row r="23" spans="1:19" x14ac:dyDescent="0.25">
      <c r="B23" s="2">
        <v>72</v>
      </c>
      <c r="C23" s="3">
        <v>-1.673</v>
      </c>
      <c r="D23" s="19"/>
      <c r="E23" s="16"/>
      <c r="F23" s="19"/>
      <c r="G23" s="1"/>
      <c r="H23" s="17"/>
      <c r="I23" s="17"/>
      <c r="J23" s="19"/>
      <c r="K23" s="16"/>
      <c r="L23" s="19"/>
      <c r="M23" s="19"/>
      <c r="N23" s="20"/>
      <c r="O23" s="20"/>
      <c r="P23" s="20"/>
      <c r="R23" s="21"/>
    </row>
    <row r="24" spans="1:19" x14ac:dyDescent="0.25">
      <c r="B24" s="2">
        <v>74</v>
      </c>
      <c r="C24" s="3">
        <v>-1.343</v>
      </c>
      <c r="D24" s="19"/>
      <c r="E24" s="16"/>
      <c r="F24" s="19"/>
      <c r="G24" s="1"/>
      <c r="H24" s="17"/>
      <c r="I24" s="17"/>
      <c r="J24" s="19"/>
      <c r="K24" s="16"/>
      <c r="L24" s="19"/>
      <c r="M24" s="19"/>
      <c r="N24" s="20"/>
      <c r="O24" s="20"/>
      <c r="P24" s="20"/>
      <c r="R24" s="21"/>
    </row>
    <row r="25" spans="1:19" x14ac:dyDescent="0.25">
      <c r="B25" s="2">
        <v>76</v>
      </c>
      <c r="C25" s="3">
        <v>1.732</v>
      </c>
      <c r="D25" s="19"/>
      <c r="E25" s="16"/>
      <c r="F25" s="19"/>
      <c r="G25" s="1"/>
      <c r="H25" s="17"/>
      <c r="I25" s="17"/>
      <c r="J25" s="19"/>
      <c r="K25" s="16"/>
      <c r="L25" s="19"/>
      <c r="M25" s="19" t="s">
        <v>17</v>
      </c>
      <c r="N25" s="20"/>
      <c r="O25" s="20"/>
      <c r="P25" s="20"/>
      <c r="R25" s="21"/>
    </row>
    <row r="26" spans="1:19" x14ac:dyDescent="0.25">
      <c r="B26" s="17">
        <v>80</v>
      </c>
      <c r="C26" s="44">
        <v>1.7370000000000001</v>
      </c>
      <c r="D26" s="19"/>
      <c r="E26" s="16"/>
      <c r="F26" s="19"/>
      <c r="H26" s="17"/>
      <c r="I26" s="17"/>
      <c r="J26" s="19"/>
      <c r="K26" s="16"/>
      <c r="L26" s="19"/>
      <c r="M26" s="19"/>
      <c r="N26" s="20"/>
      <c r="O26" s="20"/>
      <c r="P26" s="20"/>
      <c r="R26" s="21"/>
    </row>
    <row r="27" spans="1:19" x14ac:dyDescent="0.25">
      <c r="B27" s="17">
        <v>85</v>
      </c>
      <c r="C27" s="44">
        <v>1.742</v>
      </c>
      <c r="D27" s="19"/>
      <c r="E27" s="16"/>
      <c r="F27" s="19"/>
      <c r="H27" s="17"/>
      <c r="I27" s="17"/>
      <c r="J27" s="19"/>
      <c r="K27" s="16"/>
      <c r="L27" s="19"/>
      <c r="M27" s="19" t="s">
        <v>20</v>
      </c>
      <c r="N27" s="20"/>
      <c r="O27" s="20"/>
      <c r="P27" s="20"/>
      <c r="R27" s="21"/>
    </row>
    <row r="28" spans="1:19" x14ac:dyDescent="0.25">
      <c r="B28" s="17"/>
      <c r="C28" s="44" t="s">
        <v>32</v>
      </c>
      <c r="D28" s="19"/>
      <c r="E28" s="16"/>
      <c r="F28" s="19"/>
      <c r="H28" s="17"/>
      <c r="I28" s="17"/>
      <c r="J28" s="19"/>
      <c r="K28" s="16"/>
      <c r="L28" s="19"/>
      <c r="M28" s="19"/>
      <c r="N28" s="20"/>
      <c r="O28" s="20"/>
      <c r="P28" s="20"/>
      <c r="R28" s="21"/>
    </row>
    <row r="29" spans="1:19" x14ac:dyDescent="0.25">
      <c r="B29" s="17"/>
      <c r="C29" s="44"/>
      <c r="D29" s="19"/>
      <c r="E29" s="16"/>
      <c r="F29" s="19"/>
      <c r="H29" s="17"/>
      <c r="I29" s="17"/>
      <c r="J29" s="19"/>
      <c r="K29" s="16"/>
      <c r="L29" s="19"/>
      <c r="M29" s="19"/>
      <c r="O29" s="24"/>
      <c r="P29" s="24"/>
    </row>
    <row r="30" spans="1:19" ht="14.4" x14ac:dyDescent="0.3">
      <c r="A30" s="150" t="s">
        <v>30</v>
      </c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</row>
    <row r="31" spans="1:19" x14ac:dyDescent="0.25">
      <c r="B31" s="2">
        <v>0</v>
      </c>
      <c r="C31" s="3">
        <v>0.79100000000000004</v>
      </c>
      <c r="D31" s="16"/>
      <c r="E31" s="16"/>
      <c r="F31" s="16"/>
      <c r="G31" s="16"/>
      <c r="H31" s="17"/>
      <c r="I31" s="18"/>
      <c r="J31" s="19"/>
      <c r="K31" s="16"/>
      <c r="L31" s="19"/>
      <c r="M31" s="19" t="s">
        <v>22</v>
      </c>
      <c r="N31" s="20"/>
      <c r="O31" s="20"/>
      <c r="P31" s="20"/>
      <c r="R31" s="21"/>
    </row>
    <row r="32" spans="1:19" x14ac:dyDescent="0.25">
      <c r="B32" s="2">
        <v>5</v>
      </c>
      <c r="C32" s="3">
        <v>0.78700000000000003</v>
      </c>
      <c r="D32" s="19">
        <f>(C31+C32)/2</f>
        <v>0.78900000000000003</v>
      </c>
      <c r="E32" s="16">
        <f>B32-B31</f>
        <v>5</v>
      </c>
      <c r="F32" s="19">
        <f>D32*E32</f>
        <v>3.9450000000000003</v>
      </c>
      <c r="G32" s="16"/>
      <c r="H32" s="2">
        <v>0</v>
      </c>
      <c r="I32" s="2">
        <v>1.8839999999999999</v>
      </c>
      <c r="J32" s="19"/>
      <c r="K32" s="16"/>
      <c r="L32" s="19"/>
      <c r="M32" s="19"/>
      <c r="N32" s="20"/>
      <c r="O32" s="20"/>
      <c r="P32" s="20"/>
      <c r="Q32" s="22"/>
      <c r="R32" s="21"/>
    </row>
    <row r="33" spans="2:18" x14ac:dyDescent="0.25">
      <c r="B33" s="2">
        <v>10</v>
      </c>
      <c r="C33" s="3">
        <v>0.77700000000000002</v>
      </c>
      <c r="D33" s="19">
        <f t="shared" ref="D33:D54" si="8">(C32+C33)/2</f>
        <v>0.78200000000000003</v>
      </c>
      <c r="E33" s="16">
        <f t="shared" ref="E33:E54" si="9">B33-B32</f>
        <v>5</v>
      </c>
      <c r="F33" s="19">
        <f t="shared" ref="F33:F62" si="10">D33*E33</f>
        <v>3.91</v>
      </c>
      <c r="G33" s="16"/>
      <c r="H33" s="2">
        <v>5</v>
      </c>
      <c r="I33" s="2">
        <v>1.861</v>
      </c>
      <c r="J33" s="19">
        <f t="shared" ref="J33:J38" si="11">AVERAGE(I32,I33)</f>
        <v>1.8725000000000001</v>
      </c>
      <c r="K33" s="16">
        <f t="shared" ref="K33:K38" si="12">H33-H32</f>
        <v>5</v>
      </c>
      <c r="L33" s="19">
        <f t="shared" ref="L33:L62" si="13">K33*J33</f>
        <v>9.3625000000000007</v>
      </c>
      <c r="M33" s="19" t="s">
        <v>19</v>
      </c>
      <c r="N33" s="20"/>
      <c r="O33" s="20"/>
      <c r="P33" s="20"/>
      <c r="Q33" s="22"/>
      <c r="R33" s="21"/>
    </row>
    <row r="34" spans="2:18" x14ac:dyDescent="0.25">
      <c r="B34" s="2">
        <v>12</v>
      </c>
      <c r="C34" s="3">
        <v>-2.2629999999999999</v>
      </c>
      <c r="D34" s="19">
        <f t="shared" si="8"/>
        <v>-0.74299999999999988</v>
      </c>
      <c r="E34" s="16">
        <f t="shared" si="9"/>
        <v>2</v>
      </c>
      <c r="F34" s="19">
        <f t="shared" si="10"/>
        <v>-1.4859999999999998</v>
      </c>
      <c r="G34" s="16"/>
      <c r="H34" s="2">
        <v>10</v>
      </c>
      <c r="I34" s="2">
        <v>1.8089999999999999</v>
      </c>
      <c r="J34" s="19">
        <f t="shared" si="11"/>
        <v>1.835</v>
      </c>
      <c r="K34" s="16">
        <f t="shared" si="12"/>
        <v>5</v>
      </c>
      <c r="L34" s="19">
        <f t="shared" si="13"/>
        <v>9.1750000000000007</v>
      </c>
      <c r="N34" s="20"/>
      <c r="O34" s="20"/>
      <c r="P34" s="20"/>
      <c r="Q34" s="22"/>
      <c r="R34" s="21"/>
    </row>
    <row r="35" spans="2:18" x14ac:dyDescent="0.25">
      <c r="B35" s="2">
        <v>14</v>
      </c>
      <c r="C35" s="3">
        <v>-3.5579999999999998</v>
      </c>
      <c r="D35" s="19">
        <f t="shared" si="8"/>
        <v>-2.9104999999999999</v>
      </c>
      <c r="E35" s="16">
        <f t="shared" si="9"/>
        <v>2</v>
      </c>
      <c r="F35" s="19">
        <f t="shared" si="10"/>
        <v>-5.8209999999999997</v>
      </c>
      <c r="G35" s="16"/>
      <c r="H35" s="2">
        <v>12</v>
      </c>
      <c r="I35" s="2">
        <v>1.129</v>
      </c>
      <c r="J35" s="19">
        <f t="shared" si="11"/>
        <v>1.4689999999999999</v>
      </c>
      <c r="K35" s="16">
        <f t="shared" si="12"/>
        <v>2</v>
      </c>
      <c r="L35" s="19">
        <f t="shared" si="13"/>
        <v>2.9379999999999997</v>
      </c>
      <c r="M35" s="19"/>
      <c r="N35" s="20"/>
      <c r="O35" s="20"/>
      <c r="P35" s="20"/>
      <c r="Q35" s="22"/>
      <c r="R35" s="21"/>
    </row>
    <row r="36" spans="2:18" x14ac:dyDescent="0.25">
      <c r="B36" s="2">
        <v>18</v>
      </c>
      <c r="C36" s="3">
        <v>-5.82</v>
      </c>
      <c r="D36" s="19">
        <f t="shared" si="8"/>
        <v>-4.6890000000000001</v>
      </c>
      <c r="E36" s="16">
        <f t="shared" si="9"/>
        <v>4</v>
      </c>
      <c r="F36" s="19">
        <f t="shared" si="10"/>
        <v>-18.756</v>
      </c>
      <c r="G36" s="16"/>
      <c r="H36" s="2">
        <v>15</v>
      </c>
      <c r="I36" s="2">
        <v>0.308</v>
      </c>
      <c r="J36" s="19">
        <f t="shared" si="11"/>
        <v>0.71850000000000003</v>
      </c>
      <c r="K36" s="16">
        <f t="shared" si="12"/>
        <v>3</v>
      </c>
      <c r="L36" s="19">
        <f t="shared" si="13"/>
        <v>2.1555</v>
      </c>
      <c r="M36" s="19"/>
      <c r="N36" s="20"/>
      <c r="O36" s="20"/>
      <c r="P36" s="20"/>
      <c r="Q36" s="22"/>
      <c r="R36" s="21"/>
    </row>
    <row r="37" spans="2:18" x14ac:dyDescent="0.25">
      <c r="B37" s="2">
        <v>22</v>
      </c>
      <c r="C37" s="3">
        <v>-6.2030000000000003</v>
      </c>
      <c r="D37" s="19">
        <f t="shared" si="8"/>
        <v>-6.0114999999999998</v>
      </c>
      <c r="E37" s="16">
        <f t="shared" si="9"/>
        <v>4</v>
      </c>
      <c r="F37" s="19">
        <f t="shared" si="10"/>
        <v>-24.045999999999999</v>
      </c>
      <c r="G37" s="16"/>
      <c r="H37" s="2">
        <v>20</v>
      </c>
      <c r="I37" s="2">
        <v>-0.28100000000000003</v>
      </c>
      <c r="J37" s="19">
        <f t="shared" si="11"/>
        <v>1.3499999999999984E-2</v>
      </c>
      <c r="K37" s="16">
        <f t="shared" si="12"/>
        <v>5</v>
      </c>
      <c r="L37" s="19">
        <f t="shared" si="13"/>
        <v>6.7499999999999921E-2</v>
      </c>
      <c r="M37" s="19"/>
      <c r="N37" s="20"/>
      <c r="O37" s="20"/>
      <c r="P37" s="20"/>
      <c r="Q37" s="22"/>
      <c r="R37" s="21"/>
    </row>
    <row r="38" spans="2:18" x14ac:dyDescent="0.25">
      <c r="B38" s="2">
        <v>26</v>
      </c>
      <c r="C38" s="3">
        <v>-6.4340000000000002</v>
      </c>
      <c r="D38" s="19">
        <f t="shared" si="8"/>
        <v>-6.3185000000000002</v>
      </c>
      <c r="E38" s="16">
        <f t="shared" si="9"/>
        <v>4</v>
      </c>
      <c r="F38" s="19">
        <f t="shared" si="10"/>
        <v>-25.274000000000001</v>
      </c>
      <c r="G38" s="16"/>
      <c r="H38" s="2">
        <v>25</v>
      </c>
      <c r="I38" s="2">
        <v>-0.95099999999999996</v>
      </c>
      <c r="J38" s="19">
        <f t="shared" si="11"/>
        <v>-0.61599999999999999</v>
      </c>
      <c r="K38" s="16">
        <f t="shared" si="12"/>
        <v>5</v>
      </c>
      <c r="L38" s="19">
        <f t="shared" si="13"/>
        <v>-3.08</v>
      </c>
      <c r="N38" s="20"/>
      <c r="O38" s="20"/>
      <c r="P38" s="20"/>
      <c r="Q38" s="22"/>
      <c r="R38" s="21"/>
    </row>
    <row r="39" spans="2:18" x14ac:dyDescent="0.25">
      <c r="B39" s="2">
        <v>30</v>
      </c>
      <c r="C39" s="3">
        <v>-6.7679999999999998</v>
      </c>
      <c r="D39" s="19">
        <f t="shared" si="8"/>
        <v>-6.601</v>
      </c>
      <c r="E39" s="16">
        <f t="shared" si="9"/>
        <v>4</v>
      </c>
      <c r="F39" s="19">
        <f t="shared" si="10"/>
        <v>-26.404</v>
      </c>
      <c r="G39" s="16"/>
      <c r="H39" s="16">
        <f>H40-(I39-I40)*2</f>
        <v>25.22</v>
      </c>
      <c r="I39" s="16">
        <v>-1.1000000000000001</v>
      </c>
      <c r="J39" s="19">
        <f>AVERAGE(I38,I39)</f>
        <v>-1.0255000000000001</v>
      </c>
      <c r="K39" s="16">
        <f>H39-H38</f>
        <v>0.21999999999999886</v>
      </c>
      <c r="L39" s="19">
        <f t="shared" si="13"/>
        <v>-0.22560999999999884</v>
      </c>
      <c r="M39" s="19"/>
      <c r="N39" s="24"/>
      <c r="O39" s="24"/>
      <c r="P39" s="24"/>
      <c r="Q39" s="22"/>
      <c r="R39" s="21"/>
    </row>
    <row r="40" spans="2:18" x14ac:dyDescent="0.25">
      <c r="B40" s="2">
        <v>34</v>
      </c>
      <c r="C40" s="3">
        <v>-7.024</v>
      </c>
      <c r="D40" s="19">
        <f t="shared" si="8"/>
        <v>-6.8959999999999999</v>
      </c>
      <c r="E40" s="16">
        <f t="shared" si="9"/>
        <v>4</v>
      </c>
      <c r="F40" s="19">
        <f t="shared" si="10"/>
        <v>-27.584</v>
      </c>
      <c r="G40" s="16"/>
      <c r="H40" s="21">
        <f>H41-9</f>
        <v>29</v>
      </c>
      <c r="I40" s="21">
        <f>I41</f>
        <v>-2.99</v>
      </c>
      <c r="J40" s="19">
        <f t="shared" ref="J40:J54" si="14">AVERAGE(I39,I40)</f>
        <v>-2.0449999999999999</v>
      </c>
      <c r="K40" s="16">
        <f t="shared" ref="K40:K54" si="15">H40-H39</f>
        <v>3.7800000000000011</v>
      </c>
      <c r="L40" s="19">
        <f t="shared" si="13"/>
        <v>-7.730100000000002</v>
      </c>
      <c r="M40" s="19"/>
      <c r="N40" s="20"/>
      <c r="O40" s="20"/>
      <c r="P40" s="20"/>
      <c r="Q40" s="22"/>
      <c r="R40" s="21"/>
    </row>
    <row r="41" spans="2:18" x14ac:dyDescent="0.25">
      <c r="B41" s="2">
        <v>38</v>
      </c>
      <c r="C41" s="3">
        <v>-7.2380000000000004</v>
      </c>
      <c r="D41" s="19">
        <f t="shared" si="8"/>
        <v>-7.1310000000000002</v>
      </c>
      <c r="E41" s="16">
        <f t="shared" si="9"/>
        <v>4</v>
      </c>
      <c r="F41" s="19">
        <f t="shared" si="10"/>
        <v>-28.524000000000001</v>
      </c>
      <c r="G41" s="1"/>
      <c r="H41" s="21">
        <v>38</v>
      </c>
      <c r="I41" s="21">
        <v>-2.99</v>
      </c>
      <c r="J41" s="19">
        <f t="shared" si="14"/>
        <v>-2.99</v>
      </c>
      <c r="K41" s="16">
        <f t="shared" si="15"/>
        <v>9</v>
      </c>
      <c r="L41" s="19">
        <f t="shared" si="13"/>
        <v>-26.910000000000004</v>
      </c>
      <c r="N41" s="24"/>
      <c r="O41" s="24"/>
      <c r="P41" s="24"/>
      <c r="Q41" s="22"/>
      <c r="R41" s="21"/>
    </row>
    <row r="42" spans="2:18" x14ac:dyDescent="0.25">
      <c r="B42" s="2">
        <v>43</v>
      </c>
      <c r="C42" s="3">
        <v>-7.319</v>
      </c>
      <c r="D42" s="19">
        <f t="shared" si="8"/>
        <v>-7.2785000000000002</v>
      </c>
      <c r="E42" s="16">
        <f t="shared" si="9"/>
        <v>5</v>
      </c>
      <c r="F42" s="19">
        <f t="shared" si="10"/>
        <v>-36.392499999999998</v>
      </c>
      <c r="G42" s="1"/>
      <c r="H42" s="16">
        <f>H41+9</f>
        <v>47</v>
      </c>
      <c r="I42" s="16">
        <f>I41</f>
        <v>-2.99</v>
      </c>
      <c r="J42" s="19">
        <f t="shared" si="14"/>
        <v>-2.99</v>
      </c>
      <c r="K42" s="16">
        <f t="shared" si="15"/>
        <v>9</v>
      </c>
      <c r="L42" s="19">
        <f t="shared" si="13"/>
        <v>-26.910000000000004</v>
      </c>
      <c r="M42" s="19" t="s">
        <v>18</v>
      </c>
      <c r="N42" s="24"/>
      <c r="O42" s="24"/>
      <c r="P42" s="24"/>
      <c r="Q42" s="22"/>
      <c r="R42" s="21"/>
    </row>
    <row r="43" spans="2:18" x14ac:dyDescent="0.25">
      <c r="B43" s="2">
        <v>48</v>
      </c>
      <c r="C43" s="3">
        <v>-7.2489999999999997</v>
      </c>
      <c r="D43" s="19">
        <f t="shared" si="8"/>
        <v>-7.2839999999999998</v>
      </c>
      <c r="E43" s="16">
        <f t="shared" si="9"/>
        <v>5</v>
      </c>
      <c r="F43" s="19">
        <f t="shared" si="10"/>
        <v>-36.42</v>
      </c>
      <c r="G43" s="1"/>
      <c r="H43" s="16">
        <f>H42+(I43-I42)*2</f>
        <v>51.38</v>
      </c>
      <c r="I43" s="16">
        <v>-0.8</v>
      </c>
      <c r="J43" s="19">
        <f t="shared" si="14"/>
        <v>-1.895</v>
      </c>
      <c r="K43" s="16">
        <f t="shared" si="15"/>
        <v>4.3800000000000026</v>
      </c>
      <c r="L43" s="19">
        <f t="shared" si="13"/>
        <v>-8.3001000000000058</v>
      </c>
      <c r="M43" s="19"/>
      <c r="N43" s="20"/>
      <c r="O43" s="20"/>
      <c r="P43" s="20"/>
      <c r="R43" s="21"/>
    </row>
    <row r="44" spans="2:18" x14ac:dyDescent="0.25">
      <c r="B44" s="2">
        <v>52</v>
      </c>
      <c r="C44" s="3">
        <v>-7.0330000000000004</v>
      </c>
      <c r="D44" s="19">
        <f t="shared" si="8"/>
        <v>-7.141</v>
      </c>
      <c r="E44" s="16">
        <f t="shared" si="9"/>
        <v>4</v>
      </c>
      <c r="F44" s="19">
        <f t="shared" si="10"/>
        <v>-28.564</v>
      </c>
      <c r="G44" s="1"/>
      <c r="H44" s="2">
        <v>55</v>
      </c>
      <c r="I44" s="28">
        <v>-0.29099999999999998</v>
      </c>
      <c r="J44" s="19">
        <f t="shared" si="14"/>
        <v>-0.54549999999999998</v>
      </c>
      <c r="K44" s="16">
        <f t="shared" si="15"/>
        <v>3.6199999999999974</v>
      </c>
      <c r="L44" s="19">
        <f t="shared" si="13"/>
        <v>-1.9747099999999986</v>
      </c>
      <c r="M44" s="19"/>
      <c r="N44" s="20"/>
      <c r="O44" s="20"/>
      <c r="P44" s="20"/>
      <c r="R44" s="21"/>
    </row>
    <row r="45" spans="2:18" x14ac:dyDescent="0.25">
      <c r="B45" s="2">
        <v>56</v>
      </c>
      <c r="C45" s="3">
        <v>-6.77</v>
      </c>
      <c r="D45" s="19">
        <f t="shared" si="8"/>
        <v>-6.9015000000000004</v>
      </c>
      <c r="E45" s="16">
        <f t="shared" si="9"/>
        <v>4</v>
      </c>
      <c r="F45" s="19">
        <f t="shared" si="10"/>
        <v>-27.606000000000002</v>
      </c>
      <c r="G45" s="1"/>
      <c r="H45" s="17">
        <v>58</v>
      </c>
      <c r="I45" s="17">
        <v>-9.1999999999999998E-2</v>
      </c>
      <c r="J45" s="19">
        <f t="shared" si="14"/>
        <v>-0.1915</v>
      </c>
      <c r="K45" s="16">
        <f t="shared" si="15"/>
        <v>3</v>
      </c>
      <c r="L45" s="19">
        <f t="shared" si="13"/>
        <v>-0.57450000000000001</v>
      </c>
      <c r="N45" s="20"/>
      <c r="O45" s="20"/>
      <c r="P45" s="20"/>
      <c r="R45" s="21"/>
    </row>
    <row r="46" spans="2:18" x14ac:dyDescent="0.25">
      <c r="B46" s="2">
        <v>60</v>
      </c>
      <c r="C46" s="3">
        <v>-6.4189999999999996</v>
      </c>
      <c r="D46" s="19"/>
      <c r="E46" s="16"/>
      <c r="F46" s="19"/>
      <c r="G46" s="1"/>
      <c r="H46" s="17"/>
      <c r="I46" s="17"/>
      <c r="J46" s="19"/>
      <c r="K46" s="16"/>
      <c r="L46" s="19"/>
      <c r="M46" s="19"/>
      <c r="N46" s="20"/>
      <c r="O46" s="20"/>
      <c r="P46" s="20"/>
      <c r="R46" s="21"/>
    </row>
    <row r="47" spans="2:18" x14ac:dyDescent="0.25">
      <c r="B47" s="2">
        <v>64</v>
      </c>
      <c r="C47" s="3">
        <v>-6.1639999999999997</v>
      </c>
      <c r="D47" s="19"/>
      <c r="E47" s="16"/>
      <c r="F47" s="19"/>
      <c r="G47" s="1"/>
      <c r="H47" s="17"/>
      <c r="I47" s="17"/>
      <c r="J47" s="19"/>
      <c r="K47" s="16"/>
      <c r="L47" s="19"/>
      <c r="M47" s="19"/>
      <c r="N47" s="20"/>
      <c r="O47" s="20"/>
      <c r="P47" s="20"/>
      <c r="R47" s="21"/>
    </row>
    <row r="48" spans="2:18" x14ac:dyDescent="0.25">
      <c r="B48" s="2">
        <v>68</v>
      </c>
      <c r="C48" s="3">
        <v>-5.819</v>
      </c>
      <c r="D48" s="19"/>
      <c r="E48" s="16"/>
      <c r="F48" s="19"/>
      <c r="G48" s="1"/>
      <c r="H48" s="17"/>
      <c r="I48" s="17"/>
      <c r="J48" s="19"/>
      <c r="K48" s="16"/>
      <c r="L48" s="19"/>
      <c r="M48" s="19"/>
      <c r="N48" s="20"/>
      <c r="O48" s="20"/>
      <c r="P48" s="20"/>
      <c r="R48" s="21"/>
    </row>
    <row r="49" spans="1:19" x14ac:dyDescent="0.25">
      <c r="B49" s="2">
        <v>72</v>
      </c>
      <c r="C49" s="3">
        <v>-3.573</v>
      </c>
      <c r="D49" s="19"/>
      <c r="E49" s="16"/>
      <c r="F49" s="19"/>
      <c r="G49" s="1"/>
      <c r="H49" s="17"/>
      <c r="I49" s="17"/>
      <c r="J49" s="19"/>
      <c r="K49" s="16"/>
      <c r="L49" s="19"/>
      <c r="M49" s="19"/>
      <c r="N49" s="20"/>
      <c r="O49" s="20"/>
      <c r="P49" s="20"/>
      <c r="R49" s="21"/>
    </row>
    <row r="50" spans="1:19" x14ac:dyDescent="0.25">
      <c r="B50" s="2">
        <v>74</v>
      </c>
      <c r="C50" s="3">
        <v>-2.2480000000000002</v>
      </c>
      <c r="D50" s="19"/>
      <c r="E50" s="16"/>
      <c r="F50" s="19"/>
      <c r="G50" s="1"/>
      <c r="H50" s="17"/>
      <c r="I50" s="17"/>
      <c r="J50" s="19"/>
      <c r="K50" s="16"/>
      <c r="L50" s="19"/>
      <c r="M50" s="19"/>
      <c r="N50" s="20"/>
      <c r="O50" s="20"/>
      <c r="P50" s="20"/>
      <c r="R50" s="21"/>
    </row>
    <row r="51" spans="1:19" x14ac:dyDescent="0.25">
      <c r="B51" s="2">
        <v>76</v>
      </c>
      <c r="C51" s="3">
        <v>0.71199999999999997</v>
      </c>
      <c r="D51" s="19"/>
      <c r="E51" s="16"/>
      <c r="F51" s="19"/>
      <c r="G51" s="1"/>
      <c r="H51" s="17"/>
      <c r="I51" s="17"/>
      <c r="J51" s="19"/>
      <c r="K51" s="16"/>
      <c r="L51" s="19"/>
      <c r="M51" s="19" t="s">
        <v>17</v>
      </c>
      <c r="N51" s="20"/>
      <c r="O51" s="20"/>
      <c r="P51" s="20"/>
      <c r="R51" s="21"/>
    </row>
    <row r="52" spans="1:19" x14ac:dyDescent="0.25">
      <c r="B52" s="2">
        <v>80</v>
      </c>
      <c r="C52" s="3">
        <v>0.71699999999999997</v>
      </c>
      <c r="D52" s="19"/>
      <c r="E52" s="16"/>
      <c r="F52" s="19"/>
      <c r="G52" s="1"/>
      <c r="H52" s="17"/>
      <c r="I52" s="17"/>
      <c r="J52" s="19"/>
      <c r="K52" s="16"/>
      <c r="L52" s="19"/>
      <c r="M52" s="19"/>
      <c r="N52" s="20"/>
      <c r="O52" s="20"/>
      <c r="P52" s="20"/>
      <c r="R52" s="21"/>
    </row>
    <row r="53" spans="1:19" x14ac:dyDescent="0.25">
      <c r="B53" s="17">
        <v>85</v>
      </c>
      <c r="C53" s="44">
        <v>0.72199999999999998</v>
      </c>
      <c r="D53" s="19">
        <f>(C45+C53)/2</f>
        <v>-3.024</v>
      </c>
      <c r="E53" s="16">
        <f>B53-B45</f>
        <v>29</v>
      </c>
      <c r="F53" s="19">
        <f t="shared" si="10"/>
        <v>-87.695999999999998</v>
      </c>
      <c r="H53" s="17">
        <v>60</v>
      </c>
      <c r="I53" s="17">
        <v>0.70099999999999996</v>
      </c>
      <c r="J53" s="19">
        <f>AVERAGE(I45,I53)</f>
        <v>0.30449999999999999</v>
      </c>
      <c r="K53" s="16">
        <f>H53-H45</f>
        <v>2</v>
      </c>
      <c r="L53" s="19">
        <f t="shared" si="13"/>
        <v>0.60899999999999999</v>
      </c>
      <c r="M53" s="19" t="s">
        <v>26</v>
      </c>
      <c r="N53" s="20"/>
      <c r="O53" s="20"/>
      <c r="P53" s="20"/>
      <c r="R53" s="21"/>
    </row>
    <row r="54" spans="1:19" x14ac:dyDescent="0.25">
      <c r="B54" s="17"/>
      <c r="C54" s="44"/>
      <c r="D54" s="19">
        <f t="shared" si="8"/>
        <v>0.36099999999999999</v>
      </c>
      <c r="E54" s="16">
        <f t="shared" si="9"/>
        <v>-85</v>
      </c>
      <c r="F54" s="19">
        <f t="shared" si="10"/>
        <v>-30.684999999999999</v>
      </c>
      <c r="H54" s="17">
        <v>62</v>
      </c>
      <c r="I54" s="17">
        <v>1.4590000000000001</v>
      </c>
      <c r="J54" s="19">
        <f t="shared" si="14"/>
        <v>1.08</v>
      </c>
      <c r="K54" s="16">
        <f t="shared" si="15"/>
        <v>2</v>
      </c>
      <c r="L54" s="19">
        <f t="shared" si="13"/>
        <v>2.16</v>
      </c>
      <c r="M54" s="19"/>
      <c r="O54" s="24"/>
      <c r="P54" s="24"/>
    </row>
    <row r="55" spans="1:19" x14ac:dyDescent="0.25">
      <c r="B55" s="17"/>
      <c r="C55" s="44"/>
      <c r="D55" s="19"/>
      <c r="E55" s="16"/>
      <c r="F55" s="19"/>
      <c r="H55" s="17"/>
      <c r="I55" s="17"/>
      <c r="J55" s="19"/>
      <c r="K55" s="16"/>
      <c r="L55" s="19"/>
      <c r="M55" s="19"/>
      <c r="O55" s="24"/>
      <c r="P55" s="24"/>
    </row>
    <row r="56" spans="1:19" x14ac:dyDescent="0.25">
      <c r="B56" s="17"/>
      <c r="C56" s="44"/>
      <c r="D56" s="19"/>
      <c r="E56" s="16"/>
      <c r="F56" s="19"/>
      <c r="H56" s="17"/>
      <c r="I56" s="17"/>
      <c r="J56" s="19"/>
      <c r="K56" s="16"/>
      <c r="L56" s="19"/>
      <c r="M56" s="19"/>
      <c r="O56" s="24"/>
      <c r="P56" s="24"/>
    </row>
    <row r="57" spans="1:19" x14ac:dyDescent="0.25">
      <c r="B57" s="17"/>
      <c r="C57" s="44"/>
      <c r="D57" s="19"/>
      <c r="E57" s="16"/>
      <c r="F57" s="19"/>
      <c r="H57" s="17"/>
      <c r="I57" s="17"/>
      <c r="J57" s="19"/>
      <c r="K57" s="16"/>
      <c r="L57" s="19"/>
      <c r="M57" s="19"/>
      <c r="O57" s="24"/>
      <c r="P57" s="24"/>
    </row>
    <row r="58" spans="1:19" x14ac:dyDescent="0.25">
      <c r="B58" s="17"/>
      <c r="C58" s="44"/>
      <c r="D58" s="19"/>
      <c r="E58" s="16"/>
      <c r="F58" s="19"/>
      <c r="H58" s="17"/>
      <c r="I58" s="17"/>
      <c r="J58" s="19"/>
      <c r="K58" s="16"/>
      <c r="L58" s="19"/>
      <c r="M58" s="19"/>
      <c r="O58" s="24"/>
      <c r="P58" s="24"/>
    </row>
    <row r="59" spans="1:19" x14ac:dyDescent="0.25">
      <c r="B59" s="17"/>
      <c r="C59" s="44"/>
      <c r="D59" s="19"/>
      <c r="E59" s="16"/>
      <c r="F59" s="19"/>
      <c r="H59" s="17"/>
      <c r="I59" s="17"/>
      <c r="J59" s="19"/>
      <c r="K59" s="16"/>
      <c r="L59" s="19"/>
      <c r="M59" s="19"/>
      <c r="O59" s="24"/>
      <c r="P59" s="24"/>
    </row>
    <row r="60" spans="1:19" x14ac:dyDescent="0.25">
      <c r="B60" s="17"/>
      <c r="C60" s="44"/>
      <c r="D60" s="19"/>
      <c r="E60" s="16"/>
      <c r="F60" s="19"/>
      <c r="H60" s="17"/>
      <c r="I60" s="17"/>
      <c r="J60" s="19"/>
      <c r="K60" s="16"/>
      <c r="L60" s="19"/>
      <c r="M60" s="19"/>
      <c r="O60" s="24"/>
      <c r="P60" s="24"/>
    </row>
    <row r="61" spans="1:19" x14ac:dyDescent="0.25">
      <c r="B61" s="17"/>
      <c r="C61" s="44"/>
      <c r="D61" s="19"/>
      <c r="E61" s="16"/>
      <c r="F61" s="19"/>
      <c r="H61" s="17"/>
      <c r="I61" s="17"/>
      <c r="J61" s="19"/>
      <c r="K61" s="16"/>
      <c r="L61" s="19"/>
      <c r="M61" s="19"/>
      <c r="O61" s="24"/>
      <c r="P61" s="24"/>
    </row>
    <row r="62" spans="1:19" x14ac:dyDescent="0.25">
      <c r="B62" s="17"/>
      <c r="C62" s="44"/>
      <c r="D62" s="19">
        <f>(C54+C62)/2</f>
        <v>0</v>
      </c>
      <c r="E62" s="16">
        <f>B62-B54</f>
        <v>0</v>
      </c>
      <c r="F62" s="19">
        <f t="shared" si="10"/>
        <v>0</v>
      </c>
      <c r="H62" s="17">
        <v>65</v>
      </c>
      <c r="I62" s="17">
        <v>1.45</v>
      </c>
      <c r="J62" s="19">
        <f>AVERAGE(I54,I62)</f>
        <v>1.4544999999999999</v>
      </c>
      <c r="K62" s="16">
        <f>H62-H54</f>
        <v>3</v>
      </c>
      <c r="L62" s="19">
        <f t="shared" si="13"/>
        <v>4.3635000000000002</v>
      </c>
      <c r="M62" s="19"/>
      <c r="O62" s="14"/>
      <c r="P62" s="14"/>
    </row>
    <row r="63" spans="1:19" ht="14.4" x14ac:dyDescent="0.3">
      <c r="A63" s="150" t="s">
        <v>31</v>
      </c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</row>
    <row r="64" spans="1:19" ht="15" x14ac:dyDescent="0.25">
      <c r="B64" s="13"/>
      <c r="C64" s="30"/>
      <c r="D64" s="13"/>
      <c r="E64" s="1" t="s">
        <v>7</v>
      </c>
      <c r="F64" s="1"/>
      <c r="G64" s="152">
        <v>0.2</v>
      </c>
      <c r="H64" s="152"/>
      <c r="I64" s="13"/>
      <c r="J64" s="13"/>
      <c r="K64" s="13"/>
      <c r="L64" s="13"/>
      <c r="M64" s="13"/>
      <c r="N64" s="14"/>
      <c r="O64" s="14"/>
      <c r="P64" s="31"/>
    </row>
    <row r="65" spans="2:18" x14ac:dyDescent="0.25">
      <c r="B65" s="150"/>
      <c r="C65" s="150"/>
      <c r="D65" s="150"/>
      <c r="E65" s="150"/>
      <c r="F65" s="150"/>
      <c r="G65" s="5" t="s">
        <v>5</v>
      </c>
      <c r="H65" s="150" t="s">
        <v>9</v>
      </c>
      <c r="I65" s="150"/>
      <c r="J65" s="150"/>
      <c r="K65" s="150"/>
      <c r="L65" s="150"/>
      <c r="M65" s="25"/>
      <c r="N65" s="15"/>
      <c r="O65" s="15"/>
      <c r="P65" s="15"/>
    </row>
    <row r="66" spans="2:18" x14ac:dyDescent="0.25">
      <c r="B66" s="2">
        <v>0</v>
      </c>
      <c r="C66" s="3">
        <v>0.64200000000000002</v>
      </c>
      <c r="D66" s="16"/>
      <c r="E66" s="16"/>
      <c r="F66" s="16"/>
      <c r="G66" s="16"/>
      <c r="H66" s="17"/>
      <c r="I66" s="18"/>
      <c r="J66" s="19"/>
      <c r="K66" s="16"/>
      <c r="L66" s="19"/>
      <c r="M66" s="19" t="s">
        <v>22</v>
      </c>
      <c r="N66" s="20"/>
      <c r="O66" s="20"/>
      <c r="P66" s="20"/>
      <c r="R66" s="21"/>
    </row>
    <row r="67" spans="2:18" x14ac:dyDescent="0.25">
      <c r="B67" s="2">
        <v>5</v>
      </c>
      <c r="C67" s="3">
        <v>0.63700000000000001</v>
      </c>
      <c r="D67" s="19">
        <f>(C66+C67)/2</f>
        <v>0.63949999999999996</v>
      </c>
      <c r="E67" s="16">
        <f>B67-B66</f>
        <v>5</v>
      </c>
      <c r="F67" s="19">
        <f>D67*E67</f>
        <v>3.1974999999999998</v>
      </c>
      <c r="G67" s="16"/>
      <c r="H67" s="2"/>
      <c r="I67" s="2"/>
      <c r="J67" s="19"/>
      <c r="K67" s="16"/>
      <c r="L67" s="19"/>
      <c r="N67" s="20"/>
      <c r="O67" s="20"/>
      <c r="P67" s="20"/>
      <c r="Q67" s="22"/>
      <c r="R67" s="21"/>
    </row>
    <row r="68" spans="2:18" x14ac:dyDescent="0.25">
      <c r="B68" s="2">
        <v>10</v>
      </c>
      <c r="C68" s="3">
        <v>0.63200000000000001</v>
      </c>
      <c r="D68" s="19">
        <f t="shared" ref="D68:D78" si="16">(C67+C68)/2</f>
        <v>0.63450000000000006</v>
      </c>
      <c r="E68" s="16">
        <f t="shared" ref="E68:E78" si="17">B68-B67</f>
        <v>5</v>
      </c>
      <c r="F68" s="19">
        <f t="shared" ref="F68:F78" si="18">D68*E68</f>
        <v>3.1725000000000003</v>
      </c>
      <c r="G68" s="16"/>
      <c r="H68" s="2"/>
      <c r="I68" s="2"/>
      <c r="J68" s="19"/>
      <c r="K68" s="16"/>
      <c r="L68" s="19"/>
      <c r="M68" s="19" t="s">
        <v>17</v>
      </c>
      <c r="N68" s="20"/>
      <c r="O68" s="20"/>
      <c r="P68" s="20"/>
      <c r="Q68" s="22"/>
      <c r="R68" s="21"/>
    </row>
    <row r="69" spans="2:18" x14ac:dyDescent="0.25">
      <c r="B69" s="2">
        <v>12</v>
      </c>
      <c r="C69" s="3">
        <v>-2.4729999999999999</v>
      </c>
      <c r="D69" s="19">
        <f t="shared" si="16"/>
        <v>-0.92049999999999987</v>
      </c>
      <c r="E69" s="16">
        <f t="shared" si="17"/>
        <v>2</v>
      </c>
      <c r="F69" s="19">
        <f t="shared" si="18"/>
        <v>-1.8409999999999997</v>
      </c>
      <c r="G69" s="16"/>
      <c r="H69" s="2"/>
      <c r="I69" s="2"/>
      <c r="J69" s="19"/>
      <c r="K69" s="16"/>
      <c r="L69" s="19"/>
      <c r="M69" s="19"/>
      <c r="N69" s="20"/>
      <c r="O69" s="20"/>
      <c r="P69" s="20"/>
      <c r="Q69" s="22"/>
      <c r="R69" s="21"/>
    </row>
    <row r="70" spans="2:18" x14ac:dyDescent="0.25">
      <c r="B70" s="2">
        <v>14</v>
      </c>
      <c r="C70" s="3">
        <v>-3.9129999999999998</v>
      </c>
      <c r="D70" s="19">
        <f t="shared" si="16"/>
        <v>-3.1929999999999996</v>
      </c>
      <c r="E70" s="16">
        <f t="shared" si="17"/>
        <v>2</v>
      </c>
      <c r="F70" s="19">
        <f t="shared" si="18"/>
        <v>-6.3859999999999992</v>
      </c>
      <c r="G70" s="16"/>
      <c r="H70" s="2"/>
      <c r="I70" s="2"/>
      <c r="J70" s="19"/>
      <c r="K70" s="16"/>
      <c r="L70" s="19"/>
      <c r="M70" s="19"/>
      <c r="N70" s="20"/>
      <c r="O70" s="20"/>
      <c r="P70" s="20"/>
      <c r="Q70" s="22"/>
      <c r="R70" s="21"/>
    </row>
    <row r="71" spans="2:18" x14ac:dyDescent="0.25">
      <c r="B71" s="2">
        <v>18</v>
      </c>
      <c r="C71" s="3">
        <v>-5.2679999999999998</v>
      </c>
      <c r="D71" s="19">
        <f t="shared" si="16"/>
        <v>-4.5904999999999996</v>
      </c>
      <c r="E71" s="16">
        <f t="shared" si="17"/>
        <v>4</v>
      </c>
      <c r="F71" s="19">
        <f t="shared" si="18"/>
        <v>-18.361999999999998</v>
      </c>
      <c r="G71" s="16"/>
      <c r="H71" s="2"/>
      <c r="I71" s="2"/>
      <c r="J71" s="19"/>
      <c r="K71" s="16"/>
      <c r="L71" s="19"/>
      <c r="N71" s="20"/>
      <c r="O71" s="20"/>
      <c r="P71" s="20"/>
      <c r="Q71" s="22"/>
      <c r="R71" s="21"/>
    </row>
    <row r="72" spans="2:18" x14ac:dyDescent="0.25">
      <c r="B72" s="2">
        <v>22</v>
      </c>
      <c r="C72" s="3">
        <v>-6.3339999999999996</v>
      </c>
      <c r="D72" s="19">
        <f t="shared" si="16"/>
        <v>-5.8010000000000002</v>
      </c>
      <c r="E72" s="16">
        <f t="shared" si="17"/>
        <v>4</v>
      </c>
      <c r="F72" s="19">
        <f t="shared" si="18"/>
        <v>-23.204000000000001</v>
      </c>
      <c r="G72" s="16"/>
      <c r="H72" s="2">
        <v>0</v>
      </c>
      <c r="I72" s="2">
        <v>1.925</v>
      </c>
      <c r="J72" s="19"/>
      <c r="K72" s="16"/>
      <c r="L72" s="19"/>
      <c r="M72" s="19"/>
      <c r="N72" s="20"/>
      <c r="O72" s="20"/>
      <c r="P72" s="20"/>
      <c r="Q72" s="22"/>
      <c r="R72" s="21"/>
    </row>
    <row r="73" spans="2:18" x14ac:dyDescent="0.25">
      <c r="B73" s="2">
        <v>26</v>
      </c>
      <c r="C73" s="3">
        <v>-6.673</v>
      </c>
      <c r="D73" s="19">
        <f t="shared" si="16"/>
        <v>-6.5034999999999998</v>
      </c>
      <c r="E73" s="16">
        <f t="shared" si="17"/>
        <v>4</v>
      </c>
      <c r="F73" s="19">
        <f t="shared" si="18"/>
        <v>-26.013999999999999</v>
      </c>
      <c r="G73" s="16"/>
      <c r="H73" s="2">
        <v>5</v>
      </c>
      <c r="I73" s="2">
        <v>1.9119999999999999</v>
      </c>
      <c r="J73" s="19">
        <f t="shared" ref="J73" si="19">AVERAGE(I72,I73)</f>
        <v>1.9184999999999999</v>
      </c>
      <c r="K73" s="16">
        <f t="shared" ref="K73" si="20">H73-H72</f>
        <v>5</v>
      </c>
      <c r="L73" s="19">
        <f t="shared" ref="L73:L80" si="21">K73*J73</f>
        <v>9.5924999999999994</v>
      </c>
      <c r="M73" s="19"/>
      <c r="N73" s="20"/>
      <c r="O73" s="20"/>
      <c r="P73" s="20"/>
      <c r="Q73" s="22"/>
      <c r="R73" s="21"/>
    </row>
    <row r="74" spans="2:18" x14ac:dyDescent="0.25">
      <c r="B74" s="2">
        <v>30</v>
      </c>
      <c r="C74" s="3">
        <v>-6.9180000000000001</v>
      </c>
      <c r="D74" s="19">
        <f t="shared" si="16"/>
        <v>-6.7955000000000005</v>
      </c>
      <c r="E74" s="16">
        <f t="shared" si="17"/>
        <v>4</v>
      </c>
      <c r="F74" s="19">
        <f t="shared" si="18"/>
        <v>-27.182000000000002</v>
      </c>
      <c r="G74" s="16"/>
      <c r="H74" s="16">
        <f>H75-(I74-I75)*2</f>
        <v>6.2200000000000006</v>
      </c>
      <c r="I74" s="16">
        <v>1.91</v>
      </c>
      <c r="J74" s="19">
        <f>AVERAGE(I73,I74)</f>
        <v>1.911</v>
      </c>
      <c r="K74" s="16">
        <f>H74-H73</f>
        <v>1.2200000000000006</v>
      </c>
      <c r="L74" s="19">
        <f t="shared" si="21"/>
        <v>2.3314200000000014</v>
      </c>
      <c r="M74" s="19"/>
      <c r="N74" s="24"/>
      <c r="O74" s="24"/>
      <c r="P74" s="24"/>
      <c r="Q74" s="22"/>
      <c r="R74" s="21"/>
    </row>
    <row r="75" spans="2:18" x14ac:dyDescent="0.25">
      <c r="B75" s="2">
        <v>34</v>
      </c>
      <c r="C75" s="3">
        <v>-7.1580000000000004</v>
      </c>
      <c r="D75" s="19">
        <f t="shared" si="16"/>
        <v>-7.0380000000000003</v>
      </c>
      <c r="E75" s="16">
        <f t="shared" si="17"/>
        <v>4</v>
      </c>
      <c r="F75" s="19">
        <f t="shared" si="18"/>
        <v>-28.152000000000001</v>
      </c>
      <c r="G75" s="16"/>
      <c r="H75" s="21">
        <f>H76-9</f>
        <v>16</v>
      </c>
      <c r="I75" s="21">
        <f>I76</f>
        <v>-2.98</v>
      </c>
      <c r="J75" s="19">
        <f t="shared" ref="J75:J80" si="22">AVERAGE(I74,I75)</f>
        <v>-0.53500000000000003</v>
      </c>
      <c r="K75" s="16">
        <f t="shared" ref="K75:K80" si="23">H75-H74</f>
        <v>9.7799999999999994</v>
      </c>
      <c r="L75" s="19">
        <f t="shared" si="21"/>
        <v>-5.2323000000000004</v>
      </c>
      <c r="N75" s="20"/>
      <c r="O75" s="20"/>
      <c r="P75" s="20"/>
      <c r="Q75" s="22"/>
      <c r="R75" s="21"/>
    </row>
    <row r="76" spans="2:18" x14ac:dyDescent="0.25">
      <c r="B76" s="2">
        <v>38</v>
      </c>
      <c r="C76" s="3">
        <v>-7.4729999999999999</v>
      </c>
      <c r="D76" s="19">
        <f t="shared" si="16"/>
        <v>-7.3155000000000001</v>
      </c>
      <c r="E76" s="16">
        <f t="shared" si="17"/>
        <v>4</v>
      </c>
      <c r="F76" s="19">
        <f t="shared" si="18"/>
        <v>-29.262</v>
      </c>
      <c r="G76" s="1"/>
      <c r="H76" s="21">
        <v>25</v>
      </c>
      <c r="I76" s="21">
        <v>-2.98</v>
      </c>
      <c r="J76" s="19">
        <f t="shared" si="22"/>
        <v>-2.98</v>
      </c>
      <c r="K76" s="16">
        <f t="shared" si="23"/>
        <v>9</v>
      </c>
      <c r="L76" s="19">
        <f t="shared" si="21"/>
        <v>-26.82</v>
      </c>
      <c r="M76" s="19"/>
      <c r="N76" s="24"/>
      <c r="O76" s="24"/>
      <c r="P76" s="24"/>
      <c r="Q76" s="22"/>
      <c r="R76" s="21"/>
    </row>
    <row r="77" spans="2:18" x14ac:dyDescent="0.25">
      <c r="B77" s="2">
        <v>42</v>
      </c>
      <c r="C77" s="3">
        <v>-7.65</v>
      </c>
      <c r="D77" s="19">
        <f t="shared" si="16"/>
        <v>-7.5615000000000006</v>
      </c>
      <c r="E77" s="16">
        <f t="shared" si="17"/>
        <v>4</v>
      </c>
      <c r="F77" s="19">
        <f t="shared" si="18"/>
        <v>-30.246000000000002</v>
      </c>
      <c r="G77" s="1"/>
      <c r="H77" s="16">
        <f>H76+9</f>
        <v>34</v>
      </c>
      <c r="I77" s="16">
        <f>I76</f>
        <v>-2.98</v>
      </c>
      <c r="J77" s="19">
        <f t="shared" si="22"/>
        <v>-2.98</v>
      </c>
      <c r="K77" s="16">
        <f t="shared" si="23"/>
        <v>9</v>
      </c>
      <c r="L77" s="19">
        <f t="shared" si="21"/>
        <v>-26.82</v>
      </c>
      <c r="N77" s="24"/>
      <c r="O77" s="24"/>
      <c r="P77" s="24"/>
      <c r="Q77" s="22"/>
      <c r="R77" s="21"/>
    </row>
    <row r="78" spans="2:18" x14ac:dyDescent="0.25">
      <c r="B78" s="2">
        <v>46</v>
      </c>
      <c r="C78" s="3">
        <v>-7.718</v>
      </c>
      <c r="D78" s="19">
        <f t="shared" si="16"/>
        <v>-7.6840000000000002</v>
      </c>
      <c r="E78" s="16">
        <f t="shared" si="17"/>
        <v>4</v>
      </c>
      <c r="F78" s="19">
        <f t="shared" si="18"/>
        <v>-30.736000000000001</v>
      </c>
      <c r="G78" s="1"/>
      <c r="H78" s="16">
        <f>H77+(I78-I77)*2</f>
        <v>44.06</v>
      </c>
      <c r="I78" s="16">
        <v>2.0499999999999998</v>
      </c>
      <c r="J78" s="19">
        <f t="shared" si="22"/>
        <v>-0.46500000000000008</v>
      </c>
      <c r="K78" s="16">
        <f t="shared" si="23"/>
        <v>10.060000000000002</v>
      </c>
      <c r="L78" s="19">
        <f t="shared" si="21"/>
        <v>-4.6779000000000019</v>
      </c>
      <c r="M78" s="19" t="s">
        <v>18</v>
      </c>
      <c r="N78" s="20"/>
      <c r="O78" s="20"/>
      <c r="P78" s="20"/>
      <c r="R78" s="21"/>
    </row>
    <row r="79" spans="2:18" x14ac:dyDescent="0.25">
      <c r="B79" s="2">
        <v>50</v>
      </c>
      <c r="C79" s="3">
        <v>-7.649</v>
      </c>
      <c r="D79" s="19"/>
      <c r="E79" s="16"/>
      <c r="F79" s="19"/>
      <c r="G79" s="1"/>
      <c r="H79" s="2">
        <v>45</v>
      </c>
      <c r="I79" s="28">
        <v>2.0379999999999998</v>
      </c>
      <c r="J79" s="19">
        <f t="shared" si="22"/>
        <v>2.0439999999999996</v>
      </c>
      <c r="K79" s="16">
        <f t="shared" si="23"/>
        <v>0.93999999999999773</v>
      </c>
      <c r="L79" s="19">
        <f t="shared" si="21"/>
        <v>1.9213599999999951</v>
      </c>
      <c r="M79" s="19"/>
      <c r="N79" s="20"/>
      <c r="O79" s="20"/>
      <c r="P79" s="20"/>
      <c r="R79" s="21"/>
    </row>
    <row r="80" spans="2:18" x14ac:dyDescent="0.25">
      <c r="B80" s="2">
        <v>54</v>
      </c>
      <c r="C80" s="3">
        <v>-7.4530000000000003</v>
      </c>
      <c r="D80" s="19"/>
      <c r="E80" s="16"/>
      <c r="F80" s="19"/>
      <c r="G80" s="1"/>
      <c r="H80" s="17">
        <v>50</v>
      </c>
      <c r="I80" s="17">
        <v>2.0249999999999999</v>
      </c>
      <c r="J80" s="19">
        <f t="shared" si="22"/>
        <v>2.0314999999999999</v>
      </c>
      <c r="K80" s="16">
        <f t="shared" si="23"/>
        <v>5</v>
      </c>
      <c r="L80" s="19">
        <f t="shared" si="21"/>
        <v>10.157499999999999</v>
      </c>
      <c r="M80" s="19"/>
      <c r="N80" s="20"/>
      <c r="O80" s="20"/>
      <c r="P80" s="20"/>
      <c r="R80" s="21"/>
    </row>
    <row r="81" spans="2:18" x14ac:dyDescent="0.25">
      <c r="B81" s="2">
        <v>58</v>
      </c>
      <c r="C81" s="3">
        <v>-7.1520000000000001</v>
      </c>
      <c r="D81" s="19"/>
      <c r="E81" s="16"/>
      <c r="F81" s="19"/>
      <c r="H81" s="17"/>
      <c r="I81" s="17"/>
      <c r="J81" s="19"/>
      <c r="K81" s="16"/>
      <c r="L81" s="19"/>
      <c r="M81" s="19"/>
      <c r="N81" s="20"/>
      <c r="O81" s="20"/>
      <c r="P81" s="20"/>
      <c r="R81" s="21"/>
    </row>
    <row r="82" spans="2:18" x14ac:dyDescent="0.25">
      <c r="B82" s="2">
        <v>62</v>
      </c>
      <c r="C82" s="3">
        <v>-6.9130000000000003</v>
      </c>
      <c r="D82" s="19"/>
      <c r="E82" s="16"/>
      <c r="F82" s="19"/>
      <c r="H82" s="17"/>
      <c r="I82" s="17"/>
      <c r="J82" s="19"/>
      <c r="K82" s="16"/>
      <c r="L82" s="19"/>
      <c r="M82" s="19"/>
      <c r="O82" s="24"/>
      <c r="P82" s="24"/>
    </row>
    <row r="83" spans="2:18" x14ac:dyDescent="0.25">
      <c r="B83" s="2">
        <v>66</v>
      </c>
      <c r="C83" s="3">
        <v>-6.6580000000000004</v>
      </c>
      <c r="D83" s="19"/>
      <c r="E83" s="16"/>
      <c r="F83" s="19"/>
      <c r="H83" s="17"/>
      <c r="I83" s="17"/>
      <c r="J83" s="19"/>
      <c r="K83" s="16"/>
      <c r="L83" s="19"/>
      <c r="M83" s="19"/>
      <c r="O83" s="14"/>
      <c r="P83" s="14"/>
    </row>
    <row r="84" spans="2:18" x14ac:dyDescent="0.25">
      <c r="B84" s="2">
        <v>70</v>
      </c>
      <c r="C84" s="3">
        <v>-6.319</v>
      </c>
    </row>
    <row r="85" spans="2:18" x14ac:dyDescent="0.25">
      <c r="B85" s="2">
        <v>74</v>
      </c>
      <c r="C85" s="3">
        <v>-5.2229999999999999</v>
      </c>
    </row>
    <row r="86" spans="2:18" x14ac:dyDescent="0.25">
      <c r="B86" s="2">
        <v>78</v>
      </c>
      <c r="C86" s="3">
        <v>-3.9729999999999999</v>
      </c>
    </row>
    <row r="87" spans="2:18" x14ac:dyDescent="0.25">
      <c r="B87" s="2">
        <v>80</v>
      </c>
      <c r="C87" s="3">
        <v>-2.4729999999999999</v>
      </c>
    </row>
    <row r="88" spans="2:18" x14ac:dyDescent="0.25">
      <c r="B88" s="2">
        <v>82</v>
      </c>
      <c r="C88" s="3">
        <v>0.68100000000000005</v>
      </c>
      <c r="M88" s="19" t="s">
        <v>19</v>
      </c>
    </row>
    <row r="89" spans="2:18" x14ac:dyDescent="0.25">
      <c r="B89" s="2">
        <v>90</v>
      </c>
      <c r="C89" s="3">
        <v>0.68700000000000006</v>
      </c>
    </row>
    <row r="90" spans="2:18" x14ac:dyDescent="0.25">
      <c r="B90" s="2">
        <v>95</v>
      </c>
      <c r="C90" s="3">
        <v>0.69199999999999995</v>
      </c>
      <c r="M90" s="19" t="s">
        <v>26</v>
      </c>
    </row>
  </sheetData>
  <mergeCells count="9">
    <mergeCell ref="A1:T1"/>
    <mergeCell ref="A3:Q3"/>
    <mergeCell ref="A30:S30"/>
    <mergeCell ref="G64:H64"/>
    <mergeCell ref="B65:F65"/>
    <mergeCell ref="H65:L65"/>
    <mergeCell ref="A63:S63"/>
    <mergeCell ref="B4:F4"/>
    <mergeCell ref="H4:L4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V875"/>
  <sheetViews>
    <sheetView zoomScale="85" zoomScaleNormal="85" workbookViewId="0">
      <selection activeCell="B844" sqref="B844:E844"/>
    </sheetView>
  </sheetViews>
  <sheetFormatPr defaultRowHeight="13.2" x14ac:dyDescent="0.25"/>
  <cols>
    <col min="1" max="1" width="9.109375" style="5"/>
    <col min="2" max="2" width="8.109375" style="22" customWidth="1"/>
    <col min="3" max="3" width="8.5546875" style="46" customWidth="1"/>
    <col min="4" max="4" width="12.6640625" style="46" customWidth="1"/>
    <col min="5" max="7" width="8.109375" style="5" customWidth="1"/>
    <col min="8" max="8" width="7.5546875" style="5" customWidth="1"/>
    <col min="9" max="9" width="7.44140625" style="5" customWidth="1"/>
    <col min="10" max="10" width="7.44140625" style="25" customWidth="1"/>
    <col min="11" max="12" width="7.44140625" style="5" customWidth="1"/>
    <col min="13" max="13" width="10.5546875" style="5" customWidth="1"/>
    <col min="14" max="16" width="10.109375" style="5" customWidth="1"/>
    <col min="17" max="17" width="8.6640625" style="5" customWidth="1"/>
    <col min="18" max="18" width="9.109375" style="5"/>
    <col min="19" max="19" width="32" style="5" customWidth="1"/>
    <col min="20" max="258" width="9.109375" style="5"/>
    <col min="259" max="263" width="8.109375" style="5" customWidth="1"/>
    <col min="264" max="264" width="2.88671875" style="5" customWidth="1"/>
    <col min="265" max="269" width="7.44140625" style="5" customWidth="1"/>
    <col min="270" max="272" width="10.109375" style="5" customWidth="1"/>
    <col min="273" max="273" width="8.6640625" style="5" customWidth="1"/>
    <col min="274" max="514" width="9.109375" style="5"/>
    <col min="515" max="519" width="8.109375" style="5" customWidth="1"/>
    <col min="520" max="520" width="2.88671875" style="5" customWidth="1"/>
    <col min="521" max="525" width="7.44140625" style="5" customWidth="1"/>
    <col min="526" max="528" width="10.109375" style="5" customWidth="1"/>
    <col min="529" max="529" width="8.6640625" style="5" customWidth="1"/>
    <col min="530" max="770" width="9.109375" style="5"/>
    <col min="771" max="775" width="8.109375" style="5" customWidth="1"/>
    <col min="776" max="776" width="2.88671875" style="5" customWidth="1"/>
    <col min="777" max="781" width="7.44140625" style="5" customWidth="1"/>
    <col min="782" max="784" width="10.109375" style="5" customWidth="1"/>
    <col min="785" max="785" width="8.6640625" style="5" customWidth="1"/>
    <col min="786" max="1026" width="9.109375" style="5"/>
    <col min="1027" max="1031" width="8.109375" style="5" customWidth="1"/>
    <col min="1032" max="1032" width="2.88671875" style="5" customWidth="1"/>
    <col min="1033" max="1037" width="7.44140625" style="5" customWidth="1"/>
    <col min="1038" max="1040" width="10.109375" style="5" customWidth="1"/>
    <col min="1041" max="1041" width="8.6640625" style="5" customWidth="1"/>
    <col min="1042" max="1282" width="9.109375" style="5"/>
    <col min="1283" max="1287" width="8.109375" style="5" customWidth="1"/>
    <col min="1288" max="1288" width="2.88671875" style="5" customWidth="1"/>
    <col min="1289" max="1293" width="7.44140625" style="5" customWidth="1"/>
    <col min="1294" max="1296" width="10.109375" style="5" customWidth="1"/>
    <col min="1297" max="1297" width="8.6640625" style="5" customWidth="1"/>
    <col min="1298" max="1538" width="9.109375" style="5"/>
    <col min="1539" max="1543" width="8.109375" style="5" customWidth="1"/>
    <col min="1544" max="1544" width="2.88671875" style="5" customWidth="1"/>
    <col min="1545" max="1549" width="7.44140625" style="5" customWidth="1"/>
    <col min="1550" max="1552" width="10.109375" style="5" customWidth="1"/>
    <col min="1553" max="1553" width="8.6640625" style="5" customWidth="1"/>
    <col min="1554" max="1794" width="9.109375" style="5"/>
    <col min="1795" max="1799" width="8.109375" style="5" customWidth="1"/>
    <col min="1800" max="1800" width="2.88671875" style="5" customWidth="1"/>
    <col min="1801" max="1805" width="7.44140625" style="5" customWidth="1"/>
    <col min="1806" max="1808" width="10.109375" style="5" customWidth="1"/>
    <col min="1809" max="1809" width="8.6640625" style="5" customWidth="1"/>
    <col min="1810" max="2050" width="9.109375" style="5"/>
    <col min="2051" max="2055" width="8.109375" style="5" customWidth="1"/>
    <col min="2056" max="2056" width="2.88671875" style="5" customWidth="1"/>
    <col min="2057" max="2061" width="7.44140625" style="5" customWidth="1"/>
    <col min="2062" max="2064" width="10.109375" style="5" customWidth="1"/>
    <col min="2065" max="2065" width="8.6640625" style="5" customWidth="1"/>
    <col min="2066" max="2306" width="9.109375" style="5"/>
    <col min="2307" max="2311" width="8.109375" style="5" customWidth="1"/>
    <col min="2312" max="2312" width="2.88671875" style="5" customWidth="1"/>
    <col min="2313" max="2317" width="7.44140625" style="5" customWidth="1"/>
    <col min="2318" max="2320" width="10.109375" style="5" customWidth="1"/>
    <col min="2321" max="2321" width="8.6640625" style="5" customWidth="1"/>
    <col min="2322" max="2562" width="9.109375" style="5"/>
    <col min="2563" max="2567" width="8.109375" style="5" customWidth="1"/>
    <col min="2568" max="2568" width="2.88671875" style="5" customWidth="1"/>
    <col min="2569" max="2573" width="7.44140625" style="5" customWidth="1"/>
    <col min="2574" max="2576" width="10.109375" style="5" customWidth="1"/>
    <col min="2577" max="2577" width="8.6640625" style="5" customWidth="1"/>
    <col min="2578" max="2818" width="9.109375" style="5"/>
    <col min="2819" max="2823" width="8.109375" style="5" customWidth="1"/>
    <col min="2824" max="2824" width="2.88671875" style="5" customWidth="1"/>
    <col min="2825" max="2829" width="7.44140625" style="5" customWidth="1"/>
    <col min="2830" max="2832" width="10.109375" style="5" customWidth="1"/>
    <col min="2833" max="2833" width="8.6640625" style="5" customWidth="1"/>
    <col min="2834" max="3074" width="9.109375" style="5"/>
    <col min="3075" max="3079" width="8.109375" style="5" customWidth="1"/>
    <col min="3080" max="3080" width="2.88671875" style="5" customWidth="1"/>
    <col min="3081" max="3085" width="7.44140625" style="5" customWidth="1"/>
    <col min="3086" max="3088" width="10.109375" style="5" customWidth="1"/>
    <col min="3089" max="3089" width="8.6640625" style="5" customWidth="1"/>
    <col min="3090" max="3330" width="9.109375" style="5"/>
    <col min="3331" max="3335" width="8.109375" style="5" customWidth="1"/>
    <col min="3336" max="3336" width="2.88671875" style="5" customWidth="1"/>
    <col min="3337" max="3341" width="7.44140625" style="5" customWidth="1"/>
    <col min="3342" max="3344" width="10.109375" style="5" customWidth="1"/>
    <col min="3345" max="3345" width="8.6640625" style="5" customWidth="1"/>
    <col min="3346" max="3586" width="9.109375" style="5"/>
    <col min="3587" max="3591" width="8.109375" style="5" customWidth="1"/>
    <col min="3592" max="3592" width="2.88671875" style="5" customWidth="1"/>
    <col min="3593" max="3597" width="7.44140625" style="5" customWidth="1"/>
    <col min="3598" max="3600" width="10.109375" style="5" customWidth="1"/>
    <col min="3601" max="3601" width="8.6640625" style="5" customWidth="1"/>
    <col min="3602" max="3842" width="9.109375" style="5"/>
    <col min="3843" max="3847" width="8.109375" style="5" customWidth="1"/>
    <col min="3848" max="3848" width="2.88671875" style="5" customWidth="1"/>
    <col min="3849" max="3853" width="7.44140625" style="5" customWidth="1"/>
    <col min="3854" max="3856" width="10.109375" style="5" customWidth="1"/>
    <col min="3857" max="3857" width="8.6640625" style="5" customWidth="1"/>
    <col min="3858" max="4098" width="9.109375" style="5"/>
    <col min="4099" max="4103" width="8.109375" style="5" customWidth="1"/>
    <col min="4104" max="4104" width="2.88671875" style="5" customWidth="1"/>
    <col min="4105" max="4109" width="7.44140625" style="5" customWidth="1"/>
    <col min="4110" max="4112" width="10.109375" style="5" customWidth="1"/>
    <col min="4113" max="4113" width="8.6640625" style="5" customWidth="1"/>
    <col min="4114" max="4354" width="9.109375" style="5"/>
    <col min="4355" max="4359" width="8.109375" style="5" customWidth="1"/>
    <col min="4360" max="4360" width="2.88671875" style="5" customWidth="1"/>
    <col min="4361" max="4365" width="7.44140625" style="5" customWidth="1"/>
    <col min="4366" max="4368" width="10.109375" style="5" customWidth="1"/>
    <col min="4369" max="4369" width="8.6640625" style="5" customWidth="1"/>
    <col min="4370" max="4610" width="9.109375" style="5"/>
    <col min="4611" max="4615" width="8.109375" style="5" customWidth="1"/>
    <col min="4616" max="4616" width="2.88671875" style="5" customWidth="1"/>
    <col min="4617" max="4621" width="7.44140625" style="5" customWidth="1"/>
    <col min="4622" max="4624" width="10.109375" style="5" customWidth="1"/>
    <col min="4625" max="4625" width="8.6640625" style="5" customWidth="1"/>
    <col min="4626" max="4866" width="9.109375" style="5"/>
    <col min="4867" max="4871" width="8.109375" style="5" customWidth="1"/>
    <col min="4872" max="4872" width="2.88671875" style="5" customWidth="1"/>
    <col min="4873" max="4877" width="7.44140625" style="5" customWidth="1"/>
    <col min="4878" max="4880" width="10.109375" style="5" customWidth="1"/>
    <col min="4881" max="4881" width="8.6640625" style="5" customWidth="1"/>
    <col min="4882" max="5122" width="9.109375" style="5"/>
    <col min="5123" max="5127" width="8.109375" style="5" customWidth="1"/>
    <col min="5128" max="5128" width="2.88671875" style="5" customWidth="1"/>
    <col min="5129" max="5133" width="7.44140625" style="5" customWidth="1"/>
    <col min="5134" max="5136" width="10.109375" style="5" customWidth="1"/>
    <col min="5137" max="5137" width="8.6640625" style="5" customWidth="1"/>
    <col min="5138" max="5378" width="9.109375" style="5"/>
    <col min="5379" max="5383" width="8.109375" style="5" customWidth="1"/>
    <col min="5384" max="5384" width="2.88671875" style="5" customWidth="1"/>
    <col min="5385" max="5389" width="7.44140625" style="5" customWidth="1"/>
    <col min="5390" max="5392" width="10.109375" style="5" customWidth="1"/>
    <col min="5393" max="5393" width="8.6640625" style="5" customWidth="1"/>
    <col min="5394" max="5634" width="9.109375" style="5"/>
    <col min="5635" max="5639" width="8.109375" style="5" customWidth="1"/>
    <col min="5640" max="5640" width="2.88671875" style="5" customWidth="1"/>
    <col min="5641" max="5645" width="7.44140625" style="5" customWidth="1"/>
    <col min="5646" max="5648" width="10.109375" style="5" customWidth="1"/>
    <col min="5649" max="5649" width="8.6640625" style="5" customWidth="1"/>
    <col min="5650" max="5890" width="9.109375" style="5"/>
    <col min="5891" max="5895" width="8.109375" style="5" customWidth="1"/>
    <col min="5896" max="5896" width="2.88671875" style="5" customWidth="1"/>
    <col min="5897" max="5901" width="7.44140625" style="5" customWidth="1"/>
    <col min="5902" max="5904" width="10.109375" style="5" customWidth="1"/>
    <col min="5905" max="5905" width="8.6640625" style="5" customWidth="1"/>
    <col min="5906" max="6146" width="9.109375" style="5"/>
    <col min="6147" max="6151" width="8.109375" style="5" customWidth="1"/>
    <col min="6152" max="6152" width="2.88671875" style="5" customWidth="1"/>
    <col min="6153" max="6157" width="7.44140625" style="5" customWidth="1"/>
    <col min="6158" max="6160" width="10.109375" style="5" customWidth="1"/>
    <col min="6161" max="6161" width="8.6640625" style="5" customWidth="1"/>
    <col min="6162" max="6402" width="9.109375" style="5"/>
    <col min="6403" max="6407" width="8.109375" style="5" customWidth="1"/>
    <col min="6408" max="6408" width="2.88671875" style="5" customWidth="1"/>
    <col min="6409" max="6413" width="7.44140625" style="5" customWidth="1"/>
    <col min="6414" max="6416" width="10.109375" style="5" customWidth="1"/>
    <col min="6417" max="6417" width="8.6640625" style="5" customWidth="1"/>
    <col min="6418" max="6658" width="9.109375" style="5"/>
    <col min="6659" max="6663" width="8.109375" style="5" customWidth="1"/>
    <col min="6664" max="6664" width="2.88671875" style="5" customWidth="1"/>
    <col min="6665" max="6669" width="7.44140625" style="5" customWidth="1"/>
    <col min="6670" max="6672" width="10.109375" style="5" customWidth="1"/>
    <col min="6673" max="6673" width="8.6640625" style="5" customWidth="1"/>
    <col min="6674" max="6914" width="9.109375" style="5"/>
    <col min="6915" max="6919" width="8.109375" style="5" customWidth="1"/>
    <col min="6920" max="6920" width="2.88671875" style="5" customWidth="1"/>
    <col min="6921" max="6925" width="7.44140625" style="5" customWidth="1"/>
    <col min="6926" max="6928" width="10.109375" style="5" customWidth="1"/>
    <col min="6929" max="6929" width="8.6640625" style="5" customWidth="1"/>
    <col min="6930" max="7170" width="9.109375" style="5"/>
    <col min="7171" max="7175" width="8.109375" style="5" customWidth="1"/>
    <col min="7176" max="7176" width="2.88671875" style="5" customWidth="1"/>
    <col min="7177" max="7181" width="7.44140625" style="5" customWidth="1"/>
    <col min="7182" max="7184" width="10.109375" style="5" customWidth="1"/>
    <col min="7185" max="7185" width="8.6640625" style="5" customWidth="1"/>
    <col min="7186" max="7426" width="9.109375" style="5"/>
    <col min="7427" max="7431" width="8.109375" style="5" customWidth="1"/>
    <col min="7432" max="7432" width="2.88671875" style="5" customWidth="1"/>
    <col min="7433" max="7437" width="7.44140625" style="5" customWidth="1"/>
    <col min="7438" max="7440" width="10.109375" style="5" customWidth="1"/>
    <col min="7441" max="7441" width="8.6640625" style="5" customWidth="1"/>
    <col min="7442" max="7682" width="9.109375" style="5"/>
    <col min="7683" max="7687" width="8.109375" style="5" customWidth="1"/>
    <col min="7688" max="7688" width="2.88671875" style="5" customWidth="1"/>
    <col min="7689" max="7693" width="7.44140625" style="5" customWidth="1"/>
    <col min="7694" max="7696" width="10.109375" style="5" customWidth="1"/>
    <col min="7697" max="7697" width="8.6640625" style="5" customWidth="1"/>
    <col min="7698" max="7938" width="9.109375" style="5"/>
    <col min="7939" max="7943" width="8.109375" style="5" customWidth="1"/>
    <col min="7944" max="7944" width="2.88671875" style="5" customWidth="1"/>
    <col min="7945" max="7949" width="7.44140625" style="5" customWidth="1"/>
    <col min="7950" max="7952" width="10.109375" style="5" customWidth="1"/>
    <col min="7953" max="7953" width="8.6640625" style="5" customWidth="1"/>
    <col min="7954" max="8194" width="9.109375" style="5"/>
    <col min="8195" max="8199" width="8.109375" style="5" customWidth="1"/>
    <col min="8200" max="8200" width="2.88671875" style="5" customWidth="1"/>
    <col min="8201" max="8205" width="7.44140625" style="5" customWidth="1"/>
    <col min="8206" max="8208" width="10.109375" style="5" customWidth="1"/>
    <col min="8209" max="8209" width="8.6640625" style="5" customWidth="1"/>
    <col min="8210" max="8450" width="9.109375" style="5"/>
    <col min="8451" max="8455" width="8.109375" style="5" customWidth="1"/>
    <col min="8456" max="8456" width="2.88671875" style="5" customWidth="1"/>
    <col min="8457" max="8461" width="7.44140625" style="5" customWidth="1"/>
    <col min="8462" max="8464" width="10.109375" style="5" customWidth="1"/>
    <col min="8465" max="8465" width="8.6640625" style="5" customWidth="1"/>
    <col min="8466" max="8706" width="9.109375" style="5"/>
    <col min="8707" max="8711" width="8.109375" style="5" customWidth="1"/>
    <col min="8712" max="8712" width="2.88671875" style="5" customWidth="1"/>
    <col min="8713" max="8717" width="7.44140625" style="5" customWidth="1"/>
    <col min="8718" max="8720" width="10.109375" style="5" customWidth="1"/>
    <col min="8721" max="8721" width="8.6640625" style="5" customWidth="1"/>
    <col min="8722" max="8962" width="9.109375" style="5"/>
    <col min="8963" max="8967" width="8.109375" style="5" customWidth="1"/>
    <col min="8968" max="8968" width="2.88671875" style="5" customWidth="1"/>
    <col min="8969" max="8973" width="7.44140625" style="5" customWidth="1"/>
    <col min="8974" max="8976" width="10.109375" style="5" customWidth="1"/>
    <col min="8977" max="8977" width="8.6640625" style="5" customWidth="1"/>
    <col min="8978" max="9218" width="9.109375" style="5"/>
    <col min="9219" max="9223" width="8.109375" style="5" customWidth="1"/>
    <col min="9224" max="9224" width="2.88671875" style="5" customWidth="1"/>
    <col min="9225" max="9229" width="7.44140625" style="5" customWidth="1"/>
    <col min="9230" max="9232" width="10.109375" style="5" customWidth="1"/>
    <col min="9233" max="9233" width="8.6640625" style="5" customWidth="1"/>
    <col min="9234" max="9474" width="9.109375" style="5"/>
    <col min="9475" max="9479" width="8.109375" style="5" customWidth="1"/>
    <col min="9480" max="9480" width="2.88671875" style="5" customWidth="1"/>
    <col min="9481" max="9485" width="7.44140625" style="5" customWidth="1"/>
    <col min="9486" max="9488" width="10.109375" style="5" customWidth="1"/>
    <col min="9489" max="9489" width="8.6640625" style="5" customWidth="1"/>
    <col min="9490" max="9730" width="9.109375" style="5"/>
    <col min="9731" max="9735" width="8.109375" style="5" customWidth="1"/>
    <col min="9736" max="9736" width="2.88671875" style="5" customWidth="1"/>
    <col min="9737" max="9741" width="7.44140625" style="5" customWidth="1"/>
    <col min="9742" max="9744" width="10.109375" style="5" customWidth="1"/>
    <col min="9745" max="9745" width="8.6640625" style="5" customWidth="1"/>
    <col min="9746" max="9986" width="9.109375" style="5"/>
    <col min="9987" max="9991" width="8.109375" style="5" customWidth="1"/>
    <col min="9992" max="9992" width="2.88671875" style="5" customWidth="1"/>
    <col min="9993" max="9997" width="7.44140625" style="5" customWidth="1"/>
    <col min="9998" max="10000" width="10.109375" style="5" customWidth="1"/>
    <col min="10001" max="10001" width="8.6640625" style="5" customWidth="1"/>
    <col min="10002" max="10242" width="9.109375" style="5"/>
    <col min="10243" max="10247" width="8.109375" style="5" customWidth="1"/>
    <col min="10248" max="10248" width="2.88671875" style="5" customWidth="1"/>
    <col min="10249" max="10253" width="7.44140625" style="5" customWidth="1"/>
    <col min="10254" max="10256" width="10.109375" style="5" customWidth="1"/>
    <col min="10257" max="10257" width="8.6640625" style="5" customWidth="1"/>
    <col min="10258" max="10498" width="9.109375" style="5"/>
    <col min="10499" max="10503" width="8.109375" style="5" customWidth="1"/>
    <col min="10504" max="10504" width="2.88671875" style="5" customWidth="1"/>
    <col min="10505" max="10509" width="7.44140625" style="5" customWidth="1"/>
    <col min="10510" max="10512" width="10.109375" style="5" customWidth="1"/>
    <col min="10513" max="10513" width="8.6640625" style="5" customWidth="1"/>
    <col min="10514" max="10754" width="9.109375" style="5"/>
    <col min="10755" max="10759" width="8.109375" style="5" customWidth="1"/>
    <col min="10760" max="10760" width="2.88671875" style="5" customWidth="1"/>
    <col min="10761" max="10765" width="7.44140625" style="5" customWidth="1"/>
    <col min="10766" max="10768" width="10.109375" style="5" customWidth="1"/>
    <col min="10769" max="10769" width="8.6640625" style="5" customWidth="1"/>
    <col min="10770" max="11010" width="9.109375" style="5"/>
    <col min="11011" max="11015" width="8.109375" style="5" customWidth="1"/>
    <col min="11016" max="11016" width="2.88671875" style="5" customWidth="1"/>
    <col min="11017" max="11021" width="7.44140625" style="5" customWidth="1"/>
    <col min="11022" max="11024" width="10.109375" style="5" customWidth="1"/>
    <col min="11025" max="11025" width="8.6640625" style="5" customWidth="1"/>
    <col min="11026" max="11266" width="9.109375" style="5"/>
    <col min="11267" max="11271" width="8.109375" style="5" customWidth="1"/>
    <col min="11272" max="11272" width="2.88671875" style="5" customWidth="1"/>
    <col min="11273" max="11277" width="7.44140625" style="5" customWidth="1"/>
    <col min="11278" max="11280" width="10.109375" style="5" customWidth="1"/>
    <col min="11281" max="11281" width="8.6640625" style="5" customWidth="1"/>
    <col min="11282" max="11522" width="9.109375" style="5"/>
    <col min="11523" max="11527" width="8.109375" style="5" customWidth="1"/>
    <col min="11528" max="11528" width="2.88671875" style="5" customWidth="1"/>
    <col min="11529" max="11533" width="7.44140625" style="5" customWidth="1"/>
    <col min="11534" max="11536" width="10.109375" style="5" customWidth="1"/>
    <col min="11537" max="11537" width="8.6640625" style="5" customWidth="1"/>
    <col min="11538" max="11778" width="9.109375" style="5"/>
    <col min="11779" max="11783" width="8.109375" style="5" customWidth="1"/>
    <col min="11784" max="11784" width="2.88671875" style="5" customWidth="1"/>
    <col min="11785" max="11789" width="7.44140625" style="5" customWidth="1"/>
    <col min="11790" max="11792" width="10.109375" style="5" customWidth="1"/>
    <col min="11793" max="11793" width="8.6640625" style="5" customWidth="1"/>
    <col min="11794" max="12034" width="9.109375" style="5"/>
    <col min="12035" max="12039" width="8.109375" style="5" customWidth="1"/>
    <col min="12040" max="12040" width="2.88671875" style="5" customWidth="1"/>
    <col min="12041" max="12045" width="7.44140625" style="5" customWidth="1"/>
    <col min="12046" max="12048" width="10.109375" style="5" customWidth="1"/>
    <col min="12049" max="12049" width="8.6640625" style="5" customWidth="1"/>
    <col min="12050" max="12290" width="9.109375" style="5"/>
    <col min="12291" max="12295" width="8.109375" style="5" customWidth="1"/>
    <col min="12296" max="12296" width="2.88671875" style="5" customWidth="1"/>
    <col min="12297" max="12301" width="7.44140625" style="5" customWidth="1"/>
    <col min="12302" max="12304" width="10.109375" style="5" customWidth="1"/>
    <col min="12305" max="12305" width="8.6640625" style="5" customWidth="1"/>
    <col min="12306" max="12546" width="9.109375" style="5"/>
    <col min="12547" max="12551" width="8.109375" style="5" customWidth="1"/>
    <col min="12552" max="12552" width="2.88671875" style="5" customWidth="1"/>
    <col min="12553" max="12557" width="7.44140625" style="5" customWidth="1"/>
    <col min="12558" max="12560" width="10.109375" style="5" customWidth="1"/>
    <col min="12561" max="12561" width="8.6640625" style="5" customWidth="1"/>
    <col min="12562" max="12802" width="9.109375" style="5"/>
    <col min="12803" max="12807" width="8.109375" style="5" customWidth="1"/>
    <col min="12808" max="12808" width="2.88671875" style="5" customWidth="1"/>
    <col min="12809" max="12813" width="7.44140625" style="5" customWidth="1"/>
    <col min="12814" max="12816" width="10.109375" style="5" customWidth="1"/>
    <col min="12817" max="12817" width="8.6640625" style="5" customWidth="1"/>
    <col min="12818" max="13058" width="9.109375" style="5"/>
    <col min="13059" max="13063" width="8.109375" style="5" customWidth="1"/>
    <col min="13064" max="13064" width="2.88671875" style="5" customWidth="1"/>
    <col min="13065" max="13069" width="7.44140625" style="5" customWidth="1"/>
    <col min="13070" max="13072" width="10.109375" style="5" customWidth="1"/>
    <col min="13073" max="13073" width="8.6640625" style="5" customWidth="1"/>
    <col min="13074" max="13314" width="9.109375" style="5"/>
    <col min="13315" max="13319" width="8.109375" style="5" customWidth="1"/>
    <col min="13320" max="13320" width="2.88671875" style="5" customWidth="1"/>
    <col min="13321" max="13325" width="7.44140625" style="5" customWidth="1"/>
    <col min="13326" max="13328" width="10.109375" style="5" customWidth="1"/>
    <col min="13329" max="13329" width="8.6640625" style="5" customWidth="1"/>
    <col min="13330" max="13570" width="9.109375" style="5"/>
    <col min="13571" max="13575" width="8.109375" style="5" customWidth="1"/>
    <col min="13576" max="13576" width="2.88671875" style="5" customWidth="1"/>
    <col min="13577" max="13581" width="7.44140625" style="5" customWidth="1"/>
    <col min="13582" max="13584" width="10.109375" style="5" customWidth="1"/>
    <col min="13585" max="13585" width="8.6640625" style="5" customWidth="1"/>
    <col min="13586" max="13826" width="9.109375" style="5"/>
    <col min="13827" max="13831" width="8.109375" style="5" customWidth="1"/>
    <col min="13832" max="13832" width="2.88671875" style="5" customWidth="1"/>
    <col min="13833" max="13837" width="7.44140625" style="5" customWidth="1"/>
    <col min="13838" max="13840" width="10.109375" style="5" customWidth="1"/>
    <col min="13841" max="13841" width="8.6640625" style="5" customWidth="1"/>
    <col min="13842" max="14082" width="9.109375" style="5"/>
    <col min="14083" max="14087" width="8.109375" style="5" customWidth="1"/>
    <col min="14088" max="14088" width="2.88671875" style="5" customWidth="1"/>
    <col min="14089" max="14093" width="7.44140625" style="5" customWidth="1"/>
    <col min="14094" max="14096" width="10.109375" style="5" customWidth="1"/>
    <col min="14097" max="14097" width="8.6640625" style="5" customWidth="1"/>
    <col min="14098" max="14338" width="9.109375" style="5"/>
    <col min="14339" max="14343" width="8.109375" style="5" customWidth="1"/>
    <col min="14344" max="14344" width="2.88671875" style="5" customWidth="1"/>
    <col min="14345" max="14349" width="7.44140625" style="5" customWidth="1"/>
    <col min="14350" max="14352" width="10.109375" style="5" customWidth="1"/>
    <col min="14353" max="14353" width="8.6640625" style="5" customWidth="1"/>
    <col min="14354" max="14594" width="9.109375" style="5"/>
    <col min="14595" max="14599" width="8.109375" style="5" customWidth="1"/>
    <col min="14600" max="14600" width="2.88671875" style="5" customWidth="1"/>
    <col min="14601" max="14605" width="7.44140625" style="5" customWidth="1"/>
    <col min="14606" max="14608" width="10.109375" style="5" customWidth="1"/>
    <col min="14609" max="14609" width="8.6640625" style="5" customWidth="1"/>
    <col min="14610" max="14850" width="9.109375" style="5"/>
    <col min="14851" max="14855" width="8.109375" style="5" customWidth="1"/>
    <col min="14856" max="14856" width="2.88671875" style="5" customWidth="1"/>
    <col min="14857" max="14861" width="7.44140625" style="5" customWidth="1"/>
    <col min="14862" max="14864" width="10.109375" style="5" customWidth="1"/>
    <col min="14865" max="14865" width="8.6640625" style="5" customWidth="1"/>
    <col min="14866" max="15106" width="9.109375" style="5"/>
    <col min="15107" max="15111" width="8.109375" style="5" customWidth="1"/>
    <col min="15112" max="15112" width="2.88671875" style="5" customWidth="1"/>
    <col min="15113" max="15117" width="7.44140625" style="5" customWidth="1"/>
    <col min="15118" max="15120" width="10.109375" style="5" customWidth="1"/>
    <col min="15121" max="15121" width="8.6640625" style="5" customWidth="1"/>
    <col min="15122" max="15362" width="9.109375" style="5"/>
    <col min="15363" max="15367" width="8.109375" style="5" customWidth="1"/>
    <col min="15368" max="15368" width="2.88671875" style="5" customWidth="1"/>
    <col min="15369" max="15373" width="7.44140625" style="5" customWidth="1"/>
    <col min="15374" max="15376" width="10.109375" style="5" customWidth="1"/>
    <col min="15377" max="15377" width="8.6640625" style="5" customWidth="1"/>
    <col min="15378" max="15618" width="9.109375" style="5"/>
    <col min="15619" max="15623" width="8.109375" style="5" customWidth="1"/>
    <col min="15624" max="15624" width="2.88671875" style="5" customWidth="1"/>
    <col min="15625" max="15629" width="7.44140625" style="5" customWidth="1"/>
    <col min="15630" max="15632" width="10.109375" style="5" customWidth="1"/>
    <col min="15633" max="15633" width="8.6640625" style="5" customWidth="1"/>
    <col min="15634" max="15874" width="9.109375" style="5"/>
    <col min="15875" max="15879" width="8.109375" style="5" customWidth="1"/>
    <col min="15880" max="15880" width="2.88671875" style="5" customWidth="1"/>
    <col min="15881" max="15885" width="7.44140625" style="5" customWidth="1"/>
    <col min="15886" max="15888" width="10.109375" style="5" customWidth="1"/>
    <col min="15889" max="15889" width="8.6640625" style="5" customWidth="1"/>
    <col min="15890" max="16130" width="9.109375" style="5"/>
    <col min="16131" max="16135" width="8.109375" style="5" customWidth="1"/>
    <col min="16136" max="16136" width="2.88671875" style="5" customWidth="1"/>
    <col min="16137" max="16141" width="7.44140625" style="5" customWidth="1"/>
    <col min="16142" max="16144" width="10.109375" style="5" customWidth="1"/>
    <col min="16145" max="16145" width="8.6640625" style="5" customWidth="1"/>
    <col min="16146" max="16384" width="9.109375" style="5"/>
  </cols>
  <sheetData>
    <row r="1" spans="1:22" ht="49.95" customHeight="1" x14ac:dyDescent="0.25">
      <c r="A1" s="159" t="s">
        <v>28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2"/>
      <c r="O1" s="12"/>
      <c r="P1" s="12"/>
      <c r="Q1" s="12"/>
      <c r="R1" s="12"/>
      <c r="S1" s="12"/>
      <c r="T1" s="12"/>
      <c r="U1" s="12"/>
      <c r="V1" s="12"/>
    </row>
    <row r="2" spans="1:22" ht="15" x14ac:dyDescent="0.25">
      <c r="B2" s="13"/>
      <c r="C2" s="30"/>
      <c r="D2" s="3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5">
      <c r="B3" s="1" t="s">
        <v>7</v>
      </c>
      <c r="C3" s="1"/>
      <c r="D3" s="152">
        <v>0</v>
      </c>
      <c r="E3" s="152"/>
      <c r="J3" s="13"/>
      <c r="K3" s="13"/>
      <c r="L3" s="13"/>
      <c r="M3" s="13"/>
      <c r="N3" s="14"/>
      <c r="O3" s="14"/>
      <c r="P3" s="14"/>
    </row>
    <row r="4" spans="1:22" x14ac:dyDescent="0.25">
      <c r="B4" s="150" t="s">
        <v>8</v>
      </c>
      <c r="C4" s="150"/>
      <c r="D4" s="150"/>
      <c r="E4" s="150"/>
      <c r="F4" s="150"/>
      <c r="G4" s="150"/>
      <c r="I4" s="150" t="s">
        <v>9</v>
      </c>
      <c r="J4" s="150"/>
      <c r="K4" s="150"/>
      <c r="L4" s="150"/>
      <c r="M4" s="150"/>
      <c r="N4" s="15"/>
      <c r="O4" s="15"/>
      <c r="P4" s="15"/>
    </row>
    <row r="5" spans="1:22" x14ac:dyDescent="0.25">
      <c r="B5" s="2">
        <v>0</v>
      </c>
      <c r="C5" s="3">
        <v>1.7470000000000001</v>
      </c>
      <c r="D5" s="3" t="s">
        <v>20</v>
      </c>
      <c r="E5" s="16"/>
      <c r="F5" s="16"/>
      <c r="G5" s="16"/>
      <c r="H5" s="16"/>
      <c r="I5" s="17"/>
      <c r="J5" s="18"/>
      <c r="K5" s="19"/>
      <c r="L5" s="16"/>
      <c r="M5" s="19"/>
      <c r="N5" s="20"/>
      <c r="O5" s="20"/>
      <c r="P5" s="20"/>
      <c r="R5" s="21"/>
    </row>
    <row r="6" spans="1:22" x14ac:dyDescent="0.25">
      <c r="B6" s="2">
        <v>5</v>
      </c>
      <c r="C6" s="3">
        <v>1.742</v>
      </c>
      <c r="D6" s="3"/>
      <c r="E6" s="19">
        <f>(C5+C6)/2</f>
        <v>1.7444999999999999</v>
      </c>
      <c r="F6" s="16">
        <f>B6-B5</f>
        <v>5</v>
      </c>
      <c r="G6" s="19">
        <f>E6*F6</f>
        <v>8.7225000000000001</v>
      </c>
      <c r="H6" s="16"/>
      <c r="I6" s="2">
        <v>0</v>
      </c>
      <c r="J6" s="3">
        <v>1.7470000000000001</v>
      </c>
      <c r="K6" s="19"/>
      <c r="L6" s="16"/>
      <c r="M6" s="19"/>
      <c r="N6" s="20"/>
      <c r="O6" s="20"/>
      <c r="P6" s="20"/>
      <c r="Q6" s="22"/>
      <c r="R6" s="21"/>
    </row>
    <row r="7" spans="1:22" x14ac:dyDescent="0.25">
      <c r="B7" s="2">
        <v>10</v>
      </c>
      <c r="C7" s="3">
        <v>1.7370000000000001</v>
      </c>
      <c r="D7" s="3" t="s">
        <v>17</v>
      </c>
      <c r="E7" s="19">
        <f t="shared" ref="E7:E17" si="0">(C6+C7)/2</f>
        <v>1.7395</v>
      </c>
      <c r="F7" s="16">
        <f t="shared" ref="F7:F17" si="1">B7-B6</f>
        <v>5</v>
      </c>
      <c r="G7" s="19">
        <f t="shared" ref="G7:G17" si="2">E7*F7</f>
        <v>8.6974999999999998</v>
      </c>
      <c r="H7" s="16"/>
      <c r="I7" s="2">
        <v>5</v>
      </c>
      <c r="J7" s="3">
        <v>1.742</v>
      </c>
      <c r="K7" s="19">
        <f t="shared" ref="K7:K9" si="3">AVERAGE(J6,J7)</f>
        <v>1.7444999999999999</v>
      </c>
      <c r="L7" s="16">
        <f t="shared" ref="L7:L9" si="4">I7-I6</f>
        <v>5</v>
      </c>
      <c r="M7" s="19">
        <f t="shared" ref="M7:M9" si="5">L7*K7</f>
        <v>8.7225000000000001</v>
      </c>
      <c r="N7" s="20"/>
      <c r="O7" s="20"/>
      <c r="P7" s="20"/>
      <c r="Q7" s="22"/>
      <c r="R7" s="21"/>
    </row>
    <row r="8" spans="1:22" x14ac:dyDescent="0.25">
      <c r="B8" s="2">
        <v>12</v>
      </c>
      <c r="C8" s="3">
        <v>-0.16800000000000001</v>
      </c>
      <c r="D8" s="3"/>
      <c r="E8" s="19">
        <f t="shared" si="0"/>
        <v>0.78450000000000009</v>
      </c>
      <c r="F8" s="16">
        <f t="shared" si="1"/>
        <v>2</v>
      </c>
      <c r="G8" s="19">
        <f t="shared" si="2"/>
        <v>1.5690000000000002</v>
      </c>
      <c r="H8" s="16"/>
      <c r="I8" s="2">
        <v>10</v>
      </c>
      <c r="J8" s="3">
        <v>1.7370000000000001</v>
      </c>
      <c r="K8" s="19">
        <f t="shared" si="3"/>
        <v>1.7395</v>
      </c>
      <c r="L8" s="16">
        <f t="shared" si="4"/>
        <v>5</v>
      </c>
      <c r="M8" s="19">
        <f t="shared" si="5"/>
        <v>8.6974999999999998</v>
      </c>
      <c r="N8" s="20"/>
      <c r="O8" s="20"/>
      <c r="P8" s="20"/>
      <c r="Q8" s="22"/>
      <c r="R8" s="21"/>
    </row>
    <row r="9" spans="1:22" x14ac:dyDescent="0.25">
      <c r="B9" s="2">
        <v>14</v>
      </c>
      <c r="C9" s="3">
        <v>-0.433</v>
      </c>
      <c r="D9" s="3"/>
      <c r="E9" s="19">
        <f t="shared" si="0"/>
        <v>-0.30049999999999999</v>
      </c>
      <c r="F9" s="16">
        <f t="shared" si="1"/>
        <v>2</v>
      </c>
      <c r="G9" s="19">
        <f t="shared" si="2"/>
        <v>-0.60099999999999998</v>
      </c>
      <c r="H9" s="16"/>
      <c r="I9" s="2">
        <v>12</v>
      </c>
      <c r="J9" s="3">
        <v>-0.16800000000000001</v>
      </c>
      <c r="K9" s="19">
        <f t="shared" si="3"/>
        <v>0.78450000000000009</v>
      </c>
      <c r="L9" s="16">
        <f t="shared" si="4"/>
        <v>2</v>
      </c>
      <c r="M9" s="19">
        <f t="shared" si="5"/>
        <v>1.5690000000000002</v>
      </c>
      <c r="N9" s="20"/>
      <c r="O9" s="20"/>
      <c r="P9" s="20"/>
      <c r="Q9" s="22"/>
      <c r="R9" s="21"/>
    </row>
    <row r="10" spans="1:22" x14ac:dyDescent="0.25">
      <c r="B10" s="2">
        <v>16</v>
      </c>
      <c r="C10" s="3">
        <v>-0.63900000000000001</v>
      </c>
      <c r="D10" s="3"/>
      <c r="E10" s="19">
        <f t="shared" si="0"/>
        <v>-0.53600000000000003</v>
      </c>
      <c r="F10" s="16">
        <f t="shared" si="1"/>
        <v>2</v>
      </c>
      <c r="G10" s="19">
        <f t="shared" si="2"/>
        <v>-1.0720000000000001</v>
      </c>
      <c r="H10" s="16"/>
      <c r="I10" s="2">
        <v>14</v>
      </c>
      <c r="J10" s="3">
        <v>-0.433</v>
      </c>
      <c r="K10" s="19">
        <f t="shared" ref="K10:K12" si="6">AVERAGE(J9,J10)</f>
        <v>-0.30049999999999999</v>
      </c>
      <c r="L10" s="16">
        <f t="shared" ref="L10:L12" si="7">I10-I9</f>
        <v>2</v>
      </c>
      <c r="M10" s="19">
        <f t="shared" ref="M10:M18" si="8">L10*K10</f>
        <v>-0.60099999999999998</v>
      </c>
      <c r="N10" s="20"/>
      <c r="O10" s="20"/>
      <c r="P10" s="20"/>
      <c r="Q10" s="22"/>
      <c r="R10" s="21"/>
    </row>
    <row r="11" spans="1:22" x14ac:dyDescent="0.25">
      <c r="B11" s="2">
        <v>17</v>
      </c>
      <c r="C11" s="3">
        <v>-0.68799999999999994</v>
      </c>
      <c r="D11" s="3" t="s">
        <v>18</v>
      </c>
      <c r="E11" s="19">
        <f t="shared" si="0"/>
        <v>-0.66349999999999998</v>
      </c>
      <c r="F11" s="16">
        <f t="shared" si="1"/>
        <v>1</v>
      </c>
      <c r="G11" s="19">
        <f t="shared" si="2"/>
        <v>-0.66349999999999998</v>
      </c>
      <c r="H11" s="16"/>
      <c r="I11" s="81">
        <f>I10+(J10-J11)*1.5</f>
        <v>15.6005</v>
      </c>
      <c r="J11" s="82">
        <v>-1.5</v>
      </c>
      <c r="K11" s="19">
        <f t="shared" si="6"/>
        <v>-0.96650000000000003</v>
      </c>
      <c r="L11" s="16">
        <f t="shared" si="7"/>
        <v>1.6005000000000003</v>
      </c>
      <c r="M11" s="19">
        <f t="shared" si="8"/>
        <v>-1.5468832500000003</v>
      </c>
      <c r="N11" s="20"/>
      <c r="O11" s="20"/>
      <c r="P11" s="20"/>
      <c r="Q11" s="22"/>
      <c r="R11" s="21"/>
    </row>
    <row r="12" spans="1:22" x14ac:dyDescent="0.25">
      <c r="B12" s="2">
        <v>18</v>
      </c>
      <c r="C12" s="3">
        <v>-0.63800000000000001</v>
      </c>
      <c r="E12" s="19">
        <f t="shared" si="0"/>
        <v>-0.66300000000000003</v>
      </c>
      <c r="F12" s="16">
        <f t="shared" si="1"/>
        <v>1</v>
      </c>
      <c r="G12" s="19">
        <f t="shared" si="2"/>
        <v>-0.66300000000000003</v>
      </c>
      <c r="H12" s="16"/>
      <c r="I12" s="86">
        <f>I11+1.5</f>
        <v>17.1005</v>
      </c>
      <c r="J12" s="87">
        <f>J11</f>
        <v>-1.5</v>
      </c>
      <c r="K12" s="19">
        <f t="shared" si="6"/>
        <v>-1.5</v>
      </c>
      <c r="L12" s="16">
        <f t="shared" si="7"/>
        <v>1.5</v>
      </c>
      <c r="M12" s="19">
        <f t="shared" si="8"/>
        <v>-2.25</v>
      </c>
      <c r="N12" s="20"/>
      <c r="O12" s="20"/>
      <c r="P12" s="20"/>
      <c r="Q12" s="22"/>
      <c r="R12" s="21"/>
    </row>
    <row r="13" spans="1:22" x14ac:dyDescent="0.25">
      <c r="B13" s="2">
        <v>20</v>
      </c>
      <c r="C13" s="3">
        <v>-0.41899999999999998</v>
      </c>
      <c r="D13" s="3"/>
      <c r="E13" s="19">
        <f t="shared" si="0"/>
        <v>-0.52849999999999997</v>
      </c>
      <c r="F13" s="16">
        <f t="shared" si="1"/>
        <v>2</v>
      </c>
      <c r="G13" s="19">
        <f t="shared" si="2"/>
        <v>-1.0569999999999999</v>
      </c>
      <c r="H13" s="16"/>
      <c r="I13" s="81">
        <f>I12+1.5</f>
        <v>18.6005</v>
      </c>
      <c r="J13" s="82">
        <f>J11</f>
        <v>-1.5</v>
      </c>
      <c r="K13" s="19">
        <f>AVERAGE(J12,J13)</f>
        <v>-1.5</v>
      </c>
      <c r="L13" s="16">
        <f>I13-I12</f>
        <v>1.5</v>
      </c>
      <c r="M13" s="19">
        <f t="shared" si="8"/>
        <v>-2.25</v>
      </c>
      <c r="N13" s="24"/>
      <c r="O13" s="24"/>
      <c r="P13" s="24"/>
      <c r="Q13" s="22"/>
      <c r="R13" s="21"/>
    </row>
    <row r="14" spans="1:22" x14ac:dyDescent="0.25">
      <c r="B14" s="2">
        <v>22</v>
      </c>
      <c r="C14" s="3">
        <v>-0.183</v>
      </c>
      <c r="D14" s="3"/>
      <c r="E14" s="19">
        <f t="shared" si="0"/>
        <v>-0.30099999999999999</v>
      </c>
      <c r="F14" s="16">
        <f t="shared" si="1"/>
        <v>2</v>
      </c>
      <c r="G14" s="19">
        <f t="shared" si="2"/>
        <v>-0.60199999999999998</v>
      </c>
      <c r="H14" s="16"/>
      <c r="I14" s="81">
        <f>I13+(J14-J13)*1.5</f>
        <v>20.250499999999999</v>
      </c>
      <c r="J14" s="85">
        <v>-0.4</v>
      </c>
      <c r="K14" s="19">
        <f t="shared" ref="K14:K18" si="9">AVERAGE(J13,J14)</f>
        <v>-0.95</v>
      </c>
      <c r="L14" s="16">
        <f t="shared" ref="L14:L18" si="10">I14-I13</f>
        <v>1.6499999999999986</v>
      </c>
      <c r="M14" s="19">
        <f t="shared" si="8"/>
        <v>-1.5674999999999986</v>
      </c>
      <c r="N14" s="20"/>
      <c r="O14" s="20"/>
      <c r="P14" s="20"/>
      <c r="Q14" s="22"/>
      <c r="R14" s="21"/>
    </row>
    <row r="15" spans="1:22" x14ac:dyDescent="0.25">
      <c r="B15" s="2">
        <v>24</v>
      </c>
      <c r="C15" s="3">
        <v>0.77200000000000002</v>
      </c>
      <c r="D15" s="3" t="s">
        <v>19</v>
      </c>
      <c r="E15" s="19">
        <f t="shared" si="0"/>
        <v>0.29449999999999998</v>
      </c>
      <c r="F15" s="16">
        <f t="shared" si="1"/>
        <v>2</v>
      </c>
      <c r="G15" s="19">
        <f t="shared" si="2"/>
        <v>0.58899999999999997</v>
      </c>
      <c r="H15" s="1"/>
      <c r="I15" s="2">
        <v>22</v>
      </c>
      <c r="J15" s="3">
        <v>-0.183</v>
      </c>
      <c r="K15" s="19">
        <f t="shared" si="9"/>
        <v>-0.29149999999999998</v>
      </c>
      <c r="L15" s="16">
        <f t="shared" si="10"/>
        <v>1.7495000000000012</v>
      </c>
      <c r="M15" s="19">
        <f t="shared" si="8"/>
        <v>-0.50997925000000033</v>
      </c>
      <c r="N15" s="24"/>
      <c r="O15" s="24"/>
      <c r="P15" s="24"/>
      <c r="Q15" s="22"/>
      <c r="R15" s="21"/>
    </row>
    <row r="16" spans="1:22" x14ac:dyDescent="0.25">
      <c r="B16" s="2">
        <v>30</v>
      </c>
      <c r="C16" s="3">
        <v>0.77700000000000002</v>
      </c>
      <c r="D16" s="3"/>
      <c r="E16" s="19">
        <f t="shared" si="0"/>
        <v>0.77449999999999997</v>
      </c>
      <c r="F16" s="16">
        <f t="shared" si="1"/>
        <v>6</v>
      </c>
      <c r="G16" s="19">
        <f t="shared" si="2"/>
        <v>4.6470000000000002</v>
      </c>
      <c r="H16" s="1"/>
      <c r="I16" s="2">
        <v>24</v>
      </c>
      <c r="J16" s="3">
        <v>0.77200000000000002</v>
      </c>
      <c r="K16" s="19">
        <f t="shared" si="9"/>
        <v>0.29449999999999998</v>
      </c>
      <c r="L16" s="16">
        <f t="shared" si="10"/>
        <v>2</v>
      </c>
      <c r="M16" s="19">
        <f t="shared" si="8"/>
        <v>0.58899999999999997</v>
      </c>
      <c r="N16" s="24"/>
      <c r="O16" s="24"/>
      <c r="P16" s="24"/>
      <c r="Q16" s="22"/>
      <c r="R16" s="21"/>
    </row>
    <row r="17" spans="2:18" x14ac:dyDescent="0.25">
      <c r="B17" s="2">
        <v>35</v>
      </c>
      <c r="C17" s="3">
        <v>0.78200000000000003</v>
      </c>
      <c r="D17" s="46" t="s">
        <v>26</v>
      </c>
      <c r="E17" s="19">
        <f t="shared" si="0"/>
        <v>0.77950000000000008</v>
      </c>
      <c r="F17" s="16">
        <f t="shared" si="1"/>
        <v>5</v>
      </c>
      <c r="G17" s="19">
        <f t="shared" si="2"/>
        <v>3.8975000000000004</v>
      </c>
      <c r="H17" s="1"/>
      <c r="I17" s="2">
        <v>30</v>
      </c>
      <c r="J17" s="3">
        <v>0.77700000000000002</v>
      </c>
      <c r="K17" s="19">
        <f t="shared" si="9"/>
        <v>0.77449999999999997</v>
      </c>
      <c r="L17" s="16">
        <f t="shared" si="10"/>
        <v>6</v>
      </c>
      <c r="M17" s="19">
        <f t="shared" si="8"/>
        <v>4.6470000000000002</v>
      </c>
      <c r="N17" s="20"/>
      <c r="O17" s="20"/>
      <c r="P17" s="20"/>
      <c r="R17" s="21"/>
    </row>
    <row r="18" spans="2:18" x14ac:dyDescent="0.25">
      <c r="B18" s="2"/>
      <c r="C18" s="3"/>
      <c r="D18" s="3"/>
      <c r="E18" s="19"/>
      <c r="F18" s="16"/>
      <c r="G18" s="19"/>
      <c r="H18" s="1"/>
      <c r="I18" s="2">
        <v>35</v>
      </c>
      <c r="J18" s="3">
        <v>0.78200000000000003</v>
      </c>
      <c r="K18" s="19">
        <f t="shared" si="9"/>
        <v>0.77950000000000008</v>
      </c>
      <c r="L18" s="16">
        <f t="shared" si="10"/>
        <v>5</v>
      </c>
      <c r="M18" s="19">
        <f t="shared" si="8"/>
        <v>3.8975000000000004</v>
      </c>
      <c r="N18" s="20"/>
      <c r="O18" s="20"/>
      <c r="P18" s="20"/>
      <c r="R18" s="21"/>
    </row>
    <row r="19" spans="2:18" x14ac:dyDescent="0.25">
      <c r="B19" s="2"/>
      <c r="C19" s="3"/>
      <c r="D19" s="3"/>
      <c r="E19" s="19"/>
      <c r="F19" s="16"/>
      <c r="G19" s="19"/>
      <c r="H19" s="1"/>
      <c r="I19" s="17"/>
      <c r="J19" s="17"/>
      <c r="K19" s="19"/>
      <c r="L19" s="16"/>
      <c r="M19" s="19"/>
      <c r="N19" s="20"/>
      <c r="O19" s="20"/>
      <c r="P19" s="20"/>
      <c r="R19" s="21"/>
    </row>
    <row r="20" spans="2:18" ht="13.8" thickBot="1" x14ac:dyDescent="0.3">
      <c r="B20" s="17"/>
      <c r="C20" s="44"/>
      <c r="D20" s="44"/>
      <c r="E20" s="19"/>
      <c r="F20" s="16"/>
      <c r="G20" s="19"/>
      <c r="I20" s="17"/>
      <c r="J20" s="17"/>
      <c r="K20" s="19"/>
      <c r="L20" s="16"/>
      <c r="M20" s="19"/>
      <c r="N20" s="20"/>
      <c r="O20" s="20"/>
      <c r="P20" s="20"/>
      <c r="R20" s="21"/>
    </row>
    <row r="21" spans="2:18" x14ac:dyDescent="0.25">
      <c r="B21" s="17"/>
      <c r="C21" s="44"/>
      <c r="D21" s="44"/>
      <c r="E21" s="19"/>
      <c r="F21" s="16"/>
      <c r="G21" s="19"/>
      <c r="I21" s="17"/>
      <c r="J21" s="17"/>
      <c r="K21" s="19"/>
      <c r="L21" s="16"/>
      <c r="M21" s="19"/>
      <c r="O21" s="153" t="s">
        <v>41</v>
      </c>
      <c r="P21" s="154"/>
      <c r="Q21" s="155"/>
    </row>
    <row r="22" spans="2:18" x14ac:dyDescent="0.25">
      <c r="B22" s="17"/>
      <c r="C22" s="44"/>
      <c r="D22" s="44"/>
      <c r="E22" s="19"/>
      <c r="F22" s="16"/>
      <c r="G22" s="19"/>
      <c r="I22" s="17"/>
      <c r="J22" s="17"/>
      <c r="K22" s="19"/>
      <c r="L22" s="16"/>
      <c r="M22" s="19"/>
      <c r="O22" s="75" t="s">
        <v>42</v>
      </c>
      <c r="P22" s="76" t="s">
        <v>43</v>
      </c>
      <c r="Q22" s="77" t="s">
        <v>44</v>
      </c>
    </row>
    <row r="23" spans="2:18" x14ac:dyDescent="0.25">
      <c r="B23" s="17"/>
      <c r="C23" s="44"/>
      <c r="D23" s="44"/>
      <c r="E23" s="19"/>
      <c r="F23" s="16"/>
      <c r="G23" s="19"/>
      <c r="I23" s="17"/>
      <c r="J23" s="17"/>
      <c r="K23" s="19"/>
      <c r="L23" s="16"/>
      <c r="M23" s="19"/>
      <c r="O23" s="78" t="s">
        <v>45</v>
      </c>
      <c r="P23" s="79">
        <v>3</v>
      </c>
      <c r="Q23" s="80">
        <v>-1.5</v>
      </c>
    </row>
    <row r="24" spans="2:18" ht="13.8" thickBot="1" x14ac:dyDescent="0.3">
      <c r="B24" s="17"/>
      <c r="C24" s="44"/>
      <c r="D24" s="44"/>
      <c r="E24" s="19"/>
      <c r="F24" s="16"/>
      <c r="G24" s="19"/>
      <c r="H24" s="19"/>
      <c r="I24" s="17"/>
      <c r="J24" s="17"/>
      <c r="K24" s="19"/>
      <c r="L24" s="16"/>
      <c r="M24" s="19"/>
      <c r="N24" s="14"/>
      <c r="O24" s="156" t="s">
        <v>46</v>
      </c>
      <c r="P24" s="157"/>
      <c r="Q24" s="158"/>
    </row>
    <row r="25" spans="2:18" x14ac:dyDescent="0.25">
      <c r="B25" s="17"/>
      <c r="C25" s="44"/>
      <c r="D25" s="44"/>
      <c r="E25" s="19"/>
      <c r="F25" s="16"/>
      <c r="G25" s="19"/>
      <c r="H25" s="19"/>
      <c r="I25" s="17"/>
      <c r="J25" s="17"/>
      <c r="K25" s="19"/>
      <c r="L25" s="16"/>
      <c r="M25" s="19"/>
      <c r="N25" s="14"/>
      <c r="O25" s="14"/>
      <c r="P25" s="14"/>
    </row>
    <row r="26" spans="2:18" x14ac:dyDescent="0.25">
      <c r="B26" s="17"/>
      <c r="C26" s="44"/>
      <c r="D26" s="44"/>
      <c r="E26" s="19"/>
      <c r="F26" s="16"/>
      <c r="G26" s="19"/>
      <c r="H26" s="19"/>
      <c r="I26" s="17"/>
      <c r="J26" s="17"/>
      <c r="K26" s="19"/>
      <c r="L26" s="16"/>
      <c r="M26" s="19"/>
      <c r="N26" s="14"/>
      <c r="O26" s="81">
        <f>O25+(P25-P26)*1.5</f>
        <v>2.25</v>
      </c>
      <c r="P26" s="82">
        <v>-1.5</v>
      </c>
    </row>
    <row r="27" spans="2:18" ht="15" x14ac:dyDescent="0.25">
      <c r="B27" s="13"/>
      <c r="C27" s="30"/>
      <c r="D27" s="30"/>
      <c r="E27" s="13"/>
      <c r="F27" s="26">
        <f>SUM(F6:F26)</f>
        <v>35</v>
      </c>
      <c r="G27" s="27">
        <f>SUM(G6:G26)</f>
        <v>23.464000000000006</v>
      </c>
      <c r="H27" s="19"/>
      <c r="I27" s="19"/>
      <c r="J27" s="13"/>
      <c r="K27" s="13"/>
      <c r="L27" s="29">
        <f>SUM(L7:L26)</f>
        <v>35</v>
      </c>
      <c r="M27" s="30">
        <f>SUM(M7:M26)</f>
        <v>19.397137500000003</v>
      </c>
      <c r="N27" s="14"/>
      <c r="O27" s="83">
        <f>O26+1.5</f>
        <v>3.75</v>
      </c>
      <c r="P27" s="84">
        <f>P26</f>
        <v>-1.5</v>
      </c>
    </row>
    <row r="28" spans="2:18" ht="15" x14ac:dyDescent="0.25">
      <c r="B28" s="13"/>
      <c r="C28" s="30"/>
      <c r="D28" s="30"/>
      <c r="E28" s="13"/>
      <c r="F28" s="1"/>
      <c r="G28" s="1"/>
      <c r="H28" s="19"/>
      <c r="I28" s="19"/>
      <c r="J28" s="13"/>
      <c r="K28" s="13"/>
      <c r="L28" s="13"/>
      <c r="M28" s="13"/>
      <c r="N28" s="14"/>
      <c r="O28" s="81">
        <f>O27+1.5</f>
        <v>5.25</v>
      </c>
      <c r="P28" s="82">
        <f>P26</f>
        <v>-1.5</v>
      </c>
    </row>
    <row r="29" spans="2:18" ht="15" x14ac:dyDescent="0.25">
      <c r="B29" s="13"/>
      <c r="C29" s="30"/>
      <c r="D29" s="30"/>
      <c r="E29" s="13"/>
      <c r="F29" s="1"/>
      <c r="G29" s="1"/>
      <c r="H29" s="19"/>
      <c r="I29" s="19"/>
      <c r="J29" s="13"/>
      <c r="K29" s="13"/>
      <c r="L29" s="13"/>
      <c r="M29" s="13"/>
      <c r="N29" s="14"/>
      <c r="O29" s="81">
        <f>O28+(P29-P28)*1.5</f>
        <v>10.7775</v>
      </c>
      <c r="P29" s="85">
        <v>2.1850000000000001</v>
      </c>
    </row>
    <row r="30" spans="2:18" ht="15" x14ac:dyDescent="0.25">
      <c r="B30" s="13"/>
      <c r="C30" s="30"/>
      <c r="D30" s="30"/>
      <c r="E30" s="13"/>
      <c r="F30" s="1"/>
      <c r="G30" s="1"/>
      <c r="H30" s="19"/>
      <c r="I30" s="19"/>
      <c r="J30" s="13"/>
      <c r="K30" s="13"/>
      <c r="L30" s="13"/>
      <c r="M30" s="13"/>
      <c r="N30" s="14"/>
      <c r="O30" s="14"/>
      <c r="P30" s="14"/>
    </row>
    <row r="31" spans="2:18" ht="15" x14ac:dyDescent="0.25">
      <c r="B31" s="13"/>
      <c r="C31" s="30"/>
      <c r="D31" s="30"/>
      <c r="E31" s="13"/>
      <c r="F31" s="1"/>
      <c r="G31" s="1"/>
      <c r="H31" s="19"/>
      <c r="I31" s="19"/>
      <c r="J31" s="13"/>
      <c r="K31" s="13"/>
      <c r="L31" s="13"/>
      <c r="M31" s="13"/>
      <c r="N31" s="14"/>
      <c r="O31" s="14"/>
      <c r="P31" s="14"/>
    </row>
    <row r="32" spans="2:18" ht="15" x14ac:dyDescent="0.25">
      <c r="B32" s="13"/>
      <c r="C32" s="30"/>
      <c r="D32" s="30"/>
      <c r="E32" s="13"/>
      <c r="F32" s="1"/>
      <c r="G32" s="1"/>
      <c r="H32" s="19"/>
      <c r="I32" s="19"/>
      <c r="J32" s="13"/>
      <c r="K32" s="13"/>
      <c r="L32" s="13"/>
      <c r="M32" s="13"/>
      <c r="N32" s="14"/>
      <c r="O32" s="14"/>
      <c r="P32" s="14"/>
    </row>
    <row r="33" spans="2:18" ht="15" x14ac:dyDescent="0.25">
      <c r="B33" s="13"/>
      <c r="C33" s="30"/>
      <c r="D33" s="30"/>
      <c r="E33" s="13"/>
      <c r="F33" s="16"/>
      <c r="G33" s="19"/>
      <c r="H33" s="160" t="s">
        <v>10</v>
      </c>
      <c r="I33" s="160"/>
      <c r="J33" s="19">
        <f>G27</f>
        <v>23.464000000000006</v>
      </c>
      <c r="K33" s="19" t="s">
        <v>11</v>
      </c>
      <c r="L33" s="16">
        <f>M27</f>
        <v>19.397137500000003</v>
      </c>
      <c r="M33" s="19">
        <f>J33-L33</f>
        <v>4.0668625000000027</v>
      </c>
      <c r="N33" s="24"/>
      <c r="O33" s="14"/>
      <c r="P33" s="14"/>
    </row>
    <row r="34" spans="2:18" ht="15" x14ac:dyDescent="0.25">
      <c r="B34" s="1" t="s">
        <v>7</v>
      </c>
      <c r="C34" s="1"/>
      <c r="D34" s="152">
        <v>0.1</v>
      </c>
      <c r="E34" s="152"/>
      <c r="J34" s="13"/>
      <c r="K34" s="13"/>
      <c r="L34" s="13"/>
      <c r="M34" s="13"/>
      <c r="N34" s="14"/>
      <c r="O34" s="14"/>
      <c r="P34" s="14"/>
    </row>
    <row r="35" spans="2:18" x14ac:dyDescent="0.25">
      <c r="B35" s="150" t="s">
        <v>8</v>
      </c>
      <c r="C35" s="150"/>
      <c r="D35" s="150"/>
      <c r="E35" s="150"/>
      <c r="F35" s="150"/>
      <c r="G35" s="150"/>
      <c r="H35" s="5" t="s">
        <v>5</v>
      </c>
      <c r="I35" s="150" t="s">
        <v>9</v>
      </c>
      <c r="J35" s="150"/>
      <c r="K35" s="150"/>
      <c r="L35" s="150"/>
      <c r="M35" s="150"/>
      <c r="N35" s="15"/>
      <c r="O35" s="15"/>
      <c r="P35" s="15"/>
    </row>
    <row r="36" spans="2:18" x14ac:dyDescent="0.25">
      <c r="B36" s="2">
        <v>0</v>
      </c>
      <c r="C36" s="3">
        <v>-0.94799999999999995</v>
      </c>
      <c r="D36" s="3" t="s">
        <v>33</v>
      </c>
      <c r="E36" s="16"/>
      <c r="F36" s="16"/>
      <c r="G36" s="16"/>
      <c r="H36" s="16"/>
      <c r="I36" s="17"/>
      <c r="J36" s="18"/>
      <c r="K36" s="19"/>
      <c r="L36" s="16"/>
      <c r="M36" s="19"/>
      <c r="N36" s="20"/>
      <c r="O36" s="20"/>
      <c r="P36" s="20"/>
      <c r="R36" s="21"/>
    </row>
    <row r="37" spans="2:18" x14ac:dyDescent="0.25">
      <c r="B37" s="2">
        <v>2</v>
      </c>
      <c r="C37" s="3">
        <v>-0.71399999999999997</v>
      </c>
      <c r="D37" s="3"/>
      <c r="E37" s="19">
        <f>(C36+C37)/2</f>
        <v>-0.83099999999999996</v>
      </c>
      <c r="F37" s="16">
        <f>B37-B36</f>
        <v>2</v>
      </c>
      <c r="G37" s="19">
        <f>E37*F37</f>
        <v>-1.6619999999999999</v>
      </c>
      <c r="H37" s="16"/>
      <c r="I37" s="2">
        <v>0</v>
      </c>
      <c r="J37" s="3">
        <v>-0.94799999999999995</v>
      </c>
      <c r="K37" s="19"/>
      <c r="L37" s="16"/>
      <c r="M37" s="19"/>
      <c r="N37" s="20"/>
      <c r="O37" s="20"/>
      <c r="P37" s="20"/>
      <c r="Q37" s="22"/>
      <c r="R37" s="21"/>
    </row>
    <row r="38" spans="2:18" x14ac:dyDescent="0.25">
      <c r="B38" s="2">
        <v>5</v>
      </c>
      <c r="C38" s="3">
        <v>-0.44800000000000001</v>
      </c>
      <c r="E38" s="19">
        <f t="shared" ref="E38:E52" si="11">(C37+C38)/2</f>
        <v>-0.58099999999999996</v>
      </c>
      <c r="F38" s="16">
        <f t="shared" ref="F38:F52" si="12">B38-B37</f>
        <v>3</v>
      </c>
      <c r="G38" s="19">
        <f t="shared" ref="G38:G52" si="13">E38*F38</f>
        <v>-1.7429999999999999</v>
      </c>
      <c r="H38" s="16"/>
      <c r="I38" s="2">
        <v>2</v>
      </c>
      <c r="J38" s="3">
        <v>-0.71399999999999997</v>
      </c>
      <c r="K38" s="19">
        <f t="shared" ref="K38:K43" si="14">AVERAGE(J37,J38)</f>
        <v>-0.83099999999999996</v>
      </c>
      <c r="L38" s="16">
        <f t="shared" ref="L38:L43" si="15">I38-I37</f>
        <v>2</v>
      </c>
      <c r="M38" s="19">
        <f t="shared" ref="M38:M53" si="16">L38*K38</f>
        <v>-1.6619999999999999</v>
      </c>
      <c r="N38" s="20"/>
      <c r="O38" s="20"/>
      <c r="P38" s="20"/>
      <c r="Q38" s="22"/>
      <c r="R38" s="21"/>
    </row>
    <row r="39" spans="2:18" x14ac:dyDescent="0.25">
      <c r="B39" s="2">
        <v>7</v>
      </c>
      <c r="C39" s="3">
        <v>0.68200000000000005</v>
      </c>
      <c r="D39" s="3"/>
      <c r="E39" s="19">
        <f t="shared" si="11"/>
        <v>0.11700000000000002</v>
      </c>
      <c r="F39" s="16">
        <f t="shared" si="12"/>
        <v>2</v>
      </c>
      <c r="G39" s="19">
        <f t="shared" si="13"/>
        <v>0.23400000000000004</v>
      </c>
      <c r="H39" s="16"/>
      <c r="I39" s="2">
        <v>5</v>
      </c>
      <c r="J39" s="3">
        <v>-0.44800000000000001</v>
      </c>
      <c r="K39" s="19">
        <f t="shared" si="14"/>
        <v>-0.58099999999999996</v>
      </c>
      <c r="L39" s="16">
        <f t="shared" si="15"/>
        <v>3</v>
      </c>
      <c r="M39" s="19">
        <f t="shared" si="16"/>
        <v>-1.7429999999999999</v>
      </c>
      <c r="N39" s="20"/>
      <c r="O39" s="20"/>
      <c r="P39" s="20"/>
      <c r="Q39" s="22"/>
      <c r="R39" s="21"/>
    </row>
    <row r="40" spans="2:18" x14ac:dyDescent="0.25">
      <c r="B40" s="2">
        <v>10</v>
      </c>
      <c r="C40" s="3">
        <v>0.69199999999999995</v>
      </c>
      <c r="D40" s="3" t="s">
        <v>17</v>
      </c>
      <c r="E40" s="19">
        <f t="shared" si="11"/>
        <v>0.68700000000000006</v>
      </c>
      <c r="F40" s="16">
        <f t="shared" si="12"/>
        <v>3</v>
      </c>
      <c r="G40" s="19">
        <f t="shared" si="13"/>
        <v>2.0609999999999999</v>
      </c>
      <c r="H40" s="16"/>
      <c r="I40" s="2">
        <v>7</v>
      </c>
      <c r="J40" s="3">
        <v>0.68200000000000005</v>
      </c>
      <c r="K40" s="19">
        <f t="shared" si="14"/>
        <v>0.11700000000000002</v>
      </c>
      <c r="L40" s="16">
        <f t="shared" si="15"/>
        <v>2</v>
      </c>
      <c r="M40" s="19">
        <f t="shared" si="16"/>
        <v>0.23400000000000004</v>
      </c>
      <c r="N40" s="20"/>
      <c r="O40" s="20"/>
      <c r="P40" s="20"/>
      <c r="Q40" s="22"/>
      <c r="R40" s="21"/>
    </row>
    <row r="41" spans="2:18" x14ac:dyDescent="0.25">
      <c r="B41" s="2">
        <v>12</v>
      </c>
      <c r="C41" s="3">
        <v>-0.14599999999999999</v>
      </c>
      <c r="D41" s="3"/>
      <c r="E41" s="19">
        <f t="shared" si="11"/>
        <v>0.27299999999999996</v>
      </c>
      <c r="F41" s="16">
        <f t="shared" si="12"/>
        <v>2</v>
      </c>
      <c r="G41" s="19">
        <f t="shared" si="13"/>
        <v>0.54599999999999993</v>
      </c>
      <c r="H41" s="16"/>
      <c r="I41" s="2">
        <v>10</v>
      </c>
      <c r="J41" s="3">
        <v>0.69199999999999995</v>
      </c>
      <c r="K41" s="19">
        <f t="shared" si="14"/>
        <v>0.68700000000000006</v>
      </c>
      <c r="L41" s="16">
        <f t="shared" si="15"/>
        <v>3</v>
      </c>
      <c r="M41" s="19">
        <f t="shared" si="16"/>
        <v>2.0609999999999999</v>
      </c>
      <c r="N41" s="20"/>
      <c r="O41" s="20"/>
      <c r="P41" s="20"/>
      <c r="Q41" s="22"/>
      <c r="R41" s="21"/>
    </row>
    <row r="42" spans="2:18" x14ac:dyDescent="0.25">
      <c r="B42" s="2">
        <v>14</v>
      </c>
      <c r="C42" s="3">
        <v>-0.40899999999999997</v>
      </c>
      <c r="D42" s="3"/>
      <c r="E42" s="19">
        <f t="shared" si="11"/>
        <v>-0.27749999999999997</v>
      </c>
      <c r="F42" s="16">
        <f t="shared" si="12"/>
        <v>2</v>
      </c>
      <c r="G42" s="19">
        <f t="shared" si="13"/>
        <v>-0.55499999999999994</v>
      </c>
      <c r="H42" s="16"/>
      <c r="I42" s="2">
        <v>12</v>
      </c>
      <c r="J42" s="3">
        <v>-0.14599999999999999</v>
      </c>
      <c r="K42" s="19">
        <f t="shared" si="14"/>
        <v>0.27299999999999996</v>
      </c>
      <c r="L42" s="16">
        <f t="shared" si="15"/>
        <v>2</v>
      </c>
      <c r="M42" s="19">
        <f t="shared" si="16"/>
        <v>0.54599999999999993</v>
      </c>
      <c r="N42" s="20"/>
      <c r="O42" s="20"/>
      <c r="P42" s="20"/>
      <c r="Q42" s="22"/>
      <c r="R42" s="21"/>
    </row>
    <row r="43" spans="2:18" x14ac:dyDescent="0.25">
      <c r="B43" s="2">
        <v>16</v>
      </c>
      <c r="C43" s="3">
        <v>-0.69199999999999995</v>
      </c>
      <c r="E43" s="19">
        <f t="shared" si="11"/>
        <v>-0.55049999999999999</v>
      </c>
      <c r="F43" s="16">
        <f t="shared" si="12"/>
        <v>2</v>
      </c>
      <c r="G43" s="19">
        <f t="shared" si="13"/>
        <v>-1.101</v>
      </c>
      <c r="H43" s="16"/>
      <c r="I43" s="2">
        <v>14</v>
      </c>
      <c r="J43" s="3">
        <v>-0.40899999999999997</v>
      </c>
      <c r="K43" s="19">
        <f t="shared" si="14"/>
        <v>-0.27749999999999997</v>
      </c>
      <c r="L43" s="16">
        <f t="shared" si="15"/>
        <v>2</v>
      </c>
      <c r="M43" s="19">
        <f t="shared" si="16"/>
        <v>-0.55499999999999994</v>
      </c>
      <c r="N43" s="20"/>
      <c r="O43" s="20"/>
      <c r="P43" s="20"/>
      <c r="Q43" s="22"/>
      <c r="R43" s="21"/>
    </row>
    <row r="44" spans="2:18" x14ac:dyDescent="0.25">
      <c r="B44" s="2">
        <v>17</v>
      </c>
      <c r="C44" s="3">
        <v>-0.73799999999999999</v>
      </c>
      <c r="D44" s="3" t="s">
        <v>18</v>
      </c>
      <c r="E44" s="19">
        <f t="shared" si="11"/>
        <v>-0.71499999999999997</v>
      </c>
      <c r="F44" s="16">
        <f t="shared" si="12"/>
        <v>1</v>
      </c>
      <c r="G44" s="19">
        <f t="shared" si="13"/>
        <v>-0.71499999999999997</v>
      </c>
      <c r="H44" s="16"/>
      <c r="I44" s="81">
        <f>I43+(J43-J44)*1.5</f>
        <v>15.6365</v>
      </c>
      <c r="J44" s="82">
        <v>-1.5</v>
      </c>
      <c r="K44" s="19">
        <f>AVERAGE(J43,J44)</f>
        <v>-0.95450000000000002</v>
      </c>
      <c r="L44" s="16">
        <f>I44-I43</f>
        <v>1.6364999999999998</v>
      </c>
      <c r="M44" s="19">
        <f t="shared" si="16"/>
        <v>-1.5620392499999998</v>
      </c>
      <c r="N44" s="24"/>
      <c r="O44" s="24"/>
      <c r="P44" s="24"/>
      <c r="Q44" s="22"/>
      <c r="R44" s="21"/>
    </row>
    <row r="45" spans="2:18" x14ac:dyDescent="0.25">
      <c r="B45" s="2">
        <v>18</v>
      </c>
      <c r="C45" s="3">
        <v>-0.68899999999999995</v>
      </c>
      <c r="D45" s="3"/>
      <c r="E45" s="19">
        <f t="shared" si="11"/>
        <v>-0.71350000000000002</v>
      </c>
      <c r="F45" s="16">
        <f t="shared" si="12"/>
        <v>1</v>
      </c>
      <c r="G45" s="19">
        <f t="shared" si="13"/>
        <v>-0.71350000000000002</v>
      </c>
      <c r="H45" s="16"/>
      <c r="I45" s="86">
        <f>I44+1.5</f>
        <v>17.136499999999998</v>
      </c>
      <c r="J45" s="87">
        <f>J44</f>
        <v>-1.5</v>
      </c>
      <c r="K45" s="19">
        <f t="shared" ref="K45:K53" si="17">AVERAGE(J44,J45)</f>
        <v>-1.5</v>
      </c>
      <c r="L45" s="16">
        <f t="shared" ref="L45:L53" si="18">I45-I44</f>
        <v>1.4999999999999982</v>
      </c>
      <c r="M45" s="19">
        <f t="shared" si="16"/>
        <v>-2.2499999999999973</v>
      </c>
      <c r="N45" s="20"/>
      <c r="O45" s="20"/>
      <c r="P45" s="20"/>
      <c r="Q45" s="22"/>
      <c r="R45" s="21"/>
    </row>
    <row r="46" spans="2:18" x14ac:dyDescent="0.25">
      <c r="B46" s="2">
        <v>20</v>
      </c>
      <c r="C46" s="3">
        <v>-0.41</v>
      </c>
      <c r="D46" s="3"/>
      <c r="E46" s="19">
        <f t="shared" si="11"/>
        <v>-0.54949999999999999</v>
      </c>
      <c r="F46" s="16">
        <f t="shared" si="12"/>
        <v>2</v>
      </c>
      <c r="G46" s="19">
        <f t="shared" si="13"/>
        <v>-1.099</v>
      </c>
      <c r="H46" s="1"/>
      <c r="I46" s="81">
        <f>I45+1.5</f>
        <v>18.636499999999998</v>
      </c>
      <c r="J46" s="82">
        <f>J44</f>
        <v>-1.5</v>
      </c>
      <c r="K46" s="19">
        <f t="shared" si="17"/>
        <v>-1.5</v>
      </c>
      <c r="L46" s="16">
        <f t="shared" si="18"/>
        <v>1.5</v>
      </c>
      <c r="M46" s="19">
        <f t="shared" si="16"/>
        <v>-2.25</v>
      </c>
      <c r="N46" s="24"/>
      <c r="O46" s="24"/>
      <c r="P46" s="24"/>
      <c r="Q46" s="22"/>
      <c r="R46" s="21"/>
    </row>
    <row r="47" spans="2:18" x14ac:dyDescent="0.25">
      <c r="B47" s="2">
        <v>22</v>
      </c>
      <c r="C47" s="3">
        <v>-0.114</v>
      </c>
      <c r="D47" s="3"/>
      <c r="E47" s="19">
        <f t="shared" si="11"/>
        <v>-0.26200000000000001</v>
      </c>
      <c r="F47" s="16">
        <f t="shared" si="12"/>
        <v>2</v>
      </c>
      <c r="G47" s="19">
        <f t="shared" si="13"/>
        <v>-0.52400000000000002</v>
      </c>
      <c r="H47" s="1"/>
      <c r="I47" s="81">
        <f>I46+(J47-J46)*1.5</f>
        <v>20.286499999999997</v>
      </c>
      <c r="J47" s="85">
        <v>-0.4</v>
      </c>
      <c r="K47" s="19">
        <f t="shared" si="17"/>
        <v>-0.95</v>
      </c>
      <c r="L47" s="16">
        <f t="shared" si="18"/>
        <v>1.6499999999999986</v>
      </c>
      <c r="M47" s="19">
        <f t="shared" si="16"/>
        <v>-1.5674999999999986</v>
      </c>
      <c r="N47" s="24"/>
      <c r="O47" s="24"/>
      <c r="P47" s="24"/>
      <c r="Q47" s="22"/>
      <c r="R47" s="21"/>
    </row>
    <row r="48" spans="2:18" x14ac:dyDescent="0.25">
      <c r="B48" s="2">
        <v>24</v>
      </c>
      <c r="C48" s="3">
        <v>1.242</v>
      </c>
      <c r="D48" s="3" t="s">
        <v>19</v>
      </c>
      <c r="E48" s="19">
        <f t="shared" si="11"/>
        <v>0.56399999999999995</v>
      </c>
      <c r="F48" s="16">
        <f t="shared" si="12"/>
        <v>2</v>
      </c>
      <c r="G48" s="19">
        <f t="shared" si="13"/>
        <v>1.1279999999999999</v>
      </c>
      <c r="H48" s="1"/>
      <c r="I48" s="2">
        <v>22</v>
      </c>
      <c r="J48" s="3">
        <v>-0.114</v>
      </c>
      <c r="K48" s="19">
        <f t="shared" si="17"/>
        <v>-0.25700000000000001</v>
      </c>
      <c r="L48" s="16">
        <f t="shared" si="18"/>
        <v>1.7135000000000034</v>
      </c>
      <c r="M48" s="19">
        <f t="shared" si="16"/>
        <v>-0.44036950000000086</v>
      </c>
      <c r="N48" s="20"/>
      <c r="O48" s="20"/>
      <c r="P48" s="20"/>
      <c r="R48" s="21"/>
    </row>
    <row r="49" spans="2:18" x14ac:dyDescent="0.25">
      <c r="B49" s="2">
        <v>28</v>
      </c>
      <c r="C49" s="3">
        <v>1.234</v>
      </c>
      <c r="D49" s="3"/>
      <c r="E49" s="19">
        <f t="shared" si="11"/>
        <v>1.238</v>
      </c>
      <c r="F49" s="16">
        <f t="shared" si="12"/>
        <v>4</v>
      </c>
      <c r="G49" s="19">
        <f t="shared" si="13"/>
        <v>4.952</v>
      </c>
      <c r="H49" s="1"/>
      <c r="I49" s="2">
        <v>24</v>
      </c>
      <c r="J49" s="3">
        <v>1.242</v>
      </c>
      <c r="K49" s="19">
        <f t="shared" si="17"/>
        <v>0.56399999999999995</v>
      </c>
      <c r="L49" s="16">
        <f t="shared" si="18"/>
        <v>2</v>
      </c>
      <c r="M49" s="19">
        <f t="shared" si="16"/>
        <v>1.1279999999999999</v>
      </c>
      <c r="N49" s="20"/>
      <c r="O49" s="20"/>
      <c r="P49" s="20"/>
      <c r="R49" s="21"/>
    </row>
    <row r="50" spans="2:18" x14ac:dyDescent="0.25">
      <c r="B50" s="2">
        <v>30</v>
      </c>
      <c r="C50" s="3">
        <v>-0.54800000000000004</v>
      </c>
      <c r="D50" s="3"/>
      <c r="E50" s="19">
        <f t="shared" si="11"/>
        <v>0.34299999999999997</v>
      </c>
      <c r="F50" s="16">
        <f t="shared" si="12"/>
        <v>2</v>
      </c>
      <c r="G50" s="19">
        <f t="shared" si="13"/>
        <v>0.68599999999999994</v>
      </c>
      <c r="H50" s="1"/>
      <c r="I50" s="2">
        <v>28</v>
      </c>
      <c r="J50" s="3">
        <v>1.234</v>
      </c>
      <c r="K50" s="19">
        <f t="shared" si="17"/>
        <v>1.238</v>
      </c>
      <c r="L50" s="16">
        <f t="shared" si="18"/>
        <v>4</v>
      </c>
      <c r="M50" s="19">
        <f t="shared" si="16"/>
        <v>4.952</v>
      </c>
      <c r="N50" s="20"/>
      <c r="O50" s="20"/>
      <c r="P50" s="20"/>
      <c r="R50" s="21"/>
    </row>
    <row r="51" spans="2:18" x14ac:dyDescent="0.25">
      <c r="B51" s="17">
        <v>32</v>
      </c>
      <c r="C51" s="44">
        <v>-0.97799999999999998</v>
      </c>
      <c r="D51" s="44"/>
      <c r="E51" s="19">
        <f t="shared" si="11"/>
        <v>-0.76300000000000001</v>
      </c>
      <c r="F51" s="16">
        <f t="shared" si="12"/>
        <v>2</v>
      </c>
      <c r="G51" s="19">
        <f t="shared" si="13"/>
        <v>-1.526</v>
      </c>
      <c r="I51" s="2">
        <v>30</v>
      </c>
      <c r="J51" s="3">
        <v>-0.54800000000000004</v>
      </c>
      <c r="K51" s="19">
        <f t="shared" si="17"/>
        <v>0.34299999999999997</v>
      </c>
      <c r="L51" s="16">
        <f t="shared" si="18"/>
        <v>2</v>
      </c>
      <c r="M51" s="19">
        <f t="shared" si="16"/>
        <v>0.68599999999999994</v>
      </c>
      <c r="N51" s="20"/>
      <c r="O51" s="20"/>
      <c r="P51" s="20"/>
      <c r="R51" s="21"/>
    </row>
    <row r="52" spans="2:18" x14ac:dyDescent="0.25">
      <c r="B52" s="17">
        <v>34</v>
      </c>
      <c r="C52" s="44">
        <v>-1.448</v>
      </c>
      <c r="D52" s="3" t="s">
        <v>25</v>
      </c>
      <c r="E52" s="19">
        <f t="shared" si="11"/>
        <v>-1.2130000000000001</v>
      </c>
      <c r="F52" s="16">
        <f t="shared" si="12"/>
        <v>2</v>
      </c>
      <c r="G52" s="19">
        <f t="shared" si="13"/>
        <v>-2.4260000000000002</v>
      </c>
      <c r="I52" s="17">
        <v>32</v>
      </c>
      <c r="J52" s="44">
        <v>-0.97799999999999998</v>
      </c>
      <c r="K52" s="19">
        <f t="shared" si="17"/>
        <v>-0.76300000000000001</v>
      </c>
      <c r="L52" s="16">
        <f t="shared" si="18"/>
        <v>2</v>
      </c>
      <c r="M52" s="19">
        <f t="shared" si="16"/>
        <v>-1.526</v>
      </c>
      <c r="O52" s="24"/>
      <c r="P52" s="24"/>
    </row>
    <row r="53" spans="2:18" x14ac:dyDescent="0.25">
      <c r="B53" s="17"/>
      <c r="C53" s="44"/>
      <c r="D53" s="44"/>
      <c r="E53" s="19"/>
      <c r="F53" s="16"/>
      <c r="G53" s="19"/>
      <c r="I53" s="17">
        <v>34</v>
      </c>
      <c r="J53" s="44">
        <v>-1.448</v>
      </c>
      <c r="K53" s="19">
        <f t="shared" si="17"/>
        <v>-1.2130000000000001</v>
      </c>
      <c r="L53" s="16">
        <f t="shared" si="18"/>
        <v>2</v>
      </c>
      <c r="M53" s="19">
        <f t="shared" si="16"/>
        <v>-2.4260000000000002</v>
      </c>
      <c r="O53" s="14"/>
      <c r="P53" s="14"/>
    </row>
    <row r="54" spans="2:18" x14ac:dyDescent="0.25">
      <c r="B54" s="17"/>
      <c r="C54" s="44"/>
      <c r="D54" s="44"/>
      <c r="E54" s="19"/>
      <c r="F54" s="16"/>
      <c r="G54" s="19"/>
      <c r="I54" s="17"/>
      <c r="J54" s="17"/>
      <c r="K54" s="19"/>
      <c r="L54" s="16"/>
      <c r="M54" s="19"/>
      <c r="O54" s="14"/>
      <c r="P54" s="14"/>
    </row>
    <row r="55" spans="2:18" x14ac:dyDescent="0.25">
      <c r="B55" s="17"/>
      <c r="C55" s="44"/>
      <c r="D55" s="44"/>
      <c r="E55" s="19"/>
      <c r="F55" s="16"/>
      <c r="G55" s="19"/>
      <c r="H55" s="19"/>
      <c r="I55" s="17"/>
      <c r="J55" s="17"/>
      <c r="K55" s="19"/>
      <c r="L55" s="16"/>
      <c r="M55" s="19"/>
      <c r="N55" s="14"/>
      <c r="O55" s="14"/>
      <c r="P55" s="14"/>
    </row>
    <row r="56" spans="2:18" x14ac:dyDescent="0.25">
      <c r="B56" s="17"/>
      <c r="C56" s="44"/>
      <c r="D56" s="44"/>
      <c r="E56" s="19"/>
      <c r="F56" s="16"/>
      <c r="G56" s="19"/>
      <c r="H56" s="19"/>
      <c r="I56" s="17"/>
      <c r="J56" s="17"/>
      <c r="K56" s="19"/>
      <c r="L56" s="16">
        <f>SUM(L38:L55)</f>
        <v>34</v>
      </c>
      <c r="M56" s="19">
        <f>SUM(M38:M55)</f>
        <v>-6.3749087499999959</v>
      </c>
      <c r="N56" s="14"/>
      <c r="O56" s="14"/>
      <c r="P56" s="14"/>
    </row>
    <row r="57" spans="2:18" x14ac:dyDescent="0.25">
      <c r="B57" s="17"/>
      <c r="C57" s="44"/>
      <c r="D57" s="44"/>
      <c r="E57" s="19"/>
      <c r="F57" s="16"/>
      <c r="G57" s="19"/>
      <c r="H57" s="19"/>
      <c r="I57" s="17"/>
      <c r="J57" s="17"/>
      <c r="K57" s="19"/>
      <c r="L57" s="16"/>
      <c r="M57" s="19"/>
      <c r="N57" s="14"/>
      <c r="O57" s="14"/>
      <c r="P57" s="14"/>
    </row>
    <row r="58" spans="2:18" ht="15" x14ac:dyDescent="0.25">
      <c r="B58" s="13"/>
      <c r="C58" s="30"/>
      <c r="D58" s="30"/>
      <c r="E58" s="13"/>
      <c r="F58" s="26">
        <f>SUM(F37:F57)</f>
        <v>34</v>
      </c>
      <c r="G58" s="27">
        <f>SUM(G37:G57)</f>
        <v>-2.4574999999999996</v>
      </c>
      <c r="H58" s="19"/>
      <c r="I58" s="19"/>
      <c r="J58" s="13"/>
      <c r="K58" s="13"/>
      <c r="L58" s="29"/>
      <c r="M58" s="30"/>
      <c r="N58" s="14"/>
      <c r="O58" s="14"/>
      <c r="P58" s="14"/>
    </row>
    <row r="59" spans="2:18" ht="15" x14ac:dyDescent="0.25">
      <c r="B59" s="13"/>
      <c r="C59" s="30"/>
      <c r="D59" s="30"/>
      <c r="E59" s="13"/>
      <c r="F59" s="1"/>
      <c r="G59" s="1"/>
      <c r="H59" s="19"/>
      <c r="I59" s="19"/>
      <c r="J59" s="13"/>
      <c r="K59" s="13"/>
      <c r="L59" s="13"/>
      <c r="M59" s="13"/>
      <c r="N59" s="14"/>
      <c r="O59" s="14"/>
      <c r="P59" s="14"/>
    </row>
    <row r="60" spans="2:18" ht="15" x14ac:dyDescent="0.25">
      <c r="B60" s="13"/>
      <c r="C60" s="30"/>
      <c r="D60" s="30"/>
      <c r="E60" s="13"/>
      <c r="F60" s="1"/>
      <c r="G60" s="1"/>
      <c r="H60" s="19"/>
      <c r="I60" s="19"/>
      <c r="J60" s="13"/>
      <c r="K60" s="13"/>
      <c r="L60" s="13"/>
      <c r="M60" s="13"/>
      <c r="N60" s="14"/>
      <c r="O60" s="14"/>
      <c r="P60" s="14"/>
    </row>
    <row r="61" spans="2:18" ht="15" x14ac:dyDescent="0.25">
      <c r="B61" s="13"/>
      <c r="C61" s="30"/>
      <c r="D61" s="30"/>
      <c r="E61" s="13"/>
      <c r="F61" s="1"/>
      <c r="G61" s="1"/>
      <c r="H61" s="19"/>
      <c r="I61" s="19"/>
      <c r="J61" s="13"/>
      <c r="K61" s="13"/>
      <c r="L61" s="13"/>
      <c r="M61" s="13"/>
      <c r="N61" s="14"/>
      <c r="O61" s="14"/>
      <c r="P61" s="14"/>
    </row>
    <row r="62" spans="2:18" ht="15" x14ac:dyDescent="0.25">
      <c r="B62" s="13"/>
      <c r="C62" s="30"/>
      <c r="D62" s="30"/>
      <c r="E62" s="13"/>
      <c r="F62" s="1"/>
      <c r="G62" s="1"/>
      <c r="H62" s="19"/>
      <c r="I62" s="19"/>
      <c r="J62" s="13"/>
      <c r="K62" s="13"/>
      <c r="L62" s="13"/>
      <c r="M62" s="13"/>
      <c r="N62" s="14"/>
      <c r="O62" s="14"/>
      <c r="P62" s="14"/>
    </row>
    <row r="63" spans="2:18" ht="15" x14ac:dyDescent="0.25">
      <c r="B63" s="13"/>
      <c r="C63" s="30"/>
      <c r="D63" s="30"/>
      <c r="E63" s="13"/>
      <c r="F63" s="1"/>
      <c r="G63" s="1"/>
      <c r="H63" s="19"/>
      <c r="I63" s="19"/>
      <c r="J63" s="13"/>
      <c r="K63" s="13"/>
      <c r="L63" s="13"/>
      <c r="M63" s="13"/>
      <c r="N63" s="14"/>
      <c r="O63" s="14"/>
      <c r="P63" s="14"/>
    </row>
    <row r="64" spans="2:18" ht="15" x14ac:dyDescent="0.25">
      <c r="B64" s="13"/>
      <c r="C64" s="30"/>
      <c r="D64" s="30"/>
      <c r="E64" s="13"/>
      <c r="F64" s="16"/>
      <c r="G64" s="19"/>
      <c r="H64" s="160" t="s">
        <v>10</v>
      </c>
      <c r="I64" s="160"/>
      <c r="J64" s="19">
        <f>G58</f>
        <v>-2.4574999999999996</v>
      </c>
      <c r="K64" s="19" t="s">
        <v>11</v>
      </c>
      <c r="L64" s="16">
        <f>M56</f>
        <v>-6.3749087499999959</v>
      </c>
      <c r="M64" s="19">
        <f>J64-L64</f>
        <v>3.9174087499999963</v>
      </c>
      <c r="N64" s="24"/>
      <c r="O64" s="14"/>
      <c r="P64" s="14"/>
    </row>
    <row r="65" spans="2:18" ht="15" x14ac:dyDescent="0.25">
      <c r="B65" s="1" t="s">
        <v>7</v>
      </c>
      <c r="C65" s="1"/>
      <c r="D65" s="152">
        <v>0.2</v>
      </c>
      <c r="E65" s="152"/>
      <c r="J65" s="13"/>
      <c r="K65" s="13"/>
      <c r="L65" s="13"/>
      <c r="M65" s="13"/>
      <c r="N65" s="14"/>
      <c r="O65" s="14"/>
      <c r="P65" s="31">
        <f>I78-I76</f>
        <v>3</v>
      </c>
    </row>
    <row r="66" spans="2:18" x14ac:dyDescent="0.25">
      <c r="B66" s="150" t="s">
        <v>8</v>
      </c>
      <c r="C66" s="150"/>
      <c r="D66" s="150"/>
      <c r="E66" s="150"/>
      <c r="F66" s="150"/>
      <c r="G66" s="150"/>
      <c r="H66" s="5" t="s">
        <v>5</v>
      </c>
      <c r="I66" s="150" t="s">
        <v>9</v>
      </c>
      <c r="J66" s="150"/>
      <c r="K66" s="150"/>
      <c r="L66" s="150"/>
      <c r="M66" s="150"/>
      <c r="N66" s="15"/>
      <c r="O66" s="15"/>
      <c r="P66" s="15"/>
    </row>
    <row r="67" spans="2:18" x14ac:dyDescent="0.25">
      <c r="B67" s="2">
        <v>0</v>
      </c>
      <c r="C67" s="3">
        <v>0.38600000000000001</v>
      </c>
      <c r="D67" s="3" t="s">
        <v>34</v>
      </c>
      <c r="E67" s="16"/>
      <c r="F67" s="16"/>
      <c r="G67" s="16"/>
      <c r="H67" s="16"/>
      <c r="I67" s="17"/>
      <c r="J67" s="18"/>
      <c r="K67" s="19"/>
      <c r="L67" s="16"/>
      <c r="M67" s="19"/>
      <c r="N67" s="20"/>
      <c r="O67" s="20"/>
      <c r="P67" s="20"/>
      <c r="R67" s="21"/>
    </row>
    <row r="68" spans="2:18" x14ac:dyDescent="0.25">
      <c r="B68" s="2">
        <v>5</v>
      </c>
      <c r="C68" s="3">
        <v>0.377</v>
      </c>
      <c r="E68" s="19">
        <f>(C67+C68)/2</f>
        <v>0.38150000000000001</v>
      </c>
      <c r="F68" s="16">
        <f>B68-B67</f>
        <v>5</v>
      </c>
      <c r="G68" s="19">
        <f>E68*F68</f>
        <v>1.9075</v>
      </c>
      <c r="H68" s="16"/>
      <c r="I68" s="2"/>
      <c r="J68" s="2"/>
      <c r="K68" s="19"/>
      <c r="L68" s="16"/>
      <c r="M68" s="19"/>
      <c r="N68" s="20"/>
      <c r="O68" s="20"/>
      <c r="P68" s="20"/>
      <c r="Q68" s="22"/>
      <c r="R68" s="21"/>
    </row>
    <row r="69" spans="2:18" x14ac:dyDescent="0.25">
      <c r="B69" s="2">
        <v>10</v>
      </c>
      <c r="C69" s="3">
        <v>0.36699999999999999</v>
      </c>
      <c r="D69" s="3" t="s">
        <v>17</v>
      </c>
      <c r="E69" s="19">
        <f t="shared" ref="E69:E78" si="19">(C68+C69)/2</f>
        <v>0.372</v>
      </c>
      <c r="F69" s="16">
        <f t="shared" ref="F69:F78" si="20">B69-B68</f>
        <v>5</v>
      </c>
      <c r="G69" s="19">
        <f t="shared" ref="G69:G78" si="21">E69*F69</f>
        <v>1.8599999999999999</v>
      </c>
      <c r="H69" s="16"/>
      <c r="I69" s="2"/>
      <c r="J69" s="2"/>
      <c r="K69" s="19"/>
      <c r="L69" s="16"/>
      <c r="M69" s="19"/>
      <c r="N69" s="20"/>
      <c r="O69" s="20"/>
      <c r="P69" s="20"/>
      <c r="Q69" s="22"/>
      <c r="R69" s="21"/>
    </row>
    <row r="70" spans="2:18" x14ac:dyDescent="0.25">
      <c r="B70" s="2">
        <v>11</v>
      </c>
      <c r="C70" s="3">
        <v>-0.253</v>
      </c>
      <c r="D70" s="3"/>
      <c r="E70" s="19">
        <f t="shared" si="19"/>
        <v>5.6999999999999995E-2</v>
      </c>
      <c r="F70" s="16">
        <f t="shared" si="20"/>
        <v>1</v>
      </c>
      <c r="G70" s="19">
        <f t="shared" si="21"/>
        <v>5.6999999999999995E-2</v>
      </c>
      <c r="H70" s="16"/>
      <c r="I70" s="2"/>
      <c r="J70" s="2"/>
      <c r="K70" s="19"/>
      <c r="L70" s="16"/>
      <c r="M70" s="19"/>
      <c r="N70" s="20"/>
      <c r="O70" s="20"/>
      <c r="P70" s="20"/>
      <c r="Q70" s="22"/>
      <c r="R70" s="21"/>
    </row>
    <row r="71" spans="2:18" x14ac:dyDescent="0.25">
      <c r="B71" s="2">
        <v>12</v>
      </c>
      <c r="C71" s="3">
        <v>-0.504</v>
      </c>
      <c r="D71" s="3"/>
      <c r="E71" s="19">
        <f t="shared" si="19"/>
        <v>-0.3785</v>
      </c>
      <c r="F71" s="16">
        <f t="shared" si="20"/>
        <v>1</v>
      </c>
      <c r="G71" s="19">
        <f t="shared" si="21"/>
        <v>-0.3785</v>
      </c>
      <c r="H71" s="16"/>
      <c r="I71" s="2"/>
      <c r="J71" s="2"/>
      <c r="K71" s="19"/>
      <c r="L71" s="16"/>
      <c r="M71" s="19"/>
      <c r="N71" s="20"/>
      <c r="O71" s="20"/>
      <c r="P71" s="20"/>
      <c r="Q71" s="22"/>
      <c r="R71" s="21"/>
    </row>
    <row r="72" spans="2:18" x14ac:dyDescent="0.25">
      <c r="B72" s="2">
        <v>12.5</v>
      </c>
      <c r="C72" s="3">
        <v>-0.73299999999999998</v>
      </c>
      <c r="E72" s="19">
        <f t="shared" si="19"/>
        <v>-0.61850000000000005</v>
      </c>
      <c r="F72" s="16">
        <f t="shared" si="20"/>
        <v>0.5</v>
      </c>
      <c r="G72" s="19">
        <f t="shared" si="21"/>
        <v>-0.30925000000000002</v>
      </c>
      <c r="H72" s="16"/>
      <c r="I72" s="2"/>
      <c r="J72" s="2"/>
      <c r="K72" s="19"/>
      <c r="L72" s="16"/>
      <c r="M72" s="19"/>
      <c r="N72" s="20"/>
      <c r="O72" s="20"/>
      <c r="P72" s="20"/>
      <c r="Q72" s="22"/>
      <c r="R72" s="21"/>
    </row>
    <row r="73" spans="2:18" x14ac:dyDescent="0.25">
      <c r="B73" s="2">
        <v>13</v>
      </c>
      <c r="C73" s="3">
        <v>-0.79300000000000004</v>
      </c>
      <c r="D73" s="3" t="s">
        <v>18</v>
      </c>
      <c r="E73" s="19">
        <f t="shared" si="19"/>
        <v>-0.76300000000000001</v>
      </c>
      <c r="F73" s="16">
        <f t="shared" si="20"/>
        <v>0.5</v>
      </c>
      <c r="G73" s="19">
        <f t="shared" si="21"/>
        <v>-0.38150000000000001</v>
      </c>
      <c r="H73" s="16"/>
      <c r="I73" s="2">
        <v>0</v>
      </c>
      <c r="J73" s="3">
        <v>0.38600000000000001</v>
      </c>
      <c r="K73" s="19"/>
      <c r="L73" s="16"/>
      <c r="M73" s="19"/>
      <c r="N73" s="20"/>
      <c r="O73" s="20"/>
      <c r="P73" s="20"/>
      <c r="Q73" s="22"/>
      <c r="R73" s="21"/>
    </row>
    <row r="74" spans="2:18" x14ac:dyDescent="0.25">
      <c r="B74" s="2">
        <v>13.5</v>
      </c>
      <c r="C74" s="3">
        <v>-0.73399999999999999</v>
      </c>
      <c r="D74" s="3"/>
      <c r="E74" s="19">
        <f t="shared" si="19"/>
        <v>-0.76350000000000007</v>
      </c>
      <c r="F74" s="16">
        <f t="shared" si="20"/>
        <v>0.5</v>
      </c>
      <c r="G74" s="19">
        <f t="shared" si="21"/>
        <v>-0.38175000000000003</v>
      </c>
      <c r="H74" s="16"/>
      <c r="I74" s="2">
        <v>5</v>
      </c>
      <c r="J74" s="3">
        <v>0.377</v>
      </c>
      <c r="K74" s="19">
        <f t="shared" ref="K74" si="22">AVERAGE(J73,J74)</f>
        <v>0.38150000000000001</v>
      </c>
      <c r="L74" s="16">
        <f t="shared" ref="L74" si="23">I74-I73</f>
        <v>5</v>
      </c>
      <c r="M74" s="19">
        <f t="shared" ref="M74:M81" si="24">L74*K74</f>
        <v>1.9075</v>
      </c>
      <c r="N74" s="20"/>
      <c r="O74" s="20"/>
      <c r="P74" s="20"/>
      <c r="Q74" s="22"/>
      <c r="R74" s="21"/>
    </row>
    <row r="75" spans="2:18" x14ac:dyDescent="0.25">
      <c r="B75" s="2">
        <v>14</v>
      </c>
      <c r="C75" s="3">
        <v>-0.505</v>
      </c>
      <c r="D75" s="3"/>
      <c r="E75" s="19">
        <f t="shared" si="19"/>
        <v>-0.61949999999999994</v>
      </c>
      <c r="F75" s="16">
        <f t="shared" si="20"/>
        <v>0.5</v>
      </c>
      <c r="G75" s="19">
        <f t="shared" si="21"/>
        <v>-0.30974999999999997</v>
      </c>
      <c r="H75" s="16"/>
      <c r="I75" s="2">
        <v>6.8</v>
      </c>
      <c r="J75" s="3">
        <v>0.36699999999999999</v>
      </c>
      <c r="K75" s="19">
        <f>AVERAGE(J74,J75)</f>
        <v>0.372</v>
      </c>
      <c r="L75" s="16">
        <f>I75-I74</f>
        <v>1.7999999999999998</v>
      </c>
      <c r="M75" s="19">
        <f t="shared" si="24"/>
        <v>0.66959999999999997</v>
      </c>
      <c r="N75" s="24"/>
      <c r="O75" s="24"/>
      <c r="P75" s="24"/>
      <c r="Q75" s="22"/>
      <c r="R75" s="21"/>
    </row>
    <row r="76" spans="2:18" x14ac:dyDescent="0.25">
      <c r="B76" s="2">
        <v>15</v>
      </c>
      <c r="C76" s="3">
        <v>-0.248</v>
      </c>
      <c r="E76" s="19">
        <f t="shared" si="19"/>
        <v>-0.3765</v>
      </c>
      <c r="F76" s="16">
        <f t="shared" si="20"/>
        <v>1</v>
      </c>
      <c r="G76" s="19">
        <f t="shared" si="21"/>
        <v>-0.3765</v>
      </c>
      <c r="H76" s="16"/>
      <c r="I76" s="81">
        <f>I75+(J75-J76)*1.5</f>
        <v>9.6005000000000003</v>
      </c>
      <c r="J76" s="82">
        <v>-1.5</v>
      </c>
      <c r="K76" s="19">
        <f t="shared" ref="K76:K81" si="25">AVERAGE(J75,J76)</f>
        <v>-0.5665</v>
      </c>
      <c r="L76" s="16">
        <f t="shared" ref="L76:L81" si="26">I76-I75</f>
        <v>2.8005000000000004</v>
      </c>
      <c r="M76" s="19">
        <f t="shared" si="24"/>
        <v>-1.5864832500000003</v>
      </c>
      <c r="N76" s="20"/>
      <c r="O76" s="20"/>
      <c r="P76" s="20"/>
      <c r="Q76" s="22"/>
      <c r="R76" s="21"/>
    </row>
    <row r="77" spans="2:18" x14ac:dyDescent="0.25">
      <c r="B77" s="2">
        <v>16</v>
      </c>
      <c r="C77" s="3">
        <v>1.7969999999999999</v>
      </c>
      <c r="D77" s="3" t="s">
        <v>19</v>
      </c>
      <c r="E77" s="19">
        <f t="shared" si="19"/>
        <v>0.77449999999999997</v>
      </c>
      <c r="F77" s="16">
        <f t="shared" si="20"/>
        <v>1</v>
      </c>
      <c r="G77" s="19">
        <f t="shared" si="21"/>
        <v>0.77449999999999997</v>
      </c>
      <c r="H77" s="1"/>
      <c r="I77" s="86">
        <f>I76+1.5</f>
        <v>11.1005</v>
      </c>
      <c r="J77" s="87">
        <f>J76</f>
        <v>-1.5</v>
      </c>
      <c r="K77" s="19">
        <f t="shared" si="25"/>
        <v>-1.5</v>
      </c>
      <c r="L77" s="16">
        <f t="shared" si="26"/>
        <v>1.5</v>
      </c>
      <c r="M77" s="19">
        <f t="shared" si="24"/>
        <v>-2.25</v>
      </c>
      <c r="N77" s="24"/>
      <c r="O77" s="24"/>
      <c r="P77" s="24"/>
      <c r="Q77" s="22"/>
      <c r="R77" s="21"/>
    </row>
    <row r="78" spans="2:18" x14ac:dyDescent="0.25">
      <c r="B78" s="2">
        <v>19</v>
      </c>
      <c r="C78" s="3">
        <v>1.792</v>
      </c>
      <c r="D78" s="3" t="s">
        <v>36</v>
      </c>
      <c r="E78" s="19">
        <f t="shared" si="19"/>
        <v>1.7945</v>
      </c>
      <c r="F78" s="16">
        <f t="shared" si="20"/>
        <v>3</v>
      </c>
      <c r="G78" s="19">
        <f t="shared" si="21"/>
        <v>5.3834999999999997</v>
      </c>
      <c r="H78" s="1"/>
      <c r="I78" s="81">
        <f>I77+1.5</f>
        <v>12.6005</v>
      </c>
      <c r="J78" s="82">
        <f>J76</f>
        <v>-1.5</v>
      </c>
      <c r="K78" s="19">
        <f t="shared" si="25"/>
        <v>-1.5</v>
      </c>
      <c r="L78" s="16">
        <f t="shared" si="26"/>
        <v>1.5</v>
      </c>
      <c r="M78" s="19">
        <f t="shared" si="24"/>
        <v>-2.25</v>
      </c>
      <c r="N78" s="24"/>
      <c r="O78" s="24"/>
      <c r="P78" s="24"/>
      <c r="Q78" s="22"/>
      <c r="R78" s="21"/>
    </row>
    <row r="79" spans="2:18" x14ac:dyDescent="0.25">
      <c r="B79" s="2"/>
      <c r="C79" s="3"/>
      <c r="D79" s="3"/>
      <c r="E79" s="19"/>
      <c r="F79" s="16"/>
      <c r="G79" s="19"/>
      <c r="H79" s="1"/>
      <c r="I79" s="81">
        <f>I78+(J79-J78)*1.5</f>
        <v>14.3255</v>
      </c>
      <c r="J79" s="85">
        <v>-0.35</v>
      </c>
      <c r="K79" s="19">
        <f t="shared" si="25"/>
        <v>-0.92500000000000004</v>
      </c>
      <c r="L79" s="16">
        <f t="shared" si="26"/>
        <v>1.7249999999999996</v>
      </c>
      <c r="M79" s="19">
        <f t="shared" si="24"/>
        <v>-1.5956249999999998</v>
      </c>
      <c r="N79" s="20"/>
      <c r="O79" s="20"/>
      <c r="P79" s="20"/>
      <c r="R79" s="21"/>
    </row>
    <row r="80" spans="2:18" x14ac:dyDescent="0.25">
      <c r="B80" s="2"/>
      <c r="C80" s="3"/>
      <c r="D80" s="3"/>
      <c r="E80" s="19"/>
      <c r="F80" s="16"/>
      <c r="G80" s="19"/>
      <c r="H80" s="1"/>
      <c r="I80" s="2">
        <v>15</v>
      </c>
      <c r="J80" s="3">
        <v>-0.248</v>
      </c>
      <c r="K80" s="19">
        <f t="shared" si="25"/>
        <v>-0.29899999999999999</v>
      </c>
      <c r="L80" s="16">
        <f t="shared" si="26"/>
        <v>0.6745000000000001</v>
      </c>
      <c r="M80" s="19">
        <f t="shared" si="24"/>
        <v>-0.20167550000000004</v>
      </c>
      <c r="N80" s="20"/>
      <c r="O80" s="20"/>
      <c r="P80" s="20"/>
      <c r="R80" s="21"/>
    </row>
    <row r="81" spans="2:18" x14ac:dyDescent="0.25">
      <c r="B81" s="2"/>
      <c r="C81" s="3"/>
      <c r="D81" s="3"/>
      <c r="E81" s="19"/>
      <c r="F81" s="16"/>
      <c r="G81" s="19"/>
      <c r="H81" s="1"/>
      <c r="I81" s="2">
        <v>16</v>
      </c>
      <c r="J81" s="3">
        <v>1.7969999999999999</v>
      </c>
      <c r="K81" s="19">
        <f t="shared" si="25"/>
        <v>0.77449999999999997</v>
      </c>
      <c r="L81" s="16">
        <f t="shared" si="26"/>
        <v>1</v>
      </c>
      <c r="M81" s="19">
        <f t="shared" si="24"/>
        <v>0.77449999999999997</v>
      </c>
      <c r="N81" s="20"/>
      <c r="O81" s="20"/>
      <c r="P81" s="20"/>
      <c r="R81" s="21"/>
    </row>
    <row r="82" spans="2:18" x14ac:dyDescent="0.25">
      <c r="B82" s="17"/>
      <c r="C82" s="44"/>
      <c r="D82" s="44"/>
      <c r="E82" s="19"/>
      <c r="F82" s="16"/>
      <c r="G82" s="19"/>
      <c r="I82" s="2">
        <v>19</v>
      </c>
      <c r="J82" s="3">
        <v>1.792</v>
      </c>
      <c r="K82" s="19">
        <f t="shared" ref="K82" si="27">AVERAGE(J81,J82)</f>
        <v>1.7945</v>
      </c>
      <c r="L82" s="16">
        <f t="shared" ref="L82" si="28">I82-I81</f>
        <v>3</v>
      </c>
      <c r="M82" s="19">
        <f t="shared" ref="M82" si="29">L82*K82</f>
        <v>5.3834999999999997</v>
      </c>
      <c r="N82" s="20"/>
      <c r="O82" s="20"/>
      <c r="P82" s="20"/>
      <c r="R82" s="21"/>
    </row>
    <row r="83" spans="2:18" x14ac:dyDescent="0.25">
      <c r="B83" s="17"/>
      <c r="C83" s="44"/>
      <c r="D83" s="44"/>
      <c r="E83" s="19"/>
      <c r="F83" s="16"/>
      <c r="G83" s="19"/>
      <c r="I83" s="17"/>
      <c r="J83" s="17"/>
      <c r="K83" s="19"/>
      <c r="L83" s="16"/>
      <c r="M83" s="19"/>
      <c r="O83" s="24"/>
      <c r="P83" s="24"/>
    </row>
    <row r="84" spans="2:18" x14ac:dyDescent="0.25">
      <c r="B84" s="17"/>
      <c r="C84" s="44"/>
      <c r="D84" s="44"/>
      <c r="E84" s="19"/>
      <c r="F84" s="16"/>
      <c r="G84" s="19"/>
      <c r="I84" s="17"/>
      <c r="J84" s="17"/>
      <c r="K84" s="19"/>
      <c r="L84" s="16"/>
      <c r="M84" s="19"/>
      <c r="O84" s="14"/>
      <c r="P84" s="14"/>
    </row>
    <row r="85" spans="2:18" x14ac:dyDescent="0.25">
      <c r="B85" s="17"/>
      <c r="C85" s="44"/>
      <c r="D85" s="44"/>
      <c r="E85" s="19"/>
      <c r="F85" s="16"/>
      <c r="G85" s="19"/>
      <c r="I85" s="17"/>
      <c r="J85" s="17"/>
      <c r="K85" s="19"/>
      <c r="L85" s="16"/>
      <c r="M85" s="19"/>
      <c r="O85" s="14"/>
      <c r="P85" s="14"/>
    </row>
    <row r="86" spans="2:18" x14ac:dyDescent="0.25">
      <c r="B86" s="17"/>
      <c r="C86" s="44"/>
      <c r="D86" s="44"/>
      <c r="E86" s="19"/>
      <c r="F86" s="16"/>
      <c r="G86" s="19"/>
      <c r="H86" s="19"/>
      <c r="I86" s="17"/>
      <c r="J86" s="17"/>
      <c r="K86" s="19"/>
      <c r="L86" s="16"/>
      <c r="M86" s="19"/>
      <c r="N86" s="14"/>
      <c r="O86" s="14"/>
      <c r="P86" s="14"/>
    </row>
    <row r="87" spans="2:18" x14ac:dyDescent="0.25">
      <c r="B87" s="17"/>
      <c r="C87" s="44"/>
      <c r="D87" s="44"/>
      <c r="E87" s="19"/>
      <c r="F87" s="16"/>
      <c r="G87" s="19"/>
      <c r="H87" s="19"/>
      <c r="I87" s="17"/>
      <c r="J87" s="17"/>
      <c r="K87" s="19"/>
      <c r="L87" s="16">
        <f>SUM(L69:L86)</f>
        <v>19</v>
      </c>
      <c r="M87" s="19">
        <f>SUM(M69:M86)</f>
        <v>0.85131624999999822</v>
      </c>
      <c r="N87" s="14"/>
      <c r="O87" s="14"/>
      <c r="P87" s="14"/>
    </row>
    <row r="88" spans="2:18" x14ac:dyDescent="0.25">
      <c r="B88" s="17"/>
      <c r="C88" s="44"/>
      <c r="D88" s="44"/>
      <c r="E88" s="19"/>
      <c r="F88" s="16"/>
      <c r="G88" s="19"/>
      <c r="H88" s="19"/>
      <c r="I88" s="17"/>
      <c r="J88" s="17"/>
      <c r="K88" s="19"/>
      <c r="L88" s="16"/>
      <c r="M88" s="19"/>
      <c r="N88" s="14"/>
      <c r="O88" s="14"/>
      <c r="P88" s="14"/>
    </row>
    <row r="89" spans="2:18" ht="15" x14ac:dyDescent="0.25">
      <c r="B89" s="13"/>
      <c r="C89" s="30"/>
      <c r="D89" s="30"/>
      <c r="E89" s="13"/>
      <c r="F89" s="26">
        <f>SUM(F68:F88)</f>
        <v>19</v>
      </c>
      <c r="G89" s="27">
        <f>SUM(G68:G88)</f>
        <v>7.8452499999999992</v>
      </c>
      <c r="H89" s="19"/>
      <c r="I89" s="19"/>
      <c r="J89" s="13"/>
      <c r="K89" s="13"/>
      <c r="L89" s="29"/>
      <c r="M89" s="30"/>
      <c r="N89" s="14"/>
      <c r="O89" s="14"/>
      <c r="P89" s="14"/>
    </row>
    <row r="90" spans="2:18" ht="15" x14ac:dyDescent="0.25">
      <c r="B90" s="13"/>
      <c r="C90" s="30"/>
      <c r="D90" s="30"/>
      <c r="E90" s="13"/>
      <c r="F90" s="16"/>
      <c r="G90" s="19"/>
      <c r="H90" s="160" t="s">
        <v>10</v>
      </c>
      <c r="I90" s="160"/>
      <c r="J90" s="19">
        <f>G89</f>
        <v>7.8452499999999992</v>
      </c>
      <c r="K90" s="19" t="s">
        <v>11</v>
      </c>
      <c r="L90" s="16">
        <f>M87</f>
        <v>0.85131624999999822</v>
      </c>
      <c r="M90" s="19">
        <f>J90-L90</f>
        <v>6.9939337500000009</v>
      </c>
      <c r="N90" s="24"/>
      <c r="O90" s="14"/>
      <c r="P90" s="14"/>
    </row>
    <row r="91" spans="2:18" x14ac:dyDescent="0.25">
      <c r="B91" s="2"/>
      <c r="C91" s="3"/>
      <c r="D91" s="3"/>
      <c r="E91" s="19"/>
      <c r="F91" s="16"/>
      <c r="G91" s="19"/>
      <c r="H91" s="16"/>
      <c r="I91" s="2"/>
      <c r="J91" s="2"/>
      <c r="K91" s="19"/>
      <c r="L91" s="16"/>
      <c r="M91" s="19"/>
      <c r="N91" s="24"/>
      <c r="O91" s="24"/>
      <c r="P91" s="24"/>
      <c r="Q91" s="22"/>
      <c r="R91" s="21"/>
    </row>
    <row r="92" spans="2:18" ht="15" x14ac:dyDescent="0.25">
      <c r="B92" s="1" t="s">
        <v>7</v>
      </c>
      <c r="C92" s="1"/>
      <c r="D92" s="152">
        <v>0.3</v>
      </c>
      <c r="E92" s="152"/>
      <c r="J92" s="13"/>
      <c r="K92" s="13"/>
      <c r="L92" s="13"/>
      <c r="M92" s="13"/>
      <c r="N92" s="14"/>
      <c r="O92" s="14"/>
      <c r="P92" s="31">
        <f>I105-I103</f>
        <v>3.375</v>
      </c>
    </row>
    <row r="93" spans="2:18" x14ac:dyDescent="0.25">
      <c r="B93" s="150" t="s">
        <v>8</v>
      </c>
      <c r="C93" s="150"/>
      <c r="D93" s="150"/>
      <c r="E93" s="150"/>
      <c r="F93" s="150"/>
      <c r="G93" s="150"/>
      <c r="H93" s="5" t="s">
        <v>5</v>
      </c>
      <c r="I93" s="150" t="s">
        <v>9</v>
      </c>
      <c r="J93" s="150"/>
      <c r="K93" s="150"/>
      <c r="L93" s="150"/>
      <c r="M93" s="150"/>
      <c r="N93" s="15"/>
      <c r="O93" s="15"/>
      <c r="P93" s="15"/>
    </row>
    <row r="94" spans="2:18" x14ac:dyDescent="0.25">
      <c r="B94" s="2">
        <v>0</v>
      </c>
      <c r="C94" s="3">
        <v>-0.92500000000000004</v>
      </c>
      <c r="D94" s="3" t="s">
        <v>33</v>
      </c>
      <c r="E94" s="16"/>
      <c r="F94" s="16"/>
      <c r="G94" s="16"/>
      <c r="H94" s="16"/>
      <c r="I94" s="17"/>
      <c r="J94" s="18"/>
      <c r="K94" s="19"/>
      <c r="L94" s="16"/>
      <c r="M94" s="19"/>
      <c r="N94" s="20"/>
      <c r="O94" s="20"/>
      <c r="P94" s="20"/>
      <c r="R94" s="21"/>
    </row>
    <row r="95" spans="2:18" x14ac:dyDescent="0.25">
      <c r="B95" s="2">
        <v>2</v>
      </c>
      <c r="C95" s="3">
        <v>-0.71199999999999997</v>
      </c>
      <c r="D95" s="3"/>
      <c r="E95" s="19">
        <f>(C94+C95)/2</f>
        <v>-0.81850000000000001</v>
      </c>
      <c r="F95" s="16">
        <f>B95-B94</f>
        <v>2</v>
      </c>
      <c r="G95" s="19">
        <f>E95*F95</f>
        <v>-1.637</v>
      </c>
      <c r="H95" s="16"/>
      <c r="I95" s="2"/>
      <c r="J95" s="2"/>
      <c r="K95" s="19"/>
      <c r="L95" s="16"/>
      <c r="M95" s="19"/>
      <c r="N95" s="20"/>
      <c r="O95" s="20"/>
      <c r="P95" s="20"/>
      <c r="Q95" s="22"/>
      <c r="R95" s="21"/>
    </row>
    <row r="96" spans="2:18" x14ac:dyDescent="0.25">
      <c r="B96" s="2">
        <v>5</v>
      </c>
      <c r="C96" s="3">
        <v>-0.45</v>
      </c>
      <c r="E96" s="19">
        <f t="shared" ref="E96:E109" si="30">(C95+C96)/2</f>
        <v>-0.58099999999999996</v>
      </c>
      <c r="F96" s="16">
        <f t="shared" ref="F96:F109" si="31">B96-B95</f>
        <v>3</v>
      </c>
      <c r="G96" s="19">
        <f t="shared" ref="G96:G109" si="32">E96*F96</f>
        <v>-1.7429999999999999</v>
      </c>
      <c r="H96" s="16"/>
      <c r="I96" s="2"/>
      <c r="J96" s="2"/>
      <c r="K96" s="19"/>
      <c r="L96" s="16"/>
      <c r="M96" s="19"/>
      <c r="N96" s="20"/>
      <c r="O96" s="20"/>
      <c r="P96" s="20"/>
      <c r="Q96" s="22"/>
      <c r="R96" s="21"/>
    </row>
    <row r="97" spans="2:18" x14ac:dyDescent="0.25">
      <c r="B97" s="2">
        <v>7</v>
      </c>
      <c r="C97" s="3">
        <v>0.314</v>
      </c>
      <c r="D97" s="3" t="s">
        <v>17</v>
      </c>
      <c r="E97" s="19">
        <f t="shared" si="30"/>
        <v>-6.8000000000000005E-2</v>
      </c>
      <c r="F97" s="16">
        <f t="shared" si="31"/>
        <v>2</v>
      </c>
      <c r="G97" s="19">
        <f t="shared" si="32"/>
        <v>-0.13600000000000001</v>
      </c>
      <c r="H97" s="16"/>
      <c r="I97" s="2"/>
      <c r="J97" s="2"/>
      <c r="K97" s="19"/>
      <c r="L97" s="16"/>
      <c r="M97" s="19"/>
      <c r="N97" s="20"/>
      <c r="O97" s="20"/>
      <c r="P97" s="20"/>
      <c r="Q97" s="22"/>
      <c r="R97" s="21"/>
    </row>
    <row r="98" spans="2:18" x14ac:dyDescent="0.25">
      <c r="B98" s="2">
        <v>8</v>
      </c>
      <c r="C98" s="3">
        <v>0.312</v>
      </c>
      <c r="D98" s="3"/>
      <c r="E98" s="19">
        <f t="shared" si="30"/>
        <v>0.313</v>
      </c>
      <c r="F98" s="16">
        <f t="shared" si="31"/>
        <v>1</v>
      </c>
      <c r="G98" s="19">
        <f t="shared" si="32"/>
        <v>0.313</v>
      </c>
      <c r="H98" s="16"/>
      <c r="I98" s="2"/>
      <c r="J98" s="2"/>
      <c r="K98" s="19"/>
      <c r="L98" s="16"/>
      <c r="M98" s="19"/>
      <c r="N98" s="20"/>
      <c r="O98" s="20"/>
      <c r="P98" s="20"/>
      <c r="Q98" s="22"/>
      <c r="R98" s="21"/>
    </row>
    <row r="99" spans="2:18" x14ac:dyDescent="0.25">
      <c r="B99" s="2">
        <v>9</v>
      </c>
      <c r="C99" s="3">
        <v>-6.0999999999999999E-2</v>
      </c>
      <c r="D99" s="3"/>
      <c r="E99" s="19">
        <f t="shared" si="30"/>
        <v>0.1255</v>
      </c>
      <c r="F99" s="16">
        <f t="shared" si="31"/>
        <v>1</v>
      </c>
      <c r="G99" s="19">
        <f t="shared" si="32"/>
        <v>0.1255</v>
      </c>
      <c r="H99" s="16"/>
      <c r="I99" s="2"/>
      <c r="J99" s="2"/>
      <c r="K99" s="19"/>
      <c r="L99" s="16"/>
      <c r="M99" s="19"/>
      <c r="N99" s="20"/>
      <c r="O99" s="20"/>
      <c r="P99" s="20"/>
      <c r="Q99" s="22"/>
      <c r="R99" s="21"/>
    </row>
    <row r="100" spans="2:18" x14ac:dyDescent="0.25">
      <c r="B100" s="2">
        <v>9.5</v>
      </c>
      <c r="C100" s="3">
        <v>-0.311</v>
      </c>
      <c r="D100" s="3"/>
      <c r="E100" s="19">
        <f t="shared" si="30"/>
        <v>-0.186</v>
      </c>
      <c r="F100" s="16">
        <f t="shared" si="31"/>
        <v>0.5</v>
      </c>
      <c r="G100" s="19">
        <f t="shared" si="32"/>
        <v>-9.2999999999999999E-2</v>
      </c>
      <c r="H100" s="16"/>
      <c r="I100" s="2">
        <v>0</v>
      </c>
      <c r="J100" s="3">
        <v>-0.92500000000000004</v>
      </c>
      <c r="K100" s="19"/>
      <c r="L100" s="16"/>
      <c r="M100" s="19"/>
      <c r="N100" s="20"/>
      <c r="O100" s="20"/>
      <c r="P100" s="20"/>
      <c r="Q100" s="22"/>
      <c r="R100" s="21"/>
    </row>
    <row r="101" spans="2:18" x14ac:dyDescent="0.25">
      <c r="B101" s="2">
        <v>10</v>
      </c>
      <c r="C101" s="3">
        <v>-0.502</v>
      </c>
      <c r="D101" s="3" t="s">
        <v>18</v>
      </c>
      <c r="E101" s="19">
        <f t="shared" si="30"/>
        <v>-0.40649999999999997</v>
      </c>
      <c r="F101" s="16">
        <f t="shared" si="31"/>
        <v>0.5</v>
      </c>
      <c r="G101" s="19">
        <f t="shared" si="32"/>
        <v>-0.20324999999999999</v>
      </c>
      <c r="H101" s="16"/>
      <c r="I101" s="2">
        <v>2</v>
      </c>
      <c r="J101" s="3">
        <v>-0.71199999999999997</v>
      </c>
      <c r="K101" s="19">
        <f t="shared" ref="K101" si="33">AVERAGE(J100,J101)</f>
        <v>-0.81850000000000001</v>
      </c>
      <c r="L101" s="16">
        <f t="shared" ref="L101" si="34">I101-I100</f>
        <v>2</v>
      </c>
      <c r="M101" s="19">
        <f t="shared" ref="M101:M109" si="35">L101*K101</f>
        <v>-1.637</v>
      </c>
      <c r="N101" s="20"/>
      <c r="O101" s="20"/>
      <c r="P101" s="20"/>
      <c r="Q101" s="22"/>
      <c r="R101" s="21"/>
    </row>
    <row r="102" spans="2:18" x14ac:dyDescent="0.25">
      <c r="B102" s="2">
        <v>10.5</v>
      </c>
      <c r="C102" s="3">
        <v>-0.55000000000000004</v>
      </c>
      <c r="D102" s="3"/>
      <c r="E102" s="19">
        <f t="shared" si="30"/>
        <v>-0.52600000000000002</v>
      </c>
      <c r="F102" s="16">
        <f t="shared" si="31"/>
        <v>0.5</v>
      </c>
      <c r="G102" s="19">
        <f t="shared" si="32"/>
        <v>-0.26300000000000001</v>
      </c>
      <c r="H102" s="16"/>
      <c r="I102" s="2">
        <v>5</v>
      </c>
      <c r="J102" s="3">
        <v>-0.45</v>
      </c>
      <c r="K102" s="19">
        <f>AVERAGE(J101,J102)</f>
        <v>-0.58099999999999996</v>
      </c>
      <c r="L102" s="16">
        <f>I102-I101</f>
        <v>3</v>
      </c>
      <c r="M102" s="19">
        <f t="shared" si="35"/>
        <v>-1.7429999999999999</v>
      </c>
      <c r="N102" s="24"/>
      <c r="O102" s="24"/>
      <c r="P102" s="24"/>
      <c r="Q102" s="22"/>
      <c r="R102" s="21"/>
    </row>
    <row r="103" spans="2:18" x14ac:dyDescent="0.25">
      <c r="B103" s="2">
        <v>11</v>
      </c>
      <c r="C103" s="3">
        <v>-0.501</v>
      </c>
      <c r="D103" s="3"/>
      <c r="E103" s="19">
        <f t="shared" si="30"/>
        <v>-0.52550000000000008</v>
      </c>
      <c r="F103" s="16">
        <f t="shared" si="31"/>
        <v>0.5</v>
      </c>
      <c r="G103" s="19">
        <f t="shared" si="32"/>
        <v>-0.26275000000000004</v>
      </c>
      <c r="H103" s="16"/>
      <c r="I103" s="2">
        <v>5.5</v>
      </c>
      <c r="J103" s="3">
        <v>-0.25</v>
      </c>
      <c r="K103" s="19">
        <f t="shared" ref="K103:K109" si="36">AVERAGE(J102,J103)</f>
        <v>-0.35</v>
      </c>
      <c r="L103" s="16">
        <f t="shared" ref="L103:L109" si="37">I103-I102</f>
        <v>0.5</v>
      </c>
      <c r="M103" s="19">
        <f t="shared" si="35"/>
        <v>-0.17499999999999999</v>
      </c>
      <c r="N103" s="20"/>
      <c r="O103" s="20"/>
      <c r="P103" s="20"/>
      <c r="Q103" s="22"/>
      <c r="R103" s="21"/>
    </row>
    <row r="104" spans="2:18" x14ac:dyDescent="0.25">
      <c r="B104" s="2">
        <v>12</v>
      </c>
      <c r="C104" s="3">
        <v>-0.312</v>
      </c>
      <c r="D104" s="3"/>
      <c r="E104" s="19">
        <f t="shared" si="30"/>
        <v>-0.40649999999999997</v>
      </c>
      <c r="F104" s="16">
        <f t="shared" si="31"/>
        <v>1</v>
      </c>
      <c r="G104" s="19">
        <f t="shared" si="32"/>
        <v>-0.40649999999999997</v>
      </c>
      <c r="H104" s="1"/>
      <c r="I104" s="81">
        <f>I103+(J103-J104)*1.5</f>
        <v>7.375</v>
      </c>
      <c r="J104" s="82">
        <v>-1.5</v>
      </c>
      <c r="K104" s="19">
        <f t="shared" si="36"/>
        <v>-0.875</v>
      </c>
      <c r="L104" s="16">
        <f t="shared" si="37"/>
        <v>1.875</v>
      </c>
      <c r="M104" s="19">
        <f t="shared" si="35"/>
        <v>-1.640625</v>
      </c>
      <c r="N104" s="24"/>
      <c r="O104" s="24"/>
      <c r="P104" s="24"/>
      <c r="Q104" s="22"/>
      <c r="R104" s="21"/>
    </row>
    <row r="105" spans="2:18" x14ac:dyDescent="0.25">
      <c r="B105" s="2">
        <v>13</v>
      </c>
      <c r="C105" s="3">
        <v>-0.06</v>
      </c>
      <c r="D105" s="3" t="s">
        <v>19</v>
      </c>
      <c r="E105" s="19">
        <f t="shared" si="30"/>
        <v>-0.186</v>
      </c>
      <c r="F105" s="16">
        <f t="shared" si="31"/>
        <v>1</v>
      </c>
      <c r="G105" s="19">
        <f t="shared" si="32"/>
        <v>-0.186</v>
      </c>
      <c r="H105" s="1"/>
      <c r="I105" s="86">
        <f>I104+1.5</f>
        <v>8.875</v>
      </c>
      <c r="J105" s="87">
        <f>J104</f>
        <v>-1.5</v>
      </c>
      <c r="K105" s="19">
        <f t="shared" si="36"/>
        <v>-1.5</v>
      </c>
      <c r="L105" s="16">
        <f t="shared" si="37"/>
        <v>1.5</v>
      </c>
      <c r="M105" s="19">
        <f t="shared" si="35"/>
        <v>-2.25</v>
      </c>
      <c r="N105" s="24"/>
      <c r="O105" s="24"/>
      <c r="P105" s="24"/>
      <c r="Q105" s="22"/>
      <c r="R105" s="21"/>
    </row>
    <row r="106" spans="2:18" x14ac:dyDescent="0.25">
      <c r="B106" s="2">
        <v>14</v>
      </c>
      <c r="C106" s="3">
        <v>0.48899999999999999</v>
      </c>
      <c r="E106" s="19">
        <f t="shared" si="30"/>
        <v>0.2145</v>
      </c>
      <c r="F106" s="16">
        <f t="shared" si="31"/>
        <v>1</v>
      </c>
      <c r="G106" s="19">
        <f t="shared" si="32"/>
        <v>0.2145</v>
      </c>
      <c r="H106" s="1"/>
      <c r="I106" s="81">
        <f>I105+1.5</f>
        <v>10.375</v>
      </c>
      <c r="J106" s="82">
        <f>J104</f>
        <v>-1.5</v>
      </c>
      <c r="K106" s="19">
        <f t="shared" si="36"/>
        <v>-1.5</v>
      </c>
      <c r="L106" s="16">
        <f t="shared" si="37"/>
        <v>1.5</v>
      </c>
      <c r="M106" s="19">
        <f t="shared" si="35"/>
        <v>-2.25</v>
      </c>
      <c r="N106" s="20"/>
      <c r="O106" s="20"/>
      <c r="P106" s="20"/>
      <c r="R106" s="21"/>
    </row>
    <row r="107" spans="2:18" x14ac:dyDescent="0.25">
      <c r="B107" s="2">
        <v>14</v>
      </c>
      <c r="C107" s="3">
        <v>0.51500000000000001</v>
      </c>
      <c r="D107" s="3"/>
      <c r="E107" s="19">
        <f t="shared" si="30"/>
        <v>0.502</v>
      </c>
      <c r="F107" s="16">
        <f t="shared" si="31"/>
        <v>0</v>
      </c>
      <c r="G107" s="19">
        <f t="shared" si="32"/>
        <v>0</v>
      </c>
      <c r="H107" s="1"/>
      <c r="I107" s="81">
        <f>I106+(J107-J106)*1.5</f>
        <v>12.1</v>
      </c>
      <c r="J107" s="85">
        <v>-0.35</v>
      </c>
      <c r="K107" s="19">
        <f t="shared" si="36"/>
        <v>-0.92500000000000004</v>
      </c>
      <c r="L107" s="16">
        <f t="shared" si="37"/>
        <v>1.7249999999999996</v>
      </c>
      <c r="M107" s="19">
        <f t="shared" si="35"/>
        <v>-1.5956249999999998</v>
      </c>
      <c r="N107" s="20"/>
      <c r="O107" s="20"/>
      <c r="P107" s="20"/>
      <c r="R107" s="21"/>
    </row>
    <row r="108" spans="2:18" x14ac:dyDescent="0.25">
      <c r="B108" s="2">
        <v>15</v>
      </c>
      <c r="C108" s="3">
        <v>2.08</v>
      </c>
      <c r="D108" s="3"/>
      <c r="E108" s="19">
        <f t="shared" si="30"/>
        <v>1.2975000000000001</v>
      </c>
      <c r="F108" s="16">
        <f t="shared" si="31"/>
        <v>1</v>
      </c>
      <c r="G108" s="19">
        <f t="shared" si="32"/>
        <v>1.2975000000000001</v>
      </c>
      <c r="H108" s="1"/>
      <c r="I108" s="2">
        <v>13</v>
      </c>
      <c r="J108" s="3">
        <v>-0.06</v>
      </c>
      <c r="K108" s="19">
        <f t="shared" si="36"/>
        <v>-0.20499999999999999</v>
      </c>
      <c r="L108" s="16">
        <f t="shared" si="37"/>
        <v>0.90000000000000036</v>
      </c>
      <c r="M108" s="19">
        <f t="shared" si="35"/>
        <v>-0.18450000000000005</v>
      </c>
      <c r="N108" s="20"/>
      <c r="O108" s="20"/>
      <c r="P108" s="20"/>
      <c r="R108" s="21"/>
    </row>
    <row r="109" spans="2:18" x14ac:dyDescent="0.25">
      <c r="B109" s="17">
        <v>18</v>
      </c>
      <c r="C109" s="44">
        <v>2.0750000000000002</v>
      </c>
      <c r="D109" s="3" t="s">
        <v>36</v>
      </c>
      <c r="E109" s="19">
        <f t="shared" si="30"/>
        <v>2.0775000000000001</v>
      </c>
      <c r="F109" s="16">
        <f t="shared" si="31"/>
        <v>3</v>
      </c>
      <c r="G109" s="19">
        <f t="shared" si="32"/>
        <v>6.2324999999999999</v>
      </c>
      <c r="I109" s="2">
        <v>14</v>
      </c>
      <c r="J109" s="3">
        <v>0.48899999999999999</v>
      </c>
      <c r="K109" s="19">
        <f t="shared" si="36"/>
        <v>0.2145</v>
      </c>
      <c r="L109" s="16">
        <f t="shared" si="37"/>
        <v>1</v>
      </c>
      <c r="M109" s="19">
        <f t="shared" si="35"/>
        <v>0.2145</v>
      </c>
      <c r="N109" s="20"/>
      <c r="O109" s="20"/>
      <c r="P109" s="20"/>
      <c r="R109" s="21"/>
    </row>
    <row r="110" spans="2:18" x14ac:dyDescent="0.25">
      <c r="B110" s="17"/>
      <c r="C110" s="44"/>
      <c r="D110" s="44"/>
      <c r="E110" s="19"/>
      <c r="F110" s="16"/>
      <c r="G110" s="19"/>
      <c r="I110" s="2">
        <v>14</v>
      </c>
      <c r="J110" s="3">
        <v>0.51500000000000001</v>
      </c>
      <c r="K110" s="19">
        <f t="shared" ref="K110:K111" si="38">AVERAGE(J109,J110)</f>
        <v>0.502</v>
      </c>
      <c r="L110" s="16">
        <f t="shared" ref="L110:L111" si="39">I110-I109</f>
        <v>0</v>
      </c>
      <c r="M110" s="19">
        <f t="shared" ref="M110:M111" si="40">L110*K110</f>
        <v>0</v>
      </c>
      <c r="O110" s="24"/>
      <c r="P110" s="24"/>
    </row>
    <row r="111" spans="2:18" x14ac:dyDescent="0.25">
      <c r="B111" s="17"/>
      <c r="C111" s="44"/>
      <c r="D111" s="44"/>
      <c r="E111" s="19"/>
      <c r="F111" s="16"/>
      <c r="G111" s="19"/>
      <c r="I111" s="2">
        <v>15</v>
      </c>
      <c r="J111" s="3">
        <v>2.08</v>
      </c>
      <c r="K111" s="19">
        <f t="shared" si="38"/>
        <v>1.2975000000000001</v>
      </c>
      <c r="L111" s="16">
        <f t="shared" si="39"/>
        <v>1</v>
      </c>
      <c r="M111" s="19">
        <f t="shared" si="40"/>
        <v>1.2975000000000001</v>
      </c>
      <c r="O111" s="14"/>
      <c r="P111" s="14"/>
    </row>
    <row r="112" spans="2:18" x14ac:dyDescent="0.25">
      <c r="B112" s="17"/>
      <c r="C112" s="44"/>
      <c r="D112" s="44"/>
      <c r="E112" s="19"/>
      <c r="F112" s="16"/>
      <c r="G112" s="19"/>
      <c r="I112" s="17">
        <v>18</v>
      </c>
      <c r="J112" s="44">
        <v>2.0750000000000002</v>
      </c>
      <c r="K112" s="19">
        <f t="shared" ref="K112" si="41">AVERAGE(J111,J112)</f>
        <v>2.0775000000000001</v>
      </c>
      <c r="L112" s="16">
        <f t="shared" ref="L112" si="42">I112-I111</f>
        <v>3</v>
      </c>
      <c r="M112" s="19">
        <f t="shared" ref="M112" si="43">L112*K112</f>
        <v>6.2324999999999999</v>
      </c>
      <c r="O112" s="14"/>
      <c r="P112" s="14"/>
    </row>
    <row r="113" spans="2:18" x14ac:dyDescent="0.25">
      <c r="B113" s="17"/>
      <c r="C113" s="44"/>
      <c r="D113" s="44"/>
      <c r="E113" s="19"/>
      <c r="F113" s="16"/>
      <c r="G113" s="19"/>
      <c r="H113" s="19"/>
      <c r="I113" s="17"/>
      <c r="J113" s="17"/>
      <c r="K113" s="19"/>
      <c r="L113" s="16"/>
      <c r="M113" s="19"/>
      <c r="N113" s="14"/>
      <c r="O113" s="14"/>
      <c r="P113" s="14"/>
    </row>
    <row r="114" spans="2:18" x14ac:dyDescent="0.25">
      <c r="B114" s="17"/>
      <c r="C114" s="44"/>
      <c r="D114" s="44"/>
      <c r="E114" s="19"/>
      <c r="F114" s="16"/>
      <c r="G114" s="19"/>
      <c r="H114" s="19"/>
      <c r="I114" s="17"/>
      <c r="J114" s="17"/>
      <c r="K114" s="19"/>
      <c r="L114" s="16">
        <f>SUM(L96:L113)</f>
        <v>18</v>
      </c>
      <c r="M114" s="19">
        <f>SUM(M96:M113)</f>
        <v>-3.7312500000000011</v>
      </c>
      <c r="N114" s="14"/>
      <c r="O114" s="14"/>
      <c r="P114" s="14"/>
    </row>
    <row r="115" spans="2:18" x14ac:dyDescent="0.25">
      <c r="B115" s="17"/>
      <c r="C115" s="44"/>
      <c r="D115" s="44"/>
      <c r="E115" s="19"/>
      <c r="F115" s="16"/>
      <c r="G115" s="19"/>
      <c r="H115" s="19"/>
      <c r="I115" s="17"/>
      <c r="J115" s="17"/>
      <c r="K115" s="19"/>
      <c r="L115" s="16"/>
      <c r="M115" s="19"/>
      <c r="N115" s="14"/>
      <c r="O115" s="14"/>
      <c r="P115" s="14"/>
    </row>
    <row r="116" spans="2:18" ht="15" x14ac:dyDescent="0.25">
      <c r="B116" s="13"/>
      <c r="C116" s="30"/>
      <c r="D116" s="30"/>
      <c r="E116" s="13"/>
      <c r="F116" s="26">
        <f>SUM(F95:F115)</f>
        <v>18</v>
      </c>
      <c r="G116" s="27">
        <f>SUM(G95:G115)</f>
        <v>3.2525000000000004</v>
      </c>
      <c r="H116" s="19"/>
      <c r="I116" s="19"/>
      <c r="J116" s="13"/>
      <c r="K116" s="13"/>
      <c r="L116" s="29"/>
      <c r="M116" s="30"/>
      <c r="N116" s="14"/>
      <c r="O116" s="14"/>
      <c r="P116" s="14"/>
    </row>
    <row r="117" spans="2:18" ht="15" x14ac:dyDescent="0.25">
      <c r="B117" s="13"/>
      <c r="C117" s="30"/>
      <c r="D117" s="30"/>
      <c r="E117" s="13"/>
      <c r="F117" s="16"/>
      <c r="G117" s="19"/>
      <c r="H117" s="160" t="s">
        <v>10</v>
      </c>
      <c r="I117" s="160"/>
      <c r="J117" s="19">
        <f>G116</f>
        <v>3.2525000000000004</v>
      </c>
      <c r="K117" s="19" t="s">
        <v>11</v>
      </c>
      <c r="L117" s="16">
        <f>M114</f>
        <v>-3.7312500000000011</v>
      </c>
      <c r="M117" s="19">
        <f>J117-L117</f>
        <v>6.9837500000000015</v>
      </c>
      <c r="N117" s="24"/>
      <c r="O117" s="14"/>
      <c r="P117" s="14"/>
    </row>
    <row r="118" spans="2:18" x14ac:dyDescent="0.25">
      <c r="B118" s="2"/>
      <c r="C118" s="3"/>
      <c r="D118" s="3"/>
      <c r="E118" s="19"/>
      <c r="F118" s="16"/>
      <c r="G118" s="19"/>
      <c r="H118" s="16"/>
      <c r="I118" s="2"/>
      <c r="J118" s="2"/>
      <c r="K118" s="19"/>
      <c r="L118" s="16"/>
      <c r="M118" s="19"/>
      <c r="N118" s="24"/>
      <c r="O118" s="24"/>
      <c r="P118" s="24"/>
      <c r="Q118" s="22"/>
      <c r="R118" s="21"/>
    </row>
    <row r="119" spans="2:18" ht="15" x14ac:dyDescent="0.25">
      <c r="B119" s="1" t="s">
        <v>7</v>
      </c>
      <c r="C119" s="1"/>
      <c r="D119" s="152">
        <v>0.4</v>
      </c>
      <c r="E119" s="152"/>
      <c r="J119" s="13"/>
      <c r="K119" s="13"/>
      <c r="L119" s="13"/>
      <c r="M119" s="13"/>
      <c r="N119" s="14"/>
      <c r="O119" s="14"/>
      <c r="P119" s="14"/>
    </row>
    <row r="120" spans="2:18" x14ac:dyDescent="0.25">
      <c r="B120" s="150" t="s">
        <v>8</v>
      </c>
      <c r="C120" s="150"/>
      <c r="D120" s="150"/>
      <c r="E120" s="150"/>
      <c r="F120" s="150"/>
      <c r="G120" s="150"/>
      <c r="H120" s="5" t="s">
        <v>5</v>
      </c>
      <c r="I120" s="150" t="s">
        <v>9</v>
      </c>
      <c r="J120" s="150"/>
      <c r="K120" s="150"/>
      <c r="L120" s="150"/>
      <c r="M120" s="150"/>
      <c r="N120" s="15"/>
      <c r="O120" s="15"/>
      <c r="P120" s="20">
        <f>I132-I130</f>
        <v>4</v>
      </c>
    </row>
    <row r="121" spans="2:18" x14ac:dyDescent="0.25">
      <c r="B121" s="2">
        <v>0</v>
      </c>
      <c r="C121" s="3">
        <v>-1.1299999999999999</v>
      </c>
      <c r="D121" s="3" t="s">
        <v>33</v>
      </c>
      <c r="E121" s="16"/>
      <c r="F121" s="16"/>
      <c r="G121" s="16"/>
      <c r="H121" s="16"/>
      <c r="I121" s="2">
        <v>0</v>
      </c>
      <c r="J121" s="3">
        <v>-1.1299999999999999</v>
      </c>
      <c r="K121" s="19"/>
      <c r="L121" s="16"/>
      <c r="M121" s="19"/>
      <c r="N121" s="20"/>
      <c r="O121" s="20"/>
      <c r="P121" s="20"/>
      <c r="R121" s="21"/>
    </row>
    <row r="122" spans="2:18" x14ac:dyDescent="0.25">
      <c r="B122" s="2">
        <v>2</v>
      </c>
      <c r="C122" s="3">
        <v>-0.73</v>
      </c>
      <c r="E122" s="19">
        <f>(C121+C122)/2</f>
        <v>-0.92999999999999994</v>
      </c>
      <c r="F122" s="16">
        <f>B122-B121</f>
        <v>2</v>
      </c>
      <c r="G122" s="19">
        <f>E122*F122</f>
        <v>-1.8599999999999999</v>
      </c>
      <c r="H122" s="16"/>
      <c r="I122" s="2">
        <v>2</v>
      </c>
      <c r="J122" s="3">
        <v>-0.73</v>
      </c>
      <c r="K122" s="19">
        <f t="shared" ref="K122:K124" si="44">AVERAGE(J121,J122)</f>
        <v>-0.92999999999999994</v>
      </c>
      <c r="L122" s="16">
        <f t="shared" ref="L122:L124" si="45">I122-I121</f>
        <v>2</v>
      </c>
      <c r="M122" s="19">
        <f t="shared" ref="M122:M124" si="46">L122*K122</f>
        <v>-1.8599999999999999</v>
      </c>
      <c r="N122" s="20"/>
      <c r="O122" s="20"/>
      <c r="P122" s="20"/>
      <c r="Q122" s="22"/>
      <c r="R122" s="21"/>
    </row>
    <row r="123" spans="2:18" x14ac:dyDescent="0.25">
      <c r="B123" s="2">
        <v>5</v>
      </c>
      <c r="C123" s="3">
        <v>-0.43</v>
      </c>
      <c r="D123" s="3"/>
      <c r="E123" s="19">
        <f t="shared" ref="E123:E134" si="47">(C122+C123)/2</f>
        <v>-0.57999999999999996</v>
      </c>
      <c r="F123" s="16">
        <f t="shared" ref="F123:F134" si="48">B123-B122</f>
        <v>3</v>
      </c>
      <c r="G123" s="19">
        <f t="shared" ref="G123:G134" si="49">E123*F123</f>
        <v>-1.7399999999999998</v>
      </c>
      <c r="H123" s="16"/>
      <c r="I123" s="2">
        <v>5</v>
      </c>
      <c r="J123" s="3">
        <v>-0.43</v>
      </c>
      <c r="K123" s="19">
        <f t="shared" si="44"/>
        <v>-0.57999999999999996</v>
      </c>
      <c r="L123" s="16">
        <f t="shared" si="45"/>
        <v>3</v>
      </c>
      <c r="M123" s="19">
        <f t="shared" si="46"/>
        <v>-1.7399999999999998</v>
      </c>
      <c r="N123" s="20"/>
      <c r="O123" s="20"/>
      <c r="P123" s="20"/>
      <c r="Q123" s="22"/>
      <c r="R123" s="21"/>
    </row>
    <row r="124" spans="2:18" x14ac:dyDescent="0.25">
      <c r="B124" s="2">
        <v>6</v>
      </c>
      <c r="C124" s="3">
        <v>0.39500000000000002</v>
      </c>
      <c r="D124" s="3"/>
      <c r="E124" s="19">
        <f t="shared" si="47"/>
        <v>-1.7499999999999988E-2</v>
      </c>
      <c r="F124" s="16">
        <f t="shared" si="48"/>
        <v>1</v>
      </c>
      <c r="G124" s="19">
        <f t="shared" si="49"/>
        <v>-1.7499999999999988E-2</v>
      </c>
      <c r="H124" s="16"/>
      <c r="I124" s="2">
        <v>6</v>
      </c>
      <c r="J124" s="3">
        <v>0.39500000000000002</v>
      </c>
      <c r="K124" s="19">
        <f t="shared" si="44"/>
        <v>-1.7499999999999988E-2</v>
      </c>
      <c r="L124" s="16">
        <f t="shared" si="45"/>
        <v>1</v>
      </c>
      <c r="M124" s="19">
        <f t="shared" si="46"/>
        <v>-1.7499999999999988E-2</v>
      </c>
      <c r="N124" s="20"/>
      <c r="O124" s="20"/>
      <c r="P124" s="20"/>
      <c r="Q124" s="22"/>
      <c r="R124" s="21"/>
    </row>
    <row r="125" spans="2:18" x14ac:dyDescent="0.25">
      <c r="B125" s="2">
        <v>8</v>
      </c>
      <c r="C125" s="3">
        <v>0.40400000000000003</v>
      </c>
      <c r="D125" s="3" t="s">
        <v>17</v>
      </c>
      <c r="E125" s="19">
        <f t="shared" si="47"/>
        <v>0.39950000000000002</v>
      </c>
      <c r="F125" s="16">
        <f t="shared" si="48"/>
        <v>2</v>
      </c>
      <c r="G125" s="19">
        <f t="shared" si="49"/>
        <v>0.79900000000000004</v>
      </c>
      <c r="H125" s="16"/>
      <c r="I125" s="2">
        <v>6.5</v>
      </c>
      <c r="J125" s="3">
        <v>0.40400000000000003</v>
      </c>
      <c r="K125" s="19">
        <f t="shared" ref="K125:K128" si="50">AVERAGE(J124,J125)</f>
        <v>0.39950000000000002</v>
      </c>
      <c r="L125" s="16">
        <f t="shared" ref="L125:L128" si="51">I125-I124</f>
        <v>0.5</v>
      </c>
      <c r="M125" s="19">
        <f t="shared" ref="M125:M131" si="52">L125*K125</f>
        <v>0.19975000000000001</v>
      </c>
      <c r="N125" s="20"/>
      <c r="O125" s="20"/>
      <c r="P125" s="20"/>
      <c r="Q125" s="22"/>
      <c r="R125" s="21"/>
    </row>
    <row r="126" spans="2:18" x14ac:dyDescent="0.25">
      <c r="B126" s="2">
        <v>9</v>
      </c>
      <c r="C126" s="3">
        <v>-0.14499999999999999</v>
      </c>
      <c r="D126" s="3"/>
      <c r="E126" s="19">
        <f t="shared" si="47"/>
        <v>0.1295</v>
      </c>
      <c r="F126" s="16">
        <f t="shared" si="48"/>
        <v>1</v>
      </c>
      <c r="G126" s="19">
        <f t="shared" si="49"/>
        <v>0.1295</v>
      </c>
      <c r="H126" s="16"/>
      <c r="I126" s="81">
        <f>I125+(J125-J126)*1.5</f>
        <v>9.3559999999999999</v>
      </c>
      <c r="J126" s="82">
        <v>-1.5</v>
      </c>
      <c r="K126" s="19">
        <f t="shared" si="50"/>
        <v>-0.54800000000000004</v>
      </c>
      <c r="L126" s="16">
        <f t="shared" si="51"/>
        <v>2.8559999999999999</v>
      </c>
      <c r="M126" s="19">
        <f t="shared" si="52"/>
        <v>-1.565088</v>
      </c>
      <c r="N126" s="20"/>
      <c r="O126" s="20"/>
      <c r="P126" s="20"/>
      <c r="Q126" s="22"/>
      <c r="R126" s="21"/>
    </row>
    <row r="127" spans="2:18" x14ac:dyDescent="0.25">
      <c r="B127" s="2">
        <v>10</v>
      </c>
      <c r="C127" s="3">
        <v>-0.39100000000000001</v>
      </c>
      <c r="E127" s="19">
        <f t="shared" si="47"/>
        <v>-0.26800000000000002</v>
      </c>
      <c r="F127" s="16">
        <f t="shared" si="48"/>
        <v>1</v>
      </c>
      <c r="G127" s="19">
        <f t="shared" si="49"/>
        <v>-0.26800000000000002</v>
      </c>
      <c r="H127" s="16"/>
      <c r="I127" s="86">
        <f>I126+1.5</f>
        <v>10.856</v>
      </c>
      <c r="J127" s="87">
        <f>J126</f>
        <v>-1.5</v>
      </c>
      <c r="K127" s="19">
        <f t="shared" si="50"/>
        <v>-1.5</v>
      </c>
      <c r="L127" s="16">
        <f t="shared" si="51"/>
        <v>1.5</v>
      </c>
      <c r="M127" s="19">
        <f t="shared" si="52"/>
        <v>-2.25</v>
      </c>
      <c r="N127" s="20"/>
      <c r="O127" s="20"/>
      <c r="P127" s="20"/>
      <c r="Q127" s="22"/>
      <c r="R127" s="21"/>
    </row>
    <row r="128" spans="2:18" x14ac:dyDescent="0.25">
      <c r="B128" s="2">
        <v>11</v>
      </c>
      <c r="C128" s="3">
        <v>-0.58199999999999996</v>
      </c>
      <c r="D128" s="3"/>
      <c r="E128" s="19">
        <f t="shared" si="47"/>
        <v>-0.48649999999999999</v>
      </c>
      <c r="F128" s="16">
        <f t="shared" si="48"/>
        <v>1</v>
      </c>
      <c r="G128" s="19">
        <f t="shared" si="49"/>
        <v>-0.48649999999999999</v>
      </c>
      <c r="H128" s="16"/>
      <c r="I128" s="81">
        <f>I127+1.5</f>
        <v>12.356</v>
      </c>
      <c r="J128" s="82">
        <f>J126</f>
        <v>-1.5</v>
      </c>
      <c r="K128" s="19">
        <f t="shared" si="50"/>
        <v>-1.5</v>
      </c>
      <c r="L128" s="16">
        <f t="shared" si="51"/>
        <v>1.5</v>
      </c>
      <c r="M128" s="19">
        <f t="shared" si="52"/>
        <v>-2.25</v>
      </c>
      <c r="N128" s="20"/>
      <c r="O128" s="20"/>
      <c r="P128" s="20"/>
      <c r="Q128" s="22"/>
      <c r="R128" s="21"/>
    </row>
    <row r="129" spans="2:18" x14ac:dyDescent="0.25">
      <c r="B129" s="2">
        <v>12</v>
      </c>
      <c r="C129" s="3">
        <v>-0.62</v>
      </c>
      <c r="D129" s="3" t="s">
        <v>18</v>
      </c>
      <c r="E129" s="19">
        <f t="shared" si="47"/>
        <v>-0.60099999999999998</v>
      </c>
      <c r="F129" s="16">
        <f t="shared" si="48"/>
        <v>1</v>
      </c>
      <c r="G129" s="19">
        <f t="shared" si="49"/>
        <v>-0.60099999999999998</v>
      </c>
      <c r="H129" s="16"/>
      <c r="I129" s="81">
        <f>I128+(J129-J128)*1.5</f>
        <v>14.081</v>
      </c>
      <c r="J129" s="85">
        <v>-0.35</v>
      </c>
      <c r="K129" s="19">
        <f>AVERAGE(J128,J129)</f>
        <v>-0.92500000000000004</v>
      </c>
      <c r="L129" s="16">
        <f>I129-I128</f>
        <v>1.7249999999999996</v>
      </c>
      <c r="M129" s="19">
        <f t="shared" si="52"/>
        <v>-1.5956249999999998</v>
      </c>
      <c r="N129" s="24"/>
      <c r="O129" s="24"/>
      <c r="P129" s="24"/>
      <c r="Q129" s="22"/>
      <c r="R129" s="21"/>
    </row>
    <row r="130" spans="2:18" x14ac:dyDescent="0.25">
      <c r="B130" s="2">
        <v>13</v>
      </c>
      <c r="C130" s="3">
        <v>-0.58099999999999996</v>
      </c>
      <c r="D130" s="3"/>
      <c r="E130" s="19">
        <f t="shared" si="47"/>
        <v>-0.60050000000000003</v>
      </c>
      <c r="F130" s="16">
        <f t="shared" si="48"/>
        <v>1</v>
      </c>
      <c r="G130" s="19">
        <f t="shared" si="49"/>
        <v>-0.60050000000000003</v>
      </c>
      <c r="H130" s="16"/>
      <c r="I130" s="2">
        <v>15</v>
      </c>
      <c r="J130" s="3">
        <v>-0.14000000000000001</v>
      </c>
      <c r="K130" s="19">
        <f t="shared" ref="K130:K131" si="53">AVERAGE(J129,J130)</f>
        <v>-0.245</v>
      </c>
      <c r="L130" s="16">
        <f t="shared" ref="L130:L131" si="54">I130-I129</f>
        <v>0.91900000000000048</v>
      </c>
      <c r="M130" s="19">
        <f t="shared" si="52"/>
        <v>-0.22515500000000011</v>
      </c>
      <c r="N130" s="20"/>
      <c r="O130" s="20"/>
      <c r="P130" s="20"/>
      <c r="Q130" s="22"/>
      <c r="R130" s="21"/>
    </row>
    <row r="131" spans="2:18" x14ac:dyDescent="0.25">
      <c r="B131" s="2">
        <v>14</v>
      </c>
      <c r="C131" s="3">
        <v>-0.39200000000000002</v>
      </c>
      <c r="D131" s="3"/>
      <c r="E131" s="19">
        <f t="shared" si="47"/>
        <v>-0.48649999999999999</v>
      </c>
      <c r="F131" s="16">
        <f t="shared" si="48"/>
        <v>1</v>
      </c>
      <c r="G131" s="19">
        <f t="shared" si="49"/>
        <v>-0.48649999999999999</v>
      </c>
      <c r="H131" s="1"/>
      <c r="I131" s="2">
        <v>16</v>
      </c>
      <c r="J131" s="3">
        <v>1.88</v>
      </c>
      <c r="K131" s="19">
        <f t="shared" si="53"/>
        <v>0.86999999999999988</v>
      </c>
      <c r="L131" s="16">
        <f t="shared" si="54"/>
        <v>1</v>
      </c>
      <c r="M131" s="19">
        <f t="shared" si="52"/>
        <v>0.86999999999999988</v>
      </c>
      <c r="N131" s="24"/>
      <c r="O131" s="24"/>
      <c r="P131" s="24"/>
      <c r="Q131" s="22"/>
      <c r="R131" s="21"/>
    </row>
    <row r="132" spans="2:18" x14ac:dyDescent="0.25">
      <c r="B132" s="2">
        <v>15</v>
      </c>
      <c r="C132" s="3">
        <v>-0.14000000000000001</v>
      </c>
      <c r="E132" s="19">
        <f t="shared" si="47"/>
        <v>-0.26600000000000001</v>
      </c>
      <c r="F132" s="16">
        <f t="shared" si="48"/>
        <v>1</v>
      </c>
      <c r="G132" s="19">
        <f t="shared" si="49"/>
        <v>-0.26600000000000001</v>
      </c>
      <c r="H132" s="1"/>
      <c r="I132" s="2">
        <v>19</v>
      </c>
      <c r="J132" s="3">
        <v>1.8720000000000001</v>
      </c>
      <c r="K132" s="19">
        <f t="shared" ref="K132" si="55">AVERAGE(J131,J132)</f>
        <v>1.8759999999999999</v>
      </c>
      <c r="L132" s="16">
        <f t="shared" ref="L132" si="56">I132-I131</f>
        <v>3</v>
      </c>
      <c r="M132" s="19">
        <f t="shared" ref="M132" si="57">L132*K132</f>
        <v>5.6280000000000001</v>
      </c>
      <c r="N132" s="24"/>
      <c r="O132" s="24"/>
      <c r="P132" s="24"/>
      <c r="Q132" s="22"/>
      <c r="R132" s="21"/>
    </row>
    <row r="133" spans="2:18" x14ac:dyDescent="0.25">
      <c r="B133" s="2">
        <v>16</v>
      </c>
      <c r="C133" s="3">
        <v>1.88</v>
      </c>
      <c r="D133" s="3" t="s">
        <v>19</v>
      </c>
      <c r="E133" s="19">
        <f t="shared" si="47"/>
        <v>0.86999999999999988</v>
      </c>
      <c r="F133" s="16">
        <f t="shared" si="48"/>
        <v>1</v>
      </c>
      <c r="G133" s="19">
        <f t="shared" si="49"/>
        <v>0.86999999999999988</v>
      </c>
      <c r="H133" s="1"/>
      <c r="I133" s="2"/>
      <c r="J133" s="3"/>
      <c r="K133" s="19"/>
      <c r="L133" s="16"/>
      <c r="M133" s="19"/>
      <c r="N133" s="20"/>
      <c r="O133" s="20"/>
      <c r="P133" s="20"/>
      <c r="R133" s="21"/>
    </row>
    <row r="134" spans="2:18" x14ac:dyDescent="0.25">
      <c r="B134" s="2">
        <v>19</v>
      </c>
      <c r="C134" s="3">
        <v>1.8720000000000001</v>
      </c>
      <c r="D134" s="3" t="s">
        <v>36</v>
      </c>
      <c r="E134" s="19">
        <f t="shared" si="47"/>
        <v>1.8759999999999999</v>
      </c>
      <c r="F134" s="16">
        <f t="shared" si="48"/>
        <v>3</v>
      </c>
      <c r="G134" s="19">
        <f t="shared" si="49"/>
        <v>5.6280000000000001</v>
      </c>
      <c r="H134" s="1"/>
      <c r="I134" s="2"/>
      <c r="J134" s="28"/>
      <c r="K134" s="19"/>
      <c r="L134" s="16"/>
      <c r="M134" s="19"/>
      <c r="N134" s="20"/>
      <c r="O134" s="20"/>
      <c r="P134" s="20"/>
      <c r="R134" s="21"/>
    </row>
    <row r="135" spans="2:18" x14ac:dyDescent="0.25">
      <c r="B135" s="2"/>
      <c r="C135" s="3"/>
      <c r="D135" s="3"/>
      <c r="E135" s="19"/>
      <c r="F135" s="16"/>
      <c r="G135" s="19"/>
      <c r="H135" s="1"/>
      <c r="I135" s="17"/>
      <c r="J135" s="17"/>
      <c r="K135" s="19"/>
      <c r="L135" s="16"/>
      <c r="M135" s="19"/>
      <c r="N135" s="20"/>
      <c r="O135" s="20"/>
      <c r="P135" s="20"/>
      <c r="R135" s="21"/>
    </row>
    <row r="136" spans="2:18" x14ac:dyDescent="0.25">
      <c r="B136" s="17"/>
      <c r="C136" s="44"/>
      <c r="D136" s="44"/>
      <c r="E136" s="19"/>
      <c r="F136" s="16"/>
      <c r="G136" s="19"/>
      <c r="I136" s="17"/>
      <c r="J136" s="17"/>
      <c r="K136" s="19"/>
      <c r="L136" s="16"/>
      <c r="M136" s="19"/>
      <c r="N136" s="20"/>
      <c r="O136" s="20"/>
      <c r="P136" s="20"/>
      <c r="R136" s="21"/>
    </row>
    <row r="137" spans="2:18" x14ac:dyDescent="0.25">
      <c r="B137" s="17"/>
      <c r="C137" s="44"/>
      <c r="D137" s="44"/>
      <c r="E137" s="19"/>
      <c r="F137" s="16"/>
      <c r="G137" s="19"/>
      <c r="I137" s="17"/>
      <c r="J137" s="17"/>
      <c r="K137" s="19"/>
      <c r="L137" s="16"/>
      <c r="M137" s="19"/>
      <c r="O137" s="24"/>
      <c r="P137" s="24"/>
    </row>
    <row r="138" spans="2:18" x14ac:dyDescent="0.25">
      <c r="B138" s="17"/>
      <c r="C138" s="44"/>
      <c r="D138" s="44"/>
      <c r="E138" s="19"/>
      <c r="F138" s="16"/>
      <c r="G138" s="19"/>
      <c r="I138" s="17"/>
      <c r="J138" s="17"/>
      <c r="K138" s="19"/>
      <c r="L138" s="16"/>
      <c r="M138" s="19"/>
      <c r="O138" s="14"/>
      <c r="P138" s="14"/>
    </row>
    <row r="139" spans="2:18" x14ac:dyDescent="0.25">
      <c r="B139" s="17"/>
      <c r="C139" s="44"/>
      <c r="D139" s="44"/>
      <c r="E139" s="19"/>
      <c r="F139" s="16"/>
      <c r="G139" s="19"/>
      <c r="I139" s="17"/>
      <c r="J139" s="17"/>
      <c r="K139" s="19"/>
      <c r="L139" s="16"/>
      <c r="M139" s="19"/>
      <c r="O139" s="14"/>
      <c r="P139" s="14"/>
    </row>
    <row r="140" spans="2:18" x14ac:dyDescent="0.25">
      <c r="B140" s="17"/>
      <c r="C140" s="44"/>
      <c r="D140" s="44"/>
      <c r="E140" s="19"/>
      <c r="F140" s="16"/>
      <c r="G140" s="19"/>
      <c r="H140" s="19"/>
      <c r="I140" s="17"/>
      <c r="J140" s="17"/>
      <c r="K140" s="19"/>
      <c r="L140" s="16"/>
      <c r="M140" s="19"/>
      <c r="N140" s="14"/>
      <c r="O140" s="14"/>
      <c r="P140" s="14"/>
    </row>
    <row r="141" spans="2:18" x14ac:dyDescent="0.25">
      <c r="B141" s="17"/>
      <c r="C141" s="44"/>
      <c r="D141" s="44"/>
      <c r="E141" s="19"/>
      <c r="F141" s="16"/>
      <c r="G141" s="19"/>
      <c r="H141" s="19"/>
      <c r="I141" s="17"/>
      <c r="J141" s="17"/>
      <c r="K141" s="19"/>
      <c r="L141" s="16">
        <f>SUM(L122:L140)</f>
        <v>19</v>
      </c>
      <c r="M141" s="19">
        <f>SUM(M122:M140)</f>
        <v>-4.8056180000000026</v>
      </c>
      <c r="N141" s="14"/>
      <c r="O141" s="14"/>
      <c r="P141" s="14"/>
    </row>
    <row r="142" spans="2:18" x14ac:dyDescent="0.25">
      <c r="B142" s="17"/>
      <c r="C142" s="44"/>
      <c r="D142" s="44"/>
      <c r="E142" s="19"/>
      <c r="F142" s="16"/>
      <c r="G142" s="19"/>
      <c r="H142" s="19"/>
      <c r="I142" s="17"/>
      <c r="J142" s="17"/>
      <c r="K142" s="19"/>
      <c r="L142" s="16"/>
      <c r="M142" s="19"/>
      <c r="N142" s="14"/>
      <c r="O142" s="14"/>
      <c r="P142" s="14"/>
    </row>
    <row r="143" spans="2:18" ht="15" x14ac:dyDescent="0.25">
      <c r="B143" s="13"/>
      <c r="C143" s="30"/>
      <c r="D143" s="30"/>
      <c r="E143" s="13"/>
      <c r="F143" s="26">
        <f>SUM(F122:F142)</f>
        <v>19</v>
      </c>
      <c r="G143" s="27">
        <f>SUM(G122:G142)</f>
        <v>1.1005000000000003</v>
      </c>
      <c r="H143" s="19"/>
      <c r="I143" s="19"/>
      <c r="J143" s="13"/>
      <c r="K143" s="13"/>
      <c r="L143" s="29"/>
      <c r="M143" s="30"/>
      <c r="N143" s="14"/>
      <c r="O143" s="14"/>
      <c r="P143" s="14"/>
    </row>
    <row r="144" spans="2:18" ht="15" x14ac:dyDescent="0.25">
      <c r="B144" s="13"/>
      <c r="C144" s="30"/>
      <c r="D144" s="30"/>
      <c r="E144" s="13"/>
      <c r="F144" s="16"/>
      <c r="G144" s="19"/>
      <c r="H144" s="160" t="s">
        <v>10</v>
      </c>
      <c r="I144" s="160"/>
      <c r="J144" s="19">
        <f>G143</f>
        <v>1.1005000000000003</v>
      </c>
      <c r="K144" s="19" t="s">
        <v>11</v>
      </c>
      <c r="L144" s="16">
        <f>M141</f>
        <v>-4.8056180000000026</v>
      </c>
      <c r="M144" s="19">
        <f>J144-L144</f>
        <v>5.9061180000000029</v>
      </c>
      <c r="N144" s="24"/>
      <c r="O144" s="14"/>
      <c r="P144" s="14"/>
    </row>
    <row r="145" spans="2:18" ht="15" x14ac:dyDescent="0.25">
      <c r="B145" s="1" t="s">
        <v>7</v>
      </c>
      <c r="C145" s="1"/>
      <c r="D145" s="152">
        <v>0.5</v>
      </c>
      <c r="E145" s="152"/>
      <c r="J145" s="13"/>
      <c r="K145" s="13"/>
      <c r="L145" s="13"/>
      <c r="M145" s="13"/>
      <c r="N145" s="14"/>
      <c r="O145" s="14"/>
      <c r="P145" s="14"/>
    </row>
    <row r="146" spans="2:18" x14ac:dyDescent="0.25">
      <c r="B146" s="150" t="s">
        <v>8</v>
      </c>
      <c r="C146" s="150"/>
      <c r="D146" s="150"/>
      <c r="E146" s="150"/>
      <c r="F146" s="150"/>
      <c r="G146" s="150"/>
      <c r="H146" s="5" t="s">
        <v>5</v>
      </c>
      <c r="I146" s="150" t="s">
        <v>9</v>
      </c>
      <c r="J146" s="150"/>
      <c r="K146" s="150"/>
      <c r="L146" s="150"/>
      <c r="M146" s="150"/>
      <c r="N146" s="15"/>
      <c r="O146" s="15"/>
      <c r="P146" s="20">
        <f>I158-I156</f>
        <v>3.4280000000000008</v>
      </c>
    </row>
    <row r="147" spans="2:18" x14ac:dyDescent="0.25">
      <c r="B147" s="2">
        <v>0</v>
      </c>
      <c r="C147" s="3">
        <v>1.702</v>
      </c>
      <c r="D147" s="3" t="s">
        <v>20</v>
      </c>
      <c r="E147" s="16"/>
      <c r="F147" s="16"/>
      <c r="G147" s="16"/>
      <c r="H147" s="16"/>
      <c r="I147" s="17"/>
      <c r="J147" s="18"/>
      <c r="K147" s="19"/>
      <c r="L147" s="16"/>
      <c r="M147" s="19"/>
      <c r="N147" s="20"/>
      <c r="O147" s="20"/>
      <c r="P147" s="20"/>
      <c r="R147" s="21"/>
    </row>
    <row r="148" spans="2:18" x14ac:dyDescent="0.25">
      <c r="B148" s="2">
        <v>4</v>
      </c>
      <c r="C148" s="3">
        <v>1.6930000000000001</v>
      </c>
      <c r="D148" s="3" t="s">
        <v>17</v>
      </c>
      <c r="E148" s="19">
        <f>(C147+C148)/2</f>
        <v>1.6975</v>
      </c>
      <c r="F148" s="16">
        <f>B148-B147</f>
        <v>4</v>
      </c>
      <c r="G148" s="19">
        <f>E148*F148</f>
        <v>6.79</v>
      </c>
      <c r="H148" s="16"/>
      <c r="I148" s="2"/>
      <c r="J148" s="2"/>
      <c r="K148" s="19"/>
      <c r="L148" s="16"/>
      <c r="M148" s="19"/>
      <c r="N148" s="20"/>
      <c r="O148" s="20"/>
      <c r="P148" s="20"/>
      <c r="Q148" s="22"/>
      <c r="R148" s="21"/>
    </row>
    <row r="149" spans="2:18" x14ac:dyDescent="0.25">
      <c r="B149" s="2">
        <v>6</v>
      </c>
      <c r="C149" s="3">
        <v>-7.0000000000000001E-3</v>
      </c>
      <c r="E149" s="19">
        <f t="shared" ref="E149:E161" si="58">(C148+C149)/2</f>
        <v>0.84300000000000008</v>
      </c>
      <c r="F149" s="16">
        <f t="shared" ref="F149:F161" si="59">B149-B148</f>
        <v>2</v>
      </c>
      <c r="G149" s="19">
        <f t="shared" ref="G149:G161" si="60">E149*F149</f>
        <v>1.6860000000000002</v>
      </c>
      <c r="H149" s="16"/>
      <c r="I149" s="2"/>
      <c r="J149" s="2"/>
      <c r="K149" s="19"/>
      <c r="L149" s="16"/>
      <c r="M149" s="19"/>
      <c r="N149" s="20"/>
      <c r="O149" s="20"/>
      <c r="P149" s="20"/>
      <c r="Q149" s="22"/>
      <c r="R149" s="21"/>
    </row>
    <row r="150" spans="2:18" x14ac:dyDescent="0.25">
      <c r="B150" s="2">
        <v>8</v>
      </c>
      <c r="C150" s="3">
        <v>-0.158</v>
      </c>
      <c r="D150" s="3"/>
      <c r="E150" s="19">
        <f t="shared" si="58"/>
        <v>-8.2500000000000004E-2</v>
      </c>
      <c r="F150" s="16">
        <f t="shared" si="59"/>
        <v>2</v>
      </c>
      <c r="G150" s="19">
        <f t="shared" si="60"/>
        <v>-0.16500000000000001</v>
      </c>
      <c r="H150" s="16"/>
      <c r="I150" s="2"/>
      <c r="J150" s="2"/>
      <c r="K150" s="19"/>
      <c r="L150" s="16"/>
      <c r="M150" s="19"/>
      <c r="N150" s="20"/>
      <c r="O150" s="20"/>
      <c r="P150" s="20"/>
      <c r="Q150" s="22"/>
      <c r="R150" s="21"/>
    </row>
    <row r="151" spans="2:18" x14ac:dyDescent="0.25">
      <c r="B151" s="2">
        <v>10</v>
      </c>
      <c r="C151" s="3">
        <v>-0.40699999999999997</v>
      </c>
      <c r="D151" s="3"/>
      <c r="E151" s="19">
        <f t="shared" si="58"/>
        <v>-0.28249999999999997</v>
      </c>
      <c r="F151" s="16">
        <f t="shared" si="59"/>
        <v>2</v>
      </c>
      <c r="G151" s="19">
        <f t="shared" si="60"/>
        <v>-0.56499999999999995</v>
      </c>
      <c r="H151" s="16"/>
      <c r="I151" s="2">
        <v>0</v>
      </c>
      <c r="J151" s="3">
        <v>1.702</v>
      </c>
      <c r="K151" s="19"/>
      <c r="L151" s="16"/>
      <c r="M151" s="19"/>
      <c r="N151" s="20"/>
      <c r="O151" s="20"/>
      <c r="P151" s="20"/>
      <c r="Q151" s="22"/>
      <c r="R151" s="21"/>
    </row>
    <row r="152" spans="2:18" x14ac:dyDescent="0.25">
      <c r="B152" s="2">
        <v>12</v>
      </c>
      <c r="C152" s="3">
        <v>-0.44800000000000001</v>
      </c>
      <c r="D152" s="3"/>
      <c r="E152" s="19">
        <f t="shared" si="58"/>
        <v>-0.42749999999999999</v>
      </c>
      <c r="F152" s="16">
        <f t="shared" si="59"/>
        <v>2</v>
      </c>
      <c r="G152" s="19">
        <f t="shared" si="60"/>
        <v>-0.85499999999999998</v>
      </c>
      <c r="H152" s="16"/>
      <c r="I152" s="2">
        <v>4</v>
      </c>
      <c r="J152" s="3">
        <v>1.6930000000000001</v>
      </c>
      <c r="K152" s="19">
        <f t="shared" ref="K152:K154" si="61">AVERAGE(J151,J152)</f>
        <v>1.6975</v>
      </c>
      <c r="L152" s="16">
        <f t="shared" ref="L152:L154" si="62">I152-I151</f>
        <v>4</v>
      </c>
      <c r="M152" s="19">
        <f t="shared" ref="M152:M162" si="63">L152*K152</f>
        <v>6.79</v>
      </c>
      <c r="N152" s="20"/>
      <c r="O152" s="20"/>
      <c r="P152" s="20"/>
      <c r="Q152" s="22"/>
      <c r="R152" s="21"/>
    </row>
    <row r="153" spans="2:18" x14ac:dyDescent="0.25">
      <c r="B153" s="2">
        <v>14</v>
      </c>
      <c r="C153" s="3">
        <v>-0.54800000000000004</v>
      </c>
      <c r="E153" s="19">
        <f t="shared" si="58"/>
        <v>-0.498</v>
      </c>
      <c r="F153" s="16">
        <f t="shared" si="59"/>
        <v>2</v>
      </c>
      <c r="G153" s="19">
        <f t="shared" si="60"/>
        <v>-0.996</v>
      </c>
      <c r="H153" s="16"/>
      <c r="I153" s="2">
        <v>6</v>
      </c>
      <c r="J153" s="3">
        <v>-7.0000000000000001E-3</v>
      </c>
      <c r="K153" s="19">
        <f t="shared" si="61"/>
        <v>0.84300000000000008</v>
      </c>
      <c r="L153" s="16">
        <f t="shared" si="62"/>
        <v>2</v>
      </c>
      <c r="M153" s="19">
        <f t="shared" si="63"/>
        <v>1.6860000000000002</v>
      </c>
      <c r="N153" s="20"/>
      <c r="O153" s="20"/>
      <c r="P153" s="20"/>
      <c r="Q153" s="22"/>
      <c r="R153" s="21"/>
    </row>
    <row r="154" spans="2:18" x14ac:dyDescent="0.25">
      <c r="B154" s="2">
        <v>17</v>
      </c>
      <c r="C154" s="3">
        <v>-0.59899999999999998</v>
      </c>
      <c r="D154" s="3" t="s">
        <v>18</v>
      </c>
      <c r="E154" s="19">
        <f t="shared" si="58"/>
        <v>-0.57350000000000001</v>
      </c>
      <c r="F154" s="16">
        <f t="shared" si="59"/>
        <v>3</v>
      </c>
      <c r="G154" s="19">
        <f t="shared" si="60"/>
        <v>-1.7204999999999999</v>
      </c>
      <c r="H154" s="16"/>
      <c r="I154" s="2">
        <v>8</v>
      </c>
      <c r="J154" s="3">
        <v>-0.158</v>
      </c>
      <c r="K154" s="19">
        <f t="shared" si="61"/>
        <v>-8.2500000000000004E-2</v>
      </c>
      <c r="L154" s="16">
        <f t="shared" si="62"/>
        <v>2</v>
      </c>
      <c r="M154" s="19">
        <f t="shared" si="63"/>
        <v>-0.16500000000000001</v>
      </c>
      <c r="N154" s="20"/>
      <c r="O154" s="20"/>
      <c r="P154" s="20"/>
      <c r="Q154" s="22"/>
      <c r="R154" s="21"/>
    </row>
    <row r="155" spans="2:18" x14ac:dyDescent="0.25">
      <c r="B155" s="2">
        <v>20</v>
      </c>
      <c r="C155" s="3">
        <v>-0.54900000000000004</v>
      </c>
      <c r="D155" s="3"/>
      <c r="E155" s="19">
        <f t="shared" si="58"/>
        <v>-0.57400000000000007</v>
      </c>
      <c r="F155" s="16">
        <f t="shared" si="59"/>
        <v>3</v>
      </c>
      <c r="G155" s="19">
        <f t="shared" si="60"/>
        <v>-1.7220000000000002</v>
      </c>
      <c r="H155" s="16"/>
      <c r="I155" s="2">
        <v>10</v>
      </c>
      <c r="J155" s="3">
        <v>-0.40699999999999997</v>
      </c>
      <c r="K155" s="19">
        <f>AVERAGE(J154,J155)</f>
        <v>-0.28249999999999997</v>
      </c>
      <c r="L155" s="16">
        <f>I155-I154</f>
        <v>2</v>
      </c>
      <c r="M155" s="19">
        <f t="shared" si="63"/>
        <v>-0.56499999999999995</v>
      </c>
      <c r="N155" s="24"/>
      <c r="O155" s="24"/>
      <c r="P155" s="24"/>
      <c r="Q155" s="22"/>
      <c r="R155" s="21"/>
    </row>
    <row r="156" spans="2:18" x14ac:dyDescent="0.25">
      <c r="B156" s="2">
        <v>22</v>
      </c>
      <c r="C156" s="3">
        <v>-0.44900000000000001</v>
      </c>
      <c r="D156" s="3"/>
      <c r="E156" s="19">
        <f t="shared" si="58"/>
        <v>-0.499</v>
      </c>
      <c r="F156" s="16">
        <f t="shared" si="59"/>
        <v>2</v>
      </c>
      <c r="G156" s="19">
        <f t="shared" si="60"/>
        <v>-0.998</v>
      </c>
      <c r="H156" s="16"/>
      <c r="I156" s="2">
        <v>12</v>
      </c>
      <c r="J156" s="3">
        <v>-0.44800000000000001</v>
      </c>
      <c r="K156" s="19">
        <f t="shared" ref="K156:K162" si="64">AVERAGE(J155,J156)</f>
        <v>-0.42749999999999999</v>
      </c>
      <c r="L156" s="16">
        <f t="shared" ref="L156:L162" si="65">I156-I155</f>
        <v>2</v>
      </c>
      <c r="M156" s="19">
        <f t="shared" si="63"/>
        <v>-0.85499999999999998</v>
      </c>
      <c r="N156" s="20"/>
      <c r="O156" s="20"/>
      <c r="P156" s="20"/>
      <c r="Q156" s="22"/>
      <c r="R156" s="21"/>
    </row>
    <row r="157" spans="2:18" x14ac:dyDescent="0.25">
      <c r="B157" s="2">
        <v>24</v>
      </c>
      <c r="C157" s="3">
        <v>-0.35799999999999998</v>
      </c>
      <c r="E157" s="19">
        <f t="shared" si="58"/>
        <v>-0.40349999999999997</v>
      </c>
      <c r="F157" s="16">
        <f t="shared" si="59"/>
        <v>2</v>
      </c>
      <c r="G157" s="19">
        <f t="shared" si="60"/>
        <v>-0.80699999999999994</v>
      </c>
      <c r="H157" s="1"/>
      <c r="I157" s="2">
        <v>14</v>
      </c>
      <c r="J157" s="3">
        <v>-0.54800000000000004</v>
      </c>
      <c r="K157" s="19">
        <f t="shared" si="64"/>
        <v>-0.498</v>
      </c>
      <c r="L157" s="16">
        <f t="shared" si="65"/>
        <v>2</v>
      </c>
      <c r="M157" s="19">
        <f t="shared" si="63"/>
        <v>-0.996</v>
      </c>
      <c r="N157" s="24"/>
      <c r="O157" s="24"/>
      <c r="P157" s="24"/>
      <c r="Q157" s="22"/>
      <c r="R157" s="21"/>
    </row>
    <row r="158" spans="2:18" x14ac:dyDescent="0.25">
      <c r="B158" s="2">
        <v>26</v>
      </c>
      <c r="C158" s="3">
        <v>-0.20699999999999999</v>
      </c>
      <c r="D158" s="3"/>
      <c r="E158" s="19">
        <f t="shared" si="58"/>
        <v>-0.28249999999999997</v>
      </c>
      <c r="F158" s="16">
        <f t="shared" si="59"/>
        <v>2</v>
      </c>
      <c r="G158" s="19">
        <f t="shared" si="60"/>
        <v>-0.56499999999999995</v>
      </c>
      <c r="H158" s="1"/>
      <c r="I158" s="81">
        <f>I157+(J157-J158)*1.5</f>
        <v>15.428000000000001</v>
      </c>
      <c r="J158" s="82">
        <v>-1.5</v>
      </c>
      <c r="K158" s="19">
        <f t="shared" si="64"/>
        <v>-1.024</v>
      </c>
      <c r="L158" s="16">
        <f t="shared" si="65"/>
        <v>1.4280000000000008</v>
      </c>
      <c r="M158" s="19">
        <f t="shared" si="63"/>
        <v>-1.4622720000000009</v>
      </c>
      <c r="N158" s="24"/>
      <c r="O158" s="24"/>
      <c r="P158" s="24"/>
      <c r="Q158" s="22"/>
      <c r="R158" s="21"/>
    </row>
    <row r="159" spans="2:18" x14ac:dyDescent="0.25">
      <c r="B159" s="2">
        <v>28</v>
      </c>
      <c r="C159" s="3">
        <v>-4.2000000000000003E-2</v>
      </c>
      <c r="D159" s="3"/>
      <c r="E159" s="19">
        <f t="shared" si="58"/>
        <v>-0.1245</v>
      </c>
      <c r="F159" s="16">
        <f t="shared" si="59"/>
        <v>2</v>
      </c>
      <c r="G159" s="19">
        <f t="shared" si="60"/>
        <v>-0.249</v>
      </c>
      <c r="H159" s="1"/>
      <c r="I159" s="86">
        <f>I158+1.5</f>
        <v>16.928000000000001</v>
      </c>
      <c r="J159" s="87">
        <f>J158</f>
        <v>-1.5</v>
      </c>
      <c r="K159" s="19">
        <f t="shared" si="64"/>
        <v>-1.5</v>
      </c>
      <c r="L159" s="16">
        <f t="shared" si="65"/>
        <v>1.5</v>
      </c>
      <c r="M159" s="19">
        <f t="shared" si="63"/>
        <v>-2.25</v>
      </c>
      <c r="N159" s="20"/>
      <c r="O159" s="20"/>
      <c r="P159" s="20"/>
      <c r="R159" s="21"/>
    </row>
    <row r="160" spans="2:18" x14ac:dyDescent="0.25">
      <c r="B160" s="2">
        <v>30</v>
      </c>
      <c r="C160" s="3">
        <v>0.63300000000000001</v>
      </c>
      <c r="D160" s="3" t="s">
        <v>19</v>
      </c>
      <c r="E160" s="19">
        <f t="shared" si="58"/>
        <v>0.29549999999999998</v>
      </c>
      <c r="F160" s="16">
        <f t="shared" si="59"/>
        <v>2</v>
      </c>
      <c r="G160" s="19">
        <f t="shared" si="60"/>
        <v>0.59099999999999997</v>
      </c>
      <c r="H160" s="1"/>
      <c r="I160" s="81">
        <f>I159+1.5</f>
        <v>18.428000000000001</v>
      </c>
      <c r="J160" s="82">
        <f>J158</f>
        <v>-1.5</v>
      </c>
      <c r="K160" s="19">
        <f t="shared" si="64"/>
        <v>-1.5</v>
      </c>
      <c r="L160" s="16">
        <f t="shared" si="65"/>
        <v>1.5</v>
      </c>
      <c r="M160" s="19">
        <f t="shared" si="63"/>
        <v>-2.25</v>
      </c>
      <c r="N160" s="20"/>
      <c r="O160" s="20"/>
      <c r="P160" s="20"/>
      <c r="R160" s="21"/>
    </row>
    <row r="161" spans="2:18" x14ac:dyDescent="0.25">
      <c r="B161" s="2">
        <v>33</v>
      </c>
      <c r="C161" s="3">
        <v>0.628</v>
      </c>
      <c r="D161" s="3" t="s">
        <v>36</v>
      </c>
      <c r="E161" s="19">
        <f t="shared" si="58"/>
        <v>0.63050000000000006</v>
      </c>
      <c r="F161" s="16">
        <f t="shared" si="59"/>
        <v>3</v>
      </c>
      <c r="G161" s="19">
        <f t="shared" si="60"/>
        <v>1.8915000000000002</v>
      </c>
      <c r="H161" s="1"/>
      <c r="I161" s="81">
        <f>I160+(J161-J160)*1.5</f>
        <v>19.928000000000001</v>
      </c>
      <c r="J161" s="85">
        <v>-0.5</v>
      </c>
      <c r="K161" s="19">
        <f t="shared" si="64"/>
        <v>-1</v>
      </c>
      <c r="L161" s="16">
        <f t="shared" si="65"/>
        <v>1.5</v>
      </c>
      <c r="M161" s="19">
        <f t="shared" si="63"/>
        <v>-1.5</v>
      </c>
      <c r="N161" s="20"/>
      <c r="O161" s="20"/>
      <c r="P161" s="20"/>
      <c r="R161" s="21"/>
    </row>
    <row r="162" spans="2:18" x14ac:dyDescent="0.25">
      <c r="B162" s="17"/>
      <c r="C162" s="44"/>
      <c r="D162" s="44"/>
      <c r="E162" s="19"/>
      <c r="F162" s="16"/>
      <c r="G162" s="19"/>
      <c r="I162" s="2">
        <v>22</v>
      </c>
      <c r="J162" s="3">
        <v>-0.44900000000000001</v>
      </c>
      <c r="K162" s="19">
        <f t="shared" si="64"/>
        <v>-0.47450000000000003</v>
      </c>
      <c r="L162" s="16">
        <f t="shared" si="65"/>
        <v>2.0719999999999992</v>
      </c>
      <c r="M162" s="19">
        <f t="shared" si="63"/>
        <v>-0.9831639999999997</v>
      </c>
      <c r="N162" s="20"/>
      <c r="O162" s="20"/>
      <c r="P162" s="20"/>
      <c r="R162" s="21"/>
    </row>
    <row r="163" spans="2:18" x14ac:dyDescent="0.25">
      <c r="B163" s="17"/>
      <c r="C163" s="44"/>
      <c r="D163" s="44"/>
      <c r="E163" s="19"/>
      <c r="F163" s="16"/>
      <c r="G163" s="19"/>
      <c r="I163" s="2">
        <v>24</v>
      </c>
      <c r="J163" s="3">
        <v>-0.35799999999999998</v>
      </c>
      <c r="K163" s="19">
        <f t="shared" ref="K163:K167" si="66">AVERAGE(J162,J163)</f>
        <v>-0.40349999999999997</v>
      </c>
      <c r="L163" s="16">
        <f t="shared" ref="L163:L167" si="67">I163-I162</f>
        <v>2</v>
      </c>
      <c r="M163" s="19">
        <f t="shared" ref="M163:M167" si="68">L163*K163</f>
        <v>-0.80699999999999994</v>
      </c>
      <c r="O163" s="24"/>
      <c r="P163" s="24"/>
    </row>
    <row r="164" spans="2:18" x14ac:dyDescent="0.25">
      <c r="B164" s="17"/>
      <c r="C164" s="44"/>
      <c r="D164" s="44"/>
      <c r="E164" s="19"/>
      <c r="F164" s="16"/>
      <c r="G164" s="19"/>
      <c r="I164" s="2">
        <v>26</v>
      </c>
      <c r="J164" s="3">
        <v>-0.20699999999999999</v>
      </c>
      <c r="K164" s="19">
        <f t="shared" si="66"/>
        <v>-0.28249999999999997</v>
      </c>
      <c r="L164" s="16">
        <f t="shared" si="67"/>
        <v>2</v>
      </c>
      <c r="M164" s="19">
        <f t="shared" si="68"/>
        <v>-0.56499999999999995</v>
      </c>
      <c r="O164" s="14"/>
      <c r="P164" s="14"/>
    </row>
    <row r="165" spans="2:18" x14ac:dyDescent="0.25">
      <c r="B165" s="17"/>
      <c r="C165" s="44"/>
      <c r="D165" s="44"/>
      <c r="E165" s="19"/>
      <c r="F165" s="16"/>
      <c r="G165" s="19"/>
      <c r="I165" s="2">
        <v>28</v>
      </c>
      <c r="J165" s="3">
        <v>-4.2000000000000003E-2</v>
      </c>
      <c r="K165" s="19">
        <f t="shared" si="66"/>
        <v>-0.1245</v>
      </c>
      <c r="L165" s="16">
        <f t="shared" si="67"/>
        <v>2</v>
      </c>
      <c r="M165" s="19">
        <f t="shared" si="68"/>
        <v>-0.249</v>
      </c>
      <c r="O165" s="14"/>
      <c r="P165" s="14"/>
    </row>
    <row r="166" spans="2:18" x14ac:dyDescent="0.25">
      <c r="B166" s="17"/>
      <c r="C166" s="44"/>
      <c r="D166" s="44"/>
      <c r="E166" s="19"/>
      <c r="F166" s="16"/>
      <c r="G166" s="19"/>
      <c r="I166" s="2">
        <v>30</v>
      </c>
      <c r="J166" s="3">
        <v>0.63300000000000001</v>
      </c>
      <c r="K166" s="19">
        <f t="shared" si="66"/>
        <v>0.29549999999999998</v>
      </c>
      <c r="L166" s="16">
        <f t="shared" si="67"/>
        <v>2</v>
      </c>
      <c r="M166" s="19">
        <f t="shared" si="68"/>
        <v>0.59099999999999997</v>
      </c>
      <c r="O166" s="14"/>
      <c r="P166" s="14"/>
    </row>
    <row r="167" spans="2:18" x14ac:dyDescent="0.25">
      <c r="B167" s="17"/>
      <c r="C167" s="44"/>
      <c r="D167" s="44"/>
      <c r="E167" s="19"/>
      <c r="F167" s="16"/>
      <c r="G167" s="19"/>
      <c r="I167" s="2">
        <v>33</v>
      </c>
      <c r="J167" s="3">
        <v>0.628</v>
      </c>
      <c r="K167" s="19">
        <f t="shared" si="66"/>
        <v>0.63050000000000006</v>
      </c>
      <c r="L167" s="16">
        <f t="shared" si="67"/>
        <v>3</v>
      </c>
      <c r="M167" s="19">
        <f t="shared" si="68"/>
        <v>1.8915000000000002</v>
      </c>
      <c r="O167" s="14"/>
      <c r="P167" s="14"/>
    </row>
    <row r="168" spans="2:18" x14ac:dyDescent="0.25">
      <c r="B168" s="17"/>
      <c r="C168" s="44"/>
      <c r="D168" s="44"/>
      <c r="E168" s="19"/>
      <c r="F168" s="16"/>
      <c r="G168" s="19"/>
      <c r="I168" s="2"/>
      <c r="J168" s="3"/>
      <c r="K168" s="19"/>
      <c r="L168" s="16"/>
      <c r="M168" s="19"/>
      <c r="O168" s="14"/>
      <c r="P168" s="14"/>
    </row>
    <row r="169" spans="2:18" x14ac:dyDescent="0.25">
      <c r="B169" s="17"/>
      <c r="C169" s="44"/>
      <c r="D169" s="44"/>
      <c r="E169" s="19"/>
      <c r="F169" s="16"/>
      <c r="G169" s="19"/>
      <c r="I169" s="17"/>
      <c r="J169" s="17"/>
      <c r="K169" s="19"/>
      <c r="L169" s="16"/>
      <c r="M169" s="19"/>
      <c r="O169" s="14"/>
      <c r="P169" s="14"/>
    </row>
    <row r="170" spans="2:18" x14ac:dyDescent="0.25">
      <c r="B170" s="17"/>
      <c r="C170" s="44"/>
      <c r="D170" s="44"/>
      <c r="E170" s="19"/>
      <c r="F170" s="16"/>
      <c r="G170" s="19"/>
      <c r="I170" s="17"/>
      <c r="J170" s="17"/>
      <c r="K170" s="19"/>
      <c r="L170" s="16"/>
      <c r="M170" s="19"/>
      <c r="O170" s="14"/>
      <c r="P170" s="14"/>
    </row>
    <row r="171" spans="2:18" x14ac:dyDescent="0.25">
      <c r="B171" s="17"/>
      <c r="C171" s="44"/>
      <c r="D171" s="44"/>
      <c r="E171" s="19"/>
      <c r="F171" s="16"/>
      <c r="G171" s="19"/>
      <c r="I171" s="17"/>
      <c r="J171" s="17"/>
      <c r="K171" s="19"/>
      <c r="L171" s="16"/>
      <c r="M171" s="19"/>
      <c r="O171" s="14"/>
      <c r="P171" s="14"/>
    </row>
    <row r="172" spans="2:18" x14ac:dyDescent="0.25">
      <c r="B172" s="17"/>
      <c r="C172" s="44"/>
      <c r="D172" s="44"/>
      <c r="E172" s="19"/>
      <c r="F172" s="16"/>
      <c r="G172" s="19"/>
      <c r="I172" s="17"/>
      <c r="J172" s="17"/>
      <c r="K172" s="19"/>
      <c r="L172" s="16"/>
      <c r="M172" s="19"/>
      <c r="O172" s="14"/>
      <c r="P172" s="14"/>
    </row>
    <row r="173" spans="2:18" x14ac:dyDescent="0.25">
      <c r="B173" s="17"/>
      <c r="C173" s="44"/>
      <c r="D173" s="44"/>
      <c r="E173" s="19"/>
      <c r="F173" s="16"/>
      <c r="G173" s="19"/>
      <c r="I173" s="17"/>
      <c r="J173" s="17"/>
      <c r="K173" s="19"/>
      <c r="L173" s="16"/>
      <c r="M173" s="19"/>
      <c r="O173" s="14"/>
      <c r="P173" s="14"/>
    </row>
    <row r="174" spans="2:18" x14ac:dyDescent="0.25">
      <c r="B174" s="17"/>
      <c r="C174" s="44"/>
      <c r="D174" s="44"/>
      <c r="E174" s="19"/>
      <c r="F174" s="16"/>
      <c r="G174" s="19"/>
      <c r="H174" s="19"/>
      <c r="I174" s="17"/>
      <c r="J174" s="17"/>
      <c r="K174" s="19"/>
      <c r="L174" s="16"/>
      <c r="M174" s="19"/>
      <c r="N174" s="14"/>
      <c r="O174" s="14"/>
      <c r="P174" s="14"/>
    </row>
    <row r="175" spans="2:18" x14ac:dyDescent="0.25">
      <c r="B175" s="17"/>
      <c r="C175" s="44"/>
      <c r="D175" s="44"/>
      <c r="E175" s="19"/>
      <c r="F175" s="16"/>
      <c r="G175" s="19"/>
      <c r="H175" s="19"/>
      <c r="I175" s="17"/>
      <c r="J175" s="17"/>
      <c r="K175" s="19"/>
      <c r="L175" s="16">
        <f>SUM(L149:L174)</f>
        <v>33</v>
      </c>
      <c r="M175" s="19">
        <f>SUM(M149:M174)</f>
        <v>-1.6889359999999978</v>
      </c>
      <c r="N175" s="14"/>
      <c r="O175" s="14"/>
      <c r="P175" s="14"/>
    </row>
    <row r="176" spans="2:18" x14ac:dyDescent="0.25">
      <c r="B176" s="17"/>
      <c r="C176" s="44"/>
      <c r="D176" s="44"/>
      <c r="E176" s="19"/>
      <c r="F176" s="16"/>
      <c r="G176" s="19"/>
      <c r="H176" s="19"/>
      <c r="I176" s="17"/>
      <c r="J176" s="17"/>
      <c r="K176" s="19"/>
      <c r="L176" s="16"/>
      <c r="M176" s="19"/>
      <c r="N176" s="14"/>
      <c r="O176" s="14"/>
      <c r="P176" s="14"/>
    </row>
    <row r="177" spans="2:18" ht="15" x14ac:dyDescent="0.25">
      <c r="B177" s="13"/>
      <c r="C177" s="30"/>
      <c r="D177" s="30"/>
      <c r="E177" s="13"/>
      <c r="F177" s="26">
        <f>SUM(F148:F176)</f>
        <v>33</v>
      </c>
      <c r="G177" s="27">
        <f>SUM(G148:G176)</f>
        <v>2.3160000000000016</v>
      </c>
      <c r="H177" s="19"/>
      <c r="I177" s="19"/>
      <c r="J177" s="13"/>
      <c r="K177" s="13"/>
      <c r="L177" s="29"/>
      <c r="M177" s="30"/>
      <c r="N177" s="14"/>
      <c r="O177" s="14"/>
      <c r="P177" s="14"/>
    </row>
    <row r="178" spans="2:18" ht="15" x14ac:dyDescent="0.25">
      <c r="B178" s="13"/>
      <c r="C178" s="30"/>
      <c r="D178" s="30"/>
      <c r="E178" s="13"/>
      <c r="F178" s="16"/>
      <c r="G178" s="19"/>
      <c r="H178" s="160" t="s">
        <v>10</v>
      </c>
      <c r="I178" s="160"/>
      <c r="J178" s="19">
        <f>G177</f>
        <v>2.3160000000000016</v>
      </c>
      <c r="K178" s="19" t="s">
        <v>11</v>
      </c>
      <c r="L178" s="16">
        <f>M175</f>
        <v>-1.6889359999999978</v>
      </c>
      <c r="M178" s="19">
        <f>J178-L178</f>
        <v>4.0049359999999989</v>
      </c>
      <c r="N178" s="24"/>
      <c r="O178" s="14"/>
      <c r="P178" s="14"/>
    </row>
    <row r="179" spans="2:18" ht="15" x14ac:dyDescent="0.25">
      <c r="B179" s="1" t="s">
        <v>7</v>
      </c>
      <c r="C179" s="1"/>
      <c r="D179" s="152">
        <v>0.55000000000000004</v>
      </c>
      <c r="E179" s="152"/>
      <c r="J179" s="13"/>
      <c r="K179" s="13"/>
      <c r="L179" s="13"/>
      <c r="M179" s="13"/>
      <c r="N179" s="14"/>
      <c r="O179" s="14"/>
      <c r="P179" s="14"/>
    </row>
    <row r="180" spans="2:18" x14ac:dyDescent="0.25">
      <c r="B180" s="150" t="s">
        <v>8</v>
      </c>
      <c r="C180" s="150"/>
      <c r="D180" s="150"/>
      <c r="E180" s="150"/>
      <c r="F180" s="150"/>
      <c r="G180" s="150"/>
      <c r="H180" s="5" t="s">
        <v>5</v>
      </c>
      <c r="I180" s="150" t="s">
        <v>9</v>
      </c>
      <c r="J180" s="150"/>
      <c r="K180" s="150"/>
      <c r="L180" s="150"/>
      <c r="M180" s="150"/>
      <c r="N180" s="15"/>
      <c r="O180" s="15"/>
      <c r="P180" s="20">
        <f>I192-I190</f>
        <v>1.1369999999999987</v>
      </c>
    </row>
    <row r="181" spans="2:18" x14ac:dyDescent="0.25">
      <c r="B181" s="2">
        <v>0</v>
      </c>
      <c r="C181" s="3">
        <v>-0.70299999999999996</v>
      </c>
      <c r="D181" s="3" t="s">
        <v>33</v>
      </c>
      <c r="E181" s="16"/>
      <c r="F181" s="16"/>
      <c r="G181" s="16"/>
      <c r="H181" s="16"/>
      <c r="I181" s="2">
        <v>0</v>
      </c>
      <c r="J181" s="3">
        <v>-0.70299999999999996</v>
      </c>
      <c r="K181" s="19"/>
      <c r="L181" s="16"/>
      <c r="M181" s="19"/>
      <c r="N181" s="20"/>
      <c r="O181" s="20"/>
      <c r="P181" s="20"/>
      <c r="R181" s="21"/>
    </row>
    <row r="182" spans="2:18" x14ac:dyDescent="0.25">
      <c r="B182" s="2">
        <v>2</v>
      </c>
      <c r="C182" s="3">
        <v>-0.39700000000000002</v>
      </c>
      <c r="D182" s="3"/>
      <c r="E182" s="19">
        <f>(C181+C182)/2</f>
        <v>-0.55000000000000004</v>
      </c>
      <c r="F182" s="16">
        <f>B182-B181</f>
        <v>2</v>
      </c>
      <c r="G182" s="19">
        <f>E182*F182</f>
        <v>-1.1000000000000001</v>
      </c>
      <c r="H182" s="16"/>
      <c r="I182" s="2">
        <v>2</v>
      </c>
      <c r="J182" s="3">
        <v>-0.39700000000000002</v>
      </c>
      <c r="K182" s="19">
        <f t="shared" ref="K182" si="69">AVERAGE(J181,J182)</f>
        <v>-0.55000000000000004</v>
      </c>
      <c r="L182" s="16">
        <f t="shared" ref="L182" si="70">I182-I181</f>
        <v>2</v>
      </c>
      <c r="M182" s="19">
        <f t="shared" ref="M182" si="71">L182*K182</f>
        <v>-1.1000000000000001</v>
      </c>
      <c r="N182" s="20"/>
      <c r="O182" s="20"/>
      <c r="P182" s="20"/>
      <c r="Q182" s="22"/>
      <c r="R182" s="21"/>
    </row>
    <row r="183" spans="2:18" x14ac:dyDescent="0.25">
      <c r="B183" s="2">
        <v>3</v>
      </c>
      <c r="C183" s="3">
        <v>0.38500000000000001</v>
      </c>
      <c r="E183" s="19">
        <f t="shared" ref="E183:E196" si="72">(C182+C183)/2</f>
        <v>-6.0000000000000053E-3</v>
      </c>
      <c r="F183" s="16">
        <f t="shared" ref="F183:F196" si="73">B183-B182</f>
        <v>1</v>
      </c>
      <c r="G183" s="19">
        <f t="shared" ref="G183:G196" si="74">E183*F183</f>
        <v>-6.0000000000000053E-3</v>
      </c>
      <c r="H183" s="16"/>
      <c r="I183" s="2">
        <v>3</v>
      </c>
      <c r="J183" s="3">
        <v>0.38500000000000001</v>
      </c>
      <c r="K183" s="19">
        <f t="shared" ref="K183:K188" si="75">AVERAGE(J182,J183)</f>
        <v>-6.0000000000000053E-3</v>
      </c>
      <c r="L183" s="16">
        <f t="shared" ref="L183:L188" si="76">I183-I182</f>
        <v>1</v>
      </c>
      <c r="M183" s="19">
        <f t="shared" ref="M183:M191" si="77">L183*K183</f>
        <v>-6.0000000000000053E-3</v>
      </c>
      <c r="N183" s="20"/>
      <c r="O183" s="20"/>
      <c r="P183" s="20"/>
      <c r="Q183" s="22"/>
      <c r="R183" s="21"/>
    </row>
    <row r="184" spans="2:18" x14ac:dyDescent="0.25">
      <c r="B184" s="2">
        <v>4</v>
      </c>
      <c r="C184" s="3">
        <v>1.8680000000000001</v>
      </c>
      <c r="D184" s="3"/>
      <c r="E184" s="19">
        <f t="shared" si="72"/>
        <v>1.1265000000000001</v>
      </c>
      <c r="F184" s="16">
        <f t="shared" si="73"/>
        <v>1</v>
      </c>
      <c r="G184" s="19">
        <f t="shared" si="74"/>
        <v>1.1265000000000001</v>
      </c>
      <c r="H184" s="16"/>
      <c r="I184" s="2">
        <v>4</v>
      </c>
      <c r="J184" s="3">
        <v>1.8680000000000001</v>
      </c>
      <c r="K184" s="19">
        <f t="shared" si="75"/>
        <v>1.1265000000000001</v>
      </c>
      <c r="L184" s="16">
        <f t="shared" si="76"/>
        <v>1</v>
      </c>
      <c r="M184" s="19">
        <f t="shared" si="77"/>
        <v>1.1265000000000001</v>
      </c>
      <c r="N184" s="20"/>
      <c r="O184" s="20"/>
      <c r="P184" s="20"/>
      <c r="Q184" s="22"/>
      <c r="R184" s="21"/>
    </row>
    <row r="185" spans="2:18" x14ac:dyDescent="0.25">
      <c r="B185" s="2">
        <v>5</v>
      </c>
      <c r="C185" s="3">
        <v>1.873</v>
      </c>
      <c r="D185" s="3" t="s">
        <v>17</v>
      </c>
      <c r="E185" s="19">
        <f t="shared" si="72"/>
        <v>1.8705000000000001</v>
      </c>
      <c r="F185" s="16">
        <f t="shared" si="73"/>
        <v>1</v>
      </c>
      <c r="G185" s="19">
        <f t="shared" si="74"/>
        <v>1.8705000000000001</v>
      </c>
      <c r="H185" s="16"/>
      <c r="I185" s="2">
        <v>5</v>
      </c>
      <c r="J185" s="3">
        <v>1.873</v>
      </c>
      <c r="K185" s="19">
        <f t="shared" si="75"/>
        <v>1.8705000000000001</v>
      </c>
      <c r="L185" s="16">
        <f t="shared" si="76"/>
        <v>1</v>
      </c>
      <c r="M185" s="19">
        <f t="shared" si="77"/>
        <v>1.8705000000000001</v>
      </c>
      <c r="N185" s="20"/>
      <c r="O185" s="20"/>
      <c r="P185" s="20"/>
      <c r="Q185" s="22"/>
      <c r="R185" s="21"/>
    </row>
    <row r="186" spans="2:18" x14ac:dyDescent="0.25">
      <c r="B186" s="2">
        <v>6</v>
      </c>
      <c r="C186" s="3">
        <v>0.14199999999999999</v>
      </c>
      <c r="D186" s="3"/>
      <c r="E186" s="19">
        <f t="shared" si="72"/>
        <v>1.0075000000000001</v>
      </c>
      <c r="F186" s="16">
        <f t="shared" si="73"/>
        <v>1</v>
      </c>
      <c r="G186" s="19">
        <f t="shared" si="74"/>
        <v>1.0075000000000001</v>
      </c>
      <c r="H186" s="16"/>
      <c r="I186" s="2">
        <v>6</v>
      </c>
      <c r="J186" s="3">
        <v>0.14199999999999999</v>
      </c>
      <c r="K186" s="19">
        <f t="shared" si="75"/>
        <v>1.0075000000000001</v>
      </c>
      <c r="L186" s="16">
        <f t="shared" si="76"/>
        <v>1</v>
      </c>
      <c r="M186" s="19">
        <f t="shared" si="77"/>
        <v>1.0075000000000001</v>
      </c>
      <c r="N186" s="20"/>
      <c r="O186" s="20"/>
      <c r="P186" s="20"/>
      <c r="Q186" s="22"/>
      <c r="R186" s="21"/>
    </row>
    <row r="187" spans="2:18" x14ac:dyDescent="0.25">
      <c r="B187" s="2">
        <v>7</v>
      </c>
      <c r="C187" s="3">
        <v>-0.112</v>
      </c>
      <c r="E187" s="19">
        <f t="shared" si="72"/>
        <v>1.4999999999999993E-2</v>
      </c>
      <c r="F187" s="16">
        <f t="shared" si="73"/>
        <v>1</v>
      </c>
      <c r="G187" s="19">
        <f t="shared" si="74"/>
        <v>1.4999999999999993E-2</v>
      </c>
      <c r="H187" s="16"/>
      <c r="I187" s="81">
        <f>I186+(J186-J187)*1.5</f>
        <v>8.463000000000001</v>
      </c>
      <c r="J187" s="82">
        <v>-1.5</v>
      </c>
      <c r="K187" s="19">
        <f t="shared" si="75"/>
        <v>-0.67900000000000005</v>
      </c>
      <c r="L187" s="16">
        <f t="shared" si="76"/>
        <v>2.463000000000001</v>
      </c>
      <c r="M187" s="19">
        <f t="shared" si="77"/>
        <v>-1.6723770000000007</v>
      </c>
      <c r="N187" s="20"/>
      <c r="O187" s="20"/>
      <c r="P187" s="20"/>
      <c r="Q187" s="22"/>
      <c r="R187" s="21"/>
    </row>
    <row r="188" spans="2:18" x14ac:dyDescent="0.25">
      <c r="B188" s="2">
        <v>8</v>
      </c>
      <c r="C188" s="3">
        <v>-0.307</v>
      </c>
      <c r="D188" s="3"/>
      <c r="E188" s="19">
        <f t="shared" si="72"/>
        <v>-0.20949999999999999</v>
      </c>
      <c r="F188" s="16">
        <f t="shared" si="73"/>
        <v>1</v>
      </c>
      <c r="G188" s="19">
        <f t="shared" si="74"/>
        <v>-0.20949999999999999</v>
      </c>
      <c r="H188" s="16"/>
      <c r="I188" s="86">
        <f>I187+1.5</f>
        <v>9.963000000000001</v>
      </c>
      <c r="J188" s="87">
        <f>J187</f>
        <v>-1.5</v>
      </c>
      <c r="K188" s="19">
        <f t="shared" si="75"/>
        <v>-1.5</v>
      </c>
      <c r="L188" s="16">
        <f t="shared" si="76"/>
        <v>1.5</v>
      </c>
      <c r="M188" s="19">
        <f t="shared" si="77"/>
        <v>-2.25</v>
      </c>
      <c r="N188" s="20"/>
      <c r="O188" s="20"/>
      <c r="P188" s="20"/>
      <c r="Q188" s="22"/>
      <c r="R188" s="21"/>
    </row>
    <row r="189" spans="2:18" x14ac:dyDescent="0.25">
      <c r="B189" s="2">
        <v>9</v>
      </c>
      <c r="C189" s="3">
        <v>-0.44800000000000001</v>
      </c>
      <c r="D189" s="3"/>
      <c r="E189" s="19">
        <f t="shared" si="72"/>
        <v>-0.3775</v>
      </c>
      <c r="F189" s="16">
        <f t="shared" si="73"/>
        <v>1</v>
      </c>
      <c r="G189" s="19">
        <f t="shared" si="74"/>
        <v>-0.3775</v>
      </c>
      <c r="H189" s="16"/>
      <c r="I189" s="81">
        <f>I188+1.5</f>
        <v>11.463000000000001</v>
      </c>
      <c r="J189" s="82">
        <f>J187</f>
        <v>-1.5</v>
      </c>
      <c r="K189" s="19">
        <f>AVERAGE(J188,J189)</f>
        <v>-1.5</v>
      </c>
      <c r="L189" s="16">
        <f>I189-I188</f>
        <v>1.5</v>
      </c>
      <c r="M189" s="19">
        <f t="shared" si="77"/>
        <v>-2.25</v>
      </c>
      <c r="N189" s="24"/>
      <c r="O189" s="24"/>
      <c r="P189" s="24"/>
      <c r="Q189" s="22"/>
      <c r="R189" s="21"/>
    </row>
    <row r="190" spans="2:18" x14ac:dyDescent="0.25">
      <c r="B190" s="2">
        <v>10</v>
      </c>
      <c r="C190" s="3">
        <v>-0.497</v>
      </c>
      <c r="D190" s="3" t="s">
        <v>18</v>
      </c>
      <c r="E190" s="19">
        <f t="shared" si="72"/>
        <v>-0.47250000000000003</v>
      </c>
      <c r="F190" s="16">
        <f t="shared" si="73"/>
        <v>1</v>
      </c>
      <c r="G190" s="19">
        <f t="shared" si="74"/>
        <v>-0.47250000000000003</v>
      </c>
      <c r="H190" s="16"/>
      <c r="I190" s="81">
        <f>I189+(J190-J189)*1.5</f>
        <v>13.863000000000001</v>
      </c>
      <c r="J190" s="85">
        <v>0.1</v>
      </c>
      <c r="K190" s="19">
        <f t="shared" ref="K190:K191" si="78">AVERAGE(J189,J190)</f>
        <v>-0.7</v>
      </c>
      <c r="L190" s="16">
        <f t="shared" ref="L190:L191" si="79">I190-I189</f>
        <v>2.4000000000000004</v>
      </c>
      <c r="M190" s="19">
        <f t="shared" si="77"/>
        <v>-1.6800000000000002</v>
      </c>
      <c r="N190" s="20"/>
      <c r="O190" s="20"/>
      <c r="P190" s="20"/>
      <c r="Q190" s="22"/>
      <c r="R190" s="21"/>
    </row>
    <row r="191" spans="2:18" x14ac:dyDescent="0.25">
      <c r="B191" s="2">
        <v>11</v>
      </c>
      <c r="C191" s="3">
        <v>-0.44900000000000001</v>
      </c>
      <c r="E191" s="19">
        <f t="shared" si="72"/>
        <v>-0.47299999999999998</v>
      </c>
      <c r="F191" s="16">
        <f t="shared" si="73"/>
        <v>1</v>
      </c>
      <c r="G191" s="19">
        <f t="shared" si="74"/>
        <v>-0.47299999999999998</v>
      </c>
      <c r="H191" s="1"/>
      <c r="I191" s="2">
        <v>14</v>
      </c>
      <c r="J191" s="3">
        <v>0.188</v>
      </c>
      <c r="K191" s="19">
        <f t="shared" si="78"/>
        <v>0.14400000000000002</v>
      </c>
      <c r="L191" s="16">
        <f t="shared" si="79"/>
        <v>0.13699999999999868</v>
      </c>
      <c r="M191" s="19">
        <f t="shared" si="77"/>
        <v>1.9727999999999812E-2</v>
      </c>
      <c r="N191" s="24"/>
      <c r="O191" s="24"/>
      <c r="P191" s="24"/>
      <c r="Q191" s="22"/>
      <c r="R191" s="21"/>
    </row>
    <row r="192" spans="2:18" x14ac:dyDescent="0.25">
      <c r="B192" s="2">
        <v>12</v>
      </c>
      <c r="C192" s="3">
        <v>-0.28699999999999998</v>
      </c>
      <c r="D192" s="3"/>
      <c r="E192" s="19">
        <f t="shared" si="72"/>
        <v>-0.36799999999999999</v>
      </c>
      <c r="F192" s="16">
        <f t="shared" si="73"/>
        <v>1</v>
      </c>
      <c r="G192" s="19">
        <f t="shared" si="74"/>
        <v>-0.36799999999999999</v>
      </c>
      <c r="H192" s="1"/>
      <c r="I192" s="2">
        <v>15</v>
      </c>
      <c r="J192" s="3">
        <v>1.8180000000000001</v>
      </c>
      <c r="K192" s="19">
        <f t="shared" ref="K192:K193" si="80">AVERAGE(J191,J192)</f>
        <v>1.0030000000000001</v>
      </c>
      <c r="L192" s="16">
        <f t="shared" ref="L192:L193" si="81">I192-I191</f>
        <v>1</v>
      </c>
      <c r="M192" s="19">
        <f t="shared" ref="M192:M193" si="82">L192*K192</f>
        <v>1.0030000000000001</v>
      </c>
      <c r="N192" s="24"/>
      <c r="O192" s="24"/>
      <c r="P192" s="24"/>
      <c r="Q192" s="22"/>
      <c r="R192" s="21"/>
    </row>
    <row r="193" spans="2:18" x14ac:dyDescent="0.25">
      <c r="B193" s="2">
        <v>13</v>
      </c>
      <c r="C193" s="3">
        <v>-5.8000000000000003E-2</v>
      </c>
      <c r="D193" s="3"/>
      <c r="E193" s="19">
        <f t="shared" si="72"/>
        <v>-0.17249999999999999</v>
      </c>
      <c r="F193" s="16">
        <f t="shared" si="73"/>
        <v>1</v>
      </c>
      <c r="G193" s="19">
        <f t="shared" si="74"/>
        <v>-0.17249999999999999</v>
      </c>
      <c r="H193" s="1"/>
      <c r="I193" s="17">
        <v>18</v>
      </c>
      <c r="J193" s="44">
        <v>1.8149999999999999</v>
      </c>
      <c r="K193" s="19">
        <f t="shared" si="80"/>
        <v>1.8165</v>
      </c>
      <c r="L193" s="16">
        <f t="shared" si="81"/>
        <v>3</v>
      </c>
      <c r="M193" s="19">
        <f t="shared" si="82"/>
        <v>5.4495000000000005</v>
      </c>
      <c r="N193" s="20"/>
      <c r="O193" s="20"/>
      <c r="P193" s="20"/>
      <c r="R193" s="21"/>
    </row>
    <row r="194" spans="2:18" x14ac:dyDescent="0.25">
      <c r="B194" s="2">
        <v>14</v>
      </c>
      <c r="C194" s="3">
        <v>0.188</v>
      </c>
      <c r="D194" s="3"/>
      <c r="E194" s="19">
        <f t="shared" si="72"/>
        <v>6.5000000000000002E-2</v>
      </c>
      <c r="F194" s="16">
        <f t="shared" si="73"/>
        <v>1</v>
      </c>
      <c r="G194" s="19">
        <f t="shared" si="74"/>
        <v>6.5000000000000002E-2</v>
      </c>
      <c r="H194" s="1"/>
      <c r="I194" s="17"/>
      <c r="J194" s="44"/>
      <c r="K194" s="19"/>
      <c r="L194" s="16"/>
      <c r="M194" s="19"/>
      <c r="N194" s="20"/>
      <c r="O194" s="20"/>
      <c r="P194" s="20"/>
      <c r="R194" s="21"/>
    </row>
    <row r="195" spans="2:18" x14ac:dyDescent="0.25">
      <c r="B195" s="2">
        <v>15</v>
      </c>
      <c r="C195" s="3">
        <v>1.8180000000000001</v>
      </c>
      <c r="D195" s="3" t="s">
        <v>19</v>
      </c>
      <c r="E195" s="19">
        <f t="shared" si="72"/>
        <v>1.0030000000000001</v>
      </c>
      <c r="F195" s="16">
        <f t="shared" si="73"/>
        <v>1</v>
      </c>
      <c r="G195" s="19">
        <f t="shared" si="74"/>
        <v>1.0030000000000001</v>
      </c>
      <c r="H195" s="1"/>
      <c r="I195" s="17"/>
      <c r="J195" s="17"/>
      <c r="K195" s="19"/>
      <c r="L195" s="16"/>
      <c r="M195" s="19"/>
      <c r="N195" s="20"/>
      <c r="O195" s="20"/>
      <c r="P195" s="20"/>
      <c r="R195" s="21"/>
    </row>
    <row r="196" spans="2:18" x14ac:dyDescent="0.25">
      <c r="B196" s="17">
        <v>18</v>
      </c>
      <c r="C196" s="44">
        <v>1.8149999999999999</v>
      </c>
      <c r="D196" s="3" t="s">
        <v>36</v>
      </c>
      <c r="E196" s="19">
        <f t="shared" si="72"/>
        <v>1.8165</v>
      </c>
      <c r="F196" s="16">
        <f t="shared" si="73"/>
        <v>3</v>
      </c>
      <c r="G196" s="19">
        <f t="shared" si="74"/>
        <v>5.4495000000000005</v>
      </c>
      <c r="I196" s="17"/>
      <c r="J196" s="17"/>
      <c r="K196" s="19"/>
      <c r="L196" s="16"/>
      <c r="M196" s="19"/>
      <c r="N196" s="20"/>
      <c r="O196" s="20"/>
      <c r="P196" s="20"/>
      <c r="R196" s="21"/>
    </row>
    <row r="197" spans="2:18" x14ac:dyDescent="0.25">
      <c r="B197" s="17"/>
      <c r="C197" s="44"/>
      <c r="D197" s="44"/>
      <c r="E197" s="19"/>
      <c r="F197" s="16"/>
      <c r="G197" s="19"/>
      <c r="I197" s="17"/>
      <c r="J197" s="17"/>
      <c r="K197" s="19"/>
      <c r="L197" s="16"/>
      <c r="M197" s="19"/>
      <c r="O197" s="24"/>
      <c r="P197" s="24"/>
    </row>
    <row r="198" spans="2:18" x14ac:dyDescent="0.25">
      <c r="B198" s="17"/>
      <c r="C198" s="44"/>
      <c r="D198" s="44"/>
      <c r="E198" s="19"/>
      <c r="F198" s="16"/>
      <c r="G198" s="19"/>
      <c r="I198" s="17"/>
      <c r="J198" s="17"/>
      <c r="K198" s="19"/>
      <c r="L198" s="16"/>
      <c r="M198" s="19"/>
      <c r="O198" s="14"/>
      <c r="P198" s="14"/>
    </row>
    <row r="199" spans="2:18" x14ac:dyDescent="0.25">
      <c r="B199" s="17"/>
      <c r="C199" s="44"/>
      <c r="D199" s="44"/>
      <c r="E199" s="19"/>
      <c r="F199" s="16"/>
      <c r="G199" s="19"/>
      <c r="I199" s="17"/>
      <c r="J199" s="17"/>
      <c r="K199" s="19"/>
      <c r="L199" s="16"/>
      <c r="M199" s="19"/>
      <c r="O199" s="14"/>
      <c r="P199" s="14"/>
    </row>
    <row r="200" spans="2:18" x14ac:dyDescent="0.25">
      <c r="B200" s="17"/>
      <c r="C200" s="44"/>
      <c r="D200" s="44"/>
      <c r="E200" s="19"/>
      <c r="F200" s="16"/>
      <c r="G200" s="19"/>
      <c r="H200" s="19"/>
      <c r="I200" s="17"/>
      <c r="J200" s="17"/>
      <c r="K200" s="19"/>
      <c r="L200" s="16"/>
      <c r="M200" s="19"/>
      <c r="N200" s="14"/>
      <c r="O200" s="14"/>
      <c r="P200" s="14"/>
    </row>
    <row r="201" spans="2:18" x14ac:dyDescent="0.25">
      <c r="B201" s="17"/>
      <c r="C201" s="44"/>
      <c r="D201" s="44"/>
      <c r="E201" s="19"/>
      <c r="F201" s="16"/>
      <c r="G201" s="19"/>
      <c r="H201" s="19"/>
      <c r="I201" s="17"/>
      <c r="J201" s="17"/>
      <c r="K201" s="19"/>
      <c r="L201" s="16">
        <f>SUM(L182:L200)</f>
        <v>18</v>
      </c>
      <c r="M201" s="19">
        <f>SUM(M183:M200)</f>
        <v>2.6183509999999992</v>
      </c>
      <c r="N201" s="14"/>
      <c r="O201" s="14"/>
      <c r="P201" s="14"/>
    </row>
    <row r="202" spans="2:18" x14ac:dyDescent="0.25">
      <c r="B202" s="17"/>
      <c r="C202" s="44"/>
      <c r="D202" s="44"/>
      <c r="E202" s="19"/>
      <c r="F202" s="16"/>
      <c r="G202" s="19"/>
      <c r="H202" s="19"/>
      <c r="I202" s="17"/>
      <c r="J202" s="17"/>
      <c r="K202" s="19"/>
      <c r="L202" s="16"/>
      <c r="M202" s="19"/>
      <c r="N202" s="14"/>
      <c r="O202" s="14"/>
      <c r="P202" s="14"/>
    </row>
    <row r="203" spans="2:18" ht="15" x14ac:dyDescent="0.25">
      <c r="B203" s="13"/>
      <c r="C203" s="30"/>
      <c r="D203" s="30"/>
      <c r="E203" s="13"/>
      <c r="F203" s="26">
        <f>SUM(F182:F202)</f>
        <v>18</v>
      </c>
      <c r="G203" s="27">
        <f>SUM(G182:G202)</f>
        <v>7.3580000000000014</v>
      </c>
      <c r="H203" s="19"/>
      <c r="I203" s="19"/>
      <c r="J203" s="13"/>
      <c r="K203" s="13"/>
      <c r="L203" s="29"/>
      <c r="M203" s="30"/>
      <c r="N203" s="14"/>
      <c r="O203" s="14"/>
      <c r="P203" s="14"/>
    </row>
    <row r="204" spans="2:18" ht="15" x14ac:dyDescent="0.25">
      <c r="B204" s="13"/>
      <c r="C204" s="30"/>
      <c r="D204" s="30"/>
      <c r="E204" s="13"/>
      <c r="F204" s="16"/>
      <c r="G204" s="19"/>
      <c r="H204" s="160" t="s">
        <v>10</v>
      </c>
      <c r="I204" s="160"/>
      <c r="J204" s="19">
        <f>G203</f>
        <v>7.3580000000000014</v>
      </c>
      <c r="K204" s="19" t="s">
        <v>11</v>
      </c>
      <c r="L204" s="16">
        <f>M201</f>
        <v>2.6183509999999992</v>
      </c>
      <c r="M204" s="19">
        <f>J204-L204</f>
        <v>4.7396490000000018</v>
      </c>
      <c r="N204" s="24"/>
      <c r="O204" s="14"/>
      <c r="P204" s="14"/>
    </row>
    <row r="205" spans="2:18" ht="15" x14ac:dyDescent="0.25">
      <c r="B205" s="1" t="s">
        <v>7</v>
      </c>
      <c r="C205" s="1"/>
      <c r="D205" s="152">
        <v>0.6</v>
      </c>
      <c r="E205" s="152"/>
      <c r="J205" s="13"/>
      <c r="K205" s="13"/>
      <c r="L205" s="13"/>
      <c r="M205" s="13"/>
      <c r="N205" s="14"/>
      <c r="O205" s="14"/>
      <c r="P205" s="14"/>
    </row>
    <row r="206" spans="2:18" x14ac:dyDescent="0.25">
      <c r="B206" s="150" t="s">
        <v>8</v>
      </c>
      <c r="C206" s="150"/>
      <c r="D206" s="150"/>
      <c r="E206" s="150"/>
      <c r="F206" s="150"/>
      <c r="G206" s="150"/>
      <c r="H206" s="5" t="s">
        <v>5</v>
      </c>
      <c r="I206" s="150" t="s">
        <v>9</v>
      </c>
      <c r="J206" s="150"/>
      <c r="K206" s="150"/>
      <c r="L206" s="150"/>
      <c r="M206" s="150"/>
      <c r="N206" s="15"/>
      <c r="O206" s="15"/>
      <c r="P206" s="20">
        <f>I218-I216</f>
        <v>3</v>
      </c>
    </row>
    <row r="207" spans="2:18" x14ac:dyDescent="0.25">
      <c r="B207" s="2">
        <v>0</v>
      </c>
      <c r="C207" s="3">
        <v>0.39300000000000002</v>
      </c>
      <c r="D207" s="3" t="s">
        <v>24</v>
      </c>
      <c r="E207" s="16"/>
      <c r="F207" s="16"/>
      <c r="G207" s="16"/>
      <c r="H207" s="16"/>
      <c r="I207" s="17"/>
      <c r="J207" s="18"/>
      <c r="K207" s="19"/>
      <c r="L207" s="16"/>
      <c r="M207" s="19"/>
      <c r="N207" s="20"/>
      <c r="O207" s="20"/>
      <c r="P207" s="20"/>
      <c r="R207" s="21"/>
    </row>
    <row r="208" spans="2:18" x14ac:dyDescent="0.25">
      <c r="B208" s="2">
        <v>5</v>
      </c>
      <c r="C208" s="3">
        <v>0.36799999999999999</v>
      </c>
      <c r="D208" s="3"/>
      <c r="E208" s="19">
        <f>(C207+C208)/2</f>
        <v>0.3805</v>
      </c>
      <c r="F208" s="16">
        <f>B208-B207</f>
        <v>5</v>
      </c>
      <c r="G208" s="19">
        <f>E208*F208</f>
        <v>1.9025000000000001</v>
      </c>
      <c r="H208" s="16"/>
      <c r="I208" s="2"/>
      <c r="J208" s="2"/>
      <c r="K208" s="19"/>
      <c r="L208" s="16"/>
      <c r="M208" s="19"/>
      <c r="N208" s="20"/>
      <c r="O208" s="20"/>
      <c r="P208" s="20"/>
      <c r="Q208" s="22"/>
      <c r="R208" s="21"/>
    </row>
    <row r="209" spans="2:18" x14ac:dyDescent="0.25">
      <c r="B209" s="2">
        <v>10</v>
      </c>
      <c r="C209" s="3">
        <v>0.35299999999999998</v>
      </c>
      <c r="D209" s="3" t="s">
        <v>17</v>
      </c>
      <c r="E209" s="19">
        <f t="shared" ref="E209:E220" si="83">(C208+C209)/2</f>
        <v>0.36049999999999999</v>
      </c>
      <c r="F209" s="16">
        <f t="shared" ref="F209:F220" si="84">B209-B208</f>
        <v>5</v>
      </c>
      <c r="G209" s="19">
        <f t="shared" ref="G209:G220" si="85">E209*F209</f>
        <v>1.8025</v>
      </c>
      <c r="H209" s="16"/>
      <c r="I209" s="2"/>
      <c r="J209" s="2"/>
      <c r="K209" s="19"/>
      <c r="L209" s="16"/>
      <c r="M209" s="19"/>
      <c r="N209" s="20"/>
      <c r="O209" s="20"/>
      <c r="P209" s="20"/>
      <c r="Q209" s="22"/>
      <c r="R209" s="21"/>
    </row>
    <row r="210" spans="2:18" x14ac:dyDescent="0.25">
      <c r="B210" s="2">
        <v>11</v>
      </c>
      <c r="C210" s="3">
        <v>0.24199999999999999</v>
      </c>
      <c r="D210" s="3"/>
      <c r="E210" s="19">
        <f t="shared" si="83"/>
        <v>0.29749999999999999</v>
      </c>
      <c r="F210" s="16">
        <f t="shared" si="84"/>
        <v>1</v>
      </c>
      <c r="G210" s="19">
        <f t="shared" si="85"/>
        <v>0.29749999999999999</v>
      </c>
      <c r="H210" s="16"/>
      <c r="I210" s="2"/>
      <c r="J210" s="2"/>
      <c r="K210" s="19"/>
      <c r="L210" s="16"/>
      <c r="M210" s="19"/>
      <c r="N210" s="20"/>
      <c r="O210" s="20"/>
      <c r="P210" s="20"/>
      <c r="Q210" s="22"/>
      <c r="R210" s="21"/>
    </row>
    <row r="211" spans="2:18" x14ac:dyDescent="0.25">
      <c r="B211" s="2">
        <v>12</v>
      </c>
      <c r="C211" s="3">
        <v>0.13300000000000001</v>
      </c>
      <c r="D211" s="3"/>
      <c r="E211" s="19">
        <f t="shared" si="83"/>
        <v>0.1875</v>
      </c>
      <c r="F211" s="16">
        <f t="shared" si="84"/>
        <v>1</v>
      </c>
      <c r="G211" s="19">
        <f t="shared" si="85"/>
        <v>0.1875</v>
      </c>
      <c r="H211" s="16"/>
      <c r="I211" s="2"/>
      <c r="J211" s="2"/>
      <c r="K211" s="19"/>
      <c r="L211" s="16"/>
      <c r="M211" s="19"/>
      <c r="N211" s="20"/>
      <c r="O211" s="20"/>
      <c r="P211" s="20"/>
      <c r="Q211" s="22"/>
      <c r="R211" s="21"/>
    </row>
    <row r="212" spans="2:18" x14ac:dyDescent="0.25">
      <c r="B212" s="2">
        <v>13</v>
      </c>
      <c r="C212" s="3">
        <v>-5.8000000000000003E-2</v>
      </c>
      <c r="D212" s="3"/>
      <c r="E212" s="19">
        <f t="shared" si="83"/>
        <v>3.7500000000000006E-2</v>
      </c>
      <c r="F212" s="16">
        <f t="shared" si="84"/>
        <v>1</v>
      </c>
      <c r="G212" s="19">
        <f t="shared" si="85"/>
        <v>3.7500000000000006E-2</v>
      </c>
      <c r="H212" s="16"/>
      <c r="I212" s="2"/>
      <c r="J212" s="2"/>
      <c r="K212" s="19"/>
      <c r="L212" s="16"/>
      <c r="M212" s="19"/>
      <c r="N212" s="20"/>
      <c r="O212" s="20"/>
      <c r="P212" s="20"/>
      <c r="Q212" s="22"/>
      <c r="R212" s="21"/>
    </row>
    <row r="213" spans="2:18" x14ac:dyDescent="0.25">
      <c r="B213" s="2">
        <v>14</v>
      </c>
      <c r="C213" s="3">
        <v>-0.28899999999999998</v>
      </c>
      <c r="E213" s="19">
        <f t="shared" si="83"/>
        <v>-0.17349999999999999</v>
      </c>
      <c r="F213" s="16">
        <f t="shared" si="84"/>
        <v>1</v>
      </c>
      <c r="G213" s="19">
        <f t="shared" si="85"/>
        <v>-0.17349999999999999</v>
      </c>
      <c r="H213" s="16"/>
      <c r="I213" s="2">
        <v>0</v>
      </c>
      <c r="J213" s="3">
        <v>0.39300000000000002</v>
      </c>
      <c r="K213" s="19"/>
      <c r="L213" s="16"/>
      <c r="M213" s="19"/>
      <c r="N213" s="20"/>
      <c r="O213" s="20"/>
      <c r="P213" s="20"/>
      <c r="Q213" s="22"/>
      <c r="R213" s="21"/>
    </row>
    <row r="214" spans="2:18" x14ac:dyDescent="0.25">
      <c r="B214" s="2">
        <v>15</v>
      </c>
      <c r="C214" s="3">
        <v>-0.34699999999999998</v>
      </c>
      <c r="D214" s="3" t="s">
        <v>18</v>
      </c>
      <c r="E214" s="19">
        <f t="shared" si="83"/>
        <v>-0.31799999999999995</v>
      </c>
      <c r="F214" s="16">
        <f t="shared" si="84"/>
        <v>1</v>
      </c>
      <c r="G214" s="19">
        <f t="shared" si="85"/>
        <v>-0.31799999999999995</v>
      </c>
      <c r="H214" s="16"/>
      <c r="I214" s="2">
        <v>5</v>
      </c>
      <c r="J214" s="3">
        <v>0.36799999999999999</v>
      </c>
      <c r="K214" s="19">
        <f t="shared" ref="K214" si="86">AVERAGE(J213,J214)</f>
        <v>0.3805</v>
      </c>
      <c r="L214" s="16">
        <f t="shared" ref="L214" si="87">I214-I213</f>
        <v>5</v>
      </c>
      <c r="M214" s="19">
        <f t="shared" ref="M214:M222" si="88">L214*K214</f>
        <v>1.9025000000000001</v>
      </c>
      <c r="N214" s="20"/>
      <c r="O214" s="20"/>
      <c r="P214" s="20"/>
      <c r="Q214" s="22"/>
      <c r="R214" s="21"/>
    </row>
    <row r="215" spans="2:18" x14ac:dyDescent="0.25">
      <c r="B215" s="2">
        <v>16</v>
      </c>
      <c r="C215" s="3">
        <v>-0.29699999999999999</v>
      </c>
      <c r="D215" s="3"/>
      <c r="E215" s="19">
        <f t="shared" si="83"/>
        <v>-0.32199999999999995</v>
      </c>
      <c r="F215" s="16">
        <f t="shared" si="84"/>
        <v>1</v>
      </c>
      <c r="G215" s="19">
        <f t="shared" si="85"/>
        <v>-0.32199999999999995</v>
      </c>
      <c r="H215" s="16"/>
      <c r="I215" s="2">
        <v>10</v>
      </c>
      <c r="J215" s="3">
        <v>0.35299999999999998</v>
      </c>
      <c r="K215" s="19">
        <f>AVERAGE(J214,J215)</f>
        <v>0.36049999999999999</v>
      </c>
      <c r="L215" s="16">
        <f>I215-I214</f>
        <v>5</v>
      </c>
      <c r="M215" s="19">
        <f t="shared" si="88"/>
        <v>1.8025</v>
      </c>
      <c r="N215" s="24"/>
      <c r="O215" s="24"/>
      <c r="P215" s="24"/>
      <c r="Q215" s="22"/>
      <c r="R215" s="21"/>
    </row>
    <row r="216" spans="2:18" x14ac:dyDescent="0.25">
      <c r="B216" s="2">
        <v>17</v>
      </c>
      <c r="C216" s="3">
        <v>-5.8999999999999997E-2</v>
      </c>
      <c r="D216" s="3"/>
      <c r="E216" s="19">
        <f t="shared" si="83"/>
        <v>-0.17799999999999999</v>
      </c>
      <c r="F216" s="16">
        <f t="shared" si="84"/>
        <v>1</v>
      </c>
      <c r="G216" s="19">
        <f t="shared" si="85"/>
        <v>-0.17799999999999999</v>
      </c>
      <c r="H216" s="16"/>
      <c r="I216" s="81">
        <f>I215+(J215-J216)*1.5</f>
        <v>12.779500000000001</v>
      </c>
      <c r="J216" s="82">
        <v>-1.5</v>
      </c>
      <c r="K216" s="19">
        <f t="shared" ref="K216:K222" si="89">AVERAGE(J215,J216)</f>
        <v>-0.57350000000000001</v>
      </c>
      <c r="L216" s="16">
        <f t="shared" ref="L216:L222" si="90">I216-I215</f>
        <v>2.7795000000000005</v>
      </c>
      <c r="M216" s="19">
        <f t="shared" si="88"/>
        <v>-1.5940432500000004</v>
      </c>
      <c r="N216" s="20"/>
      <c r="O216" s="20"/>
      <c r="P216" s="20"/>
      <c r="Q216" s="22"/>
      <c r="R216" s="21"/>
    </row>
    <row r="217" spans="2:18" x14ac:dyDescent="0.25">
      <c r="B217" s="2">
        <v>18</v>
      </c>
      <c r="C217" s="3">
        <v>0.128</v>
      </c>
      <c r="E217" s="19">
        <f t="shared" si="83"/>
        <v>3.4500000000000003E-2</v>
      </c>
      <c r="F217" s="16">
        <f t="shared" si="84"/>
        <v>1</v>
      </c>
      <c r="G217" s="19">
        <f t="shared" si="85"/>
        <v>3.4500000000000003E-2</v>
      </c>
      <c r="H217" s="1"/>
      <c r="I217" s="86">
        <f>I216+1.5</f>
        <v>14.279500000000001</v>
      </c>
      <c r="J217" s="87">
        <f>J216</f>
        <v>-1.5</v>
      </c>
      <c r="K217" s="19">
        <f t="shared" si="89"/>
        <v>-1.5</v>
      </c>
      <c r="L217" s="16">
        <f t="shared" si="90"/>
        <v>1.5</v>
      </c>
      <c r="M217" s="19">
        <f t="shared" si="88"/>
        <v>-2.25</v>
      </c>
      <c r="N217" s="24"/>
      <c r="O217" s="24"/>
      <c r="P217" s="24"/>
      <c r="Q217" s="22"/>
      <c r="R217" s="21"/>
    </row>
    <row r="218" spans="2:18" x14ac:dyDescent="0.25">
      <c r="B218" s="2">
        <v>19</v>
      </c>
      <c r="C218" s="3">
        <v>0.28799999999999998</v>
      </c>
      <c r="D218" s="3"/>
      <c r="E218" s="19">
        <f t="shared" si="83"/>
        <v>0.20799999999999999</v>
      </c>
      <c r="F218" s="16">
        <f t="shared" si="84"/>
        <v>1</v>
      </c>
      <c r="G218" s="19">
        <f t="shared" si="85"/>
        <v>0.20799999999999999</v>
      </c>
      <c r="H218" s="1"/>
      <c r="I218" s="81">
        <f>I217+1.5</f>
        <v>15.779500000000001</v>
      </c>
      <c r="J218" s="82">
        <f>J216</f>
        <v>-1.5</v>
      </c>
      <c r="K218" s="19">
        <f t="shared" si="89"/>
        <v>-1.5</v>
      </c>
      <c r="L218" s="16">
        <f t="shared" si="90"/>
        <v>1.5</v>
      </c>
      <c r="M218" s="19">
        <f t="shared" si="88"/>
        <v>-2.25</v>
      </c>
      <c r="N218" s="24"/>
      <c r="O218" s="24"/>
      <c r="P218" s="24"/>
      <c r="Q218" s="22"/>
      <c r="R218" s="21"/>
    </row>
    <row r="219" spans="2:18" x14ac:dyDescent="0.25">
      <c r="B219" s="2">
        <v>20</v>
      </c>
      <c r="C219" s="3">
        <v>1.7929999999999999</v>
      </c>
      <c r="D219" s="3" t="s">
        <v>19</v>
      </c>
      <c r="E219" s="19">
        <f t="shared" si="83"/>
        <v>1.0405</v>
      </c>
      <c r="F219" s="16">
        <f t="shared" si="84"/>
        <v>1</v>
      </c>
      <c r="G219" s="19">
        <f t="shared" si="85"/>
        <v>1.0405</v>
      </c>
      <c r="H219" s="1"/>
      <c r="I219" s="81">
        <f>I218+(J219-J218)*1.5</f>
        <v>18.329499999999999</v>
      </c>
      <c r="J219" s="85">
        <v>0.2</v>
      </c>
      <c r="K219" s="19">
        <f t="shared" si="89"/>
        <v>-0.65</v>
      </c>
      <c r="L219" s="16">
        <f t="shared" si="90"/>
        <v>2.5499999999999989</v>
      </c>
      <c r="M219" s="19">
        <f t="shared" si="88"/>
        <v>-1.6574999999999993</v>
      </c>
      <c r="N219" s="20"/>
      <c r="O219" s="20"/>
      <c r="P219" s="20"/>
      <c r="R219" s="21"/>
    </row>
    <row r="220" spans="2:18" x14ac:dyDescent="0.25">
      <c r="B220" s="2">
        <v>23</v>
      </c>
      <c r="C220" s="3">
        <v>1.8029999999999999</v>
      </c>
      <c r="D220" s="3" t="s">
        <v>36</v>
      </c>
      <c r="E220" s="19">
        <f t="shared" si="83"/>
        <v>1.798</v>
      </c>
      <c r="F220" s="16">
        <f t="shared" si="84"/>
        <v>3</v>
      </c>
      <c r="G220" s="19">
        <f t="shared" si="85"/>
        <v>5.3940000000000001</v>
      </c>
      <c r="H220" s="1"/>
      <c r="I220" s="2">
        <v>19</v>
      </c>
      <c r="J220" s="3">
        <v>0.28799999999999998</v>
      </c>
      <c r="K220" s="19">
        <f t="shared" si="89"/>
        <v>0.24399999999999999</v>
      </c>
      <c r="L220" s="16">
        <f t="shared" si="90"/>
        <v>0.67050000000000054</v>
      </c>
      <c r="M220" s="19">
        <f t="shared" si="88"/>
        <v>0.16360200000000014</v>
      </c>
      <c r="N220" s="20"/>
      <c r="O220" s="20"/>
      <c r="P220" s="20"/>
      <c r="R220" s="21"/>
    </row>
    <row r="221" spans="2:18" x14ac:dyDescent="0.25">
      <c r="B221" s="2"/>
      <c r="C221" s="3"/>
      <c r="D221" s="3"/>
      <c r="E221" s="19"/>
      <c r="F221" s="16"/>
      <c r="G221" s="19"/>
      <c r="H221" s="1"/>
      <c r="I221" s="2">
        <v>20</v>
      </c>
      <c r="J221" s="3">
        <v>1.7929999999999999</v>
      </c>
      <c r="K221" s="19">
        <f t="shared" si="89"/>
        <v>1.0405</v>
      </c>
      <c r="L221" s="16">
        <f t="shared" si="90"/>
        <v>1</v>
      </c>
      <c r="M221" s="19">
        <f t="shared" si="88"/>
        <v>1.0405</v>
      </c>
      <c r="N221" s="20"/>
      <c r="O221" s="20"/>
      <c r="P221" s="20"/>
      <c r="R221" s="21"/>
    </row>
    <row r="222" spans="2:18" x14ac:dyDescent="0.25">
      <c r="B222" s="17"/>
      <c r="C222" s="44"/>
      <c r="D222" s="44"/>
      <c r="E222" s="19"/>
      <c r="F222" s="16"/>
      <c r="G222" s="19"/>
      <c r="I222" s="2">
        <v>23</v>
      </c>
      <c r="J222" s="3">
        <v>1.8029999999999999</v>
      </c>
      <c r="K222" s="19">
        <f t="shared" si="89"/>
        <v>1.798</v>
      </c>
      <c r="L222" s="16">
        <f t="shared" si="90"/>
        <v>3</v>
      </c>
      <c r="M222" s="19">
        <f t="shared" si="88"/>
        <v>5.3940000000000001</v>
      </c>
      <c r="N222" s="20"/>
      <c r="O222" s="20"/>
      <c r="P222" s="20"/>
      <c r="R222" s="21"/>
    </row>
    <row r="223" spans="2:18" x14ac:dyDescent="0.25">
      <c r="B223" s="17"/>
      <c r="C223" s="44"/>
      <c r="D223" s="44"/>
      <c r="E223" s="19"/>
      <c r="F223" s="16"/>
      <c r="G223" s="19"/>
      <c r="I223" s="17"/>
      <c r="J223" s="17"/>
      <c r="K223" s="19"/>
      <c r="L223" s="16"/>
      <c r="M223" s="19"/>
      <c r="O223" s="24"/>
      <c r="P223" s="24"/>
    </row>
    <row r="224" spans="2:18" x14ac:dyDescent="0.25">
      <c r="B224" s="17"/>
      <c r="C224" s="44"/>
      <c r="D224" s="44"/>
      <c r="E224" s="19"/>
      <c r="F224" s="16"/>
      <c r="G224" s="19"/>
      <c r="I224" s="17"/>
      <c r="J224" s="17"/>
      <c r="K224" s="19"/>
      <c r="L224" s="16"/>
      <c r="M224" s="19"/>
      <c r="O224" s="14"/>
      <c r="P224" s="14"/>
    </row>
    <row r="225" spans="2:18" x14ac:dyDescent="0.25">
      <c r="B225" s="17"/>
      <c r="C225" s="44"/>
      <c r="D225" s="44"/>
      <c r="E225" s="19"/>
      <c r="F225" s="16"/>
      <c r="G225" s="19"/>
      <c r="I225" s="17"/>
      <c r="J225" s="17"/>
      <c r="K225" s="19"/>
      <c r="L225" s="16"/>
      <c r="M225" s="19"/>
      <c r="O225" s="14"/>
      <c r="P225" s="14"/>
    </row>
    <row r="226" spans="2:18" x14ac:dyDescent="0.25">
      <c r="B226" s="17"/>
      <c r="C226" s="44"/>
      <c r="D226" s="44"/>
      <c r="E226" s="19"/>
      <c r="F226" s="16"/>
      <c r="G226" s="19"/>
      <c r="H226" s="19"/>
      <c r="I226" s="17"/>
      <c r="J226" s="17"/>
      <c r="K226" s="19"/>
      <c r="L226" s="16"/>
      <c r="M226" s="19"/>
      <c r="N226" s="14"/>
      <c r="O226" s="14"/>
      <c r="P226" s="14"/>
    </row>
    <row r="227" spans="2:18" x14ac:dyDescent="0.25">
      <c r="B227" s="17"/>
      <c r="C227" s="44"/>
      <c r="D227" s="44"/>
      <c r="E227" s="19"/>
      <c r="F227" s="16"/>
      <c r="G227" s="19"/>
      <c r="H227" s="19"/>
      <c r="I227" s="17"/>
      <c r="J227" s="17"/>
      <c r="K227" s="19"/>
      <c r="L227" s="16">
        <f>SUM(L208:L226)</f>
        <v>23</v>
      </c>
      <c r="M227" s="19">
        <f>SUM(M209:M226)</f>
        <v>2.5515587500000008</v>
      </c>
      <c r="N227" s="14"/>
      <c r="O227" s="14"/>
      <c r="P227" s="14"/>
    </row>
    <row r="228" spans="2:18" x14ac:dyDescent="0.25">
      <c r="B228" s="17"/>
      <c r="C228" s="44"/>
      <c r="D228" s="44"/>
      <c r="E228" s="19"/>
      <c r="F228" s="16"/>
      <c r="G228" s="19"/>
      <c r="H228" s="19"/>
      <c r="I228" s="17"/>
      <c r="J228" s="17"/>
      <c r="K228" s="19"/>
      <c r="L228" s="16"/>
      <c r="M228" s="19"/>
      <c r="N228" s="14"/>
      <c r="O228" s="14"/>
      <c r="P228" s="14"/>
    </row>
    <row r="229" spans="2:18" ht="15" x14ac:dyDescent="0.25">
      <c r="B229" s="13"/>
      <c r="C229" s="30"/>
      <c r="D229" s="30"/>
      <c r="E229" s="13"/>
      <c r="F229" s="26">
        <f>SUM(F208:F228)</f>
        <v>23</v>
      </c>
      <c r="G229" s="27">
        <f>SUM(G208:G228)</f>
        <v>9.9130000000000003</v>
      </c>
      <c r="H229" s="19"/>
      <c r="I229" s="19"/>
      <c r="J229" s="13"/>
      <c r="K229" s="13"/>
      <c r="L229" s="29"/>
      <c r="M229" s="30"/>
      <c r="N229" s="14"/>
      <c r="O229" s="14"/>
      <c r="P229" s="14"/>
    </row>
    <row r="230" spans="2:18" ht="15" x14ac:dyDescent="0.25">
      <c r="B230" s="13"/>
      <c r="C230" s="30"/>
      <c r="D230" s="30"/>
      <c r="E230" s="13"/>
      <c r="F230" s="16"/>
      <c r="G230" s="19"/>
      <c r="H230" s="160" t="s">
        <v>10</v>
      </c>
      <c r="I230" s="160"/>
      <c r="J230" s="19">
        <f>G229</f>
        <v>9.9130000000000003</v>
      </c>
      <c r="K230" s="19" t="s">
        <v>11</v>
      </c>
      <c r="L230" s="16">
        <f>M227</f>
        <v>2.5515587500000008</v>
      </c>
      <c r="M230" s="19">
        <f>J230-L230</f>
        <v>7.3614412499999995</v>
      </c>
      <c r="N230" s="24"/>
      <c r="O230" s="14"/>
      <c r="P230" s="14"/>
    </row>
    <row r="231" spans="2:18" x14ac:dyDescent="0.25">
      <c r="B231" s="18"/>
      <c r="C231" s="45"/>
      <c r="D231" s="45"/>
      <c r="E231" s="19"/>
      <c r="F231" s="16"/>
      <c r="G231" s="19"/>
      <c r="H231" s="160"/>
      <c r="I231" s="160"/>
      <c r="J231" s="19"/>
      <c r="K231" s="19"/>
      <c r="L231" s="16"/>
      <c r="M231" s="19"/>
      <c r="N231" s="24"/>
      <c r="O231" s="24"/>
      <c r="P231" s="24"/>
    </row>
    <row r="232" spans="2:18" x14ac:dyDescent="0.25">
      <c r="B232" s="18"/>
      <c r="C232" s="45"/>
      <c r="D232" s="45"/>
      <c r="E232" s="19"/>
      <c r="F232" s="16"/>
      <c r="G232" s="19"/>
      <c r="H232" s="16"/>
      <c r="I232" s="16"/>
      <c r="J232" s="19"/>
      <c r="K232" s="19"/>
      <c r="L232" s="16"/>
      <c r="M232" s="19"/>
      <c r="N232" s="24"/>
      <c r="O232" s="24"/>
      <c r="P232" s="24"/>
    </row>
    <row r="233" spans="2:18" ht="15" x14ac:dyDescent="0.25">
      <c r="B233" s="1" t="s">
        <v>7</v>
      </c>
      <c r="C233" s="1"/>
      <c r="D233" s="152">
        <v>0.65</v>
      </c>
      <c r="E233" s="152"/>
      <c r="J233" s="13"/>
      <c r="K233" s="13"/>
      <c r="L233" s="13"/>
      <c r="M233" s="13"/>
      <c r="N233" s="14"/>
      <c r="O233" s="14"/>
      <c r="P233" s="14"/>
    </row>
    <row r="234" spans="2:18" x14ac:dyDescent="0.25">
      <c r="B234" s="150" t="s">
        <v>8</v>
      </c>
      <c r="C234" s="150"/>
      <c r="D234" s="150"/>
      <c r="E234" s="150"/>
      <c r="F234" s="150"/>
      <c r="G234" s="150"/>
      <c r="H234" s="5" t="s">
        <v>5</v>
      </c>
      <c r="I234" s="150" t="s">
        <v>9</v>
      </c>
      <c r="J234" s="150"/>
      <c r="K234" s="150"/>
      <c r="L234" s="150"/>
      <c r="M234" s="150"/>
      <c r="N234" s="15"/>
      <c r="O234" s="15"/>
      <c r="P234" s="20">
        <f>I246-I244</f>
        <v>4.3425000000000011</v>
      </c>
    </row>
    <row r="235" spans="2:18" x14ac:dyDescent="0.25">
      <c r="B235" s="2">
        <v>0</v>
      </c>
      <c r="C235" s="3">
        <v>0.40500000000000003</v>
      </c>
      <c r="D235" s="3" t="s">
        <v>24</v>
      </c>
      <c r="E235" s="16"/>
      <c r="F235" s="16"/>
      <c r="G235" s="16"/>
      <c r="H235" s="16"/>
      <c r="I235" s="17"/>
      <c r="J235" s="18"/>
      <c r="K235" s="19"/>
      <c r="L235" s="16"/>
      <c r="M235" s="19"/>
      <c r="N235" s="20"/>
      <c r="O235" s="20"/>
      <c r="P235" s="20"/>
      <c r="R235" s="21"/>
    </row>
    <row r="236" spans="2:18" x14ac:dyDescent="0.25">
      <c r="B236" s="2">
        <v>5</v>
      </c>
      <c r="C236" s="3">
        <v>0.40400000000000003</v>
      </c>
      <c r="D236" s="3"/>
      <c r="E236" s="19">
        <f>(C235+C236)/2</f>
        <v>0.40450000000000003</v>
      </c>
      <c r="F236" s="16">
        <f>B236-B235</f>
        <v>5</v>
      </c>
      <c r="G236" s="19">
        <f>E236*F236</f>
        <v>2.0225</v>
      </c>
      <c r="H236" s="16"/>
      <c r="I236" s="2"/>
      <c r="J236" s="2"/>
      <c r="K236" s="19"/>
      <c r="L236" s="16"/>
      <c r="M236" s="19"/>
      <c r="N236" s="20"/>
      <c r="O236" s="20"/>
      <c r="P236" s="20"/>
      <c r="Q236" s="22"/>
      <c r="R236" s="21"/>
    </row>
    <row r="237" spans="2:18" x14ac:dyDescent="0.25">
      <c r="B237" s="2">
        <v>10</v>
      </c>
      <c r="C237" s="3">
        <v>0.39500000000000002</v>
      </c>
      <c r="D237" s="3" t="s">
        <v>17</v>
      </c>
      <c r="E237" s="19">
        <f t="shared" ref="E237:E247" si="91">(C236+C237)/2</f>
        <v>0.39950000000000002</v>
      </c>
      <c r="F237" s="16">
        <f t="shared" ref="F237:F247" si="92">B237-B236</f>
        <v>5</v>
      </c>
      <c r="G237" s="19">
        <f t="shared" ref="G237:G247" si="93">E237*F237</f>
        <v>1.9975000000000001</v>
      </c>
      <c r="H237" s="16"/>
      <c r="I237" s="2"/>
      <c r="J237" s="2"/>
      <c r="K237" s="19"/>
      <c r="L237" s="16"/>
      <c r="M237" s="19"/>
      <c r="N237" s="20"/>
      <c r="O237" s="20"/>
      <c r="P237" s="20"/>
      <c r="Q237" s="22"/>
      <c r="R237" s="21"/>
    </row>
    <row r="238" spans="2:18" x14ac:dyDescent="0.25">
      <c r="B238" s="2">
        <v>11</v>
      </c>
      <c r="C238" s="3">
        <v>-1.4999999999999999E-2</v>
      </c>
      <c r="E238" s="19">
        <f t="shared" si="91"/>
        <v>0.19</v>
      </c>
      <c r="F238" s="16">
        <f t="shared" si="92"/>
        <v>1</v>
      </c>
      <c r="G238" s="19">
        <f t="shared" si="93"/>
        <v>0.19</v>
      </c>
      <c r="H238" s="16"/>
      <c r="I238" s="2"/>
      <c r="J238" s="2"/>
      <c r="K238" s="19"/>
      <c r="L238" s="16"/>
      <c r="M238" s="19"/>
      <c r="N238" s="20"/>
      <c r="O238" s="20"/>
      <c r="P238" s="20"/>
      <c r="Q238" s="22"/>
      <c r="R238" s="21"/>
    </row>
    <row r="239" spans="2:18" x14ac:dyDescent="0.25">
      <c r="B239" s="2">
        <v>12</v>
      </c>
      <c r="C239" s="3">
        <v>-0.18</v>
      </c>
      <c r="D239" s="3"/>
      <c r="E239" s="19">
        <f t="shared" si="91"/>
        <v>-9.7500000000000003E-2</v>
      </c>
      <c r="F239" s="16">
        <f t="shared" si="92"/>
        <v>1</v>
      </c>
      <c r="G239" s="19">
        <f t="shared" si="93"/>
        <v>-9.7500000000000003E-2</v>
      </c>
      <c r="H239" s="16"/>
      <c r="I239" s="2"/>
      <c r="J239" s="2"/>
      <c r="K239" s="19"/>
      <c r="L239" s="16"/>
      <c r="M239" s="19"/>
      <c r="N239" s="20"/>
      <c r="O239" s="20"/>
      <c r="P239" s="20"/>
      <c r="Q239" s="22"/>
      <c r="R239" s="21"/>
    </row>
    <row r="240" spans="2:18" x14ac:dyDescent="0.25">
      <c r="B240" s="2">
        <v>12.5</v>
      </c>
      <c r="C240" s="3">
        <v>-0.35899999999999999</v>
      </c>
      <c r="D240" s="3"/>
      <c r="E240" s="19">
        <f t="shared" si="91"/>
        <v>-0.26949999999999996</v>
      </c>
      <c r="F240" s="16">
        <f t="shared" si="92"/>
        <v>0.5</v>
      </c>
      <c r="G240" s="19">
        <f t="shared" si="93"/>
        <v>-0.13474999999999998</v>
      </c>
      <c r="H240" s="16"/>
      <c r="I240" s="2"/>
      <c r="J240" s="2"/>
      <c r="K240" s="19"/>
      <c r="L240" s="16"/>
      <c r="M240" s="19"/>
      <c r="N240" s="20"/>
      <c r="O240" s="20"/>
      <c r="P240" s="20"/>
      <c r="Q240" s="22"/>
      <c r="R240" s="21"/>
    </row>
    <row r="241" spans="2:18" x14ac:dyDescent="0.25">
      <c r="B241" s="2">
        <v>13</v>
      </c>
      <c r="C241" s="3">
        <v>-0.40500000000000003</v>
      </c>
      <c r="D241" s="3" t="s">
        <v>18</v>
      </c>
      <c r="E241" s="19">
        <f t="shared" si="91"/>
        <v>-0.38200000000000001</v>
      </c>
      <c r="F241" s="16">
        <f t="shared" si="92"/>
        <v>0.5</v>
      </c>
      <c r="G241" s="19">
        <f t="shared" si="93"/>
        <v>-0.191</v>
      </c>
      <c r="H241" s="16"/>
      <c r="I241" s="2"/>
      <c r="J241" s="2"/>
      <c r="K241" s="19"/>
      <c r="L241" s="16"/>
      <c r="M241" s="19"/>
      <c r="N241" s="20"/>
      <c r="O241" s="20"/>
      <c r="P241" s="20"/>
      <c r="Q241" s="22"/>
      <c r="R241" s="21"/>
    </row>
    <row r="242" spans="2:18" x14ac:dyDescent="0.25">
      <c r="B242" s="2">
        <v>13.5</v>
      </c>
      <c r="C242" s="3">
        <v>-0.36</v>
      </c>
      <c r="D242" s="3"/>
      <c r="E242" s="19">
        <f t="shared" si="91"/>
        <v>-0.38250000000000001</v>
      </c>
      <c r="F242" s="16">
        <f t="shared" si="92"/>
        <v>0.5</v>
      </c>
      <c r="G242" s="19">
        <f t="shared" si="93"/>
        <v>-0.19125</v>
      </c>
      <c r="H242" s="16"/>
      <c r="I242" s="2">
        <v>0</v>
      </c>
      <c r="J242" s="3">
        <v>0.40500000000000003</v>
      </c>
      <c r="K242" s="19"/>
      <c r="L242" s="16"/>
      <c r="M242" s="19"/>
      <c r="N242" s="20"/>
      <c r="O242" s="20"/>
      <c r="P242" s="20"/>
      <c r="Q242" s="22"/>
      <c r="R242" s="21"/>
    </row>
    <row r="243" spans="2:18" x14ac:dyDescent="0.25">
      <c r="B243" s="2">
        <v>14</v>
      </c>
      <c r="C243" s="3">
        <v>-0.16600000000000001</v>
      </c>
      <c r="E243" s="19">
        <f t="shared" si="91"/>
        <v>-0.26300000000000001</v>
      </c>
      <c r="F243" s="16">
        <f t="shared" si="92"/>
        <v>0.5</v>
      </c>
      <c r="G243" s="19">
        <f t="shared" si="93"/>
        <v>-0.13150000000000001</v>
      </c>
      <c r="H243" s="16"/>
      <c r="I243" s="2">
        <v>5</v>
      </c>
      <c r="J243" s="3">
        <v>0.40400000000000003</v>
      </c>
      <c r="K243" s="19">
        <f>AVERAGE(J242,J243)</f>
        <v>0.40450000000000003</v>
      </c>
      <c r="L243" s="16">
        <f>I243-I242</f>
        <v>5</v>
      </c>
      <c r="M243" s="19">
        <f t="shared" ref="M243:M248" si="94">L243*K243</f>
        <v>2.0225</v>
      </c>
      <c r="N243" s="24"/>
      <c r="O243" s="24"/>
      <c r="P243" s="24"/>
      <c r="Q243" s="22"/>
      <c r="R243" s="21"/>
    </row>
    <row r="244" spans="2:18" x14ac:dyDescent="0.25">
      <c r="B244" s="2">
        <v>15</v>
      </c>
      <c r="C244" s="3">
        <v>-3.5999999999999997E-2</v>
      </c>
      <c r="D244" s="3"/>
      <c r="E244" s="19">
        <f t="shared" si="91"/>
        <v>-0.10100000000000001</v>
      </c>
      <c r="F244" s="16">
        <f t="shared" si="92"/>
        <v>1</v>
      </c>
      <c r="G244" s="19">
        <f t="shared" si="93"/>
        <v>-0.10100000000000001</v>
      </c>
      <c r="H244" s="16"/>
      <c r="I244" s="2">
        <v>8.8000000000000007</v>
      </c>
      <c r="J244" s="3">
        <v>0.39500000000000002</v>
      </c>
      <c r="K244" s="19">
        <f t="shared" ref="K244:K248" si="95">AVERAGE(J243,J244)</f>
        <v>0.39950000000000002</v>
      </c>
      <c r="L244" s="16">
        <f t="shared" ref="L244:L248" si="96">I244-I243</f>
        <v>3.8000000000000007</v>
      </c>
      <c r="M244" s="19">
        <f t="shared" si="94"/>
        <v>1.5181000000000004</v>
      </c>
      <c r="N244" s="20"/>
      <c r="O244" s="20"/>
      <c r="P244" s="20"/>
      <c r="Q244" s="22"/>
      <c r="R244" s="21"/>
    </row>
    <row r="245" spans="2:18" x14ac:dyDescent="0.25">
      <c r="B245" s="2">
        <v>16</v>
      </c>
      <c r="C245" s="3">
        <v>0.185</v>
      </c>
      <c r="D245" s="3" t="s">
        <v>19</v>
      </c>
      <c r="E245" s="19">
        <f t="shared" si="91"/>
        <v>7.4499999999999997E-2</v>
      </c>
      <c r="F245" s="16">
        <f t="shared" si="92"/>
        <v>1</v>
      </c>
      <c r="G245" s="19">
        <f t="shared" si="93"/>
        <v>7.4499999999999997E-2</v>
      </c>
      <c r="H245" s="1"/>
      <c r="I245" s="81">
        <f>I244+(J244-J245)*1.5</f>
        <v>11.642500000000002</v>
      </c>
      <c r="J245" s="82">
        <v>-1.5</v>
      </c>
      <c r="K245" s="19">
        <f t="shared" si="95"/>
        <v>-0.55249999999999999</v>
      </c>
      <c r="L245" s="16">
        <f t="shared" si="96"/>
        <v>2.8425000000000011</v>
      </c>
      <c r="M245" s="19">
        <f t="shared" si="94"/>
        <v>-1.5704812500000005</v>
      </c>
      <c r="N245" s="24"/>
      <c r="O245" s="24"/>
      <c r="P245" s="24"/>
      <c r="Q245" s="22"/>
      <c r="R245" s="21"/>
    </row>
    <row r="246" spans="2:18" x14ac:dyDescent="0.25">
      <c r="B246" s="2">
        <v>20</v>
      </c>
      <c r="C246" s="3">
        <v>0.19</v>
      </c>
      <c r="D246" s="3"/>
      <c r="E246" s="19">
        <f t="shared" si="91"/>
        <v>0.1875</v>
      </c>
      <c r="F246" s="16">
        <f t="shared" si="92"/>
        <v>4</v>
      </c>
      <c r="G246" s="19">
        <f t="shared" si="93"/>
        <v>0.75</v>
      </c>
      <c r="H246" s="1"/>
      <c r="I246" s="86">
        <f>I245+1.5</f>
        <v>13.142500000000002</v>
      </c>
      <c r="J246" s="87">
        <f>J245</f>
        <v>-1.5</v>
      </c>
      <c r="K246" s="19">
        <f t="shared" si="95"/>
        <v>-1.5</v>
      </c>
      <c r="L246" s="16">
        <f t="shared" si="96"/>
        <v>1.5</v>
      </c>
      <c r="M246" s="19">
        <f t="shared" si="94"/>
        <v>-2.25</v>
      </c>
      <c r="N246" s="24"/>
      <c r="O246" s="24"/>
      <c r="P246" s="24"/>
      <c r="Q246" s="22"/>
      <c r="R246" s="21"/>
    </row>
    <row r="247" spans="2:18" x14ac:dyDescent="0.25">
      <c r="B247" s="2">
        <v>25</v>
      </c>
      <c r="C247" s="3">
        <v>0.19500000000000001</v>
      </c>
      <c r="D247" s="3" t="s">
        <v>24</v>
      </c>
      <c r="E247" s="19">
        <f t="shared" si="91"/>
        <v>0.1925</v>
      </c>
      <c r="F247" s="16">
        <f t="shared" si="92"/>
        <v>5</v>
      </c>
      <c r="G247" s="19">
        <f t="shared" si="93"/>
        <v>0.96250000000000002</v>
      </c>
      <c r="H247" s="1"/>
      <c r="I247" s="81">
        <f>I246+1.5</f>
        <v>14.642500000000002</v>
      </c>
      <c r="J247" s="82">
        <f>J245</f>
        <v>-1.5</v>
      </c>
      <c r="K247" s="19">
        <f t="shared" si="95"/>
        <v>-1.5</v>
      </c>
      <c r="L247" s="16">
        <f t="shared" si="96"/>
        <v>1.5</v>
      </c>
      <c r="M247" s="19">
        <f t="shared" si="94"/>
        <v>-2.25</v>
      </c>
      <c r="N247" s="20"/>
      <c r="O247" s="20"/>
      <c r="P247" s="20"/>
      <c r="R247" s="21"/>
    </row>
    <row r="248" spans="2:18" x14ac:dyDescent="0.25">
      <c r="B248" s="2"/>
      <c r="C248" s="3"/>
      <c r="E248" s="19"/>
      <c r="F248" s="16"/>
      <c r="G248" s="19"/>
      <c r="H248" s="1"/>
      <c r="I248" s="81">
        <f>I247+(J248-J247)*1.5</f>
        <v>17.162500000000001</v>
      </c>
      <c r="J248" s="85">
        <v>0.18</v>
      </c>
      <c r="K248" s="19">
        <f t="shared" si="95"/>
        <v>-0.66</v>
      </c>
      <c r="L248" s="16">
        <f t="shared" si="96"/>
        <v>2.5199999999999996</v>
      </c>
      <c r="M248" s="19">
        <f t="shared" si="94"/>
        <v>-1.6631999999999998</v>
      </c>
      <c r="N248" s="20"/>
      <c r="O248" s="20"/>
      <c r="P248" s="20"/>
      <c r="R248" s="21"/>
    </row>
    <row r="249" spans="2:18" x14ac:dyDescent="0.25">
      <c r="B249" s="2"/>
      <c r="C249" s="3"/>
      <c r="D249" s="3"/>
      <c r="E249" s="19"/>
      <c r="F249" s="16"/>
      <c r="G249" s="19"/>
      <c r="H249" s="1"/>
      <c r="I249" s="2">
        <v>20</v>
      </c>
      <c r="J249" s="3">
        <v>0.19</v>
      </c>
      <c r="K249" s="19">
        <f t="shared" ref="K249:K250" si="97">AVERAGE(J248,J249)</f>
        <v>0.185</v>
      </c>
      <c r="L249" s="16">
        <f t="shared" ref="L249:L250" si="98">I249-I248</f>
        <v>2.8374999999999986</v>
      </c>
      <c r="M249" s="19">
        <f t="shared" ref="M249:M250" si="99">L249*K249</f>
        <v>0.52493749999999972</v>
      </c>
      <c r="N249" s="20"/>
      <c r="O249" s="20"/>
      <c r="P249" s="20"/>
      <c r="R249" s="21"/>
    </row>
    <row r="250" spans="2:18" x14ac:dyDescent="0.25">
      <c r="B250" s="17"/>
      <c r="C250" s="44"/>
      <c r="D250" s="44"/>
      <c r="E250" s="19"/>
      <c r="F250" s="16"/>
      <c r="G250" s="19"/>
      <c r="I250" s="2">
        <v>25</v>
      </c>
      <c r="J250" s="3">
        <v>0.19500000000000001</v>
      </c>
      <c r="K250" s="19">
        <f t="shared" si="97"/>
        <v>0.1925</v>
      </c>
      <c r="L250" s="16">
        <f t="shared" si="98"/>
        <v>5</v>
      </c>
      <c r="M250" s="19">
        <f t="shared" si="99"/>
        <v>0.96250000000000002</v>
      </c>
      <c r="N250" s="20"/>
      <c r="O250" s="20"/>
      <c r="P250" s="20"/>
      <c r="R250" s="21"/>
    </row>
    <row r="251" spans="2:18" x14ac:dyDescent="0.25">
      <c r="B251" s="17"/>
      <c r="C251" s="44"/>
      <c r="D251" s="44"/>
      <c r="E251" s="19"/>
      <c r="F251" s="16"/>
      <c r="G251" s="19"/>
      <c r="I251" s="17"/>
      <c r="J251" s="17"/>
      <c r="K251" s="19"/>
      <c r="L251" s="16"/>
      <c r="M251" s="19"/>
      <c r="O251" s="24"/>
      <c r="P251" s="24"/>
    </row>
    <row r="252" spans="2:18" x14ac:dyDescent="0.25">
      <c r="B252" s="17"/>
      <c r="C252" s="44"/>
      <c r="D252" s="3"/>
      <c r="E252" s="19"/>
      <c r="F252" s="16"/>
      <c r="G252" s="19"/>
      <c r="I252" s="17"/>
      <c r="J252" s="17"/>
      <c r="K252" s="19"/>
      <c r="L252" s="16"/>
      <c r="M252" s="19"/>
      <c r="O252" s="14"/>
      <c r="P252" s="14"/>
    </row>
    <row r="253" spans="2:18" x14ac:dyDescent="0.25">
      <c r="B253" s="17"/>
      <c r="C253" s="44"/>
      <c r="D253" s="44"/>
      <c r="E253" s="19"/>
      <c r="F253" s="16"/>
      <c r="G253" s="19"/>
      <c r="I253" s="17"/>
      <c r="J253" s="17"/>
      <c r="K253" s="19"/>
      <c r="L253" s="16"/>
      <c r="M253" s="19"/>
      <c r="O253" s="14"/>
      <c r="P253" s="14"/>
    </row>
    <row r="254" spans="2:18" x14ac:dyDescent="0.25">
      <c r="B254" s="17"/>
      <c r="C254" s="44"/>
      <c r="D254" s="44"/>
      <c r="E254" s="19"/>
      <c r="F254" s="16"/>
      <c r="G254" s="19"/>
      <c r="H254" s="19"/>
      <c r="I254" s="17"/>
      <c r="J254" s="17"/>
      <c r="K254" s="19"/>
      <c r="L254" s="16"/>
      <c r="M254" s="19"/>
      <c r="N254" s="14"/>
      <c r="O254" s="14"/>
      <c r="P254" s="14"/>
    </row>
    <row r="255" spans="2:18" x14ac:dyDescent="0.25">
      <c r="B255" s="17"/>
      <c r="C255" s="44"/>
      <c r="D255" s="44"/>
      <c r="E255" s="19"/>
      <c r="F255" s="16"/>
      <c r="G255" s="19"/>
      <c r="H255" s="19"/>
      <c r="I255" s="17"/>
      <c r="J255" s="17"/>
      <c r="K255" s="19"/>
      <c r="L255" s="16">
        <f>SUM(L236:L254)</f>
        <v>25</v>
      </c>
      <c r="M255" s="19">
        <f>SUM(M237:M254)</f>
        <v>-2.7056437500000001</v>
      </c>
      <c r="N255" s="14"/>
      <c r="O255" s="14"/>
      <c r="P255" s="14"/>
    </row>
    <row r="256" spans="2:18" x14ac:dyDescent="0.25">
      <c r="B256" s="17"/>
      <c r="C256" s="44"/>
      <c r="D256" s="44"/>
      <c r="E256" s="19"/>
      <c r="F256" s="16"/>
      <c r="G256" s="19"/>
      <c r="H256" s="19"/>
      <c r="I256" s="17"/>
      <c r="J256" s="17"/>
      <c r="K256" s="19"/>
      <c r="L256" s="16"/>
      <c r="M256" s="19"/>
      <c r="N256" s="14"/>
      <c r="O256" s="14"/>
      <c r="P256" s="14"/>
    </row>
    <row r="257" spans="2:18" ht="15" x14ac:dyDescent="0.25">
      <c r="B257" s="13"/>
      <c r="C257" s="30"/>
      <c r="D257" s="30"/>
      <c r="E257" s="13"/>
      <c r="F257" s="26">
        <f>SUM(F236:F256)</f>
        <v>25</v>
      </c>
      <c r="G257" s="27">
        <f>SUM(G236:G256)</f>
        <v>5.15</v>
      </c>
      <c r="H257" s="19"/>
      <c r="I257" s="19"/>
      <c r="J257" s="13"/>
      <c r="K257" s="13"/>
      <c r="L257" s="29"/>
      <c r="M257" s="30"/>
      <c r="N257" s="14"/>
      <c r="O257" s="14"/>
      <c r="P257" s="14"/>
    </row>
    <row r="258" spans="2:18" ht="15" x14ac:dyDescent="0.25">
      <c r="B258" s="13"/>
      <c r="C258" s="30"/>
      <c r="D258" s="30"/>
      <c r="E258" s="13"/>
      <c r="F258" s="16"/>
      <c r="G258" s="19"/>
      <c r="H258" s="160" t="s">
        <v>10</v>
      </c>
      <c r="I258" s="160"/>
      <c r="J258" s="19">
        <f>G257</f>
        <v>5.15</v>
      </c>
      <c r="K258" s="19" t="s">
        <v>11</v>
      </c>
      <c r="L258" s="16">
        <f>M255</f>
        <v>-2.7056437500000001</v>
      </c>
      <c r="M258" s="19">
        <f>J258-L258</f>
        <v>7.8556437500000005</v>
      </c>
      <c r="N258" s="24"/>
      <c r="O258" s="14"/>
      <c r="P258" s="14"/>
    </row>
    <row r="259" spans="2:18" ht="15" x14ac:dyDescent="0.25">
      <c r="B259" s="1" t="s">
        <v>7</v>
      </c>
      <c r="C259" s="1"/>
      <c r="D259" s="152">
        <v>0.7</v>
      </c>
      <c r="E259" s="152"/>
      <c r="J259" s="13"/>
      <c r="K259" s="13"/>
      <c r="L259" s="13"/>
      <c r="M259" s="13"/>
      <c r="N259" s="14"/>
      <c r="O259" s="14"/>
      <c r="P259" s="14"/>
    </row>
    <row r="260" spans="2:18" x14ac:dyDescent="0.25">
      <c r="B260" s="150" t="s">
        <v>8</v>
      </c>
      <c r="C260" s="150"/>
      <c r="D260" s="150"/>
      <c r="E260" s="150"/>
      <c r="F260" s="150"/>
      <c r="G260" s="150"/>
      <c r="H260" s="5" t="s">
        <v>5</v>
      </c>
      <c r="I260" s="150" t="s">
        <v>9</v>
      </c>
      <c r="J260" s="150"/>
      <c r="K260" s="150"/>
      <c r="L260" s="150"/>
      <c r="M260" s="150"/>
      <c r="N260" s="15"/>
      <c r="O260" s="15"/>
      <c r="P260" s="20">
        <f>I272-I270</f>
        <v>3</v>
      </c>
    </row>
    <row r="261" spans="2:18" x14ac:dyDescent="0.25">
      <c r="B261" s="2">
        <v>0</v>
      </c>
      <c r="C261" s="3">
        <v>0.215</v>
      </c>
      <c r="D261" s="3" t="s">
        <v>24</v>
      </c>
      <c r="E261" s="16"/>
      <c r="F261" s="16"/>
      <c r="G261" s="16"/>
      <c r="H261" s="16"/>
      <c r="I261" s="17"/>
      <c r="J261" s="18"/>
      <c r="K261" s="19"/>
      <c r="L261" s="16"/>
      <c r="M261" s="19"/>
      <c r="N261" s="20"/>
      <c r="O261" s="20"/>
      <c r="P261" s="20"/>
      <c r="R261" s="21"/>
    </row>
    <row r="262" spans="2:18" x14ac:dyDescent="0.25">
      <c r="B262" s="2">
        <v>5</v>
      </c>
      <c r="C262" s="3">
        <v>0.21</v>
      </c>
      <c r="D262" s="3"/>
      <c r="E262" s="19">
        <f>(C261+C262)/2</f>
        <v>0.21249999999999999</v>
      </c>
      <c r="F262" s="16">
        <f>B262-B261</f>
        <v>5</v>
      </c>
      <c r="G262" s="19">
        <f>E262*F262</f>
        <v>1.0625</v>
      </c>
      <c r="H262" s="16"/>
      <c r="I262" s="2"/>
      <c r="J262" s="2"/>
      <c r="K262" s="19"/>
      <c r="L262" s="16"/>
      <c r="M262" s="19"/>
      <c r="N262" s="20"/>
      <c r="O262" s="20"/>
      <c r="P262" s="20"/>
      <c r="Q262" s="22"/>
      <c r="R262" s="21"/>
    </row>
    <row r="263" spans="2:18" x14ac:dyDescent="0.25">
      <c r="B263" s="2">
        <v>10</v>
      </c>
      <c r="C263" s="3">
        <v>0.20499999999999999</v>
      </c>
      <c r="D263" s="3" t="s">
        <v>17</v>
      </c>
      <c r="E263" s="19">
        <f t="shared" ref="E263:E275" si="100">(C262+C263)/2</f>
        <v>0.20749999999999999</v>
      </c>
      <c r="F263" s="16">
        <f t="shared" ref="F263:F275" si="101">B263-B262</f>
        <v>5</v>
      </c>
      <c r="G263" s="19">
        <f t="shared" ref="G263:G275" si="102">E263*F263</f>
        <v>1.0374999999999999</v>
      </c>
      <c r="H263" s="16"/>
      <c r="I263" s="2"/>
      <c r="J263" s="2"/>
      <c r="K263" s="19"/>
      <c r="L263" s="16"/>
      <c r="M263" s="19"/>
      <c r="N263" s="20"/>
      <c r="O263" s="20"/>
      <c r="P263" s="20"/>
      <c r="Q263" s="22"/>
      <c r="R263" s="21"/>
    </row>
    <row r="264" spans="2:18" x14ac:dyDescent="0.25">
      <c r="B264" s="2">
        <v>11</v>
      </c>
      <c r="C264" s="3">
        <v>-0.01</v>
      </c>
      <c r="D264" s="3"/>
      <c r="E264" s="19">
        <f t="shared" si="100"/>
        <v>9.7499999999999989E-2</v>
      </c>
      <c r="F264" s="16">
        <f t="shared" si="101"/>
        <v>1</v>
      </c>
      <c r="G264" s="19">
        <f t="shared" si="102"/>
        <v>9.7499999999999989E-2</v>
      </c>
      <c r="H264" s="16"/>
      <c r="I264" s="2"/>
      <c r="J264" s="2"/>
      <c r="K264" s="19"/>
      <c r="L264" s="16"/>
      <c r="M264" s="19"/>
      <c r="N264" s="20"/>
      <c r="O264" s="20"/>
      <c r="P264" s="20"/>
      <c r="Q264" s="22"/>
      <c r="R264" s="21"/>
    </row>
    <row r="265" spans="2:18" x14ac:dyDescent="0.25">
      <c r="B265" s="2">
        <v>12</v>
      </c>
      <c r="C265" s="3">
        <v>-0.14000000000000001</v>
      </c>
      <c r="D265" s="3"/>
      <c r="E265" s="19">
        <f t="shared" si="100"/>
        <v>-7.5000000000000011E-2</v>
      </c>
      <c r="F265" s="16">
        <f t="shared" si="101"/>
        <v>1</v>
      </c>
      <c r="G265" s="19">
        <f t="shared" si="102"/>
        <v>-7.5000000000000011E-2</v>
      </c>
      <c r="H265" s="16"/>
      <c r="I265" s="2"/>
      <c r="J265" s="2"/>
      <c r="K265" s="19"/>
      <c r="L265" s="16"/>
      <c r="M265" s="19"/>
      <c r="N265" s="20"/>
      <c r="O265" s="20"/>
      <c r="P265" s="20"/>
      <c r="Q265" s="22"/>
      <c r="R265" s="21"/>
    </row>
    <row r="266" spans="2:18" x14ac:dyDescent="0.25">
      <c r="B266" s="2">
        <v>12.5</v>
      </c>
      <c r="C266" s="3">
        <v>-0.29599999999999999</v>
      </c>
      <c r="D266" s="3"/>
      <c r="E266" s="19">
        <f t="shared" si="100"/>
        <v>-0.218</v>
      </c>
      <c r="F266" s="16">
        <f t="shared" si="101"/>
        <v>0.5</v>
      </c>
      <c r="G266" s="19">
        <f t="shared" si="102"/>
        <v>-0.109</v>
      </c>
      <c r="H266" s="16"/>
      <c r="I266" s="2"/>
      <c r="J266" s="2"/>
      <c r="K266" s="19"/>
      <c r="L266" s="16"/>
      <c r="M266" s="19"/>
      <c r="N266" s="20"/>
      <c r="O266" s="20"/>
      <c r="P266" s="20"/>
      <c r="Q266" s="22"/>
      <c r="R266" s="21"/>
    </row>
    <row r="267" spans="2:18" x14ac:dyDescent="0.25">
      <c r="B267" s="2">
        <v>13</v>
      </c>
      <c r="C267" s="3">
        <v>-0.35499999999999998</v>
      </c>
      <c r="D267" s="3" t="s">
        <v>18</v>
      </c>
      <c r="E267" s="19">
        <f t="shared" si="100"/>
        <v>-0.32550000000000001</v>
      </c>
      <c r="F267" s="16">
        <f t="shared" si="101"/>
        <v>0.5</v>
      </c>
      <c r="G267" s="19">
        <f t="shared" si="102"/>
        <v>-0.16275000000000001</v>
      </c>
      <c r="H267" s="16"/>
      <c r="I267" s="2">
        <v>0</v>
      </c>
      <c r="J267" s="3">
        <v>0.215</v>
      </c>
      <c r="K267" s="19"/>
      <c r="L267" s="16"/>
      <c r="M267" s="19"/>
      <c r="N267" s="20"/>
      <c r="O267" s="20"/>
      <c r="P267" s="20"/>
      <c r="Q267" s="22"/>
      <c r="R267" s="21"/>
    </row>
    <row r="268" spans="2:18" x14ac:dyDescent="0.25">
      <c r="B268" s="2">
        <v>13.5</v>
      </c>
      <c r="C268" s="3">
        <v>-0.30099999999999999</v>
      </c>
      <c r="E268" s="19">
        <f t="shared" si="100"/>
        <v>-0.32799999999999996</v>
      </c>
      <c r="F268" s="16">
        <f t="shared" si="101"/>
        <v>0.5</v>
      </c>
      <c r="G268" s="19">
        <f t="shared" si="102"/>
        <v>-0.16399999999999998</v>
      </c>
      <c r="H268" s="16"/>
      <c r="I268" s="2">
        <v>5</v>
      </c>
      <c r="J268" s="3">
        <v>0.21</v>
      </c>
      <c r="K268" s="19">
        <f t="shared" ref="K268:K270" si="103">AVERAGE(J267,J268)</f>
        <v>0.21249999999999999</v>
      </c>
      <c r="L268" s="16">
        <f t="shared" ref="L268:L270" si="104">I268-I267</f>
        <v>5</v>
      </c>
      <c r="M268" s="19">
        <f t="shared" ref="M268:M270" si="105">L268*K268</f>
        <v>1.0625</v>
      </c>
      <c r="N268" s="20"/>
      <c r="O268" s="20"/>
      <c r="P268" s="20"/>
      <c r="Q268" s="22"/>
      <c r="R268" s="21"/>
    </row>
    <row r="269" spans="2:18" x14ac:dyDescent="0.25">
      <c r="B269" s="2">
        <v>14</v>
      </c>
      <c r="C269" s="3">
        <v>-0.115</v>
      </c>
      <c r="D269" s="3"/>
      <c r="E269" s="19">
        <f t="shared" si="100"/>
        <v>-0.20799999999999999</v>
      </c>
      <c r="F269" s="16">
        <f t="shared" si="101"/>
        <v>0.5</v>
      </c>
      <c r="G269" s="19">
        <f t="shared" si="102"/>
        <v>-0.104</v>
      </c>
      <c r="H269" s="16"/>
      <c r="I269" s="2">
        <v>6.5</v>
      </c>
      <c r="J269" s="3">
        <v>0.20499999999999999</v>
      </c>
      <c r="K269" s="19">
        <f t="shared" si="103"/>
        <v>0.20749999999999999</v>
      </c>
      <c r="L269" s="16">
        <f t="shared" si="104"/>
        <v>1.5</v>
      </c>
      <c r="M269" s="19">
        <f t="shared" si="105"/>
        <v>0.31124999999999997</v>
      </c>
      <c r="N269" s="24"/>
      <c r="O269" s="24"/>
      <c r="P269" s="24"/>
      <c r="Q269" s="22"/>
      <c r="R269" s="21"/>
    </row>
    <row r="270" spans="2:18" x14ac:dyDescent="0.25">
      <c r="B270" s="2">
        <v>15</v>
      </c>
      <c r="C270" s="3">
        <v>-0.01</v>
      </c>
      <c r="D270" s="3"/>
      <c r="E270" s="19">
        <f t="shared" si="100"/>
        <v>-6.25E-2</v>
      </c>
      <c r="F270" s="16">
        <f t="shared" si="101"/>
        <v>1</v>
      </c>
      <c r="G270" s="19">
        <f t="shared" si="102"/>
        <v>-6.25E-2</v>
      </c>
      <c r="H270" s="16"/>
      <c r="I270" s="81">
        <f>I269+(J269-J270)*1.5</f>
        <v>9.057500000000001</v>
      </c>
      <c r="J270" s="82">
        <v>-1.5</v>
      </c>
      <c r="K270" s="19">
        <f t="shared" si="103"/>
        <v>-0.64749999999999996</v>
      </c>
      <c r="L270" s="16">
        <f t="shared" si="104"/>
        <v>2.557500000000001</v>
      </c>
      <c r="M270" s="19">
        <f t="shared" si="105"/>
        <v>-1.6559812500000006</v>
      </c>
      <c r="N270" s="20"/>
      <c r="O270" s="20"/>
      <c r="P270" s="20"/>
      <c r="Q270" s="22"/>
      <c r="R270" s="21"/>
    </row>
    <row r="271" spans="2:18" x14ac:dyDescent="0.25">
      <c r="B271" s="2">
        <v>16</v>
      </c>
      <c r="C271" s="3">
        <v>1.8340000000000001</v>
      </c>
      <c r="D271" s="3" t="s">
        <v>19</v>
      </c>
      <c r="E271" s="19">
        <f t="shared" si="100"/>
        <v>0.91200000000000003</v>
      </c>
      <c r="F271" s="16">
        <f t="shared" si="101"/>
        <v>1</v>
      </c>
      <c r="G271" s="19">
        <f t="shared" si="102"/>
        <v>0.91200000000000003</v>
      </c>
      <c r="H271" s="1"/>
      <c r="I271" s="86">
        <f>I270+1.5</f>
        <v>10.557500000000001</v>
      </c>
      <c r="J271" s="87">
        <f>J270</f>
        <v>-1.5</v>
      </c>
      <c r="K271" s="19">
        <f t="shared" ref="K271:K276" si="106">AVERAGE(J270,J271)</f>
        <v>-1.5</v>
      </c>
      <c r="L271" s="16">
        <f t="shared" ref="L271:L276" si="107">I271-I270</f>
        <v>1.5</v>
      </c>
      <c r="M271" s="19">
        <f t="shared" ref="M271:M276" si="108">L271*K271</f>
        <v>-2.25</v>
      </c>
      <c r="N271" s="24"/>
      <c r="O271" s="24"/>
      <c r="P271" s="24"/>
      <c r="Q271" s="22"/>
      <c r="R271" s="21"/>
    </row>
    <row r="272" spans="2:18" x14ac:dyDescent="0.25">
      <c r="B272" s="2">
        <v>17</v>
      </c>
      <c r="C272" s="3">
        <v>1.7450000000000001</v>
      </c>
      <c r="D272" s="3"/>
      <c r="E272" s="19">
        <f t="shared" si="100"/>
        <v>1.7895000000000001</v>
      </c>
      <c r="F272" s="16">
        <f t="shared" si="101"/>
        <v>1</v>
      </c>
      <c r="G272" s="19">
        <f t="shared" si="102"/>
        <v>1.7895000000000001</v>
      </c>
      <c r="H272" s="1"/>
      <c r="I272" s="81">
        <f>I271+1.5</f>
        <v>12.057500000000001</v>
      </c>
      <c r="J272" s="82">
        <f>J270</f>
        <v>-1.5</v>
      </c>
      <c r="K272" s="19">
        <f t="shared" si="106"/>
        <v>-1.5</v>
      </c>
      <c r="L272" s="16">
        <f t="shared" si="107"/>
        <v>1.5</v>
      </c>
      <c r="M272" s="19">
        <f t="shared" si="108"/>
        <v>-2.25</v>
      </c>
      <c r="N272" s="24"/>
      <c r="O272" s="24"/>
      <c r="P272" s="24"/>
      <c r="Q272" s="22"/>
      <c r="R272" s="21"/>
    </row>
    <row r="273" spans="2:18" x14ac:dyDescent="0.25">
      <c r="B273" s="2">
        <v>18</v>
      </c>
      <c r="C273" s="3">
        <v>0.34499999999999997</v>
      </c>
      <c r="E273" s="19">
        <f t="shared" si="100"/>
        <v>1.0449999999999999</v>
      </c>
      <c r="F273" s="16">
        <f t="shared" si="101"/>
        <v>1</v>
      </c>
      <c r="G273" s="19">
        <f t="shared" si="102"/>
        <v>1.0449999999999999</v>
      </c>
      <c r="H273" s="1"/>
      <c r="I273" s="81">
        <f>I272+(J273-J272)*1.5</f>
        <v>14.157500000000001</v>
      </c>
      <c r="J273" s="85">
        <v>-0.1</v>
      </c>
      <c r="K273" s="19">
        <f t="shared" si="106"/>
        <v>-0.8</v>
      </c>
      <c r="L273" s="16">
        <f t="shared" si="107"/>
        <v>2.0999999999999996</v>
      </c>
      <c r="M273" s="19">
        <f t="shared" si="108"/>
        <v>-1.6799999999999997</v>
      </c>
      <c r="N273" s="20"/>
      <c r="O273" s="20"/>
      <c r="P273" s="20"/>
      <c r="R273" s="21"/>
    </row>
    <row r="274" spans="2:18" x14ac:dyDescent="0.25">
      <c r="B274" s="2">
        <v>25</v>
      </c>
      <c r="C274" s="3">
        <v>0.34</v>
      </c>
      <c r="D274" s="3"/>
      <c r="E274" s="19">
        <f t="shared" si="100"/>
        <v>0.34250000000000003</v>
      </c>
      <c r="F274" s="16">
        <f t="shared" si="101"/>
        <v>7</v>
      </c>
      <c r="G274" s="19">
        <f t="shared" si="102"/>
        <v>2.3975</v>
      </c>
      <c r="H274" s="1"/>
      <c r="I274" s="2">
        <v>15</v>
      </c>
      <c r="J274" s="3">
        <v>-0.01</v>
      </c>
      <c r="K274" s="19">
        <f t="shared" si="106"/>
        <v>-5.5E-2</v>
      </c>
      <c r="L274" s="16">
        <f t="shared" si="107"/>
        <v>0.84249999999999936</v>
      </c>
      <c r="M274" s="19">
        <f t="shared" si="108"/>
        <v>-4.6337499999999962E-2</v>
      </c>
      <c r="N274" s="20"/>
      <c r="O274" s="20"/>
      <c r="P274" s="20"/>
      <c r="R274" s="21"/>
    </row>
    <row r="275" spans="2:18" x14ac:dyDescent="0.25">
      <c r="B275" s="2">
        <v>30</v>
      </c>
      <c r="C275" s="3">
        <v>0.33400000000000002</v>
      </c>
      <c r="D275" s="3" t="s">
        <v>24</v>
      </c>
      <c r="E275" s="19">
        <f t="shared" si="100"/>
        <v>0.33700000000000002</v>
      </c>
      <c r="F275" s="16">
        <f t="shared" si="101"/>
        <v>5</v>
      </c>
      <c r="G275" s="19">
        <f t="shared" si="102"/>
        <v>1.6850000000000001</v>
      </c>
      <c r="H275" s="1"/>
      <c r="I275" s="2">
        <v>16</v>
      </c>
      <c r="J275" s="3">
        <v>1.8340000000000001</v>
      </c>
      <c r="K275" s="19">
        <f t="shared" si="106"/>
        <v>0.91200000000000003</v>
      </c>
      <c r="L275" s="16">
        <f t="shared" si="107"/>
        <v>1</v>
      </c>
      <c r="M275" s="19">
        <f t="shared" si="108"/>
        <v>0.91200000000000003</v>
      </c>
      <c r="N275" s="20"/>
      <c r="O275" s="20"/>
      <c r="P275" s="20"/>
      <c r="R275" s="21"/>
    </row>
    <row r="276" spans="2:18" x14ac:dyDescent="0.25">
      <c r="B276" s="17"/>
      <c r="C276" s="44"/>
      <c r="D276" s="44"/>
      <c r="E276" s="19"/>
      <c r="F276" s="16"/>
      <c r="G276" s="19"/>
      <c r="I276" s="2">
        <v>17</v>
      </c>
      <c r="J276" s="3">
        <v>1.7450000000000001</v>
      </c>
      <c r="K276" s="19">
        <f t="shared" si="106"/>
        <v>1.7895000000000001</v>
      </c>
      <c r="L276" s="16">
        <f t="shared" si="107"/>
        <v>1</v>
      </c>
      <c r="M276" s="19">
        <f t="shared" si="108"/>
        <v>1.7895000000000001</v>
      </c>
      <c r="N276" s="20"/>
      <c r="O276" s="20"/>
      <c r="P276" s="20"/>
      <c r="R276" s="21"/>
    </row>
    <row r="277" spans="2:18" x14ac:dyDescent="0.25">
      <c r="B277" s="17"/>
      <c r="C277" s="44"/>
      <c r="E277" s="19"/>
      <c r="F277" s="16"/>
      <c r="G277" s="19"/>
      <c r="I277" s="2">
        <v>18</v>
      </c>
      <c r="J277" s="3">
        <v>0.34499999999999997</v>
      </c>
      <c r="K277" s="19">
        <f t="shared" ref="K277:K278" si="109">AVERAGE(J276,J277)</f>
        <v>1.0449999999999999</v>
      </c>
      <c r="L277" s="16">
        <f t="shared" ref="L277:L278" si="110">I277-I276</f>
        <v>1</v>
      </c>
      <c r="M277" s="19">
        <f t="shared" ref="M277:M278" si="111">L277*K277</f>
        <v>1.0449999999999999</v>
      </c>
      <c r="O277" s="24"/>
      <c r="P277" s="24"/>
    </row>
    <row r="278" spans="2:18" x14ac:dyDescent="0.25">
      <c r="B278" s="17"/>
      <c r="C278" s="44"/>
      <c r="D278" s="44"/>
      <c r="E278" s="19"/>
      <c r="F278" s="16"/>
      <c r="G278" s="19"/>
      <c r="I278" s="2">
        <v>25</v>
      </c>
      <c r="J278" s="3">
        <v>0.34</v>
      </c>
      <c r="K278" s="19">
        <f t="shared" si="109"/>
        <v>0.34250000000000003</v>
      </c>
      <c r="L278" s="16">
        <f t="shared" si="110"/>
        <v>7</v>
      </c>
      <c r="M278" s="19">
        <f t="shared" si="111"/>
        <v>2.3975</v>
      </c>
      <c r="O278" s="14"/>
      <c r="P278" s="14"/>
    </row>
    <row r="279" spans="2:18" x14ac:dyDescent="0.25">
      <c r="B279" s="17"/>
      <c r="C279" s="44"/>
      <c r="D279" s="44"/>
      <c r="E279" s="19"/>
      <c r="F279" s="16"/>
      <c r="G279" s="19"/>
      <c r="I279" s="2">
        <v>30</v>
      </c>
      <c r="J279" s="3">
        <v>0.33400000000000002</v>
      </c>
      <c r="K279" s="19">
        <f t="shared" ref="K279" si="112">AVERAGE(J278,J279)</f>
        <v>0.33700000000000002</v>
      </c>
      <c r="L279" s="16">
        <f t="shared" ref="L279" si="113">I279-I278</f>
        <v>5</v>
      </c>
      <c r="M279" s="19">
        <f t="shared" ref="M279" si="114">L279*K279</f>
        <v>1.6850000000000001</v>
      </c>
      <c r="O279" s="14"/>
      <c r="P279" s="14"/>
    </row>
    <row r="280" spans="2:18" x14ac:dyDescent="0.25">
      <c r="B280" s="17"/>
      <c r="C280" s="44"/>
      <c r="D280" s="44"/>
      <c r="E280" s="19"/>
      <c r="F280" s="16"/>
      <c r="G280" s="19"/>
      <c r="H280" s="19"/>
      <c r="I280" s="17"/>
      <c r="J280" s="17"/>
      <c r="K280" s="19"/>
      <c r="L280" s="16"/>
      <c r="M280" s="19"/>
      <c r="N280" s="14"/>
      <c r="O280" s="14"/>
      <c r="P280" s="14"/>
    </row>
    <row r="281" spans="2:18" x14ac:dyDescent="0.25">
      <c r="B281" s="17"/>
      <c r="C281" s="44"/>
      <c r="D281" s="44"/>
      <c r="E281" s="19"/>
      <c r="F281" s="16"/>
      <c r="G281" s="19"/>
      <c r="H281" s="19"/>
      <c r="I281" s="17"/>
      <c r="J281" s="17"/>
      <c r="K281" s="19"/>
      <c r="L281" s="16">
        <f>SUM(L262:L280)</f>
        <v>30</v>
      </c>
      <c r="M281" s="19">
        <f>SUM(M263:M280)</f>
        <v>1.3204312499999999</v>
      </c>
      <c r="N281" s="14"/>
      <c r="O281" s="14"/>
      <c r="P281" s="14"/>
    </row>
    <row r="282" spans="2:18" x14ac:dyDescent="0.25">
      <c r="B282" s="17"/>
      <c r="C282" s="44"/>
      <c r="D282" s="44"/>
      <c r="E282" s="19"/>
      <c r="F282" s="16"/>
      <c r="G282" s="19"/>
      <c r="H282" s="19"/>
      <c r="I282" s="17"/>
      <c r="J282" s="17"/>
      <c r="K282" s="19"/>
      <c r="L282" s="16"/>
      <c r="M282" s="19"/>
      <c r="N282" s="14"/>
      <c r="O282" s="14"/>
      <c r="P282" s="14"/>
    </row>
    <row r="283" spans="2:18" ht="15" x14ac:dyDescent="0.25">
      <c r="B283" s="13"/>
      <c r="C283" s="30"/>
      <c r="D283" s="30"/>
      <c r="E283" s="13"/>
      <c r="F283" s="26">
        <f>SUM(F262:F282)</f>
        <v>30</v>
      </c>
      <c r="G283" s="27">
        <f>SUM(G262:G282)</f>
        <v>9.3492499999999996</v>
      </c>
      <c r="H283" s="19"/>
      <c r="I283" s="19"/>
      <c r="J283" s="13"/>
      <c r="K283" s="13"/>
      <c r="L283" s="29"/>
      <c r="M283" s="30"/>
      <c r="N283" s="14"/>
      <c r="O283" s="14"/>
      <c r="P283" s="14"/>
    </row>
    <row r="284" spans="2:18" ht="15" x14ac:dyDescent="0.25">
      <c r="B284" s="13"/>
      <c r="C284" s="30"/>
      <c r="D284" s="30"/>
      <c r="E284" s="13"/>
      <c r="F284" s="16"/>
      <c r="G284" s="19"/>
      <c r="H284" s="160" t="s">
        <v>10</v>
      </c>
      <c r="I284" s="160"/>
      <c r="J284" s="19">
        <f>G283</f>
        <v>9.3492499999999996</v>
      </c>
      <c r="K284" s="19" t="s">
        <v>11</v>
      </c>
      <c r="L284" s="16">
        <f>M281</f>
        <v>1.3204312499999999</v>
      </c>
      <c r="M284" s="19">
        <f>J284-L284</f>
        <v>8.0288187499999992</v>
      </c>
      <c r="N284" s="24"/>
      <c r="O284" s="14"/>
      <c r="P284" s="14"/>
    </row>
    <row r="285" spans="2:18" x14ac:dyDescent="0.25">
      <c r="B285" s="2"/>
      <c r="C285" s="3"/>
      <c r="D285" s="3"/>
      <c r="E285" s="19"/>
      <c r="F285" s="16"/>
      <c r="G285" s="19"/>
      <c r="H285" s="16"/>
      <c r="I285" s="16"/>
      <c r="J285" s="19"/>
      <c r="K285" s="19"/>
      <c r="L285" s="16"/>
      <c r="M285" s="19"/>
      <c r="N285" s="20"/>
      <c r="O285" s="20"/>
      <c r="P285" s="20"/>
      <c r="Q285" s="22"/>
      <c r="R285" s="21"/>
    </row>
    <row r="286" spans="2:18" ht="15" x14ac:dyDescent="0.25">
      <c r="B286" s="1" t="s">
        <v>7</v>
      </c>
      <c r="C286" s="1"/>
      <c r="D286" s="152">
        <v>0.8</v>
      </c>
      <c r="E286" s="152"/>
      <c r="F286" s="13"/>
      <c r="K286" s="13"/>
      <c r="L286" s="13"/>
      <c r="M286" s="13"/>
      <c r="N286" s="14"/>
      <c r="O286" s="14"/>
      <c r="P286" s="14"/>
    </row>
    <row r="287" spans="2:18" x14ac:dyDescent="0.25">
      <c r="B287" s="150" t="s">
        <v>8</v>
      </c>
      <c r="C287" s="150"/>
      <c r="D287" s="150"/>
      <c r="E287" s="150"/>
      <c r="F287" s="150"/>
      <c r="G287" s="150"/>
      <c r="H287" s="5" t="s">
        <v>5</v>
      </c>
      <c r="I287" s="150" t="s">
        <v>9</v>
      </c>
      <c r="J287" s="150"/>
      <c r="K287" s="150"/>
      <c r="L287" s="150"/>
      <c r="M287" s="150"/>
      <c r="N287" s="15"/>
      <c r="O287" s="15"/>
      <c r="P287" s="20">
        <f>I299-I297</f>
        <v>3.7164999999999999</v>
      </c>
    </row>
    <row r="288" spans="2:18" x14ac:dyDescent="0.25">
      <c r="B288" s="2">
        <v>0</v>
      </c>
      <c r="C288" s="3">
        <v>0.55100000000000005</v>
      </c>
      <c r="D288" s="3" t="s">
        <v>24</v>
      </c>
      <c r="E288" s="16"/>
      <c r="F288" s="16"/>
      <c r="G288" s="16"/>
      <c r="H288" s="16"/>
      <c r="I288" s="17"/>
      <c r="J288" s="18"/>
      <c r="K288" s="19"/>
      <c r="L288" s="16"/>
      <c r="M288" s="19"/>
      <c r="N288" s="20"/>
      <c r="O288" s="20"/>
      <c r="P288" s="20"/>
      <c r="R288" s="21"/>
    </row>
    <row r="289" spans="2:18" x14ac:dyDescent="0.25">
      <c r="B289" s="2">
        <v>5</v>
      </c>
      <c r="C289" s="3">
        <v>0.54600000000000004</v>
      </c>
      <c r="D289" s="3"/>
      <c r="E289" s="19">
        <f>(C288+C289)/2</f>
        <v>0.54849999999999999</v>
      </c>
      <c r="F289" s="16">
        <f>B289-B288</f>
        <v>5</v>
      </c>
      <c r="G289" s="19">
        <f>E289*F289</f>
        <v>2.7424999999999997</v>
      </c>
      <c r="H289" s="16"/>
      <c r="I289" s="2"/>
      <c r="J289" s="2"/>
      <c r="K289" s="19"/>
      <c r="L289" s="16"/>
      <c r="M289" s="19"/>
      <c r="N289" s="20"/>
      <c r="O289" s="20"/>
      <c r="P289" s="20"/>
      <c r="Q289" s="22"/>
      <c r="R289" s="21"/>
    </row>
    <row r="290" spans="2:18" x14ac:dyDescent="0.25">
      <c r="B290" s="2">
        <v>10</v>
      </c>
      <c r="C290" s="3">
        <v>0.54</v>
      </c>
      <c r="E290" s="19">
        <f t="shared" ref="E290:E303" si="115">(C289+C290)/2</f>
        <v>0.54300000000000004</v>
      </c>
      <c r="F290" s="16">
        <f t="shared" ref="F290:F303" si="116">B290-B289</f>
        <v>5</v>
      </c>
      <c r="G290" s="19">
        <f t="shared" ref="G290:G303" si="117">E290*F290</f>
        <v>2.7150000000000003</v>
      </c>
      <c r="H290" s="16"/>
      <c r="I290" s="2"/>
      <c r="J290" s="2"/>
      <c r="K290" s="19"/>
      <c r="L290" s="16"/>
      <c r="M290" s="19"/>
      <c r="N290" s="20"/>
      <c r="O290" s="20"/>
      <c r="P290" s="20"/>
      <c r="Q290" s="22"/>
      <c r="R290" s="21"/>
    </row>
    <row r="291" spans="2:18" x14ac:dyDescent="0.25">
      <c r="B291" s="2">
        <v>15</v>
      </c>
      <c r="C291" s="3">
        <v>0.35</v>
      </c>
      <c r="D291" s="3"/>
      <c r="E291" s="19">
        <f t="shared" si="115"/>
        <v>0.44500000000000001</v>
      </c>
      <c r="F291" s="16">
        <f t="shared" si="116"/>
        <v>5</v>
      </c>
      <c r="G291" s="19">
        <f t="shared" si="117"/>
        <v>2.2250000000000001</v>
      </c>
      <c r="H291" s="16"/>
      <c r="I291" s="2"/>
      <c r="J291" s="2"/>
      <c r="K291" s="19"/>
      <c r="L291" s="16"/>
      <c r="M291" s="19"/>
      <c r="N291" s="20"/>
      <c r="O291" s="20"/>
      <c r="P291" s="20"/>
      <c r="Q291" s="22"/>
      <c r="R291" s="21"/>
    </row>
    <row r="292" spans="2:18" x14ac:dyDescent="0.25">
      <c r="B292" s="2">
        <v>20</v>
      </c>
      <c r="C292" s="3">
        <v>0.311</v>
      </c>
      <c r="D292" s="3" t="s">
        <v>17</v>
      </c>
      <c r="E292" s="19">
        <f t="shared" si="115"/>
        <v>0.33050000000000002</v>
      </c>
      <c r="F292" s="16">
        <f t="shared" si="116"/>
        <v>5</v>
      </c>
      <c r="G292" s="19">
        <f t="shared" si="117"/>
        <v>1.6525000000000001</v>
      </c>
      <c r="H292" s="16"/>
      <c r="I292" s="2"/>
      <c r="J292" s="2"/>
      <c r="K292" s="19"/>
      <c r="L292" s="16"/>
      <c r="M292" s="19"/>
      <c r="N292" s="20"/>
      <c r="O292" s="20"/>
      <c r="P292" s="20"/>
      <c r="Q292" s="22"/>
      <c r="R292" s="21"/>
    </row>
    <row r="293" spans="2:18" x14ac:dyDescent="0.25">
      <c r="B293" s="2">
        <v>21</v>
      </c>
      <c r="C293" s="3">
        <v>0.14899999999999999</v>
      </c>
      <c r="D293" s="3"/>
      <c r="E293" s="19">
        <f t="shared" si="115"/>
        <v>0.22999999999999998</v>
      </c>
      <c r="F293" s="16">
        <f t="shared" si="116"/>
        <v>1</v>
      </c>
      <c r="G293" s="19">
        <f t="shared" si="117"/>
        <v>0.22999999999999998</v>
      </c>
      <c r="H293" s="16"/>
      <c r="I293" s="2"/>
      <c r="J293" s="2"/>
      <c r="K293" s="19"/>
      <c r="L293" s="16"/>
      <c r="M293" s="19"/>
      <c r="N293" s="20"/>
      <c r="O293" s="20"/>
      <c r="P293" s="20"/>
      <c r="Q293" s="22"/>
      <c r="R293" s="21"/>
    </row>
    <row r="294" spans="2:18" x14ac:dyDescent="0.25">
      <c r="B294" s="2">
        <v>22</v>
      </c>
      <c r="C294" s="3">
        <v>-0.06</v>
      </c>
      <c r="E294" s="19">
        <f t="shared" si="115"/>
        <v>4.4499999999999998E-2</v>
      </c>
      <c r="F294" s="16">
        <f t="shared" si="116"/>
        <v>1</v>
      </c>
      <c r="G294" s="19">
        <f t="shared" si="117"/>
        <v>4.4499999999999998E-2</v>
      </c>
      <c r="H294" s="16"/>
      <c r="I294" s="2">
        <v>0</v>
      </c>
      <c r="J294" s="3">
        <v>0.55100000000000005</v>
      </c>
      <c r="K294" s="19"/>
      <c r="L294" s="16"/>
      <c r="M294" s="19"/>
      <c r="N294" s="20"/>
      <c r="O294" s="20"/>
      <c r="P294" s="20"/>
      <c r="Q294" s="22"/>
      <c r="R294" s="21"/>
    </row>
    <row r="295" spans="2:18" x14ac:dyDescent="0.25">
      <c r="B295" s="2">
        <v>22.5</v>
      </c>
      <c r="C295" s="3">
        <v>-0.33400000000000002</v>
      </c>
      <c r="D295" s="3"/>
      <c r="E295" s="19">
        <f t="shared" si="115"/>
        <v>-0.19700000000000001</v>
      </c>
      <c r="F295" s="16">
        <f t="shared" si="116"/>
        <v>0.5</v>
      </c>
      <c r="G295" s="19">
        <f t="shared" si="117"/>
        <v>-9.8500000000000004E-2</v>
      </c>
      <c r="H295" s="16"/>
      <c r="I295" s="2">
        <v>5</v>
      </c>
      <c r="J295" s="3">
        <v>0.54600000000000004</v>
      </c>
      <c r="K295" s="19">
        <f t="shared" ref="K295:K305" si="118">AVERAGE(J294,J295)</f>
        <v>0.54849999999999999</v>
      </c>
      <c r="L295" s="16">
        <f t="shared" ref="L295:L305" si="119">I295-I294</f>
        <v>5</v>
      </c>
      <c r="M295" s="19">
        <f t="shared" ref="M295:M305" si="120">L295*K295</f>
        <v>2.7424999999999997</v>
      </c>
      <c r="N295" s="20"/>
      <c r="O295" s="20"/>
      <c r="P295" s="20"/>
      <c r="Q295" s="22"/>
      <c r="R295" s="21"/>
    </row>
    <row r="296" spans="2:18" x14ac:dyDescent="0.25">
      <c r="B296" s="2">
        <v>23</v>
      </c>
      <c r="C296" s="3">
        <v>-0.379</v>
      </c>
      <c r="D296" s="3" t="s">
        <v>18</v>
      </c>
      <c r="E296" s="19">
        <f t="shared" si="115"/>
        <v>-0.35650000000000004</v>
      </c>
      <c r="F296" s="16">
        <f t="shared" si="116"/>
        <v>0.5</v>
      </c>
      <c r="G296" s="19">
        <f t="shared" si="117"/>
        <v>-0.17825000000000002</v>
      </c>
      <c r="H296" s="16"/>
      <c r="I296" s="2">
        <v>10</v>
      </c>
      <c r="J296" s="3">
        <v>0.54</v>
      </c>
      <c r="K296" s="19">
        <f t="shared" si="118"/>
        <v>0.54300000000000004</v>
      </c>
      <c r="L296" s="16">
        <f t="shared" si="119"/>
        <v>5</v>
      </c>
      <c r="M296" s="19">
        <f t="shared" si="120"/>
        <v>2.7150000000000003</v>
      </c>
      <c r="N296" s="24"/>
      <c r="O296" s="24"/>
      <c r="P296" s="24"/>
      <c r="Q296" s="22"/>
      <c r="R296" s="21"/>
    </row>
    <row r="297" spans="2:18" x14ac:dyDescent="0.25">
      <c r="B297" s="2">
        <v>23.5</v>
      </c>
      <c r="C297" s="3">
        <v>-0.32900000000000001</v>
      </c>
      <c r="D297" s="3"/>
      <c r="E297" s="19">
        <f t="shared" si="115"/>
        <v>-0.35399999999999998</v>
      </c>
      <c r="F297" s="16">
        <f t="shared" si="116"/>
        <v>0.5</v>
      </c>
      <c r="G297" s="19">
        <f t="shared" si="117"/>
        <v>-0.17699999999999999</v>
      </c>
      <c r="H297" s="16"/>
      <c r="I297" s="2">
        <v>15</v>
      </c>
      <c r="J297" s="3">
        <v>0.35</v>
      </c>
      <c r="K297" s="19">
        <f t="shared" si="118"/>
        <v>0.44500000000000001</v>
      </c>
      <c r="L297" s="16">
        <f t="shared" si="119"/>
        <v>5</v>
      </c>
      <c r="M297" s="19">
        <f t="shared" si="120"/>
        <v>2.2250000000000001</v>
      </c>
      <c r="N297" s="20"/>
      <c r="O297" s="20"/>
      <c r="P297" s="20"/>
      <c r="Q297" s="22"/>
      <c r="R297" s="21"/>
    </row>
    <row r="298" spans="2:18" x14ac:dyDescent="0.25">
      <c r="B298" s="2">
        <v>24</v>
      </c>
      <c r="C298" s="3">
        <v>-6.4000000000000001E-2</v>
      </c>
      <c r="E298" s="19">
        <f t="shared" si="115"/>
        <v>-0.19650000000000001</v>
      </c>
      <c r="F298" s="16">
        <f t="shared" si="116"/>
        <v>0.5</v>
      </c>
      <c r="G298" s="19">
        <f t="shared" si="117"/>
        <v>-9.8250000000000004E-2</v>
      </c>
      <c r="H298" s="1"/>
      <c r="I298" s="2">
        <v>16</v>
      </c>
      <c r="J298" s="3">
        <v>0.311</v>
      </c>
      <c r="K298" s="19">
        <f t="shared" si="118"/>
        <v>0.33050000000000002</v>
      </c>
      <c r="L298" s="16">
        <f t="shared" si="119"/>
        <v>1</v>
      </c>
      <c r="M298" s="19">
        <f t="shared" si="120"/>
        <v>0.33050000000000002</v>
      </c>
      <c r="N298" s="24"/>
      <c r="O298" s="24"/>
      <c r="P298" s="24"/>
      <c r="Q298" s="22"/>
      <c r="R298" s="21"/>
    </row>
    <row r="299" spans="2:18" x14ac:dyDescent="0.25">
      <c r="B299" s="2">
        <v>26</v>
      </c>
      <c r="C299" s="3">
        <v>1.581</v>
      </c>
      <c r="D299" s="3" t="s">
        <v>35</v>
      </c>
      <c r="E299" s="19">
        <f t="shared" si="115"/>
        <v>0.75849999999999995</v>
      </c>
      <c r="F299" s="16">
        <f t="shared" si="116"/>
        <v>2</v>
      </c>
      <c r="G299" s="19">
        <f t="shared" si="117"/>
        <v>1.5169999999999999</v>
      </c>
      <c r="H299" s="1"/>
      <c r="I299" s="81">
        <f>I298+(J298-J299)*1.5</f>
        <v>18.7165</v>
      </c>
      <c r="J299" s="82">
        <v>-1.5</v>
      </c>
      <c r="K299" s="19">
        <f t="shared" si="118"/>
        <v>-0.59450000000000003</v>
      </c>
      <c r="L299" s="16">
        <f t="shared" si="119"/>
        <v>2.7164999999999999</v>
      </c>
      <c r="M299" s="19">
        <f t="shared" si="120"/>
        <v>-1.6149592500000001</v>
      </c>
      <c r="N299" s="24"/>
      <c r="O299" s="24"/>
      <c r="P299" s="24"/>
      <c r="Q299" s="22"/>
      <c r="R299" s="21"/>
    </row>
    <row r="300" spans="2:18" x14ac:dyDescent="0.25">
      <c r="B300" s="2">
        <v>28</v>
      </c>
      <c r="C300" s="3">
        <v>1.573</v>
      </c>
      <c r="D300" s="3"/>
      <c r="E300" s="19">
        <f t="shared" si="115"/>
        <v>1.577</v>
      </c>
      <c r="F300" s="16">
        <f t="shared" si="116"/>
        <v>2</v>
      </c>
      <c r="G300" s="19">
        <f t="shared" si="117"/>
        <v>3.1539999999999999</v>
      </c>
      <c r="H300" s="1"/>
      <c r="I300" s="86">
        <f>I299+1.5</f>
        <v>20.2165</v>
      </c>
      <c r="J300" s="87">
        <f>J299</f>
        <v>-1.5</v>
      </c>
      <c r="K300" s="19">
        <f t="shared" si="118"/>
        <v>-1.5</v>
      </c>
      <c r="L300" s="16">
        <f t="shared" si="119"/>
        <v>1.5</v>
      </c>
      <c r="M300" s="19">
        <f t="shared" si="120"/>
        <v>-2.25</v>
      </c>
      <c r="N300" s="20"/>
      <c r="O300" s="20"/>
      <c r="P300" s="20"/>
      <c r="R300" s="21"/>
    </row>
    <row r="301" spans="2:18" x14ac:dyDescent="0.25">
      <c r="B301" s="2">
        <v>29</v>
      </c>
      <c r="C301" s="3">
        <v>0.191</v>
      </c>
      <c r="D301" s="3"/>
      <c r="E301" s="19">
        <f t="shared" si="115"/>
        <v>0.88200000000000001</v>
      </c>
      <c r="F301" s="16">
        <f t="shared" si="116"/>
        <v>1</v>
      </c>
      <c r="G301" s="19">
        <f t="shared" si="117"/>
        <v>0.88200000000000001</v>
      </c>
      <c r="H301" s="1"/>
      <c r="I301" s="81">
        <f>I300+1.5</f>
        <v>21.7165</v>
      </c>
      <c r="J301" s="82">
        <f>J299</f>
        <v>-1.5</v>
      </c>
      <c r="K301" s="19">
        <f t="shared" si="118"/>
        <v>-1.5</v>
      </c>
      <c r="L301" s="16">
        <f t="shared" si="119"/>
        <v>1.5</v>
      </c>
      <c r="M301" s="19">
        <f t="shared" si="120"/>
        <v>-2.25</v>
      </c>
      <c r="N301" s="20"/>
      <c r="O301" s="20"/>
      <c r="P301" s="20"/>
      <c r="R301" s="21"/>
    </row>
    <row r="302" spans="2:18" x14ac:dyDescent="0.25">
      <c r="B302" s="2">
        <v>35</v>
      </c>
      <c r="C302" s="3">
        <v>0.186</v>
      </c>
      <c r="D302" s="3"/>
      <c r="E302" s="19">
        <f t="shared" si="115"/>
        <v>0.1885</v>
      </c>
      <c r="F302" s="16">
        <f t="shared" si="116"/>
        <v>6</v>
      </c>
      <c r="G302" s="19">
        <f t="shared" si="117"/>
        <v>1.131</v>
      </c>
      <c r="H302" s="1"/>
      <c r="I302" s="81">
        <f>I301+(J302-J301)*1.5</f>
        <v>23.816499999999998</v>
      </c>
      <c r="J302" s="85">
        <v>-0.1</v>
      </c>
      <c r="K302" s="19">
        <f t="shared" si="118"/>
        <v>-0.8</v>
      </c>
      <c r="L302" s="16">
        <f t="shared" si="119"/>
        <v>2.0999999999999979</v>
      </c>
      <c r="M302" s="19">
        <f t="shared" si="120"/>
        <v>-1.6799999999999984</v>
      </c>
      <c r="N302" s="20"/>
      <c r="O302" s="20"/>
      <c r="P302" s="20"/>
      <c r="R302" s="21"/>
    </row>
    <row r="303" spans="2:18" x14ac:dyDescent="0.25">
      <c r="B303" s="17">
        <v>40</v>
      </c>
      <c r="C303" s="44">
        <v>0.18099999999999999</v>
      </c>
      <c r="D303" s="3" t="s">
        <v>24</v>
      </c>
      <c r="E303" s="19">
        <f t="shared" si="115"/>
        <v>0.1835</v>
      </c>
      <c r="F303" s="16">
        <f t="shared" si="116"/>
        <v>5</v>
      </c>
      <c r="G303" s="19">
        <f t="shared" si="117"/>
        <v>0.91749999999999998</v>
      </c>
      <c r="I303" s="2">
        <v>26</v>
      </c>
      <c r="J303" s="3">
        <v>1.581</v>
      </c>
      <c r="K303" s="19">
        <f t="shared" si="118"/>
        <v>0.74049999999999994</v>
      </c>
      <c r="L303" s="16">
        <f t="shared" si="119"/>
        <v>2.1835000000000022</v>
      </c>
      <c r="M303" s="19">
        <f t="shared" si="120"/>
        <v>1.6168817500000014</v>
      </c>
      <c r="N303" s="20"/>
      <c r="O303" s="20"/>
      <c r="P303" s="20"/>
      <c r="R303" s="21"/>
    </row>
    <row r="304" spans="2:18" x14ac:dyDescent="0.25">
      <c r="B304" s="17"/>
      <c r="C304" s="44"/>
      <c r="D304" s="44"/>
      <c r="E304" s="19"/>
      <c r="F304" s="16"/>
      <c r="G304" s="19"/>
      <c r="I304" s="2">
        <v>28</v>
      </c>
      <c r="J304" s="3">
        <v>1.573</v>
      </c>
      <c r="K304" s="19">
        <f t="shared" si="118"/>
        <v>1.577</v>
      </c>
      <c r="L304" s="16">
        <f t="shared" si="119"/>
        <v>2</v>
      </c>
      <c r="M304" s="19">
        <f t="shared" si="120"/>
        <v>3.1539999999999999</v>
      </c>
      <c r="O304" s="24"/>
      <c r="P304" s="24"/>
    </row>
    <row r="305" spans="2:18" x14ac:dyDescent="0.25">
      <c r="B305" s="17"/>
      <c r="C305" s="44"/>
      <c r="D305" s="44"/>
      <c r="E305" s="19"/>
      <c r="F305" s="16"/>
      <c r="G305" s="19"/>
      <c r="I305" s="2">
        <v>29</v>
      </c>
      <c r="J305" s="3">
        <v>0.191</v>
      </c>
      <c r="K305" s="19">
        <f t="shared" si="118"/>
        <v>0.88200000000000001</v>
      </c>
      <c r="L305" s="16">
        <f t="shared" si="119"/>
        <v>1</v>
      </c>
      <c r="M305" s="19">
        <f t="shared" si="120"/>
        <v>0.88200000000000001</v>
      </c>
      <c r="O305" s="14"/>
      <c r="P305" s="14"/>
    </row>
    <row r="306" spans="2:18" x14ac:dyDescent="0.25">
      <c r="B306" s="17"/>
      <c r="C306" s="44"/>
      <c r="D306" s="44"/>
      <c r="E306" s="19"/>
      <c r="F306" s="16"/>
      <c r="G306" s="19"/>
      <c r="I306" s="2">
        <v>35</v>
      </c>
      <c r="J306" s="3">
        <v>0.186</v>
      </c>
      <c r="K306" s="19">
        <f t="shared" ref="K306:K307" si="121">AVERAGE(J305,J306)</f>
        <v>0.1885</v>
      </c>
      <c r="L306" s="16">
        <f t="shared" ref="L306:L307" si="122">I306-I305</f>
        <v>6</v>
      </c>
      <c r="M306" s="19">
        <f t="shared" ref="M306:M307" si="123">L306*K306</f>
        <v>1.131</v>
      </c>
      <c r="O306" s="14"/>
      <c r="P306" s="14"/>
    </row>
    <row r="307" spans="2:18" x14ac:dyDescent="0.25">
      <c r="B307" s="17"/>
      <c r="C307" s="44"/>
      <c r="D307" s="44"/>
      <c r="E307" s="19"/>
      <c r="F307" s="16"/>
      <c r="G307" s="19"/>
      <c r="H307" s="19"/>
      <c r="I307" s="17">
        <v>40</v>
      </c>
      <c r="J307" s="44">
        <v>0.18099999999999999</v>
      </c>
      <c r="K307" s="19">
        <f t="shared" si="121"/>
        <v>0.1835</v>
      </c>
      <c r="L307" s="16">
        <f t="shared" si="122"/>
        <v>5</v>
      </c>
      <c r="M307" s="19">
        <f t="shared" si="123"/>
        <v>0.91749999999999998</v>
      </c>
      <c r="N307" s="14"/>
      <c r="O307" s="14"/>
      <c r="P307" s="14"/>
    </row>
    <row r="308" spans="2:18" x14ac:dyDescent="0.25">
      <c r="B308" s="17"/>
      <c r="C308" s="44"/>
      <c r="D308" s="44"/>
      <c r="E308" s="19"/>
      <c r="F308" s="16"/>
      <c r="G308" s="19"/>
      <c r="H308" s="19"/>
      <c r="I308" s="17"/>
      <c r="J308" s="17"/>
      <c r="K308" s="19"/>
      <c r="L308" s="16"/>
      <c r="M308" s="19"/>
      <c r="N308" s="14"/>
      <c r="O308" s="14"/>
      <c r="P308" s="14"/>
    </row>
    <row r="309" spans="2:18" x14ac:dyDescent="0.25">
      <c r="B309" s="17"/>
      <c r="C309" s="44"/>
      <c r="D309" s="44"/>
      <c r="E309" s="19"/>
      <c r="F309" s="16"/>
      <c r="G309" s="19"/>
      <c r="H309" s="19"/>
      <c r="I309" s="17"/>
      <c r="J309" s="17"/>
      <c r="K309" s="19"/>
      <c r="L309" s="16"/>
      <c r="M309" s="19"/>
      <c r="N309" s="14"/>
      <c r="O309" s="14"/>
      <c r="P309" s="14"/>
    </row>
    <row r="310" spans="2:18" ht="15" x14ac:dyDescent="0.25">
      <c r="B310" s="13"/>
      <c r="C310" s="30"/>
      <c r="D310" s="30"/>
      <c r="E310" s="13"/>
      <c r="F310" s="26">
        <f>SUM(F289:F309)</f>
        <v>40</v>
      </c>
      <c r="G310" s="26">
        <f>SUM(G289:G309)</f>
        <v>16.658999999999999</v>
      </c>
      <c r="H310" s="19"/>
      <c r="I310" s="19"/>
      <c r="J310" s="13"/>
      <c r="K310" s="13"/>
      <c r="L310" s="29">
        <f>SUM(L292:L309)</f>
        <v>40</v>
      </c>
      <c r="M310" s="29">
        <f>SUM(M292:M309)</f>
        <v>7.9194225000000031</v>
      </c>
      <c r="N310" s="14"/>
      <c r="O310" s="14"/>
      <c r="P310" s="14"/>
    </row>
    <row r="311" spans="2:18" ht="15" x14ac:dyDescent="0.25">
      <c r="B311" s="13"/>
      <c r="C311" s="30"/>
      <c r="D311" s="30"/>
      <c r="E311" s="13"/>
      <c r="F311" s="16"/>
      <c r="G311" s="19"/>
      <c r="H311" s="160" t="s">
        <v>10</v>
      </c>
      <c r="I311" s="160"/>
      <c r="J311" s="16">
        <f>G310</f>
        <v>16.658999999999999</v>
      </c>
      <c r="K311" s="19" t="s">
        <v>11</v>
      </c>
      <c r="L311" s="16">
        <f>M310</f>
        <v>7.9194225000000031</v>
      </c>
      <c r="M311" s="19">
        <f>J311-L311</f>
        <v>8.7395774999999958</v>
      </c>
      <c r="N311" s="24"/>
      <c r="O311" s="14"/>
      <c r="P311" s="14"/>
    </row>
    <row r="312" spans="2:18" ht="15.75" customHeight="1" x14ac:dyDescent="0.25">
      <c r="B312" s="2"/>
      <c r="C312" s="3"/>
      <c r="D312" s="3"/>
      <c r="E312" s="19"/>
      <c r="F312" s="16"/>
      <c r="G312" s="19"/>
      <c r="H312" s="16"/>
      <c r="I312" s="21"/>
      <c r="J312" s="23"/>
      <c r="K312" s="19"/>
      <c r="L312" s="16"/>
      <c r="M312" s="19"/>
      <c r="N312" s="20"/>
      <c r="O312" s="20"/>
      <c r="P312" s="20"/>
      <c r="Q312" s="22"/>
      <c r="R312" s="21"/>
    </row>
    <row r="313" spans="2:18" ht="15" x14ac:dyDescent="0.25">
      <c r="B313" s="1" t="s">
        <v>7</v>
      </c>
      <c r="C313" s="1"/>
      <c r="D313" s="152">
        <v>0.9</v>
      </c>
      <c r="E313" s="152"/>
      <c r="J313" s="13"/>
      <c r="K313" s="13"/>
      <c r="L313" s="13"/>
      <c r="M313" s="13"/>
      <c r="N313" s="14"/>
      <c r="O313" s="14"/>
      <c r="P313" s="14"/>
    </row>
    <row r="314" spans="2:18" x14ac:dyDescent="0.25">
      <c r="B314" s="150" t="s">
        <v>8</v>
      </c>
      <c r="C314" s="150"/>
      <c r="D314" s="150"/>
      <c r="E314" s="150"/>
      <c r="F314" s="150"/>
      <c r="G314" s="150"/>
      <c r="H314" s="5" t="s">
        <v>5</v>
      </c>
      <c r="I314" s="150" t="s">
        <v>9</v>
      </c>
      <c r="J314" s="150"/>
      <c r="K314" s="150"/>
      <c r="L314" s="150"/>
      <c r="M314" s="150"/>
      <c r="N314" s="15"/>
      <c r="O314" s="15"/>
      <c r="P314" s="20">
        <f>I326-I324</f>
        <v>4.2899999999999991</v>
      </c>
    </row>
    <row r="315" spans="2:18" x14ac:dyDescent="0.25">
      <c r="B315" s="2">
        <v>0</v>
      </c>
      <c r="C315" s="3">
        <v>0.37</v>
      </c>
      <c r="D315" s="3" t="s">
        <v>24</v>
      </c>
      <c r="E315" s="16"/>
      <c r="F315" s="16"/>
      <c r="G315" s="16"/>
      <c r="H315" s="16"/>
      <c r="I315" s="17"/>
      <c r="J315" s="18"/>
      <c r="K315" s="19"/>
      <c r="L315" s="16"/>
      <c r="M315" s="19"/>
      <c r="N315" s="20"/>
      <c r="O315" s="20"/>
      <c r="P315" s="20"/>
      <c r="R315" s="21"/>
    </row>
    <row r="316" spans="2:18" x14ac:dyDescent="0.25">
      <c r="B316" s="2">
        <v>5</v>
      </c>
      <c r="C316" s="3">
        <v>0.36499999999999999</v>
      </c>
      <c r="D316" s="3"/>
      <c r="E316" s="19">
        <f>(C315+C316)/2</f>
        <v>0.36749999999999999</v>
      </c>
      <c r="F316" s="16">
        <f>B316-B315</f>
        <v>5</v>
      </c>
      <c r="G316" s="19">
        <f>E316*F316</f>
        <v>1.8374999999999999</v>
      </c>
      <c r="H316" s="16"/>
      <c r="I316" s="2"/>
      <c r="J316" s="2"/>
      <c r="K316" s="19"/>
      <c r="L316" s="16"/>
      <c r="M316" s="19"/>
      <c r="N316" s="20"/>
      <c r="O316" s="20"/>
      <c r="P316" s="20"/>
      <c r="Q316" s="22"/>
      <c r="R316" s="21"/>
    </row>
    <row r="317" spans="2:18" x14ac:dyDescent="0.25">
      <c r="B317" s="2">
        <v>10</v>
      </c>
      <c r="C317" s="3">
        <v>0.36</v>
      </c>
      <c r="D317" s="3" t="s">
        <v>17</v>
      </c>
      <c r="E317" s="19">
        <f t="shared" ref="E317:E329" si="124">(C316+C317)/2</f>
        <v>0.36249999999999999</v>
      </c>
      <c r="F317" s="16">
        <f t="shared" ref="F317:F329" si="125">B317-B316</f>
        <v>5</v>
      </c>
      <c r="G317" s="19">
        <f t="shared" ref="G317:G329" si="126">E317*F317</f>
        <v>1.8125</v>
      </c>
      <c r="H317" s="16"/>
      <c r="I317" s="2"/>
      <c r="J317" s="2"/>
      <c r="K317" s="19"/>
      <c r="L317" s="16"/>
      <c r="M317" s="19"/>
      <c r="N317" s="20"/>
      <c r="O317" s="20"/>
      <c r="P317" s="20"/>
      <c r="Q317" s="22"/>
      <c r="R317" s="21"/>
    </row>
    <row r="318" spans="2:18" x14ac:dyDescent="0.25">
      <c r="B318" s="2">
        <v>11</v>
      </c>
      <c r="C318" s="3">
        <v>0.13500000000000001</v>
      </c>
      <c r="D318" s="3"/>
      <c r="E318" s="19">
        <f t="shared" si="124"/>
        <v>0.2475</v>
      </c>
      <c r="F318" s="16">
        <f t="shared" si="125"/>
        <v>1</v>
      </c>
      <c r="G318" s="19">
        <f t="shared" si="126"/>
        <v>0.2475</v>
      </c>
      <c r="H318" s="16"/>
      <c r="I318" s="2"/>
      <c r="J318" s="2"/>
      <c r="K318" s="19"/>
      <c r="L318" s="16"/>
      <c r="M318" s="19"/>
      <c r="N318" s="20"/>
      <c r="O318" s="20"/>
      <c r="P318" s="20"/>
      <c r="Q318" s="22"/>
      <c r="R318" s="21"/>
    </row>
    <row r="319" spans="2:18" x14ac:dyDescent="0.25">
      <c r="B319" s="2">
        <v>12</v>
      </c>
      <c r="C319" s="3">
        <v>-0.15</v>
      </c>
      <c r="D319" s="3"/>
      <c r="E319" s="19">
        <f t="shared" si="124"/>
        <v>-7.4999999999999928E-3</v>
      </c>
      <c r="F319" s="16">
        <f t="shared" si="125"/>
        <v>1</v>
      </c>
      <c r="G319" s="19">
        <f t="shared" si="126"/>
        <v>-7.4999999999999928E-3</v>
      </c>
      <c r="H319" s="16"/>
      <c r="I319" s="2"/>
      <c r="J319" s="2"/>
      <c r="K319" s="19"/>
      <c r="L319" s="16"/>
      <c r="M319" s="19"/>
      <c r="N319" s="20"/>
      <c r="O319" s="20"/>
      <c r="P319" s="20"/>
      <c r="Q319" s="22"/>
      <c r="R319" s="21"/>
    </row>
    <row r="320" spans="2:18" x14ac:dyDescent="0.25">
      <c r="B320" s="2">
        <v>12.5</v>
      </c>
      <c r="C320" s="3">
        <v>-0.34100000000000003</v>
      </c>
      <c r="D320" s="3"/>
      <c r="E320" s="19">
        <f t="shared" si="124"/>
        <v>-0.2455</v>
      </c>
      <c r="F320" s="16">
        <f t="shared" si="125"/>
        <v>0.5</v>
      </c>
      <c r="G320" s="19">
        <f t="shared" si="126"/>
        <v>-0.12275</v>
      </c>
      <c r="H320" s="16"/>
      <c r="I320" s="2"/>
      <c r="J320" s="2"/>
      <c r="K320" s="19"/>
      <c r="L320" s="16"/>
      <c r="M320" s="19"/>
      <c r="N320" s="20"/>
      <c r="O320" s="20"/>
      <c r="P320" s="20"/>
      <c r="Q320" s="22"/>
      <c r="R320" s="21"/>
    </row>
    <row r="321" spans="2:18" x14ac:dyDescent="0.25">
      <c r="B321" s="2">
        <v>13</v>
      </c>
      <c r="C321" s="3">
        <v>-0.39500000000000002</v>
      </c>
      <c r="D321" s="3" t="s">
        <v>18</v>
      </c>
      <c r="E321" s="19">
        <f t="shared" si="124"/>
        <v>-0.36799999999999999</v>
      </c>
      <c r="F321" s="16">
        <f t="shared" si="125"/>
        <v>0.5</v>
      </c>
      <c r="G321" s="19">
        <f t="shared" si="126"/>
        <v>-0.184</v>
      </c>
      <c r="H321" s="16"/>
      <c r="I321" s="2"/>
      <c r="J321" s="2"/>
      <c r="K321" s="19"/>
      <c r="L321" s="16"/>
      <c r="M321" s="19"/>
      <c r="N321" s="20"/>
      <c r="O321" s="20"/>
      <c r="P321" s="20"/>
      <c r="Q321" s="22"/>
      <c r="R321" s="21"/>
    </row>
    <row r="322" spans="2:18" x14ac:dyDescent="0.25">
      <c r="B322" s="2">
        <v>13.5</v>
      </c>
      <c r="C322" s="3">
        <v>-0.34</v>
      </c>
      <c r="D322" s="3"/>
      <c r="E322" s="19">
        <f t="shared" si="124"/>
        <v>-0.36750000000000005</v>
      </c>
      <c r="F322" s="16">
        <f t="shared" si="125"/>
        <v>0.5</v>
      </c>
      <c r="G322" s="19">
        <f t="shared" si="126"/>
        <v>-0.18375000000000002</v>
      </c>
      <c r="H322" s="16"/>
      <c r="I322" s="2">
        <v>0</v>
      </c>
      <c r="J322" s="3">
        <v>0.37</v>
      </c>
      <c r="K322" s="19"/>
      <c r="L322" s="16"/>
      <c r="M322" s="19"/>
      <c r="N322" s="20"/>
      <c r="O322" s="20"/>
      <c r="P322" s="20"/>
      <c r="Q322" s="22"/>
      <c r="R322" s="21"/>
    </row>
    <row r="323" spans="2:18" x14ac:dyDescent="0.25">
      <c r="B323" s="2">
        <v>14</v>
      </c>
      <c r="C323" s="3">
        <v>-1.0999999999999999E-2</v>
      </c>
      <c r="D323" s="3"/>
      <c r="E323" s="19">
        <f t="shared" si="124"/>
        <v>-0.17550000000000002</v>
      </c>
      <c r="F323" s="16">
        <f t="shared" si="125"/>
        <v>0.5</v>
      </c>
      <c r="G323" s="19">
        <f t="shared" si="126"/>
        <v>-8.7750000000000009E-2</v>
      </c>
      <c r="H323" s="16"/>
      <c r="I323" s="2">
        <v>5</v>
      </c>
      <c r="J323" s="3">
        <v>0.36499999999999999</v>
      </c>
      <c r="K323" s="19">
        <f t="shared" ref="K323:K330" si="127">AVERAGE(J322,J323)</f>
        <v>0.36749999999999999</v>
      </c>
      <c r="L323" s="16">
        <f t="shared" ref="L323:L330" si="128">I323-I322</f>
        <v>5</v>
      </c>
      <c r="M323" s="19">
        <f t="shared" ref="M323:M330" si="129">L323*K323</f>
        <v>1.8374999999999999</v>
      </c>
      <c r="N323" s="24"/>
      <c r="O323" s="24"/>
      <c r="P323" s="24"/>
      <c r="Q323" s="22"/>
      <c r="R323" s="21"/>
    </row>
    <row r="324" spans="2:18" x14ac:dyDescent="0.25">
      <c r="B324" s="2">
        <v>16</v>
      </c>
      <c r="C324" s="3">
        <v>2.06</v>
      </c>
      <c r="D324" s="3" t="s">
        <v>19</v>
      </c>
      <c r="E324" s="19">
        <f t="shared" si="124"/>
        <v>1.0245</v>
      </c>
      <c r="F324" s="16">
        <f t="shared" si="125"/>
        <v>2</v>
      </c>
      <c r="G324" s="19">
        <f t="shared" si="126"/>
        <v>2.0489999999999999</v>
      </c>
      <c r="H324" s="16"/>
      <c r="I324" s="2">
        <v>6</v>
      </c>
      <c r="J324" s="3">
        <v>0.36</v>
      </c>
      <c r="K324" s="19">
        <f t="shared" si="127"/>
        <v>0.36249999999999999</v>
      </c>
      <c r="L324" s="16">
        <f t="shared" si="128"/>
        <v>1</v>
      </c>
      <c r="M324" s="19">
        <f t="shared" si="129"/>
        <v>0.36249999999999999</v>
      </c>
      <c r="N324" s="20"/>
      <c r="O324" s="20"/>
      <c r="P324" s="20"/>
      <c r="Q324" s="22"/>
      <c r="R324" s="21"/>
    </row>
    <row r="325" spans="2:18" x14ac:dyDescent="0.25">
      <c r="B325" s="2">
        <v>18</v>
      </c>
      <c r="C325" s="3">
        <v>2.052</v>
      </c>
      <c r="E325" s="19">
        <f t="shared" si="124"/>
        <v>2.056</v>
      </c>
      <c r="F325" s="16">
        <f t="shared" si="125"/>
        <v>2</v>
      </c>
      <c r="G325" s="19">
        <f t="shared" si="126"/>
        <v>4.1120000000000001</v>
      </c>
      <c r="H325" s="1"/>
      <c r="I325" s="81">
        <f>I324+(J324-J325)*1.5</f>
        <v>8.7899999999999991</v>
      </c>
      <c r="J325" s="82">
        <v>-1.5</v>
      </c>
      <c r="K325" s="19">
        <f t="shared" si="127"/>
        <v>-0.57000000000000006</v>
      </c>
      <c r="L325" s="16">
        <f t="shared" si="128"/>
        <v>2.7899999999999991</v>
      </c>
      <c r="M325" s="19">
        <f t="shared" si="129"/>
        <v>-1.5902999999999996</v>
      </c>
      <c r="N325" s="24"/>
      <c r="O325" s="24"/>
      <c r="P325" s="24"/>
      <c r="Q325" s="22"/>
      <c r="R325" s="21"/>
    </row>
    <row r="326" spans="2:18" x14ac:dyDescent="0.25">
      <c r="B326" s="2">
        <v>20</v>
      </c>
      <c r="C326" s="3">
        <v>0.14000000000000001</v>
      </c>
      <c r="D326" s="3"/>
      <c r="E326" s="19">
        <f t="shared" si="124"/>
        <v>1.0960000000000001</v>
      </c>
      <c r="F326" s="16">
        <f t="shared" si="125"/>
        <v>2</v>
      </c>
      <c r="G326" s="19">
        <f t="shared" si="126"/>
        <v>2.1920000000000002</v>
      </c>
      <c r="H326" s="1"/>
      <c r="I326" s="86">
        <f>I325+1.5</f>
        <v>10.29</v>
      </c>
      <c r="J326" s="87">
        <f>J325</f>
        <v>-1.5</v>
      </c>
      <c r="K326" s="19">
        <f t="shared" si="127"/>
        <v>-1.5</v>
      </c>
      <c r="L326" s="16">
        <f t="shared" si="128"/>
        <v>1.5</v>
      </c>
      <c r="M326" s="19">
        <f t="shared" si="129"/>
        <v>-2.25</v>
      </c>
      <c r="N326" s="24"/>
      <c r="O326" s="24"/>
      <c r="P326" s="24"/>
      <c r="Q326" s="22"/>
      <c r="R326" s="21"/>
    </row>
    <row r="327" spans="2:18" x14ac:dyDescent="0.25">
      <c r="B327" s="2">
        <v>25</v>
      </c>
      <c r="C327" s="3">
        <v>0.115</v>
      </c>
      <c r="D327" s="3"/>
      <c r="E327" s="19">
        <f t="shared" si="124"/>
        <v>0.1275</v>
      </c>
      <c r="F327" s="16">
        <f t="shared" si="125"/>
        <v>5</v>
      </c>
      <c r="G327" s="19">
        <f t="shared" si="126"/>
        <v>0.63749999999999996</v>
      </c>
      <c r="H327" s="1"/>
      <c r="I327" s="81">
        <f>I326+1.5</f>
        <v>11.79</v>
      </c>
      <c r="J327" s="82">
        <f>J325</f>
        <v>-1.5</v>
      </c>
      <c r="K327" s="19">
        <f t="shared" si="127"/>
        <v>-1.5</v>
      </c>
      <c r="L327" s="16">
        <f t="shared" si="128"/>
        <v>1.5</v>
      </c>
      <c r="M327" s="19">
        <f t="shared" si="129"/>
        <v>-2.25</v>
      </c>
      <c r="N327" s="20"/>
      <c r="O327" s="20"/>
      <c r="P327" s="20"/>
      <c r="R327" s="21"/>
    </row>
    <row r="328" spans="2:18" x14ac:dyDescent="0.25">
      <c r="B328" s="2">
        <v>28</v>
      </c>
      <c r="C328" s="3">
        <v>0.1</v>
      </c>
      <c r="D328" s="3"/>
      <c r="E328" s="19">
        <f t="shared" si="124"/>
        <v>0.10750000000000001</v>
      </c>
      <c r="F328" s="16">
        <f t="shared" si="125"/>
        <v>3</v>
      </c>
      <c r="G328" s="19">
        <f t="shared" si="126"/>
        <v>0.32250000000000001</v>
      </c>
      <c r="H328" s="1"/>
      <c r="I328" s="81">
        <f>I327+(J328-J327)*1.5</f>
        <v>13.889999999999999</v>
      </c>
      <c r="J328" s="85">
        <v>-0.1</v>
      </c>
      <c r="K328" s="19">
        <f t="shared" si="127"/>
        <v>-0.8</v>
      </c>
      <c r="L328" s="16">
        <f t="shared" si="128"/>
        <v>2.0999999999999996</v>
      </c>
      <c r="M328" s="19">
        <f t="shared" si="129"/>
        <v>-1.6799999999999997</v>
      </c>
      <c r="N328" s="20"/>
      <c r="O328" s="20"/>
      <c r="P328" s="20"/>
      <c r="R328" s="21"/>
    </row>
    <row r="329" spans="2:18" x14ac:dyDescent="0.25">
      <c r="B329" s="2">
        <v>30</v>
      </c>
      <c r="C329" s="3">
        <v>0.20100000000000001</v>
      </c>
      <c r="D329" s="3" t="s">
        <v>24</v>
      </c>
      <c r="E329" s="19">
        <f t="shared" si="124"/>
        <v>0.15050000000000002</v>
      </c>
      <c r="F329" s="16">
        <f t="shared" si="125"/>
        <v>2</v>
      </c>
      <c r="G329" s="19">
        <f t="shared" si="126"/>
        <v>0.30100000000000005</v>
      </c>
      <c r="H329" s="1"/>
      <c r="I329" s="2">
        <v>16</v>
      </c>
      <c r="J329" s="3">
        <v>2.06</v>
      </c>
      <c r="K329" s="19">
        <f t="shared" si="127"/>
        <v>0.98</v>
      </c>
      <c r="L329" s="16">
        <f t="shared" si="128"/>
        <v>2.1100000000000012</v>
      </c>
      <c r="M329" s="19">
        <f t="shared" si="129"/>
        <v>2.067800000000001</v>
      </c>
      <c r="N329" s="20"/>
      <c r="O329" s="20"/>
      <c r="P329" s="20"/>
      <c r="R329" s="21"/>
    </row>
    <row r="330" spans="2:18" x14ac:dyDescent="0.25">
      <c r="B330" s="17"/>
      <c r="C330" s="44"/>
      <c r="D330" s="44"/>
      <c r="E330" s="19"/>
      <c r="F330" s="16"/>
      <c r="G330" s="19"/>
      <c r="I330" s="2">
        <v>18</v>
      </c>
      <c r="J330" s="3">
        <v>2.052</v>
      </c>
      <c r="K330" s="19">
        <f t="shared" si="127"/>
        <v>2.056</v>
      </c>
      <c r="L330" s="16">
        <f t="shared" si="128"/>
        <v>2</v>
      </c>
      <c r="M330" s="19">
        <f t="shared" si="129"/>
        <v>4.1120000000000001</v>
      </c>
      <c r="N330" s="20"/>
      <c r="O330" s="20"/>
      <c r="P330" s="20"/>
      <c r="R330" s="21"/>
    </row>
    <row r="331" spans="2:18" x14ac:dyDescent="0.25">
      <c r="B331" s="17"/>
      <c r="C331" s="44"/>
      <c r="D331" s="44"/>
      <c r="E331" s="19"/>
      <c r="F331" s="16"/>
      <c r="G331" s="19"/>
      <c r="I331" s="2">
        <v>20</v>
      </c>
      <c r="J331" s="3">
        <v>0.14000000000000001</v>
      </c>
      <c r="K331" s="19">
        <f t="shared" ref="K331" si="130">AVERAGE(J330,J331)</f>
        <v>1.0960000000000001</v>
      </c>
      <c r="L331" s="16">
        <f t="shared" ref="L331" si="131">I331-I330</f>
        <v>2</v>
      </c>
      <c r="M331" s="19">
        <f t="shared" ref="M331" si="132">L331*K331</f>
        <v>2.1920000000000002</v>
      </c>
      <c r="O331" s="24"/>
      <c r="P331" s="24"/>
    </row>
    <row r="332" spans="2:18" x14ac:dyDescent="0.25">
      <c r="B332" s="17"/>
      <c r="C332" s="44"/>
      <c r="D332" s="44"/>
      <c r="E332" s="19"/>
      <c r="F332" s="16"/>
      <c r="G332" s="19"/>
      <c r="I332" s="2">
        <v>25</v>
      </c>
      <c r="J332" s="3">
        <v>0.115</v>
      </c>
      <c r="K332" s="19">
        <f t="shared" ref="K332:K334" si="133">AVERAGE(J331,J332)</f>
        <v>0.1275</v>
      </c>
      <c r="L332" s="16">
        <f t="shared" ref="L332:L334" si="134">I332-I331</f>
        <v>5</v>
      </c>
      <c r="M332" s="19">
        <f t="shared" ref="M332:M334" si="135">L332*K332</f>
        <v>0.63749999999999996</v>
      </c>
      <c r="O332" s="14"/>
      <c r="P332" s="14"/>
    </row>
    <row r="333" spans="2:18" x14ac:dyDescent="0.25">
      <c r="B333" s="17"/>
      <c r="C333" s="44"/>
      <c r="D333" s="44"/>
      <c r="E333" s="19"/>
      <c r="F333" s="16"/>
      <c r="G333" s="19"/>
      <c r="I333" s="2">
        <v>28</v>
      </c>
      <c r="J333" s="3">
        <v>0.1</v>
      </c>
      <c r="K333" s="19">
        <f t="shared" si="133"/>
        <v>0.10750000000000001</v>
      </c>
      <c r="L333" s="16">
        <f t="shared" si="134"/>
        <v>3</v>
      </c>
      <c r="M333" s="19">
        <f t="shared" si="135"/>
        <v>0.32250000000000001</v>
      </c>
      <c r="O333" s="14"/>
      <c r="P333" s="14"/>
    </row>
    <row r="334" spans="2:18" x14ac:dyDescent="0.25">
      <c r="B334" s="17"/>
      <c r="C334" s="44"/>
      <c r="D334" s="44"/>
      <c r="E334" s="19"/>
      <c r="F334" s="16"/>
      <c r="G334" s="19"/>
      <c r="H334" s="19"/>
      <c r="I334" s="2">
        <v>30</v>
      </c>
      <c r="J334" s="3">
        <v>0.20100000000000001</v>
      </c>
      <c r="K334" s="19">
        <f t="shared" si="133"/>
        <v>0.15050000000000002</v>
      </c>
      <c r="L334" s="16">
        <f t="shared" si="134"/>
        <v>2</v>
      </c>
      <c r="M334" s="19">
        <f t="shared" si="135"/>
        <v>0.30100000000000005</v>
      </c>
      <c r="N334" s="14"/>
      <c r="O334" s="14"/>
      <c r="P334" s="14"/>
    </row>
    <row r="335" spans="2:18" x14ac:dyDescent="0.25">
      <c r="B335" s="17"/>
      <c r="C335" s="44"/>
      <c r="D335" s="44"/>
      <c r="E335" s="19"/>
      <c r="F335" s="16"/>
      <c r="G335" s="19"/>
      <c r="H335" s="19"/>
      <c r="I335" s="2"/>
      <c r="J335" s="3"/>
      <c r="K335" s="19"/>
      <c r="L335" s="16"/>
      <c r="M335" s="19"/>
      <c r="N335" s="14"/>
      <c r="O335" s="14"/>
      <c r="P335" s="14"/>
    </row>
    <row r="336" spans="2:18" x14ac:dyDescent="0.25">
      <c r="B336" s="17"/>
      <c r="C336" s="44"/>
      <c r="D336" s="44"/>
      <c r="E336" s="19"/>
      <c r="F336" s="16"/>
      <c r="G336" s="19"/>
      <c r="H336" s="19"/>
      <c r="I336" s="17"/>
      <c r="J336" s="17"/>
      <c r="K336" s="19"/>
      <c r="L336" s="16"/>
      <c r="M336" s="19"/>
      <c r="N336" s="14"/>
      <c r="O336" s="14"/>
      <c r="P336" s="14"/>
    </row>
    <row r="337" spans="2:18" ht="15" x14ac:dyDescent="0.25">
      <c r="B337" s="13"/>
      <c r="C337" s="30"/>
      <c r="D337" s="30"/>
      <c r="E337" s="13"/>
      <c r="F337" s="26">
        <f>SUM(F316:F336)</f>
        <v>30</v>
      </c>
      <c r="G337" s="26">
        <f>SUM(G316:G336)</f>
        <v>12.925749999999999</v>
      </c>
      <c r="H337" s="19"/>
      <c r="I337" s="19"/>
      <c r="J337" s="13"/>
      <c r="K337" s="13"/>
      <c r="L337" s="29">
        <f>SUM(L319:L336)</f>
        <v>30</v>
      </c>
      <c r="M337" s="29">
        <f>SUM(M319:M336)</f>
        <v>4.0625000000000018</v>
      </c>
      <c r="N337" s="14"/>
      <c r="O337" s="14"/>
      <c r="P337" s="14"/>
    </row>
    <row r="338" spans="2:18" ht="15" x14ac:dyDescent="0.25">
      <c r="B338" s="13"/>
      <c r="C338" s="30"/>
      <c r="D338" s="30"/>
      <c r="E338" s="13"/>
      <c r="F338" s="16"/>
      <c r="G338" s="19"/>
      <c r="H338" s="160" t="s">
        <v>10</v>
      </c>
      <c r="I338" s="160"/>
      <c r="J338" s="16">
        <f>G337</f>
        <v>12.925749999999999</v>
      </c>
      <c r="K338" s="19" t="s">
        <v>11</v>
      </c>
      <c r="L338" s="16">
        <f>M337</f>
        <v>4.0625000000000018</v>
      </c>
      <c r="M338" s="19">
        <f>J338-L338</f>
        <v>8.8632499999999972</v>
      </c>
      <c r="N338" s="24"/>
      <c r="O338" s="14"/>
      <c r="P338" s="14"/>
    </row>
    <row r="339" spans="2:18" x14ac:dyDescent="0.25">
      <c r="B339" s="2"/>
      <c r="C339" s="3"/>
      <c r="D339" s="3"/>
      <c r="E339" s="19"/>
      <c r="F339" s="16"/>
      <c r="G339" s="19"/>
      <c r="H339" s="16"/>
      <c r="I339" s="21"/>
      <c r="J339" s="23"/>
      <c r="K339" s="19"/>
      <c r="L339" s="16"/>
      <c r="M339" s="19"/>
      <c r="N339" s="20"/>
      <c r="O339" s="20"/>
      <c r="P339" s="20"/>
      <c r="Q339" s="22"/>
      <c r="R339" s="21"/>
    </row>
    <row r="340" spans="2:18" ht="15" x14ac:dyDescent="0.25">
      <c r="B340" s="1" t="s">
        <v>7</v>
      </c>
      <c r="C340" s="1"/>
      <c r="D340" s="152">
        <v>1</v>
      </c>
      <c r="E340" s="152"/>
      <c r="J340" s="13"/>
      <c r="K340" s="13"/>
      <c r="L340" s="13"/>
      <c r="M340" s="13"/>
      <c r="N340" s="14"/>
      <c r="O340" s="14"/>
      <c r="P340" s="14"/>
    </row>
    <row r="341" spans="2:18" x14ac:dyDescent="0.25">
      <c r="B341" s="150" t="s">
        <v>8</v>
      </c>
      <c r="C341" s="150"/>
      <c r="D341" s="150"/>
      <c r="E341" s="150"/>
      <c r="F341" s="150"/>
      <c r="G341" s="150"/>
      <c r="H341" s="5" t="s">
        <v>5</v>
      </c>
      <c r="I341" s="150" t="s">
        <v>9</v>
      </c>
      <c r="J341" s="150"/>
      <c r="K341" s="150"/>
      <c r="L341" s="150"/>
      <c r="M341" s="150"/>
      <c r="N341" s="15"/>
      <c r="O341" s="15"/>
      <c r="P341" s="20">
        <f>I353-I351</f>
        <v>4.2300000000000004</v>
      </c>
    </row>
    <row r="342" spans="2:18" x14ac:dyDescent="0.25">
      <c r="B342" s="2">
        <v>0</v>
      </c>
      <c r="C342" s="3">
        <v>0.30499999999999999</v>
      </c>
      <c r="D342" s="3" t="s">
        <v>24</v>
      </c>
      <c r="E342" s="16"/>
      <c r="F342" s="16"/>
      <c r="G342" s="16"/>
      <c r="H342" s="16"/>
      <c r="I342" s="17"/>
      <c r="J342" s="18"/>
      <c r="K342" s="19"/>
      <c r="L342" s="16"/>
      <c r="M342" s="19"/>
      <c r="N342" s="20"/>
      <c r="O342" s="20"/>
      <c r="P342" s="20"/>
      <c r="R342" s="21"/>
    </row>
    <row r="343" spans="2:18" x14ac:dyDescent="0.25">
      <c r="B343" s="2">
        <v>5</v>
      </c>
      <c r="C343" s="3">
        <v>0.31</v>
      </c>
      <c r="E343" s="19">
        <f>(C342+C343)/2</f>
        <v>0.3075</v>
      </c>
      <c r="F343" s="16">
        <f>B343-B342</f>
        <v>5</v>
      </c>
      <c r="G343" s="19">
        <f>E343*F343</f>
        <v>1.5375000000000001</v>
      </c>
      <c r="H343" s="16"/>
      <c r="I343" s="2"/>
      <c r="J343" s="2"/>
      <c r="K343" s="19"/>
      <c r="L343" s="16"/>
      <c r="M343" s="19"/>
      <c r="N343" s="20"/>
      <c r="O343" s="20"/>
      <c r="P343" s="20"/>
      <c r="Q343" s="22"/>
      <c r="R343" s="21"/>
    </row>
    <row r="344" spans="2:18" x14ac:dyDescent="0.25">
      <c r="B344" s="2">
        <v>10</v>
      </c>
      <c r="C344" s="3">
        <v>0.32</v>
      </c>
      <c r="D344" s="3" t="s">
        <v>17</v>
      </c>
      <c r="E344" s="19">
        <f t="shared" ref="E344:E355" si="136">(C343+C344)/2</f>
        <v>0.315</v>
      </c>
      <c r="F344" s="16">
        <f t="shared" ref="F344:F355" si="137">B344-B343</f>
        <v>5</v>
      </c>
      <c r="G344" s="19">
        <f t="shared" ref="G344:G355" si="138">E344*F344</f>
        <v>1.575</v>
      </c>
      <c r="H344" s="16"/>
      <c r="I344" s="2"/>
      <c r="J344" s="2"/>
      <c r="K344" s="19"/>
      <c r="L344" s="16"/>
      <c r="M344" s="19"/>
      <c r="N344" s="20"/>
      <c r="O344" s="20"/>
      <c r="P344" s="20"/>
      <c r="Q344" s="22"/>
      <c r="R344" s="21"/>
    </row>
    <row r="345" spans="2:18" x14ac:dyDescent="0.25">
      <c r="B345" s="2">
        <v>11</v>
      </c>
      <c r="C345" s="3">
        <v>-0.04</v>
      </c>
      <c r="D345" s="3"/>
      <c r="E345" s="19">
        <f t="shared" si="136"/>
        <v>0.14000000000000001</v>
      </c>
      <c r="F345" s="16">
        <f t="shared" si="137"/>
        <v>1</v>
      </c>
      <c r="G345" s="19">
        <f t="shared" si="138"/>
        <v>0.14000000000000001</v>
      </c>
      <c r="H345" s="16"/>
      <c r="I345" s="2"/>
      <c r="J345" s="2"/>
      <c r="K345" s="19"/>
      <c r="L345" s="16"/>
      <c r="M345" s="19"/>
      <c r="N345" s="20"/>
      <c r="O345" s="20"/>
      <c r="P345" s="20"/>
      <c r="Q345" s="22"/>
      <c r="R345" s="21"/>
    </row>
    <row r="346" spans="2:18" x14ac:dyDescent="0.25">
      <c r="B346" s="2">
        <v>12</v>
      </c>
      <c r="C346" s="3">
        <v>-0.19500000000000001</v>
      </c>
      <c r="D346" s="3"/>
      <c r="E346" s="19">
        <f t="shared" si="136"/>
        <v>-0.11750000000000001</v>
      </c>
      <c r="F346" s="16">
        <f t="shared" si="137"/>
        <v>1</v>
      </c>
      <c r="G346" s="19">
        <f t="shared" si="138"/>
        <v>-0.11750000000000001</v>
      </c>
      <c r="H346" s="16"/>
      <c r="I346" s="2"/>
      <c r="J346" s="2"/>
      <c r="K346" s="19"/>
      <c r="L346" s="16"/>
      <c r="M346" s="19"/>
      <c r="N346" s="20"/>
      <c r="O346" s="20"/>
      <c r="P346" s="20"/>
      <c r="Q346" s="22"/>
      <c r="R346" s="21"/>
    </row>
    <row r="347" spans="2:18" x14ac:dyDescent="0.25">
      <c r="B347" s="2">
        <v>13</v>
      </c>
      <c r="C347" s="3">
        <v>-0.38500000000000001</v>
      </c>
      <c r="D347" s="3"/>
      <c r="E347" s="19">
        <f t="shared" si="136"/>
        <v>-0.29000000000000004</v>
      </c>
      <c r="F347" s="16">
        <f t="shared" si="137"/>
        <v>1</v>
      </c>
      <c r="G347" s="19">
        <f t="shared" si="138"/>
        <v>-0.29000000000000004</v>
      </c>
      <c r="H347" s="16"/>
      <c r="I347" s="2"/>
      <c r="J347" s="2"/>
      <c r="K347" s="19"/>
      <c r="L347" s="16"/>
      <c r="M347" s="19"/>
      <c r="N347" s="20"/>
      <c r="O347" s="20"/>
      <c r="P347" s="20"/>
      <c r="Q347" s="22"/>
      <c r="R347" s="21"/>
    </row>
    <row r="348" spans="2:18" x14ac:dyDescent="0.25">
      <c r="B348" s="2">
        <v>14</v>
      </c>
      <c r="C348" s="3">
        <v>-0.43</v>
      </c>
      <c r="D348" s="3" t="s">
        <v>18</v>
      </c>
      <c r="E348" s="19">
        <f t="shared" si="136"/>
        <v>-0.40749999999999997</v>
      </c>
      <c r="F348" s="16">
        <f t="shared" si="137"/>
        <v>1</v>
      </c>
      <c r="G348" s="19">
        <f t="shared" si="138"/>
        <v>-0.40749999999999997</v>
      </c>
      <c r="H348" s="16"/>
      <c r="I348" s="2"/>
      <c r="J348" s="2"/>
      <c r="K348" s="19"/>
      <c r="L348" s="16"/>
      <c r="M348" s="19"/>
      <c r="N348" s="20"/>
      <c r="O348" s="20"/>
      <c r="P348" s="20"/>
      <c r="Q348" s="22"/>
      <c r="R348" s="21"/>
    </row>
    <row r="349" spans="2:18" x14ac:dyDescent="0.25">
      <c r="B349" s="2">
        <v>15</v>
      </c>
      <c r="C349" s="3">
        <v>-0.39</v>
      </c>
      <c r="D349" s="3"/>
      <c r="E349" s="19">
        <f t="shared" si="136"/>
        <v>-0.41000000000000003</v>
      </c>
      <c r="F349" s="16">
        <f t="shared" si="137"/>
        <v>1</v>
      </c>
      <c r="G349" s="19">
        <f t="shared" si="138"/>
        <v>-0.41000000000000003</v>
      </c>
      <c r="H349" s="16"/>
      <c r="I349" s="2">
        <v>0</v>
      </c>
      <c r="J349" s="3">
        <v>0.30499999999999999</v>
      </c>
      <c r="K349" s="19"/>
      <c r="L349" s="16"/>
      <c r="M349" s="19"/>
      <c r="N349" s="20"/>
      <c r="O349" s="20"/>
      <c r="P349" s="20"/>
      <c r="Q349" s="22"/>
      <c r="R349" s="21"/>
    </row>
    <row r="350" spans="2:18" x14ac:dyDescent="0.25">
      <c r="B350" s="2">
        <v>16</v>
      </c>
      <c r="C350" s="3">
        <v>-0.2</v>
      </c>
      <c r="D350" s="3"/>
      <c r="E350" s="19">
        <f t="shared" si="136"/>
        <v>-0.29500000000000004</v>
      </c>
      <c r="F350" s="16">
        <f t="shared" si="137"/>
        <v>1</v>
      </c>
      <c r="G350" s="19">
        <f t="shared" si="138"/>
        <v>-0.29500000000000004</v>
      </c>
      <c r="H350" s="16"/>
      <c r="I350" s="2">
        <v>5</v>
      </c>
      <c r="J350" s="3">
        <v>0.31</v>
      </c>
      <c r="K350" s="19">
        <f t="shared" ref="K350:K357" si="139">AVERAGE(J349,J350)</f>
        <v>0.3075</v>
      </c>
      <c r="L350" s="16">
        <f t="shared" ref="L350:L357" si="140">I350-I349</f>
        <v>5</v>
      </c>
      <c r="M350" s="19">
        <f t="shared" ref="M350:M357" si="141">L350*K350</f>
        <v>1.5375000000000001</v>
      </c>
      <c r="N350" s="24"/>
      <c r="O350" s="24"/>
      <c r="P350" s="24"/>
      <c r="Q350" s="22"/>
      <c r="R350" s="21"/>
    </row>
    <row r="351" spans="2:18" x14ac:dyDescent="0.25">
      <c r="B351" s="2">
        <v>18</v>
      </c>
      <c r="C351" s="3">
        <v>1.909</v>
      </c>
      <c r="D351" s="3" t="s">
        <v>19</v>
      </c>
      <c r="E351" s="19">
        <f t="shared" si="136"/>
        <v>0.85450000000000004</v>
      </c>
      <c r="F351" s="16">
        <f t="shared" si="137"/>
        <v>2</v>
      </c>
      <c r="G351" s="19">
        <f t="shared" si="138"/>
        <v>1.7090000000000001</v>
      </c>
      <c r="H351" s="16"/>
      <c r="I351" s="2">
        <v>8</v>
      </c>
      <c r="J351" s="3">
        <v>0.32</v>
      </c>
      <c r="K351" s="19">
        <f t="shared" si="139"/>
        <v>0.315</v>
      </c>
      <c r="L351" s="16">
        <f t="shared" si="140"/>
        <v>3</v>
      </c>
      <c r="M351" s="19">
        <f t="shared" si="141"/>
        <v>0.94500000000000006</v>
      </c>
      <c r="N351" s="20"/>
      <c r="O351" s="20"/>
      <c r="P351" s="20"/>
      <c r="Q351" s="22"/>
      <c r="R351" s="21"/>
    </row>
    <row r="352" spans="2:18" x14ac:dyDescent="0.25">
      <c r="B352" s="2">
        <v>20</v>
      </c>
      <c r="C352" s="3">
        <v>1.905</v>
      </c>
      <c r="D352" s="3"/>
      <c r="E352" s="19">
        <f t="shared" si="136"/>
        <v>1.907</v>
      </c>
      <c r="F352" s="16">
        <f t="shared" si="137"/>
        <v>2</v>
      </c>
      <c r="G352" s="19">
        <f t="shared" si="138"/>
        <v>3.8140000000000001</v>
      </c>
      <c r="H352" s="1"/>
      <c r="I352" s="81">
        <f>I351+(J351-J352)*1.5</f>
        <v>10.73</v>
      </c>
      <c r="J352" s="82">
        <v>-1.5</v>
      </c>
      <c r="K352" s="19">
        <f t="shared" si="139"/>
        <v>-0.59</v>
      </c>
      <c r="L352" s="16">
        <f t="shared" si="140"/>
        <v>2.7300000000000004</v>
      </c>
      <c r="M352" s="19">
        <f t="shared" si="141"/>
        <v>-1.6107000000000002</v>
      </c>
      <c r="N352" s="24"/>
      <c r="O352" s="24"/>
      <c r="P352" s="24"/>
      <c r="Q352" s="22"/>
      <c r="R352" s="21"/>
    </row>
    <row r="353" spans="2:18" x14ac:dyDescent="0.25">
      <c r="B353" s="2">
        <v>22</v>
      </c>
      <c r="C353" s="3">
        <v>0.36</v>
      </c>
      <c r="E353" s="19">
        <f t="shared" si="136"/>
        <v>1.1325000000000001</v>
      </c>
      <c r="F353" s="16">
        <f t="shared" si="137"/>
        <v>2</v>
      </c>
      <c r="G353" s="19">
        <f t="shared" si="138"/>
        <v>2.2650000000000001</v>
      </c>
      <c r="H353" s="1"/>
      <c r="I353" s="86">
        <f>I352+1.5</f>
        <v>12.23</v>
      </c>
      <c r="J353" s="87">
        <f>J352</f>
        <v>-1.5</v>
      </c>
      <c r="K353" s="19">
        <f t="shared" si="139"/>
        <v>-1.5</v>
      </c>
      <c r="L353" s="16">
        <f t="shared" si="140"/>
        <v>1.5</v>
      </c>
      <c r="M353" s="19">
        <f t="shared" si="141"/>
        <v>-2.25</v>
      </c>
      <c r="N353" s="24"/>
      <c r="O353" s="24"/>
      <c r="P353" s="24"/>
      <c r="Q353" s="22"/>
      <c r="R353" s="21"/>
    </row>
    <row r="354" spans="2:18" x14ac:dyDescent="0.25">
      <c r="B354" s="2">
        <v>25</v>
      </c>
      <c r="C354" s="3">
        <v>0.35499999999999998</v>
      </c>
      <c r="D354" s="3"/>
      <c r="E354" s="19">
        <f t="shared" si="136"/>
        <v>0.35749999999999998</v>
      </c>
      <c r="F354" s="16">
        <f t="shared" si="137"/>
        <v>3</v>
      </c>
      <c r="G354" s="19">
        <f t="shared" si="138"/>
        <v>1.0725</v>
      </c>
      <c r="H354" s="1"/>
      <c r="I354" s="81">
        <f>I353+1.5</f>
        <v>13.73</v>
      </c>
      <c r="J354" s="82">
        <f>J352</f>
        <v>-1.5</v>
      </c>
      <c r="K354" s="19">
        <f t="shared" si="139"/>
        <v>-1.5</v>
      </c>
      <c r="L354" s="16">
        <f t="shared" si="140"/>
        <v>1.5</v>
      </c>
      <c r="M354" s="19">
        <f t="shared" si="141"/>
        <v>-2.25</v>
      </c>
      <c r="N354" s="20"/>
      <c r="O354" s="20"/>
      <c r="P354" s="20"/>
      <c r="R354" s="21"/>
    </row>
    <row r="355" spans="2:18" x14ac:dyDescent="0.25">
      <c r="B355" s="2">
        <v>30</v>
      </c>
      <c r="C355" s="3">
        <v>0.35</v>
      </c>
      <c r="D355" s="3" t="s">
        <v>24</v>
      </c>
      <c r="E355" s="19">
        <f t="shared" si="136"/>
        <v>0.35249999999999998</v>
      </c>
      <c r="F355" s="16">
        <f t="shared" si="137"/>
        <v>5</v>
      </c>
      <c r="G355" s="19">
        <f t="shared" si="138"/>
        <v>1.7625</v>
      </c>
      <c r="H355" s="1"/>
      <c r="I355" s="81">
        <f>I354+(J355-J354)*1.5</f>
        <v>15.605</v>
      </c>
      <c r="J355" s="85">
        <v>-0.25</v>
      </c>
      <c r="K355" s="19">
        <f t="shared" si="139"/>
        <v>-0.875</v>
      </c>
      <c r="L355" s="16">
        <f t="shared" si="140"/>
        <v>1.875</v>
      </c>
      <c r="M355" s="19">
        <f t="shared" si="141"/>
        <v>-1.640625</v>
      </c>
      <c r="N355" s="20"/>
      <c r="O355" s="20"/>
      <c r="P355" s="20"/>
      <c r="R355" s="21"/>
    </row>
    <row r="356" spans="2:18" x14ac:dyDescent="0.25">
      <c r="B356" s="2"/>
      <c r="C356" s="3"/>
      <c r="D356" s="3"/>
      <c r="E356" s="19"/>
      <c r="F356" s="16"/>
      <c r="G356" s="19"/>
      <c r="H356" s="1"/>
      <c r="I356" s="2">
        <v>16</v>
      </c>
      <c r="J356" s="3">
        <v>-0.2</v>
      </c>
      <c r="K356" s="19">
        <f t="shared" si="139"/>
        <v>-0.22500000000000001</v>
      </c>
      <c r="L356" s="16">
        <f t="shared" si="140"/>
        <v>0.39499999999999957</v>
      </c>
      <c r="M356" s="19">
        <f t="shared" si="141"/>
        <v>-8.8874999999999912E-2</v>
      </c>
      <c r="N356" s="20"/>
      <c r="O356" s="20"/>
      <c r="P356" s="20"/>
      <c r="R356" s="21"/>
    </row>
    <row r="357" spans="2:18" x14ac:dyDescent="0.25">
      <c r="B357" s="17"/>
      <c r="C357" s="44"/>
      <c r="D357" s="44"/>
      <c r="E357" s="19"/>
      <c r="F357" s="16"/>
      <c r="G357" s="19"/>
      <c r="I357" s="2">
        <v>18</v>
      </c>
      <c r="J357" s="3">
        <v>1.909</v>
      </c>
      <c r="K357" s="19">
        <f t="shared" si="139"/>
        <v>0.85450000000000004</v>
      </c>
      <c r="L357" s="16">
        <f t="shared" si="140"/>
        <v>2</v>
      </c>
      <c r="M357" s="19">
        <f t="shared" si="141"/>
        <v>1.7090000000000001</v>
      </c>
      <c r="N357" s="20"/>
      <c r="O357" s="20"/>
      <c r="P357" s="20"/>
      <c r="R357" s="21"/>
    </row>
    <row r="358" spans="2:18" x14ac:dyDescent="0.25">
      <c r="B358" s="17"/>
      <c r="C358" s="44"/>
      <c r="D358" s="44"/>
      <c r="E358" s="19"/>
      <c r="F358" s="16"/>
      <c r="G358" s="19"/>
      <c r="I358" s="2">
        <v>20</v>
      </c>
      <c r="J358" s="3">
        <v>1.905</v>
      </c>
      <c r="K358" s="19">
        <f t="shared" ref="K358:K361" si="142">AVERAGE(J357,J358)</f>
        <v>1.907</v>
      </c>
      <c r="L358" s="16">
        <f t="shared" ref="L358:L361" si="143">I358-I357</f>
        <v>2</v>
      </c>
      <c r="M358" s="19">
        <f t="shared" ref="M358:M361" si="144">L358*K358</f>
        <v>3.8140000000000001</v>
      </c>
      <c r="O358" s="24"/>
      <c r="P358" s="24"/>
    </row>
    <row r="359" spans="2:18" x14ac:dyDescent="0.25">
      <c r="B359" s="17"/>
      <c r="C359" s="44"/>
      <c r="D359" s="44"/>
      <c r="E359" s="19"/>
      <c r="F359" s="16"/>
      <c r="G359" s="19"/>
      <c r="I359" s="2">
        <v>22</v>
      </c>
      <c r="J359" s="3">
        <v>0.36</v>
      </c>
      <c r="K359" s="19">
        <f t="shared" si="142"/>
        <v>1.1325000000000001</v>
      </c>
      <c r="L359" s="16">
        <f t="shared" si="143"/>
        <v>2</v>
      </c>
      <c r="M359" s="19">
        <f t="shared" si="144"/>
        <v>2.2650000000000001</v>
      </c>
      <c r="O359" s="14"/>
      <c r="P359" s="14"/>
    </row>
    <row r="360" spans="2:18" x14ac:dyDescent="0.25">
      <c r="B360" s="17"/>
      <c r="C360" s="44"/>
      <c r="D360" s="44"/>
      <c r="E360" s="19"/>
      <c r="F360" s="16"/>
      <c r="G360" s="19"/>
      <c r="I360" s="2">
        <v>25</v>
      </c>
      <c r="J360" s="3">
        <v>0.35499999999999998</v>
      </c>
      <c r="K360" s="19">
        <f t="shared" si="142"/>
        <v>0.35749999999999998</v>
      </c>
      <c r="L360" s="16">
        <f t="shared" si="143"/>
        <v>3</v>
      </c>
      <c r="M360" s="19">
        <f t="shared" si="144"/>
        <v>1.0725</v>
      </c>
      <c r="O360" s="14"/>
      <c r="P360" s="14"/>
    </row>
    <row r="361" spans="2:18" x14ac:dyDescent="0.25">
      <c r="B361" s="17"/>
      <c r="C361" s="44"/>
      <c r="D361" s="44"/>
      <c r="E361" s="19"/>
      <c r="F361" s="16"/>
      <c r="G361" s="19"/>
      <c r="H361" s="19"/>
      <c r="I361" s="2">
        <v>30</v>
      </c>
      <c r="J361" s="3">
        <v>0.35</v>
      </c>
      <c r="K361" s="19">
        <f t="shared" si="142"/>
        <v>0.35249999999999998</v>
      </c>
      <c r="L361" s="16">
        <f t="shared" si="143"/>
        <v>5</v>
      </c>
      <c r="M361" s="19">
        <f t="shared" si="144"/>
        <v>1.7625</v>
      </c>
      <c r="N361" s="14"/>
      <c r="O361" s="14"/>
      <c r="P361" s="14"/>
    </row>
    <row r="362" spans="2:18" x14ac:dyDescent="0.25">
      <c r="B362" s="17"/>
      <c r="C362" s="44"/>
      <c r="D362" s="44"/>
      <c r="E362" s="19"/>
      <c r="F362" s="16"/>
      <c r="G362" s="19"/>
      <c r="H362" s="19"/>
      <c r="I362" s="17"/>
      <c r="J362" s="17"/>
      <c r="K362" s="19"/>
      <c r="L362" s="16"/>
      <c r="M362" s="19"/>
      <c r="N362" s="14"/>
      <c r="O362" s="14"/>
      <c r="P362" s="14"/>
    </row>
    <row r="363" spans="2:18" x14ac:dyDescent="0.25">
      <c r="B363" s="17"/>
      <c r="C363" s="44"/>
      <c r="D363" s="44"/>
      <c r="E363" s="19"/>
      <c r="F363" s="16"/>
      <c r="G363" s="19"/>
      <c r="H363" s="19"/>
      <c r="I363" s="17"/>
      <c r="J363" s="17"/>
      <c r="K363" s="19"/>
      <c r="L363" s="16"/>
      <c r="M363" s="19"/>
      <c r="N363" s="14"/>
      <c r="O363" s="14"/>
      <c r="P363" s="14"/>
    </row>
    <row r="364" spans="2:18" ht="15" x14ac:dyDescent="0.25">
      <c r="B364" s="13"/>
      <c r="C364" s="30"/>
      <c r="D364" s="30"/>
      <c r="E364" s="13"/>
      <c r="F364" s="26">
        <f>SUM(F343:F363)</f>
        <v>30</v>
      </c>
      <c r="G364" s="26">
        <f>SUM(G343:G363)</f>
        <v>12.355499999999999</v>
      </c>
      <c r="H364" s="19"/>
      <c r="I364" s="19"/>
      <c r="J364" s="13"/>
      <c r="K364" s="13"/>
      <c r="L364" s="29">
        <f>SUM(L346:L363)</f>
        <v>30</v>
      </c>
      <c r="M364" s="29">
        <f>SUM(M346:M363)</f>
        <v>5.2652999999999999</v>
      </c>
      <c r="N364" s="14"/>
      <c r="O364" s="14"/>
      <c r="P364" s="14"/>
    </row>
    <row r="365" spans="2:18" ht="15" x14ac:dyDescent="0.25">
      <c r="B365" s="13"/>
      <c r="C365" s="30"/>
      <c r="D365" s="30"/>
      <c r="E365" s="13"/>
      <c r="F365" s="16"/>
      <c r="G365" s="19"/>
      <c r="H365" s="160" t="s">
        <v>10</v>
      </c>
      <c r="I365" s="160"/>
      <c r="J365" s="16">
        <f>G364</f>
        <v>12.355499999999999</v>
      </c>
      <c r="K365" s="19" t="s">
        <v>11</v>
      </c>
      <c r="L365" s="16">
        <f>M364</f>
        <v>5.2652999999999999</v>
      </c>
      <c r="M365" s="19">
        <f>J365-L365</f>
        <v>7.0901999999999994</v>
      </c>
      <c r="N365" s="24"/>
      <c r="O365" s="14"/>
      <c r="P365" s="14"/>
    </row>
    <row r="366" spans="2:18" ht="15" x14ac:dyDescent="0.25">
      <c r="B366" s="1" t="s">
        <v>7</v>
      </c>
      <c r="C366" s="1"/>
      <c r="D366" s="152">
        <v>1.1000000000000001</v>
      </c>
      <c r="E366" s="152"/>
      <c r="J366" s="13"/>
      <c r="K366" s="13"/>
      <c r="L366" s="13"/>
      <c r="M366" s="13"/>
      <c r="N366" s="14"/>
      <c r="O366" s="14"/>
      <c r="P366" s="14"/>
    </row>
    <row r="367" spans="2:18" x14ac:dyDescent="0.25">
      <c r="B367" s="150" t="s">
        <v>8</v>
      </c>
      <c r="C367" s="150"/>
      <c r="D367" s="150"/>
      <c r="E367" s="150"/>
      <c r="F367" s="150"/>
      <c r="G367" s="150"/>
      <c r="H367" s="5" t="s">
        <v>5</v>
      </c>
      <c r="I367" s="150" t="s">
        <v>9</v>
      </c>
      <c r="J367" s="150"/>
      <c r="K367" s="150"/>
      <c r="L367" s="150"/>
      <c r="M367" s="150"/>
      <c r="N367" s="15"/>
      <c r="O367" s="15"/>
      <c r="P367" s="20">
        <f>I379-I377</f>
        <v>4.2135000000000007</v>
      </c>
    </row>
    <row r="368" spans="2:18" x14ac:dyDescent="0.25">
      <c r="B368" s="2">
        <v>0</v>
      </c>
      <c r="C368" s="3">
        <v>0.31900000000000001</v>
      </c>
      <c r="D368" s="3" t="s">
        <v>26</v>
      </c>
      <c r="E368" s="16"/>
      <c r="F368" s="16"/>
      <c r="G368" s="16"/>
      <c r="H368" s="16"/>
      <c r="I368" s="17"/>
      <c r="J368" s="18"/>
      <c r="K368" s="19"/>
      <c r="L368" s="16"/>
      <c r="M368" s="19"/>
      <c r="N368" s="20"/>
      <c r="O368" s="20"/>
      <c r="P368" s="20"/>
      <c r="R368" s="21"/>
    </row>
    <row r="369" spans="2:18" x14ac:dyDescent="0.25">
      <c r="B369" s="2">
        <v>5</v>
      </c>
      <c r="C369" s="3">
        <v>0.315</v>
      </c>
      <c r="D369" s="3"/>
      <c r="E369" s="19">
        <f>(C368+C369)/2</f>
        <v>0.317</v>
      </c>
      <c r="F369" s="16">
        <f>B369-B368</f>
        <v>5</v>
      </c>
      <c r="G369" s="19">
        <f>E369*F369</f>
        <v>1.585</v>
      </c>
      <c r="H369" s="16"/>
      <c r="I369" s="2"/>
      <c r="J369" s="2"/>
      <c r="K369" s="19"/>
      <c r="L369" s="16"/>
      <c r="M369" s="19"/>
      <c r="N369" s="20"/>
      <c r="O369" s="20"/>
      <c r="P369" s="20"/>
      <c r="Q369" s="22"/>
      <c r="R369" s="21"/>
    </row>
    <row r="370" spans="2:18" x14ac:dyDescent="0.25">
      <c r="B370" s="2">
        <v>10</v>
      </c>
      <c r="C370" s="3">
        <v>0.309</v>
      </c>
      <c r="D370" s="3" t="s">
        <v>17</v>
      </c>
      <c r="E370" s="19">
        <f t="shared" ref="E370:E381" si="145">(C369+C370)/2</f>
        <v>0.312</v>
      </c>
      <c r="F370" s="16">
        <f t="shared" ref="F370:F381" si="146">B370-B369</f>
        <v>5</v>
      </c>
      <c r="G370" s="19">
        <f t="shared" ref="G370:G381" si="147">E370*F370</f>
        <v>1.56</v>
      </c>
      <c r="H370" s="16"/>
      <c r="I370" s="2"/>
      <c r="J370" s="2"/>
      <c r="K370" s="19"/>
      <c r="L370" s="16"/>
      <c r="M370" s="19"/>
      <c r="N370" s="20"/>
      <c r="O370" s="20"/>
      <c r="P370" s="20"/>
      <c r="Q370" s="22"/>
      <c r="R370" s="21"/>
    </row>
    <row r="371" spans="2:18" x14ac:dyDescent="0.25">
      <c r="B371" s="2">
        <v>11</v>
      </c>
      <c r="C371" s="3">
        <v>0.06</v>
      </c>
      <c r="D371" s="3"/>
      <c r="E371" s="19">
        <f t="shared" si="145"/>
        <v>0.1845</v>
      </c>
      <c r="F371" s="16">
        <f t="shared" si="146"/>
        <v>1</v>
      </c>
      <c r="G371" s="19">
        <f t="shared" si="147"/>
        <v>0.1845</v>
      </c>
      <c r="H371" s="16"/>
      <c r="I371" s="2"/>
      <c r="J371" s="2"/>
      <c r="K371" s="19"/>
      <c r="L371" s="16"/>
      <c r="M371" s="19"/>
      <c r="N371" s="20"/>
      <c r="O371" s="20"/>
      <c r="P371" s="20"/>
      <c r="Q371" s="22"/>
      <c r="R371" s="21"/>
    </row>
    <row r="372" spans="2:18" x14ac:dyDescent="0.25">
      <c r="B372" s="2">
        <v>12</v>
      </c>
      <c r="C372" s="3">
        <v>-0.16500000000000001</v>
      </c>
      <c r="D372" s="3"/>
      <c r="E372" s="19">
        <f t="shared" si="145"/>
        <v>-5.2500000000000005E-2</v>
      </c>
      <c r="F372" s="16">
        <f t="shared" si="146"/>
        <v>1</v>
      </c>
      <c r="G372" s="19">
        <f t="shared" si="147"/>
        <v>-5.2500000000000005E-2</v>
      </c>
      <c r="H372" s="16"/>
      <c r="I372" s="2"/>
      <c r="J372" s="2"/>
      <c r="K372" s="19"/>
      <c r="L372" s="16"/>
      <c r="M372" s="19"/>
      <c r="N372" s="20"/>
      <c r="O372" s="20"/>
      <c r="P372" s="20"/>
      <c r="Q372" s="22"/>
      <c r="R372" s="21"/>
    </row>
    <row r="373" spans="2:18" x14ac:dyDescent="0.25">
      <c r="B373" s="2">
        <v>13</v>
      </c>
      <c r="C373" s="3">
        <v>-0.34</v>
      </c>
      <c r="D373" s="3"/>
      <c r="E373" s="19">
        <f t="shared" si="145"/>
        <v>-0.2525</v>
      </c>
      <c r="F373" s="16">
        <f t="shared" si="146"/>
        <v>1</v>
      </c>
      <c r="G373" s="19">
        <f t="shared" si="147"/>
        <v>-0.2525</v>
      </c>
      <c r="H373" s="16"/>
      <c r="I373" s="2"/>
      <c r="J373" s="2"/>
      <c r="K373" s="19"/>
      <c r="L373" s="16"/>
      <c r="M373" s="19"/>
      <c r="N373" s="20"/>
      <c r="O373" s="20"/>
      <c r="P373" s="20"/>
      <c r="Q373" s="22"/>
      <c r="R373" s="21"/>
    </row>
    <row r="374" spans="2:18" x14ac:dyDescent="0.25">
      <c r="B374" s="2">
        <v>14</v>
      </c>
      <c r="C374" s="3">
        <v>-0.39</v>
      </c>
      <c r="D374" s="3" t="s">
        <v>18</v>
      </c>
      <c r="E374" s="19">
        <f t="shared" si="145"/>
        <v>-0.36499999999999999</v>
      </c>
      <c r="F374" s="16">
        <f t="shared" si="146"/>
        <v>1</v>
      </c>
      <c r="G374" s="19">
        <f t="shared" si="147"/>
        <v>-0.36499999999999999</v>
      </c>
      <c r="H374" s="16"/>
      <c r="I374" s="2"/>
      <c r="J374" s="2"/>
      <c r="K374" s="19"/>
      <c r="L374" s="16"/>
      <c r="M374" s="19"/>
      <c r="N374" s="20"/>
      <c r="O374" s="20"/>
      <c r="P374" s="20"/>
      <c r="Q374" s="22"/>
      <c r="R374" s="21"/>
    </row>
    <row r="375" spans="2:18" x14ac:dyDescent="0.25">
      <c r="B375" s="2">
        <v>15</v>
      </c>
      <c r="C375" s="3">
        <v>-0.33100000000000002</v>
      </c>
      <c r="D375" s="3"/>
      <c r="E375" s="19">
        <f t="shared" si="145"/>
        <v>-0.36050000000000004</v>
      </c>
      <c r="F375" s="16">
        <f t="shared" si="146"/>
        <v>1</v>
      </c>
      <c r="G375" s="19">
        <f t="shared" si="147"/>
        <v>-0.36050000000000004</v>
      </c>
      <c r="H375" s="16"/>
      <c r="I375" s="2">
        <v>0</v>
      </c>
      <c r="J375" s="3">
        <v>0.31900000000000001</v>
      </c>
      <c r="K375" s="19"/>
      <c r="L375" s="16"/>
      <c r="M375" s="19"/>
      <c r="N375" s="20"/>
      <c r="O375" s="20"/>
      <c r="P375" s="20"/>
      <c r="Q375" s="22"/>
      <c r="R375" s="21"/>
    </row>
    <row r="376" spans="2:18" x14ac:dyDescent="0.25">
      <c r="B376" s="2">
        <v>16</v>
      </c>
      <c r="C376" s="3">
        <v>-0.16600000000000001</v>
      </c>
      <c r="D376" s="3"/>
      <c r="E376" s="19">
        <f t="shared" si="145"/>
        <v>-0.2485</v>
      </c>
      <c r="F376" s="16">
        <f t="shared" si="146"/>
        <v>1</v>
      </c>
      <c r="G376" s="19">
        <f t="shared" si="147"/>
        <v>-0.2485</v>
      </c>
      <c r="H376" s="16"/>
      <c r="I376" s="2">
        <v>5</v>
      </c>
      <c r="J376" s="3">
        <v>0.315</v>
      </c>
      <c r="K376" s="19">
        <f t="shared" ref="K376:K382" si="148">AVERAGE(J375,J376)</f>
        <v>0.317</v>
      </c>
      <c r="L376" s="16">
        <f t="shared" ref="L376:L382" si="149">I376-I375</f>
        <v>5</v>
      </c>
      <c r="M376" s="19">
        <f t="shared" ref="M376:M382" si="150">L376*K376</f>
        <v>1.585</v>
      </c>
      <c r="N376" s="24"/>
      <c r="O376" s="24"/>
      <c r="P376" s="24"/>
      <c r="Q376" s="22"/>
      <c r="R376" s="21"/>
    </row>
    <row r="377" spans="2:18" x14ac:dyDescent="0.25">
      <c r="B377" s="2">
        <v>18</v>
      </c>
      <c r="C377" s="3">
        <v>1.8</v>
      </c>
      <c r="D377" s="3"/>
      <c r="E377" s="19">
        <f t="shared" si="145"/>
        <v>0.81700000000000006</v>
      </c>
      <c r="F377" s="16">
        <f t="shared" si="146"/>
        <v>2</v>
      </c>
      <c r="G377" s="19">
        <f t="shared" si="147"/>
        <v>1.6340000000000001</v>
      </c>
      <c r="H377" s="16"/>
      <c r="I377" s="2">
        <v>7.8</v>
      </c>
      <c r="J377" s="3">
        <v>0.309</v>
      </c>
      <c r="K377" s="19">
        <f t="shared" si="148"/>
        <v>0.312</v>
      </c>
      <c r="L377" s="16">
        <f t="shared" si="149"/>
        <v>2.8</v>
      </c>
      <c r="M377" s="19">
        <f t="shared" si="150"/>
        <v>0.87359999999999993</v>
      </c>
      <c r="N377" s="20"/>
      <c r="O377" s="20"/>
      <c r="P377" s="20"/>
      <c r="Q377" s="22"/>
      <c r="R377" s="21"/>
    </row>
    <row r="378" spans="2:18" x14ac:dyDescent="0.25">
      <c r="B378" s="2">
        <v>20</v>
      </c>
      <c r="C378" s="3">
        <v>1.7949999999999999</v>
      </c>
      <c r="D378" s="3" t="s">
        <v>19</v>
      </c>
      <c r="E378" s="19">
        <f t="shared" si="145"/>
        <v>1.7974999999999999</v>
      </c>
      <c r="F378" s="16">
        <f t="shared" si="146"/>
        <v>2</v>
      </c>
      <c r="G378" s="19">
        <f t="shared" si="147"/>
        <v>3.5949999999999998</v>
      </c>
      <c r="H378" s="1"/>
      <c r="I378" s="81">
        <f>I377+(J377-J378)*1.5</f>
        <v>10.513500000000001</v>
      </c>
      <c r="J378" s="82">
        <v>-1.5</v>
      </c>
      <c r="K378" s="19">
        <f t="shared" si="148"/>
        <v>-0.59550000000000003</v>
      </c>
      <c r="L378" s="16">
        <f t="shared" si="149"/>
        <v>2.7135000000000007</v>
      </c>
      <c r="M378" s="19">
        <f t="shared" si="150"/>
        <v>-1.6158892500000004</v>
      </c>
      <c r="N378" s="24"/>
      <c r="O378" s="24"/>
      <c r="P378" s="24"/>
      <c r="Q378" s="22"/>
      <c r="R378" s="21"/>
    </row>
    <row r="379" spans="2:18" x14ac:dyDescent="0.25">
      <c r="B379" s="2">
        <v>22</v>
      </c>
      <c r="C379" s="3">
        <v>0.34</v>
      </c>
      <c r="D379" s="3" t="s">
        <v>21</v>
      </c>
      <c r="E379" s="19">
        <f t="shared" si="145"/>
        <v>1.0674999999999999</v>
      </c>
      <c r="F379" s="16">
        <f t="shared" si="146"/>
        <v>2</v>
      </c>
      <c r="G379" s="19">
        <f t="shared" si="147"/>
        <v>2.1349999999999998</v>
      </c>
      <c r="H379" s="1"/>
      <c r="I379" s="86">
        <f>I378+1.5</f>
        <v>12.013500000000001</v>
      </c>
      <c r="J379" s="87">
        <f>J378</f>
        <v>-1.5</v>
      </c>
      <c r="K379" s="19">
        <f t="shared" si="148"/>
        <v>-1.5</v>
      </c>
      <c r="L379" s="16">
        <f t="shared" si="149"/>
        <v>1.5</v>
      </c>
      <c r="M379" s="19">
        <f t="shared" si="150"/>
        <v>-2.25</v>
      </c>
      <c r="N379" s="24"/>
      <c r="O379" s="24"/>
      <c r="P379" s="24"/>
      <c r="Q379" s="22"/>
      <c r="R379" s="21"/>
    </row>
    <row r="380" spans="2:18" x14ac:dyDescent="0.25">
      <c r="B380" s="2">
        <v>25</v>
      </c>
      <c r="C380" s="3">
        <v>0.33500000000000002</v>
      </c>
      <c r="D380" s="3"/>
      <c r="E380" s="19">
        <f t="shared" si="145"/>
        <v>0.33750000000000002</v>
      </c>
      <c r="F380" s="16">
        <f t="shared" si="146"/>
        <v>3</v>
      </c>
      <c r="G380" s="19">
        <f t="shared" si="147"/>
        <v>1.0125000000000002</v>
      </c>
      <c r="H380" s="1"/>
      <c r="I380" s="81">
        <f>I379+1.5</f>
        <v>13.513500000000001</v>
      </c>
      <c r="J380" s="82">
        <f>J378</f>
        <v>-1.5</v>
      </c>
      <c r="K380" s="19">
        <f t="shared" si="148"/>
        <v>-1.5</v>
      </c>
      <c r="L380" s="16">
        <f t="shared" si="149"/>
        <v>1.5</v>
      </c>
      <c r="M380" s="19">
        <f t="shared" si="150"/>
        <v>-2.25</v>
      </c>
      <c r="N380" s="20"/>
      <c r="O380" s="20"/>
      <c r="P380" s="20"/>
      <c r="R380" s="21"/>
    </row>
    <row r="381" spans="2:18" x14ac:dyDescent="0.25">
      <c r="B381" s="2">
        <v>30</v>
      </c>
      <c r="C381" s="3">
        <v>0.33</v>
      </c>
      <c r="D381" s="3"/>
      <c r="E381" s="19">
        <f t="shared" si="145"/>
        <v>0.33250000000000002</v>
      </c>
      <c r="F381" s="16">
        <f t="shared" si="146"/>
        <v>5</v>
      </c>
      <c r="G381" s="19">
        <f t="shared" si="147"/>
        <v>1.6625000000000001</v>
      </c>
      <c r="H381" s="1"/>
      <c r="I381" s="81">
        <f>I380+(J381-J380)*1.5</f>
        <v>15.388500000000001</v>
      </c>
      <c r="J381" s="85">
        <v>-0.25</v>
      </c>
      <c r="K381" s="19">
        <f t="shared" si="148"/>
        <v>-0.875</v>
      </c>
      <c r="L381" s="16">
        <f t="shared" si="149"/>
        <v>1.875</v>
      </c>
      <c r="M381" s="19">
        <f t="shared" si="150"/>
        <v>-1.640625</v>
      </c>
      <c r="N381" s="20"/>
      <c r="O381" s="20"/>
      <c r="P381" s="20"/>
      <c r="R381" s="21"/>
    </row>
    <row r="382" spans="2:18" x14ac:dyDescent="0.25">
      <c r="B382" s="2"/>
      <c r="C382" s="3"/>
      <c r="D382" s="3"/>
      <c r="E382" s="19"/>
      <c r="F382" s="16"/>
      <c r="G382" s="19"/>
      <c r="H382" s="1"/>
      <c r="I382" s="2">
        <v>16</v>
      </c>
      <c r="J382" s="3">
        <v>-0.16600000000000001</v>
      </c>
      <c r="K382" s="19">
        <f t="shared" si="148"/>
        <v>-0.20800000000000002</v>
      </c>
      <c r="L382" s="16">
        <f t="shared" si="149"/>
        <v>0.61149999999999949</v>
      </c>
      <c r="M382" s="19">
        <f t="shared" si="150"/>
        <v>-0.12719199999999992</v>
      </c>
      <c r="N382" s="20"/>
      <c r="O382" s="20"/>
      <c r="P382" s="20"/>
      <c r="R382" s="21"/>
    </row>
    <row r="383" spans="2:18" x14ac:dyDescent="0.25">
      <c r="B383" s="17"/>
      <c r="C383" s="44"/>
      <c r="D383" s="44"/>
      <c r="E383" s="19"/>
      <c r="F383" s="16"/>
      <c r="G383" s="19"/>
      <c r="I383" s="2">
        <v>18</v>
      </c>
      <c r="J383" s="3">
        <v>1.8</v>
      </c>
      <c r="K383" s="19">
        <f t="shared" ref="K383:K387" si="151">AVERAGE(J382,J383)</f>
        <v>0.81700000000000006</v>
      </c>
      <c r="L383" s="16">
        <f t="shared" ref="L383:L387" si="152">I383-I382</f>
        <v>2</v>
      </c>
      <c r="M383" s="19">
        <f t="shared" ref="M383:M387" si="153">L383*K383</f>
        <v>1.6340000000000001</v>
      </c>
      <c r="N383" s="20"/>
      <c r="O383" s="20"/>
      <c r="P383" s="20"/>
      <c r="R383" s="21"/>
    </row>
    <row r="384" spans="2:18" x14ac:dyDescent="0.25">
      <c r="B384" s="17"/>
      <c r="C384" s="44"/>
      <c r="D384" s="44"/>
      <c r="E384" s="19"/>
      <c r="F384" s="16"/>
      <c r="G384" s="19"/>
      <c r="I384" s="2">
        <v>20</v>
      </c>
      <c r="J384" s="3">
        <v>1.7949999999999999</v>
      </c>
      <c r="K384" s="19">
        <f t="shared" si="151"/>
        <v>1.7974999999999999</v>
      </c>
      <c r="L384" s="16">
        <f t="shared" si="152"/>
        <v>2</v>
      </c>
      <c r="M384" s="19">
        <f t="shared" si="153"/>
        <v>3.5949999999999998</v>
      </c>
      <c r="O384" s="24"/>
      <c r="P384" s="24"/>
    </row>
    <row r="385" spans="2:18" x14ac:dyDescent="0.25">
      <c r="B385" s="17"/>
      <c r="C385" s="44"/>
      <c r="D385" s="44"/>
      <c r="E385" s="19"/>
      <c r="F385" s="16"/>
      <c r="G385" s="19"/>
      <c r="I385" s="2">
        <v>22</v>
      </c>
      <c r="J385" s="3">
        <v>0.34</v>
      </c>
      <c r="K385" s="19">
        <f t="shared" si="151"/>
        <v>1.0674999999999999</v>
      </c>
      <c r="L385" s="16">
        <f t="shared" si="152"/>
        <v>2</v>
      </c>
      <c r="M385" s="19">
        <f t="shared" si="153"/>
        <v>2.1349999999999998</v>
      </c>
      <c r="O385" s="14"/>
      <c r="P385" s="14"/>
    </row>
    <row r="386" spans="2:18" x14ac:dyDescent="0.25">
      <c r="B386" s="17"/>
      <c r="C386" s="44"/>
      <c r="D386" s="44"/>
      <c r="E386" s="19"/>
      <c r="F386" s="16"/>
      <c r="G386" s="19"/>
      <c r="I386" s="2">
        <v>25</v>
      </c>
      <c r="J386" s="3">
        <v>0.33500000000000002</v>
      </c>
      <c r="K386" s="19">
        <f t="shared" si="151"/>
        <v>0.33750000000000002</v>
      </c>
      <c r="L386" s="16">
        <f t="shared" si="152"/>
        <v>3</v>
      </c>
      <c r="M386" s="19">
        <f t="shared" si="153"/>
        <v>1.0125000000000002</v>
      </c>
      <c r="O386" s="14"/>
      <c r="P386" s="14"/>
    </row>
    <row r="387" spans="2:18" x14ac:dyDescent="0.25">
      <c r="B387" s="17"/>
      <c r="C387" s="44"/>
      <c r="D387" s="44"/>
      <c r="E387" s="19"/>
      <c r="F387" s="16"/>
      <c r="G387" s="19"/>
      <c r="H387" s="19"/>
      <c r="I387" s="2">
        <v>30</v>
      </c>
      <c r="J387" s="3">
        <v>0.33</v>
      </c>
      <c r="K387" s="19">
        <f t="shared" si="151"/>
        <v>0.33250000000000002</v>
      </c>
      <c r="L387" s="16">
        <f t="shared" si="152"/>
        <v>5</v>
      </c>
      <c r="M387" s="19">
        <f t="shared" si="153"/>
        <v>1.6625000000000001</v>
      </c>
      <c r="N387" s="14"/>
      <c r="O387" s="14"/>
      <c r="P387" s="14"/>
    </row>
    <row r="388" spans="2:18" x14ac:dyDescent="0.25">
      <c r="B388" s="17"/>
      <c r="C388" s="44"/>
      <c r="D388" s="44"/>
      <c r="E388" s="19"/>
      <c r="F388" s="16"/>
      <c r="G388" s="19"/>
      <c r="H388" s="19"/>
      <c r="I388" s="17"/>
      <c r="J388" s="17"/>
      <c r="K388" s="19"/>
      <c r="L388" s="16"/>
      <c r="M388" s="19"/>
      <c r="N388" s="14"/>
      <c r="O388" s="14"/>
      <c r="P388" s="14"/>
    </row>
    <row r="389" spans="2:18" x14ac:dyDescent="0.25">
      <c r="B389" s="17"/>
      <c r="C389" s="44"/>
      <c r="D389" s="44"/>
      <c r="E389" s="19"/>
      <c r="F389" s="16"/>
      <c r="G389" s="19"/>
      <c r="H389" s="19"/>
      <c r="I389" s="17"/>
      <c r="J389" s="17"/>
      <c r="K389" s="19"/>
      <c r="L389" s="16"/>
      <c r="M389" s="19"/>
      <c r="N389" s="14"/>
      <c r="O389" s="14"/>
      <c r="P389" s="14"/>
    </row>
    <row r="390" spans="2:18" ht="15" x14ac:dyDescent="0.25">
      <c r="B390" s="13"/>
      <c r="C390" s="30"/>
      <c r="D390" s="30"/>
      <c r="E390" s="13"/>
      <c r="F390" s="26">
        <f>SUM(F369:F389)</f>
        <v>30</v>
      </c>
      <c r="G390" s="26">
        <f>SUM(G369:G389)</f>
        <v>12.089499999999999</v>
      </c>
      <c r="H390" s="19"/>
      <c r="I390" s="19"/>
      <c r="J390" s="13"/>
      <c r="K390" s="13"/>
      <c r="L390" s="29">
        <f>SUM(L372:L389)</f>
        <v>30</v>
      </c>
      <c r="M390" s="29">
        <f>SUM(M372:M389)</f>
        <v>4.613893749999999</v>
      </c>
      <c r="N390" s="14"/>
      <c r="O390" s="14"/>
      <c r="P390" s="14"/>
    </row>
    <row r="391" spans="2:18" ht="15" x14ac:dyDescent="0.25">
      <c r="B391" s="13"/>
      <c r="C391" s="30"/>
      <c r="D391" s="30"/>
      <c r="E391" s="13"/>
      <c r="F391" s="16"/>
      <c r="G391" s="19"/>
      <c r="H391" s="160" t="s">
        <v>10</v>
      </c>
      <c r="I391" s="160"/>
      <c r="J391" s="16">
        <f>G390</f>
        <v>12.089499999999999</v>
      </c>
      <c r="K391" s="19" t="s">
        <v>11</v>
      </c>
      <c r="L391" s="16">
        <f>M390</f>
        <v>4.613893749999999</v>
      </c>
      <c r="M391" s="19">
        <f>J391-L391</f>
        <v>7.4756062500000002</v>
      </c>
      <c r="N391" s="24"/>
      <c r="O391" s="14"/>
      <c r="P391" s="14"/>
    </row>
    <row r="392" spans="2:18" x14ac:dyDescent="0.25">
      <c r="B392" s="17"/>
      <c r="C392" s="44"/>
      <c r="D392" s="44"/>
      <c r="E392" s="19"/>
      <c r="F392" s="16"/>
      <c r="G392" s="19"/>
      <c r="I392" s="18"/>
      <c r="J392" s="3"/>
      <c r="K392" s="19"/>
      <c r="L392" s="16"/>
      <c r="M392" s="19"/>
      <c r="N392" s="20"/>
      <c r="O392" s="20"/>
      <c r="P392" s="20"/>
      <c r="R392" s="21"/>
    </row>
    <row r="393" spans="2:18" ht="15" x14ac:dyDescent="0.25">
      <c r="B393" s="1" t="s">
        <v>7</v>
      </c>
      <c r="C393" s="1"/>
      <c r="D393" s="152">
        <v>1.2</v>
      </c>
      <c r="E393" s="152"/>
      <c r="J393" s="13"/>
      <c r="K393" s="13"/>
      <c r="L393" s="13"/>
      <c r="M393" s="13"/>
      <c r="N393" s="14"/>
      <c r="O393" s="14"/>
      <c r="P393" s="14"/>
    </row>
    <row r="394" spans="2:18" x14ac:dyDescent="0.25">
      <c r="B394" s="150" t="s">
        <v>8</v>
      </c>
      <c r="C394" s="150"/>
      <c r="D394" s="150"/>
      <c r="E394" s="150"/>
      <c r="F394" s="150"/>
      <c r="G394" s="150"/>
      <c r="H394" s="5" t="s">
        <v>5</v>
      </c>
      <c r="I394" s="150" t="s">
        <v>9</v>
      </c>
      <c r="J394" s="150"/>
      <c r="K394" s="150"/>
      <c r="L394" s="150"/>
      <c r="M394" s="150"/>
      <c r="N394" s="15"/>
      <c r="O394" s="15"/>
      <c r="P394" s="20">
        <f>I406-I404</f>
        <v>4.1939999999999991</v>
      </c>
    </row>
    <row r="395" spans="2:18" x14ac:dyDescent="0.25">
      <c r="B395" s="2">
        <v>0</v>
      </c>
      <c r="C395" s="3">
        <v>0.311</v>
      </c>
      <c r="D395" s="3" t="s">
        <v>24</v>
      </c>
      <c r="E395" s="16"/>
      <c r="F395" s="16"/>
      <c r="G395" s="16"/>
      <c r="H395" s="16"/>
      <c r="I395" s="17"/>
      <c r="J395" s="18"/>
      <c r="K395" s="19"/>
      <c r="L395" s="16"/>
      <c r="M395" s="19"/>
      <c r="N395" s="20"/>
      <c r="O395" s="20"/>
      <c r="P395" s="20"/>
      <c r="R395" s="21"/>
    </row>
    <row r="396" spans="2:18" x14ac:dyDescent="0.25">
      <c r="B396" s="2">
        <v>5</v>
      </c>
      <c r="C396" s="3">
        <v>0.30099999999999999</v>
      </c>
      <c r="D396" s="3"/>
      <c r="E396" s="19">
        <f>(C395+C396)/2</f>
        <v>0.30599999999999999</v>
      </c>
      <c r="F396" s="16">
        <f>B396-B395</f>
        <v>5</v>
      </c>
      <c r="G396" s="19">
        <f>E396*F396</f>
        <v>1.53</v>
      </c>
      <c r="H396" s="16"/>
      <c r="I396" s="2"/>
      <c r="J396" s="2"/>
      <c r="K396" s="19"/>
      <c r="L396" s="16"/>
      <c r="M396" s="19"/>
      <c r="N396" s="20"/>
      <c r="O396" s="20"/>
      <c r="P396" s="20"/>
      <c r="Q396" s="22"/>
      <c r="R396" s="21"/>
    </row>
    <row r="397" spans="2:18" x14ac:dyDescent="0.25">
      <c r="B397" s="2">
        <v>10</v>
      </c>
      <c r="C397" s="3">
        <v>0.29599999999999999</v>
      </c>
      <c r="D397" s="3" t="s">
        <v>17</v>
      </c>
      <c r="E397" s="19">
        <f t="shared" ref="E397:E410" si="154">(C396+C397)/2</f>
        <v>0.29849999999999999</v>
      </c>
      <c r="F397" s="16">
        <f t="shared" ref="F397:F410" si="155">B397-B396</f>
        <v>5</v>
      </c>
      <c r="G397" s="19">
        <f t="shared" ref="G397:G410" si="156">E397*F397</f>
        <v>1.4924999999999999</v>
      </c>
      <c r="H397" s="16"/>
      <c r="I397" s="2"/>
      <c r="J397" s="2"/>
      <c r="K397" s="19"/>
      <c r="L397" s="16"/>
      <c r="M397" s="19"/>
      <c r="N397" s="20"/>
      <c r="O397" s="20"/>
      <c r="P397" s="20"/>
      <c r="Q397" s="22"/>
      <c r="R397" s="21"/>
    </row>
    <row r="398" spans="2:18" x14ac:dyDescent="0.25">
      <c r="B398" s="2">
        <v>11</v>
      </c>
      <c r="C398" s="3">
        <v>-0.154</v>
      </c>
      <c r="D398" s="3"/>
      <c r="E398" s="19">
        <f t="shared" si="154"/>
        <v>7.0999999999999994E-2</v>
      </c>
      <c r="F398" s="16">
        <f t="shared" si="155"/>
        <v>1</v>
      </c>
      <c r="G398" s="19">
        <f t="shared" si="156"/>
        <v>7.0999999999999994E-2</v>
      </c>
      <c r="H398" s="16"/>
      <c r="I398" s="2"/>
      <c r="J398" s="2"/>
      <c r="K398" s="19"/>
      <c r="L398" s="16"/>
      <c r="M398" s="19"/>
      <c r="N398" s="20"/>
      <c r="O398" s="20"/>
      <c r="P398" s="20"/>
      <c r="Q398" s="22"/>
      <c r="R398" s="21"/>
    </row>
    <row r="399" spans="2:18" x14ac:dyDescent="0.25">
      <c r="B399" s="2">
        <v>12</v>
      </c>
      <c r="C399" s="3">
        <v>-0.42399999999999999</v>
      </c>
      <c r="D399" s="3"/>
      <c r="E399" s="19">
        <f t="shared" si="154"/>
        <v>-0.28899999999999998</v>
      </c>
      <c r="F399" s="16">
        <f t="shared" si="155"/>
        <v>1</v>
      </c>
      <c r="G399" s="19">
        <f t="shared" si="156"/>
        <v>-0.28899999999999998</v>
      </c>
      <c r="H399" s="16"/>
      <c r="I399" s="2"/>
      <c r="J399" s="2"/>
      <c r="K399" s="19"/>
      <c r="L399" s="16"/>
      <c r="M399" s="19"/>
      <c r="N399" s="20"/>
      <c r="O399" s="20"/>
      <c r="P399" s="20"/>
      <c r="Q399" s="22"/>
      <c r="R399" s="21"/>
    </row>
    <row r="400" spans="2:18" x14ac:dyDescent="0.25">
      <c r="B400" s="2">
        <v>13</v>
      </c>
      <c r="C400" s="3">
        <v>-0.61499999999999999</v>
      </c>
      <c r="D400" s="3"/>
      <c r="E400" s="19">
        <f t="shared" si="154"/>
        <v>-0.51949999999999996</v>
      </c>
      <c r="F400" s="16">
        <f t="shared" si="155"/>
        <v>1</v>
      </c>
      <c r="G400" s="19">
        <f t="shared" si="156"/>
        <v>-0.51949999999999996</v>
      </c>
      <c r="H400" s="16"/>
      <c r="I400" s="2"/>
      <c r="J400" s="2"/>
      <c r="K400" s="19"/>
      <c r="L400" s="16"/>
      <c r="M400" s="19"/>
      <c r="N400" s="20"/>
      <c r="O400" s="20"/>
      <c r="P400" s="20"/>
      <c r="Q400" s="22"/>
      <c r="R400" s="21"/>
    </row>
    <row r="401" spans="2:18" x14ac:dyDescent="0.25">
      <c r="B401" s="2">
        <v>14</v>
      </c>
      <c r="C401" s="3">
        <v>-0.81599999999999995</v>
      </c>
      <c r="E401" s="19">
        <f t="shared" si="154"/>
        <v>-0.71550000000000002</v>
      </c>
      <c r="F401" s="16">
        <f t="shared" si="155"/>
        <v>1</v>
      </c>
      <c r="G401" s="19">
        <f t="shared" si="156"/>
        <v>-0.71550000000000002</v>
      </c>
      <c r="H401" s="16"/>
      <c r="I401" s="2"/>
      <c r="J401" s="2"/>
      <c r="K401" s="19"/>
      <c r="L401" s="16"/>
      <c r="M401" s="19"/>
      <c r="N401" s="20"/>
      <c r="O401" s="20"/>
      <c r="P401" s="20"/>
      <c r="Q401" s="22"/>
      <c r="R401" s="21"/>
    </row>
    <row r="402" spans="2:18" x14ac:dyDescent="0.25">
      <c r="B402" s="2">
        <v>14.5</v>
      </c>
      <c r="C402" s="3">
        <v>-0.86399999999999999</v>
      </c>
      <c r="D402" s="3" t="s">
        <v>18</v>
      </c>
      <c r="E402" s="19">
        <f t="shared" si="154"/>
        <v>-0.84</v>
      </c>
      <c r="F402" s="16">
        <f t="shared" si="155"/>
        <v>0.5</v>
      </c>
      <c r="G402" s="19">
        <f t="shared" si="156"/>
        <v>-0.42</v>
      </c>
      <c r="H402" s="16"/>
      <c r="I402" s="2">
        <v>0</v>
      </c>
      <c r="J402" s="3">
        <v>0.311</v>
      </c>
      <c r="K402" s="19"/>
      <c r="L402" s="16"/>
      <c r="M402" s="19"/>
      <c r="N402" s="20"/>
      <c r="O402" s="20"/>
      <c r="P402" s="20"/>
      <c r="Q402" s="22"/>
      <c r="R402" s="21"/>
    </row>
    <row r="403" spans="2:18" x14ac:dyDescent="0.25">
      <c r="B403" s="2">
        <v>15</v>
      </c>
      <c r="C403" s="3">
        <v>-0.81299999999999994</v>
      </c>
      <c r="D403" s="3"/>
      <c r="E403" s="19">
        <f t="shared" si="154"/>
        <v>-0.83850000000000002</v>
      </c>
      <c r="F403" s="16">
        <f t="shared" si="155"/>
        <v>0.5</v>
      </c>
      <c r="G403" s="19">
        <f t="shared" si="156"/>
        <v>-0.41925000000000001</v>
      </c>
      <c r="H403" s="16"/>
      <c r="I403" s="2">
        <v>5</v>
      </c>
      <c r="J403" s="3">
        <v>0.30099999999999999</v>
      </c>
      <c r="K403" s="19">
        <f t="shared" ref="K403:K409" si="157">AVERAGE(J402,J403)</f>
        <v>0.30599999999999999</v>
      </c>
      <c r="L403" s="16">
        <f t="shared" ref="L403:L409" si="158">I403-I402</f>
        <v>5</v>
      </c>
      <c r="M403" s="19">
        <f t="shared" ref="M403:M409" si="159">L403*K403</f>
        <v>1.53</v>
      </c>
      <c r="N403" s="24"/>
      <c r="O403" s="24"/>
      <c r="P403" s="24"/>
      <c r="Q403" s="22"/>
      <c r="R403" s="21"/>
    </row>
    <row r="404" spans="2:18" x14ac:dyDescent="0.25">
      <c r="B404" s="2">
        <v>16</v>
      </c>
      <c r="C404" s="3">
        <v>-0.61599999999999999</v>
      </c>
      <c r="D404" s="3"/>
      <c r="E404" s="19">
        <f t="shared" si="154"/>
        <v>-0.71449999999999991</v>
      </c>
      <c r="F404" s="16">
        <f t="shared" si="155"/>
        <v>1</v>
      </c>
      <c r="G404" s="19">
        <f t="shared" si="156"/>
        <v>-0.71449999999999991</v>
      </c>
      <c r="H404" s="16"/>
      <c r="I404" s="2">
        <v>9.5</v>
      </c>
      <c r="J404" s="3">
        <v>0.29599999999999999</v>
      </c>
      <c r="K404" s="19">
        <f t="shared" si="157"/>
        <v>0.29849999999999999</v>
      </c>
      <c r="L404" s="16">
        <f t="shared" si="158"/>
        <v>4.5</v>
      </c>
      <c r="M404" s="19">
        <f t="shared" si="159"/>
        <v>1.3432499999999998</v>
      </c>
      <c r="N404" s="20"/>
      <c r="O404" s="20"/>
      <c r="P404" s="20"/>
      <c r="Q404" s="22"/>
      <c r="R404" s="21"/>
    </row>
    <row r="405" spans="2:18" x14ac:dyDescent="0.25">
      <c r="B405" s="2">
        <v>17</v>
      </c>
      <c r="C405" s="3">
        <v>-0.315</v>
      </c>
      <c r="E405" s="19">
        <f t="shared" si="154"/>
        <v>-0.46550000000000002</v>
      </c>
      <c r="F405" s="16">
        <f t="shared" si="155"/>
        <v>1</v>
      </c>
      <c r="G405" s="19">
        <f t="shared" si="156"/>
        <v>-0.46550000000000002</v>
      </c>
      <c r="H405" s="1"/>
      <c r="I405" s="81">
        <f>I404+(J404-J405)*1.5</f>
        <v>12.193999999999999</v>
      </c>
      <c r="J405" s="82">
        <v>-1.5</v>
      </c>
      <c r="K405" s="19">
        <f t="shared" si="157"/>
        <v>-0.60199999999999998</v>
      </c>
      <c r="L405" s="16">
        <f t="shared" si="158"/>
        <v>2.6939999999999991</v>
      </c>
      <c r="M405" s="19">
        <f t="shared" si="159"/>
        <v>-1.6217879999999993</v>
      </c>
      <c r="N405" s="24"/>
      <c r="O405" s="24"/>
      <c r="P405" s="24"/>
      <c r="Q405" s="22"/>
      <c r="R405" s="21"/>
    </row>
    <row r="406" spans="2:18" x14ac:dyDescent="0.25">
      <c r="B406" s="2">
        <v>19</v>
      </c>
      <c r="C406" s="3">
        <v>1.8859999999999999</v>
      </c>
      <c r="D406" s="3" t="s">
        <v>19</v>
      </c>
      <c r="E406" s="19">
        <f t="shared" si="154"/>
        <v>0.78549999999999998</v>
      </c>
      <c r="F406" s="16">
        <f t="shared" si="155"/>
        <v>2</v>
      </c>
      <c r="G406" s="19">
        <f t="shared" si="156"/>
        <v>1.571</v>
      </c>
      <c r="H406" s="1"/>
      <c r="I406" s="86">
        <f>I405+1.5</f>
        <v>13.693999999999999</v>
      </c>
      <c r="J406" s="87">
        <f>J405</f>
        <v>-1.5</v>
      </c>
      <c r="K406" s="19">
        <f t="shared" si="157"/>
        <v>-1.5</v>
      </c>
      <c r="L406" s="16">
        <f t="shared" si="158"/>
        <v>1.5</v>
      </c>
      <c r="M406" s="19">
        <f t="shared" si="159"/>
        <v>-2.25</v>
      </c>
      <c r="N406" s="24"/>
      <c r="O406" s="24"/>
      <c r="P406" s="24"/>
      <c r="Q406" s="22"/>
      <c r="R406" s="21"/>
    </row>
    <row r="407" spans="2:18" x14ac:dyDescent="0.25">
      <c r="B407" s="2">
        <v>20</v>
      </c>
      <c r="C407" s="3">
        <v>1.8779999999999999</v>
      </c>
      <c r="D407" s="3"/>
      <c r="E407" s="19">
        <f t="shared" si="154"/>
        <v>1.8819999999999999</v>
      </c>
      <c r="F407" s="16">
        <f t="shared" si="155"/>
        <v>1</v>
      </c>
      <c r="G407" s="19">
        <f t="shared" si="156"/>
        <v>1.8819999999999999</v>
      </c>
      <c r="H407" s="1"/>
      <c r="I407" s="81">
        <f>I406+1.5</f>
        <v>15.193999999999999</v>
      </c>
      <c r="J407" s="82">
        <f>J405</f>
        <v>-1.5</v>
      </c>
      <c r="K407" s="19">
        <f t="shared" si="157"/>
        <v>-1.5</v>
      </c>
      <c r="L407" s="16">
        <f t="shared" si="158"/>
        <v>1.5</v>
      </c>
      <c r="M407" s="19">
        <f t="shared" si="159"/>
        <v>-2.25</v>
      </c>
      <c r="N407" s="20"/>
      <c r="O407" s="20"/>
      <c r="P407" s="20"/>
      <c r="R407" s="21"/>
    </row>
    <row r="408" spans="2:18" x14ac:dyDescent="0.25">
      <c r="B408" s="2">
        <v>22</v>
      </c>
      <c r="C408" s="3">
        <v>0.246</v>
      </c>
      <c r="D408" s="3"/>
      <c r="E408" s="19">
        <f t="shared" si="154"/>
        <v>1.0619999999999998</v>
      </c>
      <c r="F408" s="16">
        <f t="shared" si="155"/>
        <v>2</v>
      </c>
      <c r="G408" s="19">
        <f t="shared" si="156"/>
        <v>2.1239999999999997</v>
      </c>
      <c r="H408" s="1"/>
      <c r="I408" s="81">
        <f>I407+(J408-J407)*1.5</f>
        <v>17.068999999999999</v>
      </c>
      <c r="J408" s="85">
        <v>-0.25</v>
      </c>
      <c r="K408" s="19">
        <f t="shared" si="157"/>
        <v>-0.875</v>
      </c>
      <c r="L408" s="16">
        <f t="shared" si="158"/>
        <v>1.875</v>
      </c>
      <c r="M408" s="19">
        <f t="shared" si="159"/>
        <v>-1.640625</v>
      </c>
      <c r="N408" s="20"/>
      <c r="O408" s="20"/>
      <c r="P408" s="20"/>
      <c r="R408" s="21"/>
    </row>
    <row r="409" spans="2:18" x14ac:dyDescent="0.25">
      <c r="B409" s="2">
        <v>25</v>
      </c>
      <c r="C409" s="3">
        <v>-0.154</v>
      </c>
      <c r="D409" s="3"/>
      <c r="E409" s="19">
        <f t="shared" si="154"/>
        <v>4.5999999999999999E-2</v>
      </c>
      <c r="F409" s="16">
        <f t="shared" si="155"/>
        <v>3</v>
      </c>
      <c r="G409" s="19">
        <f t="shared" si="156"/>
        <v>0.13800000000000001</v>
      </c>
      <c r="H409" s="1"/>
      <c r="I409" s="2">
        <v>19</v>
      </c>
      <c r="J409" s="3">
        <v>1.8859999999999999</v>
      </c>
      <c r="K409" s="19">
        <f t="shared" si="157"/>
        <v>0.81799999999999995</v>
      </c>
      <c r="L409" s="16">
        <f t="shared" si="158"/>
        <v>1.9310000000000009</v>
      </c>
      <c r="M409" s="19">
        <f t="shared" si="159"/>
        <v>1.5795580000000007</v>
      </c>
      <c r="N409" s="20"/>
      <c r="O409" s="20"/>
      <c r="P409" s="20"/>
      <c r="R409" s="21"/>
    </row>
    <row r="410" spans="2:18" x14ac:dyDescent="0.25">
      <c r="B410" s="17">
        <v>27</v>
      </c>
      <c r="C410" s="44">
        <v>-0.68400000000000005</v>
      </c>
      <c r="D410" s="44" t="s">
        <v>33</v>
      </c>
      <c r="E410" s="19">
        <f t="shared" si="154"/>
        <v>-0.41900000000000004</v>
      </c>
      <c r="F410" s="16">
        <f t="shared" si="155"/>
        <v>2</v>
      </c>
      <c r="G410" s="19">
        <f t="shared" si="156"/>
        <v>-0.83800000000000008</v>
      </c>
      <c r="I410" s="2">
        <v>20</v>
      </c>
      <c r="J410" s="3">
        <v>1.8779999999999999</v>
      </c>
      <c r="K410" s="19">
        <f t="shared" ref="K410:K413" si="160">AVERAGE(J409,J410)</f>
        <v>1.8819999999999999</v>
      </c>
      <c r="L410" s="16">
        <f t="shared" ref="L410:L413" si="161">I410-I409</f>
        <v>1</v>
      </c>
      <c r="M410" s="19">
        <f t="shared" ref="M410:M413" si="162">L410*K410</f>
        <v>1.8819999999999999</v>
      </c>
      <c r="N410" s="20"/>
      <c r="O410" s="20"/>
      <c r="P410" s="20"/>
      <c r="R410" s="21"/>
    </row>
    <row r="411" spans="2:18" x14ac:dyDescent="0.25">
      <c r="B411" s="17"/>
      <c r="C411" s="44"/>
      <c r="D411" s="44"/>
      <c r="E411" s="19"/>
      <c r="F411" s="16"/>
      <c r="G411" s="19"/>
      <c r="I411" s="2">
        <v>22</v>
      </c>
      <c r="J411" s="3">
        <v>0.246</v>
      </c>
      <c r="K411" s="19">
        <f t="shared" si="160"/>
        <v>1.0619999999999998</v>
      </c>
      <c r="L411" s="16">
        <f t="shared" si="161"/>
        <v>2</v>
      </c>
      <c r="M411" s="19">
        <f t="shared" si="162"/>
        <v>2.1239999999999997</v>
      </c>
      <c r="O411" s="24"/>
      <c r="P411" s="24"/>
    </row>
    <row r="412" spans="2:18" x14ac:dyDescent="0.25">
      <c r="B412" s="17"/>
      <c r="C412" s="44"/>
      <c r="D412" s="44"/>
      <c r="E412" s="19"/>
      <c r="F412" s="16"/>
      <c r="G412" s="19"/>
      <c r="I412" s="2">
        <v>25</v>
      </c>
      <c r="J412" s="3">
        <v>-0.154</v>
      </c>
      <c r="K412" s="19">
        <f t="shared" si="160"/>
        <v>4.5999999999999999E-2</v>
      </c>
      <c r="L412" s="16">
        <f t="shared" si="161"/>
        <v>3</v>
      </c>
      <c r="M412" s="19">
        <f t="shared" si="162"/>
        <v>0.13800000000000001</v>
      </c>
      <c r="O412" s="14"/>
      <c r="P412" s="14"/>
    </row>
    <row r="413" spans="2:18" x14ac:dyDescent="0.25">
      <c r="B413" s="17"/>
      <c r="C413" s="44"/>
      <c r="D413" s="44"/>
      <c r="E413" s="19"/>
      <c r="F413" s="16"/>
      <c r="G413" s="19"/>
      <c r="I413" s="17">
        <v>27</v>
      </c>
      <c r="J413" s="44">
        <v>-0.68400000000000005</v>
      </c>
      <c r="K413" s="19">
        <f t="shared" si="160"/>
        <v>-0.41900000000000004</v>
      </c>
      <c r="L413" s="16">
        <f t="shared" si="161"/>
        <v>2</v>
      </c>
      <c r="M413" s="19">
        <f t="shared" si="162"/>
        <v>-0.83800000000000008</v>
      </c>
      <c r="O413" s="14"/>
      <c r="P413" s="14"/>
    </row>
    <row r="414" spans="2:18" x14ac:dyDescent="0.25">
      <c r="B414" s="17"/>
      <c r="C414" s="44"/>
      <c r="D414" s="44"/>
      <c r="E414" s="19"/>
      <c r="F414" s="16"/>
      <c r="G414" s="19"/>
      <c r="H414" s="19"/>
      <c r="I414" s="17"/>
      <c r="J414" s="44"/>
      <c r="K414" s="19"/>
      <c r="L414" s="16"/>
      <c r="M414" s="19"/>
      <c r="N414" s="14"/>
      <c r="O414" s="14"/>
      <c r="P414" s="14"/>
    </row>
    <row r="415" spans="2:18" x14ac:dyDescent="0.25">
      <c r="B415" s="17"/>
      <c r="C415" s="44"/>
      <c r="D415" s="44"/>
      <c r="E415" s="19"/>
      <c r="F415" s="16"/>
      <c r="G415" s="19"/>
      <c r="H415" s="19"/>
      <c r="I415" s="17"/>
      <c r="J415" s="17"/>
      <c r="K415" s="19"/>
      <c r="L415" s="16"/>
      <c r="M415" s="19"/>
      <c r="N415" s="14"/>
      <c r="O415" s="14"/>
      <c r="P415" s="14"/>
    </row>
    <row r="416" spans="2:18" x14ac:dyDescent="0.25">
      <c r="B416" s="17"/>
      <c r="C416" s="44"/>
      <c r="D416" s="44"/>
      <c r="E416" s="19"/>
      <c r="F416" s="16"/>
      <c r="G416" s="19"/>
      <c r="H416" s="19"/>
      <c r="I416" s="17"/>
      <c r="J416" s="17"/>
      <c r="K416" s="19"/>
      <c r="L416" s="16"/>
      <c r="M416" s="19"/>
      <c r="N416" s="14"/>
      <c r="O416" s="14"/>
      <c r="P416" s="14"/>
    </row>
    <row r="417" spans="2:18" ht="15" x14ac:dyDescent="0.25">
      <c r="B417" s="13"/>
      <c r="C417" s="30"/>
      <c r="D417" s="30"/>
      <c r="E417" s="13"/>
      <c r="F417" s="26">
        <f>SUM(F396:F416)</f>
        <v>27</v>
      </c>
      <c r="G417" s="26">
        <f>SUM(G396:G416)</f>
        <v>4.4272499999999999</v>
      </c>
      <c r="H417" s="19"/>
      <c r="I417" s="19"/>
      <c r="J417" s="13"/>
      <c r="K417" s="13"/>
      <c r="L417" s="29">
        <f>SUM(L399:L416)</f>
        <v>27</v>
      </c>
      <c r="M417" s="29">
        <f>SUM(M399:M416)</f>
        <v>-3.6049999999999693E-3</v>
      </c>
      <c r="N417" s="14"/>
      <c r="O417" s="14"/>
      <c r="P417" s="14"/>
    </row>
    <row r="418" spans="2:18" ht="15" x14ac:dyDescent="0.25">
      <c r="B418" s="13"/>
      <c r="C418" s="30"/>
      <c r="D418" s="30"/>
      <c r="E418" s="13"/>
      <c r="F418" s="16"/>
      <c r="G418" s="19"/>
      <c r="H418" s="160" t="s">
        <v>10</v>
      </c>
      <c r="I418" s="160"/>
      <c r="J418" s="16">
        <f>G417</f>
        <v>4.4272499999999999</v>
      </c>
      <c r="K418" s="19" t="s">
        <v>11</v>
      </c>
      <c r="L418" s="16">
        <f>M417</f>
        <v>-3.6049999999999693E-3</v>
      </c>
      <c r="M418" s="19">
        <f>J418-L418</f>
        <v>4.4308550000000002</v>
      </c>
      <c r="N418" s="24"/>
      <c r="O418" s="14"/>
      <c r="P418" s="14"/>
    </row>
    <row r="419" spans="2:18" ht="15" x14ac:dyDescent="0.25">
      <c r="B419" s="1" t="s">
        <v>7</v>
      </c>
      <c r="C419" s="1"/>
      <c r="D419" s="152">
        <v>1.3</v>
      </c>
      <c r="E419" s="152"/>
      <c r="J419" s="13"/>
      <c r="K419" s="13"/>
      <c r="L419" s="13"/>
      <c r="M419" s="13"/>
      <c r="N419" s="14"/>
      <c r="O419" s="14"/>
      <c r="P419" s="14"/>
    </row>
    <row r="420" spans="2:18" x14ac:dyDescent="0.25">
      <c r="B420" s="150" t="s">
        <v>8</v>
      </c>
      <c r="C420" s="150"/>
      <c r="D420" s="150"/>
      <c r="E420" s="150"/>
      <c r="F420" s="150"/>
      <c r="G420" s="150"/>
      <c r="H420" s="5" t="s">
        <v>5</v>
      </c>
      <c r="I420" s="150" t="s">
        <v>9</v>
      </c>
      <c r="J420" s="150"/>
      <c r="K420" s="150"/>
      <c r="L420" s="150"/>
      <c r="M420" s="150"/>
      <c r="N420" s="15"/>
      <c r="O420" s="15"/>
      <c r="P420" s="20">
        <f>I435-I433</f>
        <v>0</v>
      </c>
    </row>
    <row r="421" spans="2:18" x14ac:dyDescent="0.25">
      <c r="B421" s="2">
        <v>0</v>
      </c>
      <c r="C421" s="3">
        <v>0.28100000000000003</v>
      </c>
      <c r="D421" s="3" t="s">
        <v>24</v>
      </c>
      <c r="E421" s="16"/>
      <c r="F421" s="16"/>
      <c r="G421" s="16"/>
      <c r="H421" s="16"/>
      <c r="I421" s="17"/>
      <c r="J421" s="18"/>
      <c r="K421" s="19"/>
      <c r="L421" s="16"/>
      <c r="M421" s="19"/>
      <c r="N421" s="20"/>
      <c r="O421" s="20"/>
      <c r="P421" s="20"/>
      <c r="R421" s="21"/>
    </row>
    <row r="422" spans="2:18" x14ac:dyDescent="0.25">
      <c r="B422" s="2">
        <v>5</v>
      </c>
      <c r="C422" s="3">
        <v>0.27600000000000002</v>
      </c>
      <c r="D422" s="3"/>
      <c r="E422" s="19">
        <f>(C421+C422)/2</f>
        <v>0.27850000000000003</v>
      </c>
      <c r="F422" s="16">
        <f>B422-B421</f>
        <v>5</v>
      </c>
      <c r="G422" s="19">
        <f>E422*F422</f>
        <v>1.3925000000000001</v>
      </c>
      <c r="H422" s="16"/>
      <c r="I422" s="2">
        <v>0</v>
      </c>
      <c r="J422" s="3">
        <v>0.28100000000000003</v>
      </c>
      <c r="K422" s="19"/>
      <c r="L422" s="16"/>
      <c r="M422" s="19"/>
      <c r="N422" s="20"/>
      <c r="O422" s="20"/>
      <c r="P422" s="20"/>
      <c r="Q422" s="22"/>
      <c r="R422" s="21"/>
    </row>
    <row r="423" spans="2:18" x14ac:dyDescent="0.25">
      <c r="B423" s="2">
        <v>10</v>
      </c>
      <c r="C423" s="3">
        <v>0.27100000000000002</v>
      </c>
      <c r="D423" s="3" t="s">
        <v>17</v>
      </c>
      <c r="E423" s="19">
        <f t="shared" ref="E423:E433" si="163">(C422+C423)/2</f>
        <v>0.27350000000000002</v>
      </c>
      <c r="F423" s="16">
        <f t="shared" ref="F423:F433" si="164">B423-B422</f>
        <v>5</v>
      </c>
      <c r="G423" s="19">
        <f t="shared" ref="G423:G433" si="165">E423*F423</f>
        <v>1.3675000000000002</v>
      </c>
      <c r="H423" s="16"/>
      <c r="I423" s="2">
        <v>5</v>
      </c>
      <c r="J423" s="3">
        <v>0.27600000000000002</v>
      </c>
      <c r="K423" s="19">
        <f t="shared" ref="K423:K430" si="166">AVERAGE(J422,J423)</f>
        <v>0.27850000000000003</v>
      </c>
      <c r="L423" s="16">
        <f t="shared" ref="L423:L430" si="167">I423-I422</f>
        <v>5</v>
      </c>
      <c r="M423" s="19">
        <f t="shared" ref="M423:M430" si="168">L423*K423</f>
        <v>1.3925000000000001</v>
      </c>
      <c r="N423" s="20"/>
      <c r="O423" s="20"/>
      <c r="P423" s="20"/>
      <c r="Q423" s="22"/>
      <c r="R423" s="21"/>
    </row>
    <row r="424" spans="2:18" x14ac:dyDescent="0.25">
      <c r="B424" s="2">
        <v>11</v>
      </c>
      <c r="C424" s="3">
        <v>-0.28399999999999997</v>
      </c>
      <c r="E424" s="19">
        <f t="shared" si="163"/>
        <v>-6.499999999999978E-3</v>
      </c>
      <c r="F424" s="16">
        <f t="shared" si="164"/>
        <v>1</v>
      </c>
      <c r="G424" s="19">
        <f t="shared" si="165"/>
        <v>-6.499999999999978E-3</v>
      </c>
      <c r="H424" s="16"/>
      <c r="I424" s="2">
        <v>10</v>
      </c>
      <c r="J424" s="3">
        <v>0.27100000000000002</v>
      </c>
      <c r="K424" s="19">
        <f t="shared" si="166"/>
        <v>0.27350000000000002</v>
      </c>
      <c r="L424" s="16">
        <f t="shared" si="167"/>
        <v>5</v>
      </c>
      <c r="M424" s="19">
        <f t="shared" si="168"/>
        <v>1.3675000000000002</v>
      </c>
      <c r="N424" s="20"/>
      <c r="O424" s="20"/>
      <c r="P424" s="20"/>
      <c r="Q424" s="22"/>
      <c r="R424" s="21"/>
    </row>
    <row r="425" spans="2:18" x14ac:dyDescent="0.25">
      <c r="B425" s="2">
        <v>12</v>
      </c>
      <c r="C425" s="3">
        <v>-0.64500000000000002</v>
      </c>
      <c r="D425" s="3"/>
      <c r="E425" s="19">
        <f t="shared" si="163"/>
        <v>-0.46450000000000002</v>
      </c>
      <c r="F425" s="16">
        <f t="shared" si="164"/>
        <v>1</v>
      </c>
      <c r="G425" s="19">
        <f t="shared" si="165"/>
        <v>-0.46450000000000002</v>
      </c>
      <c r="H425" s="16"/>
      <c r="I425" s="81">
        <f>I424+(J424-J425)*1.5</f>
        <v>12.656499999999999</v>
      </c>
      <c r="J425" s="82">
        <v>-1.5</v>
      </c>
      <c r="K425" s="19">
        <f t="shared" si="166"/>
        <v>-0.61450000000000005</v>
      </c>
      <c r="L425" s="16">
        <f t="shared" si="167"/>
        <v>2.6564999999999994</v>
      </c>
      <c r="M425" s="19">
        <f t="shared" si="168"/>
        <v>-1.6324192499999997</v>
      </c>
      <c r="N425" s="20"/>
      <c r="O425" s="20"/>
      <c r="P425" s="20"/>
      <c r="Q425" s="22"/>
      <c r="R425" s="21"/>
    </row>
    <row r="426" spans="2:18" x14ac:dyDescent="0.25">
      <c r="B426" s="2">
        <v>13</v>
      </c>
      <c r="C426" s="3">
        <v>-0.86499999999999999</v>
      </c>
      <c r="D426" s="3"/>
      <c r="E426" s="19">
        <f t="shared" si="163"/>
        <v>-0.755</v>
      </c>
      <c r="F426" s="16">
        <f t="shared" si="164"/>
        <v>1</v>
      </c>
      <c r="G426" s="19">
        <f t="shared" si="165"/>
        <v>-0.755</v>
      </c>
      <c r="H426" s="16"/>
      <c r="I426" s="86">
        <f>I425+1.5</f>
        <v>14.156499999999999</v>
      </c>
      <c r="J426" s="87">
        <f>J425</f>
        <v>-1.5</v>
      </c>
      <c r="K426" s="19">
        <f t="shared" si="166"/>
        <v>-1.5</v>
      </c>
      <c r="L426" s="16">
        <f t="shared" si="167"/>
        <v>1.5</v>
      </c>
      <c r="M426" s="19">
        <f t="shared" si="168"/>
        <v>-2.25</v>
      </c>
      <c r="N426" s="20"/>
      <c r="O426" s="20"/>
      <c r="P426" s="20"/>
      <c r="Q426" s="22"/>
      <c r="R426" s="21"/>
    </row>
    <row r="427" spans="2:18" x14ac:dyDescent="0.25">
      <c r="B427" s="2">
        <v>14</v>
      </c>
      <c r="C427" s="3">
        <v>-0.92100000000000004</v>
      </c>
      <c r="D427" s="3" t="s">
        <v>18</v>
      </c>
      <c r="E427" s="19">
        <f t="shared" si="163"/>
        <v>-0.89300000000000002</v>
      </c>
      <c r="F427" s="16">
        <f t="shared" si="164"/>
        <v>1</v>
      </c>
      <c r="G427" s="19">
        <f t="shared" si="165"/>
        <v>-0.89300000000000002</v>
      </c>
      <c r="I427" s="81">
        <f>I426+1.5</f>
        <v>15.656499999999999</v>
      </c>
      <c r="J427" s="82">
        <f>J425</f>
        <v>-1.5</v>
      </c>
      <c r="K427" s="19">
        <f t="shared" si="166"/>
        <v>-1.5</v>
      </c>
      <c r="L427" s="16">
        <f t="shared" si="167"/>
        <v>1.5</v>
      </c>
      <c r="M427" s="19">
        <f t="shared" si="168"/>
        <v>-2.25</v>
      </c>
      <c r="N427" s="20"/>
      <c r="O427" s="20"/>
      <c r="P427" s="20"/>
      <c r="Q427" s="22"/>
      <c r="R427" s="21"/>
    </row>
    <row r="428" spans="2:18" x14ac:dyDescent="0.25">
      <c r="B428" s="2">
        <v>15</v>
      </c>
      <c r="C428" s="3">
        <v>-0.86399999999999999</v>
      </c>
      <c r="E428" s="19">
        <f t="shared" si="163"/>
        <v>-0.89250000000000007</v>
      </c>
      <c r="F428" s="16">
        <f t="shared" si="164"/>
        <v>1</v>
      </c>
      <c r="G428" s="19">
        <f t="shared" si="165"/>
        <v>-0.89250000000000007</v>
      </c>
      <c r="I428" s="81">
        <f>I427+(J428-J427)*1.5</f>
        <v>18.305499999999999</v>
      </c>
      <c r="J428" s="85">
        <v>0.26600000000000001</v>
      </c>
      <c r="K428" s="19">
        <f t="shared" si="166"/>
        <v>-0.61699999999999999</v>
      </c>
      <c r="L428" s="16">
        <f t="shared" si="167"/>
        <v>2.6489999999999991</v>
      </c>
      <c r="M428" s="19">
        <f t="shared" si="168"/>
        <v>-1.6344329999999994</v>
      </c>
      <c r="N428" s="20"/>
      <c r="O428" s="20"/>
      <c r="P428" s="20"/>
      <c r="Q428" s="22"/>
      <c r="R428" s="21"/>
    </row>
    <row r="429" spans="2:18" x14ac:dyDescent="0.25">
      <c r="B429" s="2">
        <v>16</v>
      </c>
      <c r="C429" s="3">
        <v>-0.64600000000000002</v>
      </c>
      <c r="D429" s="3"/>
      <c r="E429" s="19">
        <f t="shared" si="163"/>
        <v>-0.755</v>
      </c>
      <c r="F429" s="16">
        <f t="shared" si="164"/>
        <v>1</v>
      </c>
      <c r="G429" s="19">
        <f t="shared" si="165"/>
        <v>-0.755</v>
      </c>
      <c r="I429" s="2">
        <v>25</v>
      </c>
      <c r="J429" s="3">
        <v>0.26600000000000001</v>
      </c>
      <c r="K429" s="19">
        <f t="shared" si="166"/>
        <v>0.26600000000000001</v>
      </c>
      <c r="L429" s="16">
        <f t="shared" si="167"/>
        <v>6.6945000000000014</v>
      </c>
      <c r="M429" s="19">
        <f t="shared" si="168"/>
        <v>1.7807370000000005</v>
      </c>
      <c r="N429" s="24"/>
      <c r="O429" s="24"/>
      <c r="P429" s="24"/>
      <c r="Q429" s="22"/>
      <c r="R429" s="21"/>
    </row>
    <row r="430" spans="2:18" x14ac:dyDescent="0.25">
      <c r="B430" s="2">
        <v>17</v>
      </c>
      <c r="C430" s="3">
        <v>-0.29899999999999999</v>
      </c>
      <c r="D430" s="3"/>
      <c r="E430" s="19">
        <f t="shared" si="163"/>
        <v>-0.47250000000000003</v>
      </c>
      <c r="F430" s="16">
        <f t="shared" si="164"/>
        <v>1</v>
      </c>
      <c r="G430" s="19">
        <f t="shared" si="165"/>
        <v>-0.47250000000000003</v>
      </c>
      <c r="H430" s="16"/>
      <c r="I430" s="2">
        <v>30</v>
      </c>
      <c r="J430" s="3">
        <v>0.27100000000000002</v>
      </c>
      <c r="K430" s="19">
        <f t="shared" si="166"/>
        <v>0.26850000000000002</v>
      </c>
      <c r="L430" s="16">
        <f t="shared" si="167"/>
        <v>5</v>
      </c>
      <c r="M430" s="19">
        <f t="shared" si="168"/>
        <v>1.3425</v>
      </c>
      <c r="N430" s="20"/>
      <c r="O430" s="20"/>
      <c r="P430" s="20"/>
      <c r="Q430" s="22"/>
      <c r="R430" s="21"/>
    </row>
    <row r="431" spans="2:18" x14ac:dyDescent="0.25">
      <c r="B431" s="2">
        <v>18</v>
      </c>
      <c r="C431" s="3">
        <v>0.26100000000000001</v>
      </c>
      <c r="D431" s="3" t="s">
        <v>19</v>
      </c>
      <c r="E431" s="19">
        <f t="shared" si="163"/>
        <v>-1.8999999999999989E-2</v>
      </c>
      <c r="F431" s="16">
        <f t="shared" si="164"/>
        <v>1</v>
      </c>
      <c r="G431" s="19">
        <f t="shared" si="165"/>
        <v>-1.8999999999999989E-2</v>
      </c>
      <c r="H431" s="16"/>
      <c r="I431" s="2"/>
      <c r="J431" s="3"/>
      <c r="K431" s="19"/>
      <c r="L431" s="16"/>
      <c r="M431" s="19"/>
      <c r="N431" s="24"/>
      <c r="O431" s="24"/>
      <c r="P431" s="24"/>
      <c r="Q431" s="22"/>
      <c r="R431" s="21"/>
    </row>
    <row r="432" spans="2:18" x14ac:dyDescent="0.25">
      <c r="B432" s="2">
        <v>25</v>
      </c>
      <c r="C432" s="3">
        <v>0.26600000000000001</v>
      </c>
      <c r="E432" s="19">
        <f t="shared" si="163"/>
        <v>0.26350000000000001</v>
      </c>
      <c r="F432" s="16">
        <f t="shared" si="164"/>
        <v>7</v>
      </c>
      <c r="G432" s="19">
        <f t="shared" si="165"/>
        <v>1.8445</v>
      </c>
      <c r="H432" s="16"/>
      <c r="I432" s="2"/>
      <c r="J432" s="3"/>
      <c r="K432" s="19"/>
      <c r="L432" s="16"/>
      <c r="M432" s="19"/>
      <c r="N432" s="24"/>
      <c r="O432" s="24"/>
      <c r="P432" s="24"/>
      <c r="Q432" s="22"/>
      <c r="R432" s="21"/>
    </row>
    <row r="433" spans="2:18" x14ac:dyDescent="0.25">
      <c r="B433" s="2">
        <v>30</v>
      </c>
      <c r="C433" s="3">
        <v>0.27100000000000002</v>
      </c>
      <c r="D433" s="3" t="s">
        <v>24</v>
      </c>
      <c r="E433" s="19">
        <f t="shared" si="163"/>
        <v>0.26850000000000002</v>
      </c>
      <c r="F433" s="16">
        <f t="shared" si="164"/>
        <v>5</v>
      </c>
      <c r="G433" s="19">
        <f t="shared" si="165"/>
        <v>1.3425</v>
      </c>
      <c r="H433" s="16"/>
      <c r="I433" s="2"/>
      <c r="J433" s="3"/>
      <c r="K433" s="19"/>
      <c r="L433" s="16"/>
      <c r="M433" s="19"/>
      <c r="N433" s="20"/>
      <c r="O433" s="20"/>
      <c r="P433" s="20"/>
      <c r="R433" s="21"/>
    </row>
    <row r="434" spans="2:18" x14ac:dyDescent="0.25">
      <c r="B434" s="2"/>
      <c r="C434" s="3"/>
      <c r="D434" s="3"/>
      <c r="E434" s="19"/>
      <c r="F434" s="16"/>
      <c r="G434" s="19"/>
      <c r="H434" s="1"/>
      <c r="I434" s="2"/>
      <c r="J434" s="3"/>
      <c r="K434" s="19"/>
      <c r="L434" s="16"/>
      <c r="M434" s="19"/>
      <c r="N434" s="20"/>
      <c r="O434" s="20"/>
      <c r="P434" s="20"/>
      <c r="R434" s="21"/>
    </row>
    <row r="435" spans="2:18" x14ac:dyDescent="0.25">
      <c r="B435" s="2"/>
      <c r="C435" s="3"/>
      <c r="D435" s="3"/>
      <c r="E435" s="19"/>
      <c r="F435" s="16"/>
      <c r="G435" s="19"/>
      <c r="H435" s="1"/>
      <c r="I435" s="34"/>
      <c r="J435" s="16"/>
      <c r="K435" s="19"/>
      <c r="L435" s="16"/>
      <c r="M435" s="19"/>
      <c r="N435" s="20"/>
      <c r="O435" s="20"/>
      <c r="P435" s="20"/>
      <c r="R435" s="21"/>
    </row>
    <row r="436" spans="2:18" x14ac:dyDescent="0.25">
      <c r="B436" s="17"/>
      <c r="C436" s="44"/>
      <c r="D436" s="3"/>
      <c r="E436" s="19"/>
      <c r="F436" s="16"/>
      <c r="G436" s="19"/>
      <c r="H436" s="1"/>
      <c r="I436" s="16"/>
      <c r="J436" s="16"/>
      <c r="K436" s="19"/>
      <c r="L436" s="16"/>
      <c r="M436" s="19"/>
      <c r="N436" s="20"/>
      <c r="O436" s="20"/>
      <c r="P436" s="20"/>
      <c r="R436" s="21"/>
    </row>
    <row r="437" spans="2:18" x14ac:dyDescent="0.25">
      <c r="B437" s="17"/>
      <c r="C437" s="44"/>
      <c r="D437" s="44"/>
      <c r="E437" s="19"/>
      <c r="F437" s="16"/>
      <c r="G437" s="19"/>
      <c r="H437" s="1"/>
      <c r="I437" s="2"/>
      <c r="J437" s="28"/>
      <c r="K437" s="19"/>
      <c r="L437" s="16"/>
      <c r="M437" s="19"/>
      <c r="O437" s="24"/>
      <c r="P437" s="24"/>
    </row>
    <row r="438" spans="2:18" x14ac:dyDescent="0.25">
      <c r="B438" s="17"/>
      <c r="C438" s="44"/>
      <c r="D438" s="44"/>
      <c r="E438" s="19"/>
      <c r="F438" s="16"/>
      <c r="G438" s="19"/>
      <c r="H438" s="1"/>
      <c r="I438" s="17"/>
      <c r="J438" s="17"/>
      <c r="K438" s="19"/>
      <c r="L438" s="16"/>
      <c r="M438" s="19"/>
      <c r="O438" s="14"/>
      <c r="P438" s="14"/>
    </row>
    <row r="439" spans="2:18" x14ac:dyDescent="0.25">
      <c r="B439" s="17"/>
      <c r="C439" s="44"/>
      <c r="D439" s="44"/>
      <c r="E439" s="19"/>
      <c r="F439" s="16"/>
      <c r="G439" s="19"/>
      <c r="I439" s="17"/>
      <c r="J439" s="17"/>
      <c r="K439" s="19"/>
      <c r="L439" s="16"/>
      <c r="M439" s="19"/>
      <c r="O439" s="14"/>
      <c r="P439" s="14"/>
    </row>
    <row r="440" spans="2:18" x14ac:dyDescent="0.25">
      <c r="B440" s="17"/>
      <c r="C440" s="44"/>
      <c r="D440" s="44"/>
      <c r="E440" s="19"/>
      <c r="F440" s="16"/>
      <c r="G440" s="19"/>
      <c r="I440" s="17"/>
      <c r="J440" s="17"/>
      <c r="K440" s="19"/>
      <c r="L440" s="16"/>
      <c r="M440" s="19"/>
      <c r="N440" s="14"/>
      <c r="O440" s="14"/>
      <c r="P440" s="14"/>
    </row>
    <row r="441" spans="2:18" x14ac:dyDescent="0.25">
      <c r="B441" s="17"/>
      <c r="C441" s="44"/>
      <c r="D441" s="44"/>
      <c r="E441" s="19"/>
      <c r="F441" s="16"/>
      <c r="G441" s="19"/>
      <c r="I441" s="17"/>
      <c r="J441" s="17"/>
      <c r="K441" s="19"/>
      <c r="L441" s="16"/>
      <c r="M441" s="19"/>
      <c r="N441" s="14"/>
      <c r="O441" s="14"/>
      <c r="P441" s="14"/>
    </row>
    <row r="442" spans="2:18" x14ac:dyDescent="0.25">
      <c r="B442" s="17"/>
      <c r="C442" s="44"/>
      <c r="D442" s="44"/>
      <c r="E442" s="19"/>
      <c r="F442" s="16"/>
      <c r="G442" s="19"/>
      <c r="I442" s="17"/>
      <c r="J442" s="17"/>
      <c r="K442" s="19"/>
      <c r="L442" s="16"/>
      <c r="M442" s="19"/>
      <c r="N442" s="14"/>
      <c r="O442" s="14"/>
      <c r="P442" s="14"/>
    </row>
    <row r="443" spans="2:18" x14ac:dyDescent="0.25">
      <c r="B443" s="17"/>
      <c r="C443" s="44"/>
      <c r="D443" s="44"/>
      <c r="E443" s="19"/>
      <c r="F443" s="16"/>
      <c r="G443" s="19"/>
      <c r="H443" s="19"/>
      <c r="I443" s="17"/>
      <c r="J443" s="17"/>
      <c r="K443" s="19"/>
      <c r="L443" s="16"/>
      <c r="M443" s="19"/>
      <c r="N443" s="14"/>
      <c r="O443" s="14"/>
      <c r="P443" s="14"/>
    </row>
    <row r="444" spans="2:18" x14ac:dyDescent="0.25">
      <c r="B444" s="17"/>
      <c r="C444" s="44"/>
      <c r="D444" s="44"/>
      <c r="E444" s="19"/>
      <c r="F444" s="16"/>
      <c r="G444" s="19"/>
      <c r="H444" s="19"/>
      <c r="I444" s="17"/>
      <c r="J444" s="17"/>
      <c r="K444" s="19"/>
      <c r="L444" s="16"/>
      <c r="M444" s="19"/>
      <c r="N444" s="24"/>
      <c r="O444" s="14"/>
      <c r="P444" s="14"/>
    </row>
    <row r="445" spans="2:18" x14ac:dyDescent="0.25">
      <c r="B445" s="17"/>
      <c r="C445" s="44"/>
      <c r="D445" s="44"/>
      <c r="E445" s="19"/>
      <c r="F445" s="16">
        <f>SUM(F422:F444)</f>
        <v>30</v>
      </c>
      <c r="G445" s="19">
        <f>SUM(G422:G444)</f>
        <v>1.6890000000000001</v>
      </c>
      <c r="H445" s="19"/>
      <c r="I445" s="17"/>
      <c r="J445" s="17"/>
      <c r="K445" s="19"/>
      <c r="L445" s="16">
        <f>SUM(L423:L444)</f>
        <v>30</v>
      </c>
      <c r="M445" s="19">
        <f>SUM(M423:M444)</f>
        <v>-1.8836152499999985</v>
      </c>
      <c r="N445" s="20"/>
      <c r="O445" s="20"/>
      <c r="P445" s="20"/>
      <c r="R445" s="21"/>
    </row>
    <row r="446" spans="2:18" ht="15" x14ac:dyDescent="0.25">
      <c r="B446" s="17"/>
      <c r="C446" s="44"/>
      <c r="D446" s="44"/>
      <c r="E446" s="19"/>
      <c r="F446" s="16"/>
      <c r="G446" s="19"/>
      <c r="H446" s="19"/>
      <c r="I446" s="19"/>
      <c r="J446" s="13"/>
      <c r="K446" s="13"/>
      <c r="L446" s="29"/>
      <c r="M446" s="29"/>
      <c r="N446" s="20"/>
      <c r="O446" s="20"/>
      <c r="P446" s="20"/>
      <c r="R446" s="21"/>
    </row>
    <row r="447" spans="2:18" x14ac:dyDescent="0.25">
      <c r="B447" s="17"/>
      <c r="C447" s="44"/>
      <c r="D447" s="44"/>
      <c r="E447" s="19"/>
      <c r="F447" s="16"/>
      <c r="G447" s="19"/>
      <c r="H447" s="16" t="s">
        <v>10</v>
      </c>
      <c r="I447" s="16"/>
      <c r="J447" s="16">
        <f>G445</f>
        <v>1.6890000000000001</v>
      </c>
      <c r="K447" s="19" t="s">
        <v>11</v>
      </c>
      <c r="L447" s="16">
        <f>M445</f>
        <v>-1.8836152499999985</v>
      </c>
      <c r="M447" s="19">
        <f>J447-L447</f>
        <v>3.5726152499999984</v>
      </c>
      <c r="N447" s="20"/>
      <c r="O447" s="20"/>
      <c r="P447" s="20"/>
      <c r="R447" s="21"/>
    </row>
    <row r="448" spans="2:18" ht="15" x14ac:dyDescent="0.25">
      <c r="B448" s="1" t="s">
        <v>7</v>
      </c>
      <c r="C448" s="1"/>
      <c r="D448" s="152">
        <v>1.4</v>
      </c>
      <c r="E448" s="152"/>
      <c r="J448" s="13"/>
      <c r="K448" s="13"/>
      <c r="L448" s="13"/>
      <c r="M448" s="13"/>
      <c r="N448" s="14"/>
      <c r="O448" s="14"/>
      <c r="P448" s="14"/>
    </row>
    <row r="449" spans="2:18" x14ac:dyDescent="0.25">
      <c r="B449" s="150" t="s">
        <v>8</v>
      </c>
      <c r="C449" s="150"/>
      <c r="D449" s="150"/>
      <c r="E449" s="150"/>
      <c r="F449" s="150"/>
      <c r="G449" s="150"/>
      <c r="H449" s="5" t="s">
        <v>5</v>
      </c>
      <c r="I449" s="150" t="s">
        <v>9</v>
      </c>
      <c r="J449" s="150"/>
      <c r="K449" s="150"/>
      <c r="L449" s="150"/>
      <c r="M449" s="150"/>
      <c r="N449" s="15"/>
      <c r="O449" s="15"/>
      <c r="P449" s="20">
        <f>I464-I462</f>
        <v>-25</v>
      </c>
    </row>
    <row r="450" spans="2:18" x14ac:dyDescent="0.25">
      <c r="B450" s="2">
        <v>0</v>
      </c>
      <c r="C450" s="3">
        <v>0.28599999999999998</v>
      </c>
      <c r="D450" s="3" t="s">
        <v>24</v>
      </c>
      <c r="E450" s="16"/>
      <c r="F450" s="16"/>
      <c r="G450" s="16"/>
      <c r="H450" s="16"/>
      <c r="I450" s="17"/>
      <c r="J450" s="18"/>
      <c r="K450" s="19"/>
      <c r="L450" s="16"/>
      <c r="M450" s="19"/>
      <c r="N450" s="20"/>
      <c r="O450" s="20"/>
      <c r="P450" s="20"/>
      <c r="R450" s="21"/>
    </row>
    <row r="451" spans="2:18" x14ac:dyDescent="0.25">
      <c r="B451" s="2">
        <v>5</v>
      </c>
      <c r="C451" s="3">
        <v>0.28100000000000003</v>
      </c>
      <c r="D451" s="3"/>
      <c r="E451" s="19">
        <f>(C450+C451)/2</f>
        <v>0.28349999999999997</v>
      </c>
      <c r="F451" s="16">
        <f>B451-B450</f>
        <v>5</v>
      </c>
      <c r="G451" s="19">
        <f>E451*F451</f>
        <v>1.4175</v>
      </c>
      <c r="H451" s="16"/>
      <c r="I451" s="21"/>
      <c r="J451" s="21"/>
      <c r="K451" s="19"/>
      <c r="L451" s="16"/>
      <c r="M451" s="19"/>
      <c r="N451" s="20"/>
      <c r="O451" s="20"/>
      <c r="P451" s="20"/>
      <c r="Q451" s="22"/>
      <c r="R451" s="21"/>
    </row>
    <row r="452" spans="2:18" x14ac:dyDescent="0.25">
      <c r="B452" s="2">
        <v>10</v>
      </c>
      <c r="C452" s="3">
        <v>0.27600000000000002</v>
      </c>
      <c r="D452" s="3" t="s">
        <v>17</v>
      </c>
      <c r="E452" s="19">
        <f t="shared" ref="E452:E462" si="169">(C451+C452)/2</f>
        <v>0.27850000000000003</v>
      </c>
      <c r="F452" s="16">
        <f t="shared" ref="F452:F462" si="170">B452-B451</f>
        <v>5</v>
      </c>
      <c r="G452" s="19">
        <f t="shared" ref="G452:G462" si="171">E452*F452</f>
        <v>1.3925000000000001</v>
      </c>
      <c r="H452" s="16"/>
      <c r="I452" s="21"/>
      <c r="J452" s="21"/>
      <c r="K452" s="19"/>
      <c r="L452" s="16"/>
      <c r="M452" s="19"/>
      <c r="N452" s="20"/>
      <c r="O452" s="20"/>
      <c r="P452" s="20"/>
      <c r="Q452" s="22"/>
      <c r="R452" s="21"/>
    </row>
    <row r="453" spans="2:18" x14ac:dyDescent="0.25">
      <c r="B453" s="2">
        <v>11</v>
      </c>
      <c r="C453" s="3">
        <v>-0.14599999999999999</v>
      </c>
      <c r="E453" s="19">
        <f t="shared" si="169"/>
        <v>6.5000000000000016E-2</v>
      </c>
      <c r="F453" s="16">
        <f t="shared" si="170"/>
        <v>1</v>
      </c>
      <c r="G453" s="19">
        <f t="shared" si="171"/>
        <v>6.5000000000000016E-2</v>
      </c>
      <c r="H453" s="16"/>
      <c r="I453" s="21"/>
      <c r="J453" s="21"/>
      <c r="K453" s="19"/>
      <c r="L453" s="16"/>
      <c r="M453" s="19"/>
      <c r="N453" s="20"/>
      <c r="O453" s="20"/>
      <c r="P453" s="20"/>
      <c r="Q453" s="22"/>
      <c r="R453" s="21"/>
    </row>
    <row r="454" spans="2:18" x14ac:dyDescent="0.25">
      <c r="B454" s="2">
        <v>12</v>
      </c>
      <c r="C454" s="3">
        <v>-0.44500000000000001</v>
      </c>
      <c r="D454" s="3"/>
      <c r="E454" s="19">
        <f t="shared" si="169"/>
        <v>-0.29549999999999998</v>
      </c>
      <c r="F454" s="16">
        <f t="shared" si="170"/>
        <v>1</v>
      </c>
      <c r="G454" s="19">
        <f t="shared" si="171"/>
        <v>-0.29549999999999998</v>
      </c>
      <c r="H454" s="16"/>
      <c r="I454" s="21"/>
      <c r="J454" s="21"/>
      <c r="K454" s="19"/>
      <c r="L454" s="16"/>
      <c r="M454" s="19"/>
      <c r="N454" s="20"/>
      <c r="O454" s="20"/>
      <c r="P454" s="20"/>
      <c r="Q454" s="22"/>
      <c r="R454" s="21"/>
    </row>
    <row r="455" spans="2:18" x14ac:dyDescent="0.25">
      <c r="B455" s="2">
        <v>13</v>
      </c>
      <c r="C455" s="3">
        <v>-0.78900000000000003</v>
      </c>
      <c r="D455" s="3"/>
      <c r="E455" s="19">
        <f t="shared" si="169"/>
        <v>-0.61699999999999999</v>
      </c>
      <c r="F455" s="16">
        <f t="shared" si="170"/>
        <v>1</v>
      </c>
      <c r="G455" s="19">
        <f t="shared" si="171"/>
        <v>-0.61699999999999999</v>
      </c>
      <c r="H455" s="16"/>
      <c r="I455" s="2">
        <v>0</v>
      </c>
      <c r="J455" s="3">
        <v>0.28599999999999998</v>
      </c>
      <c r="K455" s="19"/>
      <c r="L455" s="16"/>
      <c r="M455" s="19"/>
      <c r="N455" s="20"/>
      <c r="O455" s="20"/>
      <c r="P455" s="20"/>
      <c r="Q455" s="22"/>
      <c r="R455" s="21"/>
    </row>
    <row r="456" spans="2:18" x14ac:dyDescent="0.25">
      <c r="B456" s="2">
        <v>14</v>
      </c>
      <c r="C456" s="3">
        <v>-0.84499999999999997</v>
      </c>
      <c r="D456" s="3" t="s">
        <v>18</v>
      </c>
      <c r="E456" s="19">
        <f t="shared" si="169"/>
        <v>-0.81699999999999995</v>
      </c>
      <c r="F456" s="16">
        <f t="shared" si="170"/>
        <v>1</v>
      </c>
      <c r="G456" s="19">
        <f t="shared" si="171"/>
        <v>-0.81699999999999995</v>
      </c>
      <c r="I456" s="2">
        <v>5</v>
      </c>
      <c r="J456" s="3">
        <v>0.28100000000000003</v>
      </c>
      <c r="K456" s="19">
        <f t="shared" ref="K456:K463" si="172">AVERAGE(J455,J456)</f>
        <v>0.28349999999999997</v>
      </c>
      <c r="L456" s="16">
        <f t="shared" ref="L456:L463" si="173">I456-I455</f>
        <v>5</v>
      </c>
      <c r="M456" s="19">
        <f t="shared" ref="M456:M463" si="174">L456*K456</f>
        <v>1.4175</v>
      </c>
      <c r="N456" s="20"/>
      <c r="O456" s="20"/>
      <c r="P456" s="20"/>
      <c r="Q456" s="22"/>
      <c r="R456" s="21"/>
    </row>
    <row r="457" spans="2:18" x14ac:dyDescent="0.25">
      <c r="B457" s="2">
        <v>15</v>
      </c>
      <c r="C457" s="3">
        <v>-0.79400000000000004</v>
      </c>
      <c r="E457" s="19">
        <f t="shared" si="169"/>
        <v>-0.81950000000000001</v>
      </c>
      <c r="F457" s="16">
        <f t="shared" si="170"/>
        <v>1</v>
      </c>
      <c r="G457" s="19">
        <f t="shared" si="171"/>
        <v>-0.81950000000000001</v>
      </c>
      <c r="I457" s="2">
        <v>9.6999999999999993</v>
      </c>
      <c r="J457" s="3">
        <v>0.27600000000000002</v>
      </c>
      <c r="K457" s="19">
        <f t="shared" si="172"/>
        <v>0.27850000000000003</v>
      </c>
      <c r="L457" s="16">
        <f t="shared" si="173"/>
        <v>4.6999999999999993</v>
      </c>
      <c r="M457" s="19">
        <f t="shared" si="174"/>
        <v>1.3089499999999998</v>
      </c>
      <c r="N457" s="20"/>
      <c r="O457" s="20"/>
      <c r="P457" s="20"/>
      <c r="Q457" s="22"/>
      <c r="R457" s="21"/>
    </row>
    <row r="458" spans="2:18" x14ac:dyDescent="0.25">
      <c r="B458" s="2">
        <v>16</v>
      </c>
      <c r="C458" s="3">
        <v>-0.45400000000000001</v>
      </c>
      <c r="D458" s="3"/>
      <c r="E458" s="19">
        <f t="shared" si="169"/>
        <v>-0.624</v>
      </c>
      <c r="F458" s="16">
        <f t="shared" si="170"/>
        <v>1</v>
      </c>
      <c r="G458" s="19">
        <f t="shared" si="171"/>
        <v>-0.624</v>
      </c>
      <c r="I458" s="81">
        <f>I457+(J457-J458)*1.5</f>
        <v>12.363999999999999</v>
      </c>
      <c r="J458" s="82">
        <v>-1.5</v>
      </c>
      <c r="K458" s="19">
        <f t="shared" si="172"/>
        <v>-0.61199999999999999</v>
      </c>
      <c r="L458" s="16">
        <f t="shared" si="173"/>
        <v>2.6639999999999997</v>
      </c>
      <c r="M458" s="19">
        <f t="shared" si="174"/>
        <v>-1.6303679999999998</v>
      </c>
      <c r="N458" s="24"/>
      <c r="O458" s="24"/>
      <c r="P458" s="24"/>
      <c r="Q458" s="22"/>
      <c r="R458" s="21"/>
    </row>
    <row r="459" spans="2:18" x14ac:dyDescent="0.25">
      <c r="B459" s="2">
        <v>17</v>
      </c>
      <c r="C459" s="3">
        <v>-0.14499999999999999</v>
      </c>
      <c r="D459" s="3"/>
      <c r="E459" s="19">
        <f t="shared" si="169"/>
        <v>-0.29949999999999999</v>
      </c>
      <c r="F459" s="16">
        <f t="shared" si="170"/>
        <v>1</v>
      </c>
      <c r="G459" s="19">
        <f t="shared" si="171"/>
        <v>-0.29949999999999999</v>
      </c>
      <c r="H459" s="16"/>
      <c r="I459" s="86">
        <f>I458+1.5</f>
        <v>13.863999999999999</v>
      </c>
      <c r="J459" s="87">
        <f>J458</f>
        <v>-1.5</v>
      </c>
      <c r="K459" s="19">
        <f t="shared" si="172"/>
        <v>-1.5</v>
      </c>
      <c r="L459" s="16">
        <f t="shared" si="173"/>
        <v>1.5</v>
      </c>
      <c r="M459" s="19">
        <f t="shared" si="174"/>
        <v>-2.25</v>
      </c>
      <c r="N459" s="20"/>
      <c r="O459" s="20"/>
      <c r="P459" s="20"/>
      <c r="Q459" s="22"/>
      <c r="R459" s="21"/>
    </row>
    <row r="460" spans="2:18" x14ac:dyDescent="0.25">
      <c r="B460" s="2">
        <v>18</v>
      </c>
      <c r="C460" s="3">
        <v>0.29599999999999999</v>
      </c>
      <c r="D460" s="3" t="s">
        <v>19</v>
      </c>
      <c r="E460" s="19">
        <f t="shared" si="169"/>
        <v>7.5499999999999998E-2</v>
      </c>
      <c r="F460" s="16">
        <f t="shared" si="170"/>
        <v>1</v>
      </c>
      <c r="G460" s="19">
        <f t="shared" si="171"/>
        <v>7.5499999999999998E-2</v>
      </c>
      <c r="H460" s="16"/>
      <c r="I460" s="81">
        <f>I459+1.5</f>
        <v>15.363999999999999</v>
      </c>
      <c r="J460" s="82">
        <f>J458</f>
        <v>-1.5</v>
      </c>
      <c r="K460" s="19">
        <f t="shared" si="172"/>
        <v>-1.5</v>
      </c>
      <c r="L460" s="16">
        <f t="shared" si="173"/>
        <v>1.5</v>
      </c>
      <c r="M460" s="19">
        <f t="shared" si="174"/>
        <v>-2.25</v>
      </c>
      <c r="N460" s="24"/>
      <c r="O460" s="24"/>
      <c r="P460" s="24"/>
      <c r="Q460" s="22"/>
      <c r="R460" s="21"/>
    </row>
    <row r="461" spans="2:18" x14ac:dyDescent="0.25">
      <c r="B461" s="2">
        <v>25</v>
      </c>
      <c r="C461" s="3">
        <v>0.30099999999999999</v>
      </c>
      <c r="E461" s="19">
        <f t="shared" si="169"/>
        <v>0.29849999999999999</v>
      </c>
      <c r="F461" s="16">
        <f t="shared" si="170"/>
        <v>7</v>
      </c>
      <c r="G461" s="19">
        <f t="shared" si="171"/>
        <v>2.0895000000000001</v>
      </c>
      <c r="H461" s="16"/>
      <c r="I461" s="81">
        <f>I460+(J461-J460)*1.5</f>
        <v>18.012999999999998</v>
      </c>
      <c r="J461" s="85">
        <v>0.26600000000000001</v>
      </c>
      <c r="K461" s="19">
        <f t="shared" si="172"/>
        <v>-0.61699999999999999</v>
      </c>
      <c r="L461" s="16">
        <f t="shared" si="173"/>
        <v>2.6489999999999991</v>
      </c>
      <c r="M461" s="19">
        <f t="shared" si="174"/>
        <v>-1.6344329999999994</v>
      </c>
      <c r="N461" s="24"/>
      <c r="O461" s="24"/>
      <c r="P461" s="24"/>
      <c r="Q461" s="22"/>
      <c r="R461" s="21"/>
    </row>
    <row r="462" spans="2:18" x14ac:dyDescent="0.25">
      <c r="B462" s="2">
        <v>30</v>
      </c>
      <c r="C462" s="3">
        <v>0.30599999999999999</v>
      </c>
      <c r="D462" s="3" t="s">
        <v>24</v>
      </c>
      <c r="E462" s="19">
        <f t="shared" si="169"/>
        <v>0.30349999999999999</v>
      </c>
      <c r="F462" s="16">
        <f t="shared" si="170"/>
        <v>5</v>
      </c>
      <c r="G462" s="19">
        <f t="shared" si="171"/>
        <v>1.5175000000000001</v>
      </c>
      <c r="H462" s="16"/>
      <c r="I462" s="2">
        <v>25</v>
      </c>
      <c r="J462" s="3">
        <v>0.30099999999999999</v>
      </c>
      <c r="K462" s="19">
        <f t="shared" si="172"/>
        <v>0.28349999999999997</v>
      </c>
      <c r="L462" s="16">
        <f t="shared" si="173"/>
        <v>6.9870000000000019</v>
      </c>
      <c r="M462" s="19">
        <f t="shared" si="174"/>
        <v>1.9808145000000004</v>
      </c>
      <c r="N462" s="20"/>
      <c r="O462" s="20"/>
      <c r="P462" s="20"/>
      <c r="R462" s="21"/>
    </row>
    <row r="463" spans="2:18" x14ac:dyDescent="0.25">
      <c r="B463" s="2"/>
      <c r="C463" s="3"/>
      <c r="D463" s="3"/>
      <c r="E463" s="19"/>
      <c r="F463" s="16"/>
      <c r="G463" s="19"/>
      <c r="H463" s="1"/>
      <c r="I463" s="2">
        <v>30</v>
      </c>
      <c r="J463" s="3">
        <v>0.30599999999999999</v>
      </c>
      <c r="K463" s="19">
        <f t="shared" si="172"/>
        <v>0.30349999999999999</v>
      </c>
      <c r="L463" s="16">
        <f t="shared" si="173"/>
        <v>5</v>
      </c>
      <c r="M463" s="19">
        <f t="shared" si="174"/>
        <v>1.5175000000000001</v>
      </c>
      <c r="N463" s="20"/>
      <c r="O463" s="20"/>
      <c r="P463" s="20"/>
      <c r="R463" s="21"/>
    </row>
    <row r="464" spans="2:18" x14ac:dyDescent="0.25">
      <c r="B464" s="2"/>
      <c r="C464" s="3"/>
      <c r="D464" s="3"/>
      <c r="E464" s="19"/>
      <c r="F464" s="16"/>
      <c r="G464" s="19"/>
      <c r="H464" s="1"/>
      <c r="I464" s="2"/>
      <c r="J464" s="3"/>
      <c r="K464" s="19"/>
      <c r="L464" s="16"/>
      <c r="M464" s="19"/>
      <c r="N464" s="20"/>
      <c r="O464" s="20"/>
      <c r="P464" s="20"/>
      <c r="R464" s="21"/>
    </row>
    <row r="465" spans="2:18" x14ac:dyDescent="0.25">
      <c r="B465" s="17"/>
      <c r="C465" s="44"/>
      <c r="D465" s="44"/>
      <c r="E465" s="19"/>
      <c r="F465" s="16"/>
      <c r="G465" s="19"/>
      <c r="H465" s="1"/>
      <c r="I465" s="2"/>
      <c r="J465" s="3"/>
      <c r="K465" s="19"/>
      <c r="L465" s="16"/>
      <c r="M465" s="19"/>
      <c r="N465" s="20"/>
      <c r="O465" s="20"/>
      <c r="P465" s="20"/>
      <c r="R465" s="21"/>
    </row>
    <row r="466" spans="2:18" x14ac:dyDescent="0.25">
      <c r="B466" s="17"/>
      <c r="C466" s="44"/>
      <c r="D466" s="44"/>
      <c r="E466" s="19"/>
      <c r="F466" s="16"/>
      <c r="G466" s="19"/>
      <c r="H466" s="1"/>
      <c r="I466" s="2"/>
      <c r="J466" s="3"/>
      <c r="K466" s="19"/>
      <c r="L466" s="16"/>
      <c r="M466" s="19"/>
      <c r="O466" s="24"/>
      <c r="P466" s="24"/>
    </row>
    <row r="467" spans="2:18" x14ac:dyDescent="0.25">
      <c r="B467" s="17"/>
      <c r="C467" s="44"/>
      <c r="D467" s="44"/>
      <c r="E467" s="19"/>
      <c r="F467" s="16"/>
      <c r="G467" s="19"/>
      <c r="H467" s="1"/>
      <c r="I467" s="17"/>
      <c r="J467" s="17"/>
      <c r="K467" s="19"/>
      <c r="L467" s="16"/>
      <c r="M467" s="19"/>
      <c r="O467" s="14"/>
      <c r="P467" s="14"/>
    </row>
    <row r="468" spans="2:18" x14ac:dyDescent="0.25">
      <c r="B468" s="17"/>
      <c r="C468" s="44"/>
      <c r="D468" s="44"/>
      <c r="E468" s="19"/>
      <c r="F468" s="16"/>
      <c r="G468" s="19"/>
      <c r="I468" s="17"/>
      <c r="J468" s="17"/>
      <c r="K468" s="19"/>
      <c r="L468" s="16"/>
      <c r="M468" s="19"/>
      <c r="O468" s="14"/>
      <c r="P468" s="14"/>
    </row>
    <row r="469" spans="2:18" x14ac:dyDescent="0.25">
      <c r="B469" s="17"/>
      <c r="C469" s="44"/>
      <c r="D469" s="44"/>
      <c r="E469" s="19"/>
      <c r="F469" s="16"/>
      <c r="G469" s="19"/>
      <c r="I469" s="17"/>
      <c r="J469" s="17"/>
      <c r="K469" s="19"/>
      <c r="L469" s="16"/>
      <c r="M469" s="19"/>
      <c r="N469" s="14"/>
      <c r="O469" s="14"/>
      <c r="P469" s="14"/>
    </row>
    <row r="470" spans="2:18" x14ac:dyDescent="0.25">
      <c r="B470" s="17"/>
      <c r="C470" s="44"/>
      <c r="D470" s="44"/>
      <c r="E470" s="19"/>
      <c r="F470" s="16"/>
      <c r="G470" s="19"/>
      <c r="I470" s="17"/>
      <c r="J470" s="17"/>
      <c r="K470" s="19"/>
      <c r="L470" s="16"/>
      <c r="M470" s="19"/>
      <c r="N470" s="14"/>
      <c r="O470" s="14"/>
      <c r="P470" s="14"/>
    </row>
    <row r="471" spans="2:18" x14ac:dyDescent="0.25">
      <c r="B471" s="17"/>
      <c r="C471" s="44"/>
      <c r="D471" s="44"/>
      <c r="E471" s="19"/>
      <c r="F471" s="16"/>
      <c r="G471" s="19"/>
      <c r="I471" s="17"/>
      <c r="J471" s="17"/>
      <c r="K471" s="19"/>
      <c r="L471" s="16"/>
      <c r="M471" s="19"/>
      <c r="N471" s="14"/>
      <c r="O471" s="14"/>
      <c r="P471" s="14"/>
    </row>
    <row r="472" spans="2:18" x14ac:dyDescent="0.25">
      <c r="B472" s="17"/>
      <c r="C472" s="44"/>
      <c r="D472" s="44"/>
      <c r="E472" s="19"/>
      <c r="F472" s="16"/>
      <c r="G472" s="19"/>
      <c r="H472" s="19"/>
      <c r="I472" s="17"/>
      <c r="J472" s="17"/>
      <c r="K472" s="19"/>
      <c r="L472" s="16"/>
      <c r="M472" s="19"/>
      <c r="N472" s="14"/>
      <c r="O472" s="14"/>
      <c r="P472" s="14"/>
    </row>
    <row r="473" spans="2:18" x14ac:dyDescent="0.25">
      <c r="B473" s="17"/>
      <c r="C473" s="44"/>
      <c r="D473" s="44"/>
      <c r="E473" s="19"/>
      <c r="F473" s="16"/>
      <c r="G473" s="19"/>
      <c r="H473" s="19"/>
      <c r="I473" s="17"/>
      <c r="J473" s="17"/>
      <c r="K473" s="19"/>
      <c r="L473" s="16"/>
      <c r="M473" s="19"/>
      <c r="N473" s="24"/>
      <c r="O473" s="14"/>
      <c r="P473" s="14"/>
    </row>
    <row r="474" spans="2:18" x14ac:dyDescent="0.25">
      <c r="B474" s="17"/>
      <c r="C474" s="44"/>
      <c r="D474" s="44"/>
      <c r="E474" s="19"/>
      <c r="F474" s="16">
        <f>SUM(F451:F473)</f>
        <v>30</v>
      </c>
      <c r="G474" s="19">
        <f>SUM(G451:G473)</f>
        <v>3.085</v>
      </c>
      <c r="H474" s="19"/>
      <c r="I474" s="17"/>
      <c r="J474" s="17"/>
      <c r="K474" s="19"/>
      <c r="L474" s="16">
        <f>SUM(L452:L473)</f>
        <v>30</v>
      </c>
      <c r="M474" s="19">
        <f>SUM(M452:M473)</f>
        <v>-1.5400364999999994</v>
      </c>
      <c r="N474" s="20"/>
      <c r="O474" s="20"/>
      <c r="P474" s="20"/>
      <c r="R474" s="21"/>
    </row>
    <row r="475" spans="2:18" ht="15" x14ac:dyDescent="0.25">
      <c r="B475" s="17"/>
      <c r="C475" s="44"/>
      <c r="D475" s="44"/>
      <c r="E475" s="19"/>
      <c r="F475" s="16"/>
      <c r="G475" s="19"/>
      <c r="H475" s="19"/>
      <c r="I475" s="19"/>
      <c r="J475" s="13"/>
      <c r="K475" s="13"/>
      <c r="L475" s="29"/>
      <c r="M475" s="29"/>
      <c r="N475" s="20"/>
      <c r="O475" s="20"/>
      <c r="P475" s="20"/>
      <c r="R475" s="21"/>
    </row>
    <row r="476" spans="2:18" x14ac:dyDescent="0.25">
      <c r="B476" s="17"/>
      <c r="C476" s="44"/>
      <c r="D476" s="44"/>
      <c r="E476" s="19"/>
      <c r="F476" s="16"/>
      <c r="G476" s="19"/>
      <c r="H476" s="16" t="s">
        <v>10</v>
      </c>
      <c r="I476" s="16"/>
      <c r="J476" s="16">
        <f>G474</f>
        <v>3.085</v>
      </c>
      <c r="K476" s="19" t="s">
        <v>11</v>
      </c>
      <c r="L476" s="16">
        <f>M474</f>
        <v>-1.5400364999999994</v>
      </c>
      <c r="M476" s="19">
        <f>J476-L476</f>
        <v>4.6250364999999993</v>
      </c>
      <c r="N476" s="20"/>
      <c r="O476" s="20"/>
      <c r="P476" s="20"/>
      <c r="R476" s="21"/>
    </row>
    <row r="477" spans="2:18" ht="15" x14ac:dyDescent="0.25">
      <c r="B477" s="1" t="s">
        <v>7</v>
      </c>
      <c r="C477" s="1"/>
      <c r="D477" s="152">
        <v>1.5</v>
      </c>
      <c r="E477" s="152"/>
      <c r="J477" s="13"/>
      <c r="K477" s="13"/>
      <c r="L477" s="13"/>
      <c r="M477" s="13"/>
      <c r="N477" s="14"/>
      <c r="O477" s="14"/>
      <c r="P477" s="14"/>
    </row>
    <row r="478" spans="2:18" x14ac:dyDescent="0.25">
      <c r="B478" s="150" t="s">
        <v>8</v>
      </c>
      <c r="C478" s="150"/>
      <c r="D478" s="150"/>
      <c r="E478" s="150"/>
      <c r="F478" s="150"/>
      <c r="G478" s="150"/>
      <c r="H478" s="5" t="s">
        <v>5</v>
      </c>
      <c r="I478" s="150" t="s">
        <v>9</v>
      </c>
      <c r="J478" s="150"/>
      <c r="K478" s="150"/>
      <c r="L478" s="150"/>
      <c r="M478" s="150"/>
      <c r="N478" s="15"/>
      <c r="O478" s="15"/>
      <c r="P478" s="20">
        <f>I493-I491</f>
        <v>0</v>
      </c>
    </row>
    <row r="479" spans="2:18" x14ac:dyDescent="0.25">
      <c r="B479" s="2">
        <v>0</v>
      </c>
      <c r="C479" s="3">
        <v>0.14799999999999999</v>
      </c>
      <c r="D479" s="3" t="s">
        <v>24</v>
      </c>
      <c r="E479" s="16"/>
      <c r="F479" s="16"/>
      <c r="G479" s="16"/>
      <c r="H479" s="16"/>
      <c r="I479" s="17"/>
      <c r="J479" s="18"/>
      <c r="K479" s="19"/>
      <c r="L479" s="16"/>
      <c r="M479" s="19"/>
      <c r="N479" s="20"/>
      <c r="O479" s="20"/>
      <c r="P479" s="20"/>
      <c r="R479" s="21"/>
    </row>
    <row r="480" spans="2:18" x14ac:dyDescent="0.25">
      <c r="B480" s="2">
        <v>5</v>
      </c>
      <c r="C480" s="3">
        <v>0.14299999999999999</v>
      </c>
      <c r="D480" s="3"/>
      <c r="E480" s="19">
        <f>(C479+C480)/2</f>
        <v>0.14549999999999999</v>
      </c>
      <c r="F480" s="16">
        <f>B480-B479</f>
        <v>5</v>
      </c>
      <c r="G480" s="19">
        <f>E480*F480</f>
        <v>0.72749999999999992</v>
      </c>
      <c r="H480" s="16"/>
      <c r="I480" s="21"/>
      <c r="J480" s="21"/>
      <c r="K480" s="19"/>
      <c r="L480" s="16"/>
      <c r="M480" s="19"/>
      <c r="N480" s="20"/>
      <c r="O480" s="20"/>
      <c r="P480" s="20"/>
      <c r="Q480" s="22"/>
      <c r="R480" s="21"/>
    </row>
    <row r="481" spans="2:18" x14ac:dyDescent="0.25">
      <c r="B481" s="2">
        <v>10</v>
      </c>
      <c r="C481" s="3">
        <v>0.13800000000000001</v>
      </c>
      <c r="D481" s="3" t="s">
        <v>17</v>
      </c>
      <c r="E481" s="19">
        <f t="shared" ref="E481:E491" si="175">(C480+C481)/2</f>
        <v>0.14050000000000001</v>
      </c>
      <c r="F481" s="16">
        <f t="shared" ref="F481:F491" si="176">B481-B480</f>
        <v>5</v>
      </c>
      <c r="G481" s="19">
        <f t="shared" ref="G481:G491" si="177">E481*F481</f>
        <v>0.70250000000000012</v>
      </c>
      <c r="H481" s="16"/>
      <c r="I481" s="21"/>
      <c r="J481" s="21"/>
      <c r="K481" s="19"/>
      <c r="L481" s="16"/>
      <c r="M481" s="19"/>
      <c r="N481" s="20"/>
      <c r="O481" s="20"/>
      <c r="P481" s="20"/>
      <c r="Q481" s="22"/>
      <c r="R481" s="21"/>
    </row>
    <row r="482" spans="2:18" x14ac:dyDescent="0.25">
      <c r="B482" s="2">
        <v>11</v>
      </c>
      <c r="C482" s="3">
        <v>6.2E-2</v>
      </c>
      <c r="D482" s="3"/>
      <c r="E482" s="19">
        <f t="shared" si="175"/>
        <v>0.1</v>
      </c>
      <c r="F482" s="16">
        <f t="shared" si="176"/>
        <v>1</v>
      </c>
      <c r="G482" s="19">
        <f t="shared" si="177"/>
        <v>0.1</v>
      </c>
      <c r="H482" s="16"/>
      <c r="I482" s="2">
        <v>0</v>
      </c>
      <c r="J482" s="3">
        <v>0.14799999999999999</v>
      </c>
      <c r="K482" s="19"/>
      <c r="L482" s="16"/>
      <c r="M482" s="19"/>
      <c r="N482" s="20"/>
      <c r="O482" s="20"/>
      <c r="P482" s="20"/>
      <c r="Q482" s="22"/>
      <c r="R482" s="21"/>
    </row>
    <row r="483" spans="2:18" x14ac:dyDescent="0.25">
      <c r="B483" s="2">
        <v>12</v>
      </c>
      <c r="C483" s="3">
        <v>-0.11700000000000001</v>
      </c>
      <c r="D483" s="3"/>
      <c r="E483" s="19">
        <f t="shared" si="175"/>
        <v>-2.7500000000000004E-2</v>
      </c>
      <c r="F483" s="16">
        <f t="shared" si="176"/>
        <v>1</v>
      </c>
      <c r="G483" s="19">
        <f t="shared" si="177"/>
        <v>-2.7500000000000004E-2</v>
      </c>
      <c r="H483" s="16"/>
      <c r="I483" s="2">
        <v>5</v>
      </c>
      <c r="J483" s="3">
        <v>0.14299999999999999</v>
      </c>
      <c r="K483" s="19">
        <f t="shared" ref="K483" si="178">AVERAGE(J482,J483)</f>
        <v>0.14549999999999999</v>
      </c>
      <c r="L483" s="16">
        <f t="shared" ref="L483" si="179">I483-I482</f>
        <v>5</v>
      </c>
      <c r="M483" s="19">
        <f t="shared" ref="M483" si="180">L483*K483</f>
        <v>0.72749999999999992</v>
      </c>
      <c r="N483" s="20"/>
      <c r="O483" s="20"/>
      <c r="P483" s="20"/>
      <c r="Q483" s="22"/>
      <c r="R483" s="21"/>
    </row>
    <row r="484" spans="2:18" x14ac:dyDescent="0.25">
      <c r="B484" s="2">
        <v>12.5</v>
      </c>
      <c r="C484" s="3">
        <v>-0.21199999999999999</v>
      </c>
      <c r="D484" s="3"/>
      <c r="E484" s="19">
        <f t="shared" si="175"/>
        <v>-0.16450000000000001</v>
      </c>
      <c r="F484" s="16">
        <f t="shared" si="176"/>
        <v>0.5</v>
      </c>
      <c r="G484" s="19">
        <f t="shared" si="177"/>
        <v>-8.2250000000000004E-2</v>
      </c>
      <c r="H484" s="16"/>
      <c r="I484" s="2">
        <v>9</v>
      </c>
      <c r="J484" s="3">
        <v>0.13800000000000001</v>
      </c>
      <c r="K484" s="19">
        <f t="shared" ref="K484:K490" si="181">AVERAGE(J483,J484)</f>
        <v>0.14050000000000001</v>
      </c>
      <c r="L484" s="16">
        <f t="shared" ref="L484:L490" si="182">I484-I483</f>
        <v>4</v>
      </c>
      <c r="M484" s="19">
        <f t="shared" ref="M484:M490" si="183">L484*K484</f>
        <v>0.56200000000000006</v>
      </c>
      <c r="N484" s="20"/>
      <c r="O484" s="20"/>
      <c r="P484" s="20"/>
      <c r="Q484" s="22"/>
      <c r="R484" s="21"/>
    </row>
    <row r="485" spans="2:18" x14ac:dyDescent="0.25">
      <c r="B485" s="2">
        <v>13</v>
      </c>
      <c r="C485" s="3">
        <v>-0.27200000000000002</v>
      </c>
      <c r="D485" s="3" t="s">
        <v>18</v>
      </c>
      <c r="E485" s="19">
        <f t="shared" si="175"/>
        <v>-0.24199999999999999</v>
      </c>
      <c r="F485" s="16">
        <f t="shared" si="176"/>
        <v>0.5</v>
      </c>
      <c r="G485" s="19">
        <f t="shared" si="177"/>
        <v>-0.121</v>
      </c>
      <c r="I485" s="81">
        <f>I484+(J484-J485)*1.5</f>
        <v>11.457000000000001</v>
      </c>
      <c r="J485" s="82">
        <v>-1.5</v>
      </c>
      <c r="K485" s="19">
        <f t="shared" si="181"/>
        <v>-0.68100000000000005</v>
      </c>
      <c r="L485" s="16">
        <f t="shared" si="182"/>
        <v>2.4570000000000007</v>
      </c>
      <c r="M485" s="19">
        <f t="shared" si="183"/>
        <v>-1.6732170000000006</v>
      </c>
      <c r="N485" s="20"/>
      <c r="O485" s="20"/>
      <c r="P485" s="20"/>
      <c r="Q485" s="22"/>
      <c r="R485" s="21"/>
    </row>
    <row r="486" spans="2:18" x14ac:dyDescent="0.25">
      <c r="B486" s="2">
        <v>13.5</v>
      </c>
      <c r="C486" s="3">
        <v>-0.222</v>
      </c>
      <c r="D486" s="3"/>
      <c r="E486" s="19">
        <f t="shared" si="175"/>
        <v>-0.247</v>
      </c>
      <c r="F486" s="16">
        <f t="shared" si="176"/>
        <v>0.5</v>
      </c>
      <c r="G486" s="19">
        <f t="shared" si="177"/>
        <v>-0.1235</v>
      </c>
      <c r="I486" s="86">
        <f>I485+1.5</f>
        <v>12.957000000000001</v>
      </c>
      <c r="J486" s="87">
        <f>J485</f>
        <v>-1.5</v>
      </c>
      <c r="K486" s="19">
        <f t="shared" si="181"/>
        <v>-1.5</v>
      </c>
      <c r="L486" s="16">
        <f t="shared" si="182"/>
        <v>1.5</v>
      </c>
      <c r="M486" s="19">
        <f t="shared" si="183"/>
        <v>-2.25</v>
      </c>
      <c r="N486" s="20"/>
      <c r="O486" s="20"/>
      <c r="P486" s="20"/>
      <c r="Q486" s="22"/>
      <c r="R486" s="21"/>
    </row>
    <row r="487" spans="2:18" x14ac:dyDescent="0.25">
      <c r="B487" s="2">
        <v>14</v>
      </c>
      <c r="C487" s="3">
        <v>-0.11799999999999999</v>
      </c>
      <c r="D487" s="3"/>
      <c r="E487" s="19">
        <f t="shared" si="175"/>
        <v>-0.16999999999999998</v>
      </c>
      <c r="F487" s="16">
        <f t="shared" si="176"/>
        <v>0.5</v>
      </c>
      <c r="G487" s="19">
        <f t="shared" si="177"/>
        <v>-8.4999999999999992E-2</v>
      </c>
      <c r="I487" s="81">
        <f>I486+1.5</f>
        <v>14.457000000000001</v>
      </c>
      <c r="J487" s="82">
        <f>J485</f>
        <v>-1.5</v>
      </c>
      <c r="K487" s="19">
        <f t="shared" si="181"/>
        <v>-1.5</v>
      </c>
      <c r="L487" s="16">
        <f t="shared" si="182"/>
        <v>1.5</v>
      </c>
      <c r="M487" s="19">
        <f t="shared" si="183"/>
        <v>-2.25</v>
      </c>
      <c r="N487" s="24"/>
      <c r="O487" s="24"/>
      <c r="P487" s="24"/>
      <c r="Q487" s="22"/>
      <c r="R487" s="21"/>
    </row>
    <row r="488" spans="2:18" x14ac:dyDescent="0.25">
      <c r="B488" s="2">
        <v>15</v>
      </c>
      <c r="C488" s="3">
        <v>6.8000000000000005E-2</v>
      </c>
      <c r="D488" s="3"/>
      <c r="E488" s="19">
        <f t="shared" si="175"/>
        <v>-2.4999999999999994E-2</v>
      </c>
      <c r="F488" s="16">
        <f t="shared" si="176"/>
        <v>1</v>
      </c>
      <c r="G488" s="19">
        <f t="shared" si="177"/>
        <v>-2.4999999999999994E-2</v>
      </c>
      <c r="H488" s="16"/>
      <c r="I488" s="81">
        <f>I487+(J488-J487)*1.5</f>
        <v>16.936500000000002</v>
      </c>
      <c r="J488" s="85">
        <v>0.153</v>
      </c>
      <c r="K488" s="19">
        <f t="shared" si="181"/>
        <v>-0.67349999999999999</v>
      </c>
      <c r="L488" s="16">
        <f t="shared" si="182"/>
        <v>2.4795000000000016</v>
      </c>
      <c r="M488" s="19">
        <f t="shared" si="183"/>
        <v>-1.6699432500000011</v>
      </c>
      <c r="N488" s="20"/>
      <c r="O488" s="20"/>
      <c r="P488" s="20"/>
      <c r="Q488" s="22"/>
      <c r="R488" s="21"/>
    </row>
    <row r="489" spans="2:18" x14ac:dyDescent="0.25">
      <c r="B489" s="2">
        <v>16</v>
      </c>
      <c r="C489" s="3">
        <v>0.14799999999999999</v>
      </c>
      <c r="D489" s="3" t="s">
        <v>19</v>
      </c>
      <c r="E489" s="19">
        <f t="shared" si="175"/>
        <v>0.108</v>
      </c>
      <c r="F489" s="16">
        <f t="shared" si="176"/>
        <v>1</v>
      </c>
      <c r="G489" s="19">
        <f t="shared" si="177"/>
        <v>0.108</v>
      </c>
      <c r="H489" s="16"/>
      <c r="I489" s="2">
        <v>20</v>
      </c>
      <c r="J489" s="3">
        <v>0.153</v>
      </c>
      <c r="K489" s="19">
        <f t="shared" si="181"/>
        <v>0.153</v>
      </c>
      <c r="L489" s="16">
        <f t="shared" si="182"/>
        <v>3.0634999999999977</v>
      </c>
      <c r="M489" s="19">
        <f t="shared" si="183"/>
        <v>0.46871549999999962</v>
      </c>
      <c r="N489" s="24"/>
      <c r="O489" s="24"/>
      <c r="P489" s="24"/>
      <c r="Q489" s="22"/>
      <c r="R489" s="21"/>
    </row>
    <row r="490" spans="2:18" x14ac:dyDescent="0.25">
      <c r="B490" s="2">
        <v>20</v>
      </c>
      <c r="C490" s="3">
        <v>0.153</v>
      </c>
      <c r="D490" s="3"/>
      <c r="E490" s="19">
        <f t="shared" si="175"/>
        <v>0.15049999999999999</v>
      </c>
      <c r="F490" s="16">
        <f t="shared" si="176"/>
        <v>4</v>
      </c>
      <c r="G490" s="19">
        <f t="shared" si="177"/>
        <v>0.60199999999999998</v>
      </c>
      <c r="H490" s="16"/>
      <c r="I490" s="2">
        <v>25</v>
      </c>
      <c r="J490" s="3">
        <v>0.158</v>
      </c>
      <c r="K490" s="19">
        <f t="shared" si="181"/>
        <v>0.1555</v>
      </c>
      <c r="L490" s="16">
        <f t="shared" si="182"/>
        <v>5</v>
      </c>
      <c r="M490" s="19">
        <f t="shared" si="183"/>
        <v>0.77749999999999997</v>
      </c>
      <c r="N490" s="24"/>
      <c r="O490" s="24"/>
      <c r="P490" s="24"/>
      <c r="Q490" s="22"/>
      <c r="R490" s="21"/>
    </row>
    <row r="491" spans="2:18" x14ac:dyDescent="0.25">
      <c r="B491" s="2">
        <v>25</v>
      </c>
      <c r="C491" s="3">
        <v>0.158</v>
      </c>
      <c r="D491" s="3" t="s">
        <v>24</v>
      </c>
      <c r="E491" s="19">
        <f t="shared" si="175"/>
        <v>0.1555</v>
      </c>
      <c r="F491" s="16">
        <f t="shared" si="176"/>
        <v>5</v>
      </c>
      <c r="G491" s="19">
        <f t="shared" si="177"/>
        <v>0.77749999999999997</v>
      </c>
      <c r="H491" s="16"/>
      <c r="I491" s="2"/>
      <c r="J491" s="3"/>
      <c r="K491" s="19"/>
      <c r="L491" s="16"/>
      <c r="M491" s="19"/>
      <c r="N491" s="20"/>
      <c r="O491" s="20"/>
      <c r="P491" s="20"/>
      <c r="R491" s="21"/>
    </row>
    <row r="492" spans="2:18" x14ac:dyDescent="0.25">
      <c r="B492" s="2"/>
      <c r="C492" s="3"/>
      <c r="D492" s="3"/>
      <c r="E492" s="19"/>
      <c r="F492" s="16"/>
      <c r="G492" s="19"/>
      <c r="H492" s="1"/>
      <c r="I492" s="33"/>
      <c r="J492" s="21"/>
      <c r="K492" s="19"/>
      <c r="L492" s="16"/>
      <c r="M492" s="19"/>
      <c r="N492" s="20"/>
      <c r="O492" s="20"/>
      <c r="P492" s="20"/>
      <c r="R492" s="21"/>
    </row>
    <row r="493" spans="2:18" x14ac:dyDescent="0.25">
      <c r="B493" s="2"/>
      <c r="C493" s="3"/>
      <c r="D493" s="3"/>
      <c r="E493" s="19"/>
      <c r="F493" s="16"/>
      <c r="G493" s="19"/>
      <c r="H493" s="1"/>
      <c r="I493" s="34"/>
      <c r="J493" s="16"/>
      <c r="K493" s="19"/>
      <c r="L493" s="16"/>
      <c r="M493" s="19"/>
      <c r="N493" s="20"/>
      <c r="O493" s="20"/>
      <c r="P493" s="20"/>
      <c r="R493" s="21"/>
    </row>
    <row r="494" spans="2:18" x14ac:dyDescent="0.25">
      <c r="B494" s="17"/>
      <c r="C494" s="44"/>
      <c r="D494" s="44"/>
      <c r="E494" s="19"/>
      <c r="F494" s="16"/>
      <c r="G494" s="19"/>
      <c r="H494" s="1"/>
      <c r="I494" s="16"/>
      <c r="J494" s="16"/>
      <c r="K494" s="19"/>
      <c r="L494" s="16"/>
      <c r="M494" s="19"/>
      <c r="N494" s="20"/>
      <c r="O494" s="20"/>
      <c r="P494" s="20"/>
      <c r="R494" s="21"/>
    </row>
    <row r="495" spans="2:18" x14ac:dyDescent="0.25">
      <c r="B495" s="17"/>
      <c r="C495" s="44"/>
      <c r="D495" s="44"/>
      <c r="E495" s="19"/>
      <c r="F495" s="16"/>
      <c r="G495" s="19"/>
      <c r="H495" s="1"/>
      <c r="I495" s="2"/>
      <c r="J495" s="28"/>
      <c r="K495" s="19"/>
      <c r="L495" s="16"/>
      <c r="M495" s="19"/>
      <c r="O495" s="24"/>
      <c r="P495" s="24"/>
    </row>
    <row r="496" spans="2:18" x14ac:dyDescent="0.25">
      <c r="B496" s="17"/>
      <c r="C496" s="44"/>
      <c r="D496" s="44"/>
      <c r="E496" s="19"/>
      <c r="F496" s="16"/>
      <c r="G496" s="19"/>
      <c r="H496" s="1"/>
      <c r="I496" s="17"/>
      <c r="J496" s="17"/>
      <c r="K496" s="19"/>
      <c r="L496" s="16"/>
      <c r="M496" s="19"/>
      <c r="O496" s="14"/>
      <c r="P496" s="14"/>
    </row>
    <row r="497" spans="2:18" x14ac:dyDescent="0.25">
      <c r="B497" s="17"/>
      <c r="C497" s="44"/>
      <c r="D497" s="44"/>
      <c r="E497" s="19"/>
      <c r="F497" s="16"/>
      <c r="G497" s="19"/>
      <c r="I497" s="17"/>
      <c r="J497" s="17"/>
      <c r="K497" s="19"/>
      <c r="L497" s="16"/>
      <c r="M497" s="19"/>
      <c r="O497" s="14"/>
      <c r="P497" s="14"/>
    </row>
    <row r="498" spans="2:18" x14ac:dyDescent="0.25">
      <c r="B498" s="17"/>
      <c r="C498" s="44"/>
      <c r="D498" s="44"/>
      <c r="E498" s="19"/>
      <c r="F498" s="16"/>
      <c r="G498" s="19"/>
      <c r="I498" s="17"/>
      <c r="J498" s="17"/>
      <c r="K498" s="19"/>
      <c r="L498" s="16"/>
      <c r="M498" s="19"/>
      <c r="N498" s="14"/>
      <c r="O498" s="14"/>
      <c r="P498" s="14"/>
    </row>
    <row r="499" spans="2:18" x14ac:dyDescent="0.25">
      <c r="B499" s="17"/>
      <c r="C499" s="44"/>
      <c r="D499" s="44"/>
      <c r="E499" s="19"/>
      <c r="F499" s="16"/>
      <c r="G499" s="19"/>
      <c r="I499" s="17"/>
      <c r="J499" s="17"/>
      <c r="K499" s="19"/>
      <c r="L499" s="16"/>
      <c r="M499" s="19"/>
      <c r="N499" s="14"/>
      <c r="O499" s="14"/>
      <c r="P499" s="14"/>
    </row>
    <row r="500" spans="2:18" x14ac:dyDescent="0.25">
      <c r="B500" s="17"/>
      <c r="C500" s="44"/>
      <c r="D500" s="44"/>
      <c r="E500" s="19"/>
      <c r="F500" s="16"/>
      <c r="G500" s="19"/>
      <c r="I500" s="17"/>
      <c r="J500" s="17"/>
      <c r="K500" s="19"/>
      <c r="L500" s="16"/>
      <c r="M500" s="19"/>
      <c r="N500" s="14"/>
      <c r="O500" s="14"/>
      <c r="P500" s="14"/>
    </row>
    <row r="501" spans="2:18" x14ac:dyDescent="0.25">
      <c r="B501" s="17"/>
      <c r="C501" s="44"/>
      <c r="D501" s="44"/>
      <c r="E501" s="19"/>
      <c r="F501" s="16"/>
      <c r="G501" s="19"/>
      <c r="H501" s="19"/>
      <c r="I501" s="17"/>
      <c r="J501" s="17"/>
      <c r="K501" s="19"/>
      <c r="L501" s="16"/>
      <c r="M501" s="19"/>
      <c r="N501" s="14"/>
      <c r="O501" s="14"/>
      <c r="P501" s="14"/>
    </row>
    <row r="502" spans="2:18" x14ac:dyDescent="0.25">
      <c r="B502" s="17"/>
      <c r="C502" s="44"/>
      <c r="D502" s="44"/>
      <c r="E502" s="19"/>
      <c r="F502" s="16"/>
      <c r="G502" s="19"/>
      <c r="H502" s="19"/>
      <c r="I502" s="17"/>
      <c r="J502" s="17"/>
      <c r="K502" s="19"/>
      <c r="L502" s="16"/>
      <c r="M502" s="19"/>
      <c r="N502" s="24"/>
      <c r="O502" s="14"/>
      <c r="P502" s="14"/>
    </row>
    <row r="503" spans="2:18" x14ac:dyDescent="0.25">
      <c r="B503" s="17"/>
      <c r="C503" s="44"/>
      <c r="D503" s="44"/>
      <c r="E503" s="19"/>
      <c r="F503" s="16"/>
      <c r="G503" s="19"/>
      <c r="H503" s="19"/>
      <c r="I503" s="17"/>
      <c r="J503" s="17"/>
      <c r="K503" s="19"/>
      <c r="L503" s="16"/>
      <c r="M503" s="19"/>
      <c r="N503" s="20"/>
      <c r="O503" s="20"/>
      <c r="P503" s="20"/>
      <c r="R503" s="21"/>
    </row>
    <row r="504" spans="2:18" ht="15" x14ac:dyDescent="0.25">
      <c r="B504" s="17"/>
      <c r="C504" s="44"/>
      <c r="D504" s="44"/>
      <c r="E504" s="19"/>
      <c r="F504" s="16">
        <f>SUM(F480:F503)</f>
        <v>25</v>
      </c>
      <c r="G504" s="19">
        <f>SUM(G480:G503)</f>
        <v>2.5532500000000002</v>
      </c>
      <c r="H504" s="19"/>
      <c r="I504" s="19"/>
      <c r="J504" s="13"/>
      <c r="K504" s="13"/>
      <c r="L504" s="16">
        <f>SUM(L481:L503)</f>
        <v>25</v>
      </c>
      <c r="M504" s="16">
        <f>SUM(M481:M503)</f>
        <v>-5.3074447500000019</v>
      </c>
      <c r="N504" s="20"/>
      <c r="O504" s="20"/>
      <c r="P504" s="20"/>
      <c r="R504" s="21"/>
    </row>
    <row r="505" spans="2:18" x14ac:dyDescent="0.25">
      <c r="B505" s="17"/>
      <c r="C505" s="44"/>
      <c r="D505" s="44"/>
      <c r="E505" s="19"/>
      <c r="F505" s="16"/>
      <c r="G505" s="19"/>
      <c r="H505" s="16" t="s">
        <v>10</v>
      </c>
      <c r="I505" s="16"/>
      <c r="J505" s="16">
        <f>G504</f>
        <v>2.5532500000000002</v>
      </c>
      <c r="K505" s="19" t="s">
        <v>11</v>
      </c>
      <c r="L505" s="16">
        <f>M504</f>
        <v>-5.3074447500000019</v>
      </c>
      <c r="M505" s="19">
        <f>J505-L505</f>
        <v>7.8606947500000022</v>
      </c>
      <c r="N505" s="20"/>
      <c r="O505" s="20"/>
      <c r="P505" s="20"/>
      <c r="R505" s="21"/>
    </row>
    <row r="506" spans="2:18" ht="15" x14ac:dyDescent="0.25">
      <c r="B506" s="1" t="s">
        <v>7</v>
      </c>
      <c r="C506" s="1"/>
      <c r="D506" s="152">
        <v>1.6</v>
      </c>
      <c r="E506" s="152"/>
      <c r="J506" s="13"/>
      <c r="K506" s="13"/>
      <c r="L506" s="13"/>
      <c r="M506" s="13"/>
      <c r="N506" s="14"/>
      <c r="O506" s="14"/>
      <c r="P506" s="14"/>
    </row>
    <row r="507" spans="2:18" x14ac:dyDescent="0.25">
      <c r="B507" s="150" t="s">
        <v>8</v>
      </c>
      <c r="C507" s="150"/>
      <c r="D507" s="150"/>
      <c r="E507" s="150"/>
      <c r="F507" s="150"/>
      <c r="G507" s="150"/>
      <c r="H507" s="5" t="s">
        <v>5</v>
      </c>
      <c r="I507" s="150" t="s">
        <v>9</v>
      </c>
      <c r="J507" s="150"/>
      <c r="K507" s="150"/>
      <c r="L507" s="150"/>
      <c r="M507" s="150"/>
      <c r="N507" s="15"/>
      <c r="O507" s="15"/>
      <c r="P507" s="20">
        <f>I522-I520</f>
        <v>-25</v>
      </c>
    </row>
    <row r="508" spans="2:18" x14ac:dyDescent="0.25">
      <c r="B508" s="2">
        <v>0</v>
      </c>
      <c r="C508" s="3">
        <v>-3.2000000000000001E-2</v>
      </c>
      <c r="D508" s="3" t="s">
        <v>24</v>
      </c>
      <c r="E508" s="16"/>
      <c r="F508" s="16"/>
      <c r="G508" s="16"/>
      <c r="H508" s="16"/>
      <c r="I508" s="17"/>
      <c r="J508" s="18"/>
      <c r="K508" s="19"/>
      <c r="L508" s="16"/>
      <c r="M508" s="19"/>
      <c r="N508" s="20"/>
      <c r="O508" s="20"/>
      <c r="P508" s="20"/>
      <c r="R508" s="21"/>
    </row>
    <row r="509" spans="2:18" x14ac:dyDescent="0.25">
      <c r="B509" s="2">
        <v>5</v>
      </c>
      <c r="C509" s="3">
        <v>-3.5000000000000003E-2</v>
      </c>
      <c r="D509" s="3"/>
      <c r="E509" s="19">
        <f>(C508+C509)/2</f>
        <v>-3.3500000000000002E-2</v>
      </c>
      <c r="F509" s="16">
        <f>B509-B508</f>
        <v>5</v>
      </c>
      <c r="G509" s="19">
        <f>E509*F509</f>
        <v>-0.16750000000000001</v>
      </c>
      <c r="H509" s="16"/>
      <c r="I509" s="21"/>
      <c r="J509" s="21"/>
      <c r="K509" s="19"/>
      <c r="L509" s="16"/>
      <c r="M509" s="19"/>
      <c r="N509" s="20"/>
      <c r="O509" s="20"/>
      <c r="P509" s="20"/>
      <c r="Q509" s="22"/>
      <c r="R509" s="21"/>
    </row>
    <row r="510" spans="2:18" x14ac:dyDescent="0.25">
      <c r="B510" s="2">
        <v>10</v>
      </c>
      <c r="C510" s="3">
        <v>-4.2000000000000003E-2</v>
      </c>
      <c r="D510" s="3" t="s">
        <v>17</v>
      </c>
      <c r="E510" s="19">
        <f t="shared" ref="E510:E519" si="184">(C509+C510)/2</f>
        <v>-3.8500000000000006E-2</v>
      </c>
      <c r="F510" s="16">
        <f t="shared" ref="F510:F519" si="185">B510-B509</f>
        <v>5</v>
      </c>
      <c r="G510" s="19">
        <f t="shared" ref="G510:G519" si="186">E510*F510</f>
        <v>-0.19250000000000003</v>
      </c>
      <c r="H510" s="16"/>
      <c r="I510" s="21"/>
      <c r="J510" s="21"/>
      <c r="K510" s="19"/>
      <c r="L510" s="16"/>
      <c r="M510" s="19"/>
      <c r="N510" s="20"/>
      <c r="O510" s="20"/>
      <c r="P510" s="20"/>
      <c r="Q510" s="22"/>
      <c r="R510" s="21"/>
    </row>
    <row r="511" spans="2:18" x14ac:dyDescent="0.25">
      <c r="B511" s="2">
        <v>11</v>
      </c>
      <c r="C511" s="3">
        <v>-0.23799999999999999</v>
      </c>
      <c r="D511" s="3"/>
      <c r="E511" s="19">
        <f t="shared" si="184"/>
        <v>-0.13999999999999999</v>
      </c>
      <c r="F511" s="16">
        <f t="shared" si="185"/>
        <v>1</v>
      </c>
      <c r="G511" s="19">
        <f t="shared" si="186"/>
        <v>-0.13999999999999999</v>
      </c>
      <c r="H511" s="16"/>
      <c r="I511" s="21"/>
      <c r="J511" s="21"/>
      <c r="K511" s="19"/>
      <c r="L511" s="16"/>
      <c r="M511" s="19"/>
      <c r="N511" s="20"/>
      <c r="O511" s="20"/>
      <c r="P511" s="20"/>
      <c r="Q511" s="22"/>
      <c r="R511" s="21"/>
    </row>
    <row r="512" spans="2:18" x14ac:dyDescent="0.25">
      <c r="B512" s="2">
        <v>12</v>
      </c>
      <c r="C512" s="3">
        <v>-0.442</v>
      </c>
      <c r="D512" s="3"/>
      <c r="E512" s="19">
        <f t="shared" si="184"/>
        <v>-0.33999999999999997</v>
      </c>
      <c r="F512" s="16">
        <f t="shared" si="185"/>
        <v>1</v>
      </c>
      <c r="G512" s="19">
        <f t="shared" si="186"/>
        <v>-0.33999999999999997</v>
      </c>
      <c r="H512" s="16"/>
      <c r="I512" s="2">
        <v>0</v>
      </c>
      <c r="J512" s="3">
        <v>-3.2000000000000001E-2</v>
      </c>
      <c r="K512" s="19"/>
      <c r="L512" s="16"/>
      <c r="M512" s="19"/>
      <c r="N512" s="20"/>
      <c r="O512" s="20"/>
      <c r="P512" s="20"/>
      <c r="Q512" s="22"/>
      <c r="R512" s="21"/>
    </row>
    <row r="513" spans="2:18" x14ac:dyDescent="0.25">
      <c r="B513" s="2">
        <v>12.5</v>
      </c>
      <c r="C513" s="3">
        <v>-0.627</v>
      </c>
      <c r="D513" s="3"/>
      <c r="E513" s="19">
        <f t="shared" si="184"/>
        <v>-0.53449999999999998</v>
      </c>
      <c r="F513" s="16">
        <f t="shared" si="185"/>
        <v>0.5</v>
      </c>
      <c r="G513" s="19">
        <f t="shared" si="186"/>
        <v>-0.26724999999999999</v>
      </c>
      <c r="H513" s="16"/>
      <c r="I513" s="2">
        <v>5</v>
      </c>
      <c r="J513" s="3">
        <v>-3.5000000000000003E-2</v>
      </c>
      <c r="K513" s="19">
        <f t="shared" ref="K513:K520" si="187">AVERAGE(J512,J513)</f>
        <v>-3.3500000000000002E-2</v>
      </c>
      <c r="L513" s="16">
        <f t="shared" ref="L513:L520" si="188">I513-I512</f>
        <v>5</v>
      </c>
      <c r="M513" s="19">
        <f t="shared" ref="M513:M520" si="189">L513*K513</f>
        <v>-0.16750000000000001</v>
      </c>
      <c r="N513" s="20"/>
      <c r="O513" s="20"/>
      <c r="P513" s="20"/>
      <c r="Q513" s="22"/>
      <c r="R513" s="21"/>
    </row>
    <row r="514" spans="2:18" x14ac:dyDescent="0.25">
      <c r="B514" s="2">
        <v>13</v>
      </c>
      <c r="C514" s="3">
        <v>-0.68200000000000005</v>
      </c>
      <c r="D514" s="3" t="s">
        <v>18</v>
      </c>
      <c r="E514" s="19">
        <f t="shared" si="184"/>
        <v>-0.65450000000000008</v>
      </c>
      <c r="F514" s="16">
        <f t="shared" si="185"/>
        <v>0.5</v>
      </c>
      <c r="G514" s="19">
        <f t="shared" si="186"/>
        <v>-0.32725000000000004</v>
      </c>
      <c r="I514" s="2">
        <v>10</v>
      </c>
      <c r="J514" s="3">
        <v>-4.2000000000000003E-2</v>
      </c>
      <c r="K514" s="19">
        <f t="shared" si="187"/>
        <v>-3.8500000000000006E-2</v>
      </c>
      <c r="L514" s="16">
        <f t="shared" si="188"/>
        <v>5</v>
      </c>
      <c r="M514" s="19">
        <f t="shared" si="189"/>
        <v>-0.19250000000000003</v>
      </c>
      <c r="N514" s="20"/>
      <c r="O514" s="20"/>
      <c r="P514" s="20"/>
      <c r="Q514" s="22"/>
      <c r="R514" s="21"/>
    </row>
    <row r="515" spans="2:18" x14ac:dyDescent="0.25">
      <c r="B515" s="2">
        <v>13.5</v>
      </c>
      <c r="C515" s="3">
        <v>-0.63200000000000001</v>
      </c>
      <c r="D515" s="3"/>
      <c r="E515" s="19">
        <f t="shared" si="184"/>
        <v>-0.65700000000000003</v>
      </c>
      <c r="F515" s="16">
        <f t="shared" si="185"/>
        <v>0.5</v>
      </c>
      <c r="G515" s="19">
        <f t="shared" si="186"/>
        <v>-0.32850000000000001</v>
      </c>
      <c r="I515" s="81">
        <f>I514+(J514-J515)*1.5</f>
        <v>12.186999999999999</v>
      </c>
      <c r="J515" s="82">
        <v>-1.5</v>
      </c>
      <c r="K515" s="19">
        <f t="shared" si="187"/>
        <v>-0.77100000000000002</v>
      </c>
      <c r="L515" s="16">
        <f t="shared" si="188"/>
        <v>2.1869999999999994</v>
      </c>
      <c r="M515" s="19">
        <f t="shared" si="189"/>
        <v>-1.6861769999999996</v>
      </c>
      <c r="N515" s="20"/>
      <c r="O515" s="20"/>
      <c r="P515" s="20"/>
      <c r="Q515" s="22"/>
      <c r="R515" s="21"/>
    </row>
    <row r="516" spans="2:18" x14ac:dyDescent="0.25">
      <c r="B516" s="2">
        <v>14</v>
      </c>
      <c r="C516" s="3">
        <v>-0.39300000000000002</v>
      </c>
      <c r="D516" s="3"/>
      <c r="E516" s="19">
        <f t="shared" si="184"/>
        <v>-0.51249999999999996</v>
      </c>
      <c r="F516" s="16">
        <f t="shared" si="185"/>
        <v>0.5</v>
      </c>
      <c r="G516" s="19">
        <f t="shared" si="186"/>
        <v>-0.25624999999999998</v>
      </c>
      <c r="I516" s="86">
        <f>I515+1.5</f>
        <v>13.686999999999999</v>
      </c>
      <c r="J516" s="87">
        <f>J515</f>
        <v>-1.5</v>
      </c>
      <c r="K516" s="19">
        <f t="shared" si="187"/>
        <v>-1.5</v>
      </c>
      <c r="L516" s="16">
        <f t="shared" si="188"/>
        <v>1.5</v>
      </c>
      <c r="M516" s="19">
        <f t="shared" si="189"/>
        <v>-2.25</v>
      </c>
      <c r="N516" s="24"/>
      <c r="O516" s="24"/>
      <c r="P516" s="24"/>
      <c r="Q516" s="22"/>
      <c r="R516" s="21"/>
    </row>
    <row r="517" spans="2:18" x14ac:dyDescent="0.25">
      <c r="B517" s="2">
        <v>16</v>
      </c>
      <c r="C517" s="3">
        <v>-0.23200000000000001</v>
      </c>
      <c r="D517" s="3" t="s">
        <v>19</v>
      </c>
      <c r="E517" s="19">
        <f t="shared" si="184"/>
        <v>-0.3125</v>
      </c>
      <c r="F517" s="16">
        <f t="shared" si="185"/>
        <v>2</v>
      </c>
      <c r="G517" s="19">
        <f t="shared" si="186"/>
        <v>-0.625</v>
      </c>
      <c r="H517" s="16"/>
      <c r="I517" s="81">
        <f>I516+1.5</f>
        <v>15.186999999999999</v>
      </c>
      <c r="J517" s="82">
        <f>J515</f>
        <v>-1.5</v>
      </c>
      <c r="K517" s="19">
        <f t="shared" si="187"/>
        <v>-1.5</v>
      </c>
      <c r="L517" s="16">
        <f t="shared" si="188"/>
        <v>1.5</v>
      </c>
      <c r="M517" s="19">
        <f t="shared" si="189"/>
        <v>-2.25</v>
      </c>
      <c r="N517" s="20"/>
      <c r="O517" s="20"/>
      <c r="P517" s="20"/>
      <c r="Q517" s="22"/>
      <c r="R517" s="21"/>
    </row>
    <row r="518" spans="2:18" x14ac:dyDescent="0.25">
      <c r="B518" s="2">
        <v>20</v>
      </c>
      <c r="C518" s="3">
        <v>-1.2E-2</v>
      </c>
      <c r="E518" s="19">
        <f t="shared" si="184"/>
        <v>-0.12200000000000001</v>
      </c>
      <c r="F518" s="16">
        <f t="shared" si="185"/>
        <v>4</v>
      </c>
      <c r="G518" s="19">
        <f t="shared" si="186"/>
        <v>-0.48800000000000004</v>
      </c>
      <c r="H518" s="16"/>
      <c r="I518" s="81">
        <f>I517+(J518-J517)*1.5</f>
        <v>17.212</v>
      </c>
      <c r="J518" s="85">
        <v>-0.15</v>
      </c>
      <c r="K518" s="19">
        <f t="shared" si="187"/>
        <v>-0.82499999999999996</v>
      </c>
      <c r="L518" s="16">
        <f t="shared" si="188"/>
        <v>2.0250000000000004</v>
      </c>
      <c r="M518" s="19">
        <f t="shared" si="189"/>
        <v>-1.6706250000000002</v>
      </c>
      <c r="N518" s="24"/>
      <c r="O518" s="24"/>
      <c r="P518" s="24"/>
      <c r="Q518" s="22"/>
      <c r="R518" s="21"/>
    </row>
    <row r="519" spans="2:18" x14ac:dyDescent="0.25">
      <c r="B519" s="2">
        <v>25</v>
      </c>
      <c r="C519" s="3">
        <v>-7.0000000000000001E-3</v>
      </c>
      <c r="D519" s="3" t="s">
        <v>24</v>
      </c>
      <c r="E519" s="19">
        <f t="shared" si="184"/>
        <v>-9.4999999999999998E-3</v>
      </c>
      <c r="F519" s="16">
        <f t="shared" si="185"/>
        <v>5</v>
      </c>
      <c r="G519" s="19">
        <f t="shared" si="186"/>
        <v>-4.7500000000000001E-2</v>
      </c>
      <c r="H519" s="16"/>
      <c r="I519" s="2">
        <v>20</v>
      </c>
      <c r="J519" s="3">
        <v>-1.2E-2</v>
      </c>
      <c r="K519" s="19">
        <f t="shared" si="187"/>
        <v>-8.1000000000000003E-2</v>
      </c>
      <c r="L519" s="16">
        <f t="shared" si="188"/>
        <v>2.7880000000000003</v>
      </c>
      <c r="M519" s="19">
        <f t="shared" si="189"/>
        <v>-0.22582800000000003</v>
      </c>
      <c r="N519" s="24"/>
      <c r="O519" s="24"/>
      <c r="P519" s="24"/>
      <c r="Q519" s="22"/>
      <c r="R519" s="21"/>
    </row>
    <row r="520" spans="2:18" x14ac:dyDescent="0.25">
      <c r="B520" s="2"/>
      <c r="C520" s="3"/>
      <c r="D520" s="3"/>
      <c r="E520" s="19"/>
      <c r="F520" s="16"/>
      <c r="G520" s="19"/>
      <c r="H520" s="16"/>
      <c r="I520" s="2">
        <v>25</v>
      </c>
      <c r="J520" s="3">
        <v>-7.0000000000000001E-3</v>
      </c>
      <c r="K520" s="19">
        <f t="shared" si="187"/>
        <v>-9.4999999999999998E-3</v>
      </c>
      <c r="L520" s="16">
        <f t="shared" si="188"/>
        <v>5</v>
      </c>
      <c r="M520" s="19">
        <f t="shared" si="189"/>
        <v>-4.7500000000000001E-2</v>
      </c>
      <c r="N520" s="20"/>
      <c r="O520" s="20"/>
      <c r="P520" s="20"/>
      <c r="R520" s="21"/>
    </row>
    <row r="521" spans="2:18" x14ac:dyDescent="0.25">
      <c r="B521" s="2"/>
      <c r="C521" s="3"/>
      <c r="D521" s="3"/>
      <c r="E521" s="19"/>
      <c r="F521" s="16"/>
      <c r="G521" s="19"/>
      <c r="H521" s="1"/>
      <c r="I521" s="33"/>
      <c r="J521" s="21"/>
      <c r="K521" s="19"/>
      <c r="L521" s="16"/>
      <c r="M521" s="19"/>
      <c r="N521" s="20"/>
      <c r="O521" s="20"/>
      <c r="P521" s="20"/>
      <c r="R521" s="21"/>
    </row>
    <row r="522" spans="2:18" x14ac:dyDescent="0.25">
      <c r="B522" s="2"/>
      <c r="C522" s="3"/>
      <c r="E522" s="19"/>
      <c r="F522" s="16"/>
      <c r="G522" s="19"/>
      <c r="H522" s="1"/>
      <c r="I522" s="34"/>
      <c r="J522" s="16"/>
      <c r="K522" s="19"/>
      <c r="L522" s="16"/>
      <c r="M522" s="19"/>
      <c r="N522" s="20"/>
      <c r="O522" s="20"/>
      <c r="P522" s="20"/>
      <c r="R522" s="21"/>
    </row>
    <row r="523" spans="2:18" x14ac:dyDescent="0.25">
      <c r="B523" s="17"/>
      <c r="C523" s="44"/>
      <c r="D523" s="44"/>
      <c r="E523" s="19"/>
      <c r="F523" s="16"/>
      <c r="G523" s="19"/>
      <c r="H523" s="1"/>
      <c r="I523" s="16"/>
      <c r="J523" s="16"/>
      <c r="K523" s="19"/>
      <c r="L523" s="16"/>
      <c r="M523" s="19"/>
      <c r="N523" s="20"/>
      <c r="O523" s="20"/>
      <c r="P523" s="20"/>
      <c r="R523" s="21"/>
    </row>
    <row r="524" spans="2:18" x14ac:dyDescent="0.25">
      <c r="B524" s="17"/>
      <c r="C524" s="44"/>
      <c r="D524" s="44"/>
      <c r="E524" s="19"/>
      <c r="F524" s="16"/>
      <c r="G524" s="19"/>
      <c r="H524" s="1"/>
      <c r="I524" s="2"/>
      <c r="J524" s="28"/>
      <c r="K524" s="19"/>
      <c r="L524" s="16"/>
      <c r="M524" s="19"/>
      <c r="O524" s="24"/>
      <c r="P524" s="24"/>
    </row>
    <row r="525" spans="2:18" x14ac:dyDescent="0.25">
      <c r="B525" s="17"/>
      <c r="C525" s="44"/>
      <c r="D525" s="44"/>
      <c r="E525" s="19"/>
      <c r="F525" s="16"/>
      <c r="G525" s="19"/>
      <c r="H525" s="1"/>
      <c r="I525" s="17"/>
      <c r="J525" s="17"/>
      <c r="K525" s="19"/>
      <c r="L525" s="16"/>
      <c r="M525" s="19"/>
      <c r="O525" s="14"/>
      <c r="P525" s="14"/>
    </row>
    <row r="526" spans="2:18" x14ac:dyDescent="0.25">
      <c r="B526" s="17"/>
      <c r="C526" s="44"/>
      <c r="D526" s="44"/>
      <c r="E526" s="19"/>
      <c r="F526" s="16"/>
      <c r="G526" s="19"/>
      <c r="I526" s="17"/>
      <c r="J526" s="17"/>
      <c r="K526" s="19"/>
      <c r="L526" s="16"/>
      <c r="M526" s="19"/>
      <c r="O526" s="14"/>
      <c r="P526" s="14"/>
    </row>
    <row r="527" spans="2:18" x14ac:dyDescent="0.25">
      <c r="B527" s="17"/>
      <c r="C527" s="44"/>
      <c r="D527" s="44"/>
      <c r="E527" s="19"/>
      <c r="F527" s="16"/>
      <c r="G527" s="19"/>
      <c r="I527" s="17"/>
      <c r="J527" s="17"/>
      <c r="K527" s="19"/>
      <c r="L527" s="16"/>
      <c r="M527" s="19"/>
      <c r="N527" s="14"/>
      <c r="O527" s="14"/>
      <c r="P527" s="14"/>
    </row>
    <row r="528" spans="2:18" x14ac:dyDescent="0.25">
      <c r="B528" s="17"/>
      <c r="C528" s="44"/>
      <c r="D528" s="44"/>
      <c r="E528" s="19"/>
      <c r="F528" s="16"/>
      <c r="G528" s="19"/>
      <c r="I528" s="17"/>
      <c r="J528" s="17"/>
      <c r="K528" s="19"/>
      <c r="L528" s="16"/>
      <c r="M528" s="19"/>
      <c r="N528" s="14"/>
      <c r="O528" s="14"/>
      <c r="P528" s="14"/>
    </row>
    <row r="529" spans="2:18" x14ac:dyDescent="0.25">
      <c r="B529" s="17"/>
      <c r="C529" s="44"/>
      <c r="D529" s="44"/>
      <c r="E529" s="19"/>
      <c r="F529" s="16"/>
      <c r="G529" s="19"/>
      <c r="I529" s="17"/>
      <c r="J529" s="17"/>
      <c r="K529" s="19"/>
      <c r="L529" s="16"/>
      <c r="M529" s="19"/>
      <c r="N529" s="14"/>
      <c r="O529" s="14"/>
      <c r="P529" s="14"/>
    </row>
    <row r="530" spans="2:18" x14ac:dyDescent="0.25">
      <c r="B530" s="17"/>
      <c r="C530" s="44"/>
      <c r="D530" s="44"/>
      <c r="E530" s="19"/>
      <c r="F530" s="16"/>
      <c r="G530" s="19"/>
      <c r="H530" s="19"/>
      <c r="I530" s="17"/>
      <c r="J530" s="17"/>
      <c r="K530" s="19"/>
      <c r="L530" s="16"/>
      <c r="M530" s="19"/>
      <c r="N530" s="14"/>
      <c r="O530" s="14"/>
      <c r="P530" s="14"/>
    </row>
    <row r="531" spans="2:18" x14ac:dyDescent="0.25">
      <c r="B531" s="17"/>
      <c r="C531" s="44"/>
      <c r="D531" s="44"/>
      <c r="E531" s="19"/>
      <c r="F531" s="16"/>
      <c r="G531" s="19"/>
      <c r="H531" s="19"/>
      <c r="I531" s="17"/>
      <c r="J531" s="17"/>
      <c r="K531" s="19"/>
      <c r="L531" s="16"/>
      <c r="M531" s="19"/>
      <c r="N531" s="24"/>
      <c r="O531" s="14"/>
      <c r="P531" s="14"/>
    </row>
    <row r="532" spans="2:18" x14ac:dyDescent="0.25">
      <c r="B532" s="17"/>
      <c r="C532" s="44"/>
      <c r="D532" s="44"/>
      <c r="E532" s="19"/>
      <c r="F532" s="16"/>
      <c r="G532" s="19"/>
      <c r="H532" s="19"/>
      <c r="I532" s="17"/>
      <c r="J532" s="17"/>
      <c r="K532" s="19"/>
      <c r="L532" s="16"/>
      <c r="M532" s="19"/>
      <c r="N532" s="20"/>
      <c r="O532" s="20"/>
      <c r="P532" s="20"/>
      <c r="R532" s="21"/>
    </row>
    <row r="533" spans="2:18" ht="15" x14ac:dyDescent="0.25">
      <c r="B533" s="17"/>
      <c r="C533" s="44"/>
      <c r="D533" s="44"/>
      <c r="E533" s="19"/>
      <c r="F533" s="16">
        <f>SUM(F509:F532)</f>
        <v>25</v>
      </c>
      <c r="G533" s="19">
        <f>SUM(G509:G532)</f>
        <v>-3.1797499999999999</v>
      </c>
      <c r="H533" s="19"/>
      <c r="I533" s="19"/>
      <c r="J533" s="13"/>
      <c r="K533" s="13"/>
      <c r="L533" s="29">
        <f>SUM(L510:L532)</f>
        <v>25</v>
      </c>
      <c r="M533" s="29">
        <f>SUM(M510:M532)</f>
        <v>-8.4901300000000006</v>
      </c>
      <c r="N533" s="20"/>
      <c r="O533" s="20"/>
      <c r="P533" s="20"/>
      <c r="R533" s="21"/>
    </row>
    <row r="534" spans="2:18" x14ac:dyDescent="0.25">
      <c r="B534" s="17"/>
      <c r="C534" s="44"/>
      <c r="D534" s="44"/>
      <c r="E534" s="19"/>
      <c r="F534" s="16"/>
      <c r="G534" s="19"/>
      <c r="H534" s="16" t="s">
        <v>10</v>
      </c>
      <c r="I534" s="16"/>
      <c r="J534" s="16">
        <f>G533</f>
        <v>-3.1797499999999999</v>
      </c>
      <c r="K534" s="19" t="s">
        <v>11</v>
      </c>
      <c r="L534" s="16">
        <f>M533</f>
        <v>-8.4901300000000006</v>
      </c>
      <c r="M534" s="19">
        <f>J534-L534</f>
        <v>5.3103800000000003</v>
      </c>
      <c r="N534" s="20"/>
      <c r="O534" s="20"/>
      <c r="P534" s="20"/>
      <c r="R534" s="21"/>
    </row>
    <row r="536" spans="2:18" ht="15" x14ac:dyDescent="0.25">
      <c r="B536" s="1" t="s">
        <v>7</v>
      </c>
      <c r="C536" s="1"/>
      <c r="D536" s="152">
        <v>1.7</v>
      </c>
      <c r="E536" s="152"/>
      <c r="J536" s="13"/>
      <c r="K536" s="13"/>
      <c r="L536" s="13"/>
      <c r="M536" s="13"/>
      <c r="N536" s="14"/>
      <c r="O536" s="14"/>
      <c r="P536" s="14"/>
    </row>
    <row r="537" spans="2:18" x14ac:dyDescent="0.25">
      <c r="B537" s="150" t="s">
        <v>8</v>
      </c>
      <c r="C537" s="150"/>
      <c r="D537" s="150"/>
      <c r="E537" s="150"/>
      <c r="F537" s="150"/>
      <c r="G537" s="150"/>
      <c r="H537" s="5" t="s">
        <v>5</v>
      </c>
      <c r="I537" s="150" t="s">
        <v>9</v>
      </c>
      <c r="J537" s="150"/>
      <c r="K537" s="150"/>
      <c r="L537" s="150"/>
      <c r="M537" s="150"/>
      <c r="N537" s="15"/>
      <c r="O537" s="15"/>
      <c r="P537" s="20">
        <f>I552-I550</f>
        <v>1.9065000000000012</v>
      </c>
    </row>
    <row r="538" spans="2:18" x14ac:dyDescent="0.25">
      <c r="B538" s="2">
        <v>0</v>
      </c>
      <c r="C538" s="3">
        <v>-0.72</v>
      </c>
      <c r="D538" s="3" t="s">
        <v>33</v>
      </c>
      <c r="E538" s="16"/>
      <c r="F538" s="16"/>
      <c r="G538" s="16"/>
      <c r="H538" s="16"/>
      <c r="I538" s="17"/>
      <c r="J538" s="18"/>
      <c r="K538" s="19"/>
      <c r="L538" s="16"/>
      <c r="M538" s="19"/>
      <c r="N538" s="20"/>
      <c r="O538" s="20"/>
      <c r="P538" s="20"/>
      <c r="R538" s="21"/>
    </row>
    <row r="539" spans="2:18" x14ac:dyDescent="0.25">
      <c r="B539" s="2">
        <v>5</v>
      </c>
      <c r="C539" s="3">
        <v>-0.48099999999999998</v>
      </c>
      <c r="D539" s="3"/>
      <c r="E539" s="19">
        <f>(C538+C539)/2</f>
        <v>-0.60050000000000003</v>
      </c>
      <c r="F539" s="16">
        <f>B539-B538</f>
        <v>5</v>
      </c>
      <c r="G539" s="19">
        <f>E539*F539</f>
        <v>-3.0025000000000004</v>
      </c>
      <c r="H539" s="16"/>
      <c r="I539" s="21"/>
      <c r="J539" s="21"/>
      <c r="K539" s="19"/>
      <c r="L539" s="16"/>
      <c r="M539" s="19"/>
      <c r="N539" s="20"/>
      <c r="O539" s="20"/>
      <c r="P539" s="20"/>
      <c r="Q539" s="22"/>
      <c r="R539" s="21"/>
    </row>
    <row r="540" spans="2:18" x14ac:dyDescent="0.25">
      <c r="B540" s="2">
        <v>6</v>
      </c>
      <c r="C540" s="3">
        <v>-8.1000000000000003E-2</v>
      </c>
      <c r="E540" s="19">
        <f t="shared" ref="E540:E555" si="190">(C539+C540)/2</f>
        <v>-0.28099999999999997</v>
      </c>
      <c r="F540" s="16">
        <f t="shared" ref="F540:F555" si="191">B540-B539</f>
        <v>1</v>
      </c>
      <c r="G540" s="19">
        <f t="shared" ref="G540:G555" si="192">E540*F540</f>
        <v>-0.28099999999999997</v>
      </c>
      <c r="H540" s="16"/>
      <c r="I540" s="21"/>
      <c r="J540" s="21"/>
      <c r="K540" s="19"/>
      <c r="L540" s="16"/>
      <c r="M540" s="19"/>
      <c r="N540" s="20"/>
      <c r="O540" s="20"/>
      <c r="P540" s="20"/>
      <c r="Q540" s="22"/>
      <c r="R540" s="21"/>
    </row>
    <row r="541" spans="2:18" x14ac:dyDescent="0.25">
      <c r="B541" s="2">
        <v>10</v>
      </c>
      <c r="C541" s="3">
        <v>-0.121</v>
      </c>
      <c r="D541" s="3" t="s">
        <v>17</v>
      </c>
      <c r="E541" s="19">
        <f t="shared" si="190"/>
        <v>-0.10100000000000001</v>
      </c>
      <c r="F541" s="16">
        <f t="shared" si="191"/>
        <v>4</v>
      </c>
      <c r="G541" s="19">
        <f t="shared" si="192"/>
        <v>-0.40400000000000003</v>
      </c>
      <c r="H541" s="16"/>
      <c r="I541" s="21"/>
      <c r="J541" s="21"/>
      <c r="K541" s="19"/>
      <c r="L541" s="16"/>
      <c r="M541" s="19"/>
      <c r="N541" s="20"/>
      <c r="O541" s="20"/>
      <c r="P541" s="20"/>
      <c r="Q541" s="22"/>
      <c r="R541" s="21"/>
    </row>
    <row r="542" spans="2:18" x14ac:dyDescent="0.25">
      <c r="B542" s="2">
        <v>11</v>
      </c>
      <c r="C542" s="3">
        <v>-0.182</v>
      </c>
      <c r="D542" s="3"/>
      <c r="E542" s="19">
        <f t="shared" si="190"/>
        <v>-0.1515</v>
      </c>
      <c r="F542" s="16">
        <f t="shared" si="191"/>
        <v>1</v>
      </c>
      <c r="G542" s="19">
        <f t="shared" si="192"/>
        <v>-0.1515</v>
      </c>
      <c r="H542" s="16"/>
      <c r="I542" s="21"/>
      <c r="J542" s="21"/>
      <c r="K542" s="19"/>
      <c r="L542" s="16"/>
      <c r="M542" s="19"/>
      <c r="N542" s="20"/>
      <c r="O542" s="20"/>
      <c r="P542" s="20"/>
      <c r="Q542" s="22"/>
      <c r="R542" s="21"/>
    </row>
    <row r="543" spans="2:18" x14ac:dyDescent="0.25">
      <c r="B543" s="2">
        <v>12</v>
      </c>
      <c r="C543" s="3">
        <v>-0.38100000000000001</v>
      </c>
      <c r="D543" s="3"/>
      <c r="E543" s="19">
        <f t="shared" si="190"/>
        <v>-0.28149999999999997</v>
      </c>
      <c r="F543" s="16">
        <f t="shared" si="191"/>
        <v>1</v>
      </c>
      <c r="G543" s="19">
        <f t="shared" si="192"/>
        <v>-0.28149999999999997</v>
      </c>
      <c r="H543" s="16"/>
      <c r="I543" s="2">
        <v>0</v>
      </c>
      <c r="J543" s="3">
        <v>-0.72</v>
      </c>
      <c r="K543" s="19"/>
      <c r="L543" s="16"/>
      <c r="M543" s="19"/>
      <c r="N543" s="20"/>
      <c r="O543" s="20"/>
      <c r="P543" s="20"/>
      <c r="Q543" s="22"/>
      <c r="R543" s="21"/>
    </row>
    <row r="544" spans="2:18" x14ac:dyDescent="0.25">
      <c r="B544" s="2">
        <v>12.5</v>
      </c>
      <c r="C544" s="3">
        <v>-0.57799999999999996</v>
      </c>
      <c r="E544" s="19">
        <f t="shared" si="190"/>
        <v>-0.47949999999999998</v>
      </c>
      <c r="F544" s="16">
        <f t="shared" si="191"/>
        <v>0.5</v>
      </c>
      <c r="G544" s="19">
        <f t="shared" si="192"/>
        <v>-0.23974999999999999</v>
      </c>
      <c r="I544" s="2">
        <v>5</v>
      </c>
      <c r="J544" s="3">
        <v>-0.48099999999999998</v>
      </c>
      <c r="K544" s="19">
        <f t="shared" ref="K544:K556" si="193">AVERAGE(J543,J544)</f>
        <v>-0.60050000000000003</v>
      </c>
      <c r="L544" s="16">
        <f t="shared" ref="L544:L556" si="194">I544-I543</f>
        <v>5</v>
      </c>
      <c r="M544" s="19">
        <f t="shared" ref="M544:M556" si="195">L544*K544</f>
        <v>-3.0025000000000004</v>
      </c>
      <c r="N544" s="20"/>
      <c r="O544" s="20"/>
      <c r="P544" s="20"/>
      <c r="Q544" s="22"/>
      <c r="R544" s="21"/>
    </row>
    <row r="545" spans="2:18" x14ac:dyDescent="0.25">
      <c r="B545" s="2">
        <v>13</v>
      </c>
      <c r="C545" s="3">
        <v>-0.63</v>
      </c>
      <c r="D545" s="3" t="s">
        <v>18</v>
      </c>
      <c r="E545" s="19">
        <f t="shared" si="190"/>
        <v>-0.60399999999999998</v>
      </c>
      <c r="F545" s="16">
        <f t="shared" si="191"/>
        <v>0.5</v>
      </c>
      <c r="G545" s="19">
        <f t="shared" si="192"/>
        <v>-0.30199999999999999</v>
      </c>
      <c r="I545" s="2">
        <v>6</v>
      </c>
      <c r="J545" s="3">
        <v>-8.1000000000000003E-2</v>
      </c>
      <c r="K545" s="19">
        <f t="shared" si="193"/>
        <v>-0.28099999999999997</v>
      </c>
      <c r="L545" s="16">
        <f t="shared" si="194"/>
        <v>1</v>
      </c>
      <c r="M545" s="19">
        <f t="shared" si="195"/>
        <v>-0.28099999999999997</v>
      </c>
      <c r="N545" s="20"/>
      <c r="O545" s="20"/>
      <c r="P545" s="20"/>
      <c r="Q545" s="22"/>
      <c r="R545" s="21"/>
    </row>
    <row r="546" spans="2:18" x14ac:dyDescent="0.25">
      <c r="B546" s="2">
        <v>13.5</v>
      </c>
      <c r="C546" s="3">
        <v>-0.57999999999999996</v>
      </c>
      <c r="D546" s="3"/>
      <c r="E546" s="19">
        <f t="shared" si="190"/>
        <v>-0.60499999999999998</v>
      </c>
      <c r="F546" s="16">
        <f t="shared" si="191"/>
        <v>0.5</v>
      </c>
      <c r="G546" s="19">
        <f t="shared" si="192"/>
        <v>-0.30249999999999999</v>
      </c>
      <c r="I546" s="2">
        <v>9</v>
      </c>
      <c r="J546" s="3">
        <v>-0.121</v>
      </c>
      <c r="K546" s="19">
        <f t="shared" si="193"/>
        <v>-0.10100000000000001</v>
      </c>
      <c r="L546" s="16">
        <f t="shared" si="194"/>
        <v>3</v>
      </c>
      <c r="M546" s="19">
        <f t="shared" si="195"/>
        <v>-0.30300000000000005</v>
      </c>
      <c r="N546" s="24"/>
      <c r="O546" s="24"/>
      <c r="P546" s="24"/>
      <c r="Q546" s="22"/>
      <c r="R546" s="21"/>
    </row>
    <row r="547" spans="2:18" x14ac:dyDescent="0.25">
      <c r="B547" s="2">
        <v>14</v>
      </c>
      <c r="C547" s="3">
        <v>-0.39500000000000002</v>
      </c>
      <c r="D547" s="3"/>
      <c r="E547" s="19">
        <f t="shared" si="190"/>
        <v>-0.48749999999999999</v>
      </c>
      <c r="F547" s="16">
        <f t="shared" si="191"/>
        <v>0.5</v>
      </c>
      <c r="G547" s="19">
        <f t="shared" si="192"/>
        <v>-0.24374999999999999</v>
      </c>
      <c r="H547" s="16"/>
      <c r="I547" s="81">
        <f>I546+(J546-J547)*1.5</f>
        <v>11.0685</v>
      </c>
      <c r="J547" s="82">
        <v>-1.5</v>
      </c>
      <c r="K547" s="19">
        <f t="shared" si="193"/>
        <v>-0.8105</v>
      </c>
      <c r="L547" s="16">
        <f t="shared" si="194"/>
        <v>2.0685000000000002</v>
      </c>
      <c r="M547" s="19">
        <f t="shared" si="195"/>
        <v>-1.6765192500000001</v>
      </c>
      <c r="N547" s="20"/>
      <c r="O547" s="20"/>
      <c r="P547" s="20"/>
      <c r="Q547" s="22"/>
      <c r="R547" s="21"/>
    </row>
    <row r="548" spans="2:18" x14ac:dyDescent="0.25">
      <c r="B548" s="2">
        <v>15</v>
      </c>
      <c r="C548" s="3">
        <v>-0.12</v>
      </c>
      <c r="E548" s="19">
        <f t="shared" si="190"/>
        <v>-0.25750000000000001</v>
      </c>
      <c r="F548" s="16">
        <f t="shared" si="191"/>
        <v>1</v>
      </c>
      <c r="G548" s="19">
        <f t="shared" si="192"/>
        <v>-0.25750000000000001</v>
      </c>
      <c r="H548" s="16"/>
      <c r="I548" s="86">
        <f>I547+1.5</f>
        <v>12.5685</v>
      </c>
      <c r="J548" s="87">
        <f>J547</f>
        <v>-1.5</v>
      </c>
      <c r="K548" s="19">
        <f t="shared" si="193"/>
        <v>-1.5</v>
      </c>
      <c r="L548" s="16">
        <f t="shared" si="194"/>
        <v>1.5</v>
      </c>
      <c r="M548" s="19">
        <f t="shared" si="195"/>
        <v>-2.25</v>
      </c>
      <c r="N548" s="24"/>
      <c r="O548" s="24"/>
      <c r="P548" s="24"/>
      <c r="Q548" s="22"/>
      <c r="R548" s="21"/>
    </row>
    <row r="549" spans="2:18" x14ac:dyDescent="0.25">
      <c r="B549" s="2">
        <v>16</v>
      </c>
      <c r="C549" s="3">
        <v>0.38</v>
      </c>
      <c r="D549" s="3" t="s">
        <v>19</v>
      </c>
      <c r="E549" s="19">
        <f t="shared" si="190"/>
        <v>0.13</v>
      </c>
      <c r="F549" s="16">
        <f t="shared" si="191"/>
        <v>1</v>
      </c>
      <c r="G549" s="19">
        <f t="shared" si="192"/>
        <v>0.13</v>
      </c>
      <c r="H549" s="16"/>
      <c r="I549" s="81">
        <f>I548+1.5</f>
        <v>14.0685</v>
      </c>
      <c r="J549" s="82">
        <f>J547</f>
        <v>-1.5</v>
      </c>
      <c r="K549" s="19">
        <f t="shared" si="193"/>
        <v>-1.5</v>
      </c>
      <c r="L549" s="16">
        <f t="shared" si="194"/>
        <v>1.5</v>
      </c>
      <c r="M549" s="19">
        <f t="shared" si="195"/>
        <v>-2.25</v>
      </c>
      <c r="N549" s="24"/>
      <c r="O549" s="24"/>
      <c r="P549" s="24"/>
      <c r="Q549" s="22"/>
      <c r="R549" s="21"/>
    </row>
    <row r="550" spans="2:18" x14ac:dyDescent="0.25">
      <c r="B550" s="2">
        <v>17</v>
      </c>
      <c r="C550" s="3">
        <v>0.37</v>
      </c>
      <c r="D550" s="3"/>
      <c r="E550" s="19">
        <f t="shared" si="190"/>
        <v>0.375</v>
      </c>
      <c r="F550" s="16">
        <f t="shared" si="191"/>
        <v>1</v>
      </c>
      <c r="G550" s="19">
        <f t="shared" si="192"/>
        <v>0.375</v>
      </c>
      <c r="H550" s="16"/>
      <c r="I550" s="81">
        <f>I549+(J550-J549)*1.5</f>
        <v>16.093499999999999</v>
      </c>
      <c r="J550" s="85">
        <v>-0.15</v>
      </c>
      <c r="K550" s="19">
        <f t="shared" si="193"/>
        <v>-0.82499999999999996</v>
      </c>
      <c r="L550" s="16">
        <f t="shared" si="194"/>
        <v>2.0249999999999986</v>
      </c>
      <c r="M550" s="19">
        <f t="shared" si="195"/>
        <v>-1.6706249999999987</v>
      </c>
      <c r="N550" s="20"/>
      <c r="O550" s="20"/>
      <c r="P550" s="20"/>
      <c r="R550" s="21"/>
    </row>
    <row r="551" spans="2:18" x14ac:dyDescent="0.25">
      <c r="B551" s="2">
        <v>18</v>
      </c>
      <c r="C551" s="3">
        <v>1.69</v>
      </c>
      <c r="D551" s="3"/>
      <c r="E551" s="19">
        <f t="shared" si="190"/>
        <v>1.03</v>
      </c>
      <c r="F551" s="16">
        <f t="shared" si="191"/>
        <v>1</v>
      </c>
      <c r="G551" s="19">
        <f t="shared" si="192"/>
        <v>1.03</v>
      </c>
      <c r="H551" s="1"/>
      <c r="I551" s="2">
        <v>17</v>
      </c>
      <c r="J551" s="3">
        <v>0.37</v>
      </c>
      <c r="K551" s="19">
        <f t="shared" si="193"/>
        <v>0.11</v>
      </c>
      <c r="L551" s="16">
        <f t="shared" si="194"/>
        <v>0.90650000000000119</v>
      </c>
      <c r="M551" s="19">
        <f t="shared" si="195"/>
        <v>9.9715000000000137E-2</v>
      </c>
      <c r="N551" s="20"/>
      <c r="O551" s="20"/>
      <c r="P551" s="20"/>
      <c r="R551" s="21"/>
    </row>
    <row r="552" spans="2:18" x14ac:dyDescent="0.25">
      <c r="B552" s="2">
        <v>19</v>
      </c>
      <c r="C552" s="3">
        <v>1.6950000000000001</v>
      </c>
      <c r="D552" s="3"/>
      <c r="E552" s="19">
        <f t="shared" si="190"/>
        <v>1.6924999999999999</v>
      </c>
      <c r="F552" s="16">
        <f t="shared" si="191"/>
        <v>1</v>
      </c>
      <c r="G552" s="19">
        <f t="shared" si="192"/>
        <v>1.6924999999999999</v>
      </c>
      <c r="H552" s="1"/>
      <c r="I552" s="2">
        <v>18</v>
      </c>
      <c r="J552" s="3">
        <v>1.69</v>
      </c>
      <c r="K552" s="19">
        <f t="shared" si="193"/>
        <v>1.03</v>
      </c>
      <c r="L552" s="16">
        <f t="shared" si="194"/>
        <v>1</v>
      </c>
      <c r="M552" s="19">
        <f t="shared" si="195"/>
        <v>1.03</v>
      </c>
      <c r="N552" s="20"/>
      <c r="O552" s="20"/>
      <c r="P552" s="20"/>
      <c r="R552" s="21"/>
    </row>
    <row r="553" spans="2:18" x14ac:dyDescent="0.25">
      <c r="B553" s="17">
        <v>20</v>
      </c>
      <c r="C553" s="44">
        <v>-0.18</v>
      </c>
      <c r="D553" s="44"/>
      <c r="E553" s="19">
        <f t="shared" si="190"/>
        <v>0.75750000000000006</v>
      </c>
      <c r="F553" s="16">
        <f t="shared" si="191"/>
        <v>1</v>
      </c>
      <c r="G553" s="19">
        <f t="shared" si="192"/>
        <v>0.75750000000000006</v>
      </c>
      <c r="H553" s="1"/>
      <c r="I553" s="2">
        <v>19</v>
      </c>
      <c r="J553" s="3">
        <v>1.6950000000000001</v>
      </c>
      <c r="K553" s="19">
        <f t="shared" si="193"/>
        <v>1.6924999999999999</v>
      </c>
      <c r="L553" s="16">
        <f t="shared" si="194"/>
        <v>1</v>
      </c>
      <c r="M553" s="19">
        <f t="shared" si="195"/>
        <v>1.6924999999999999</v>
      </c>
      <c r="N553" s="20"/>
      <c r="O553" s="20"/>
      <c r="P553" s="20"/>
      <c r="R553" s="21"/>
    </row>
    <row r="554" spans="2:18" x14ac:dyDescent="0.25">
      <c r="B554" s="17">
        <v>22</v>
      </c>
      <c r="C554" s="44">
        <v>-0.52</v>
      </c>
      <c r="D554" s="44"/>
      <c r="E554" s="19">
        <f t="shared" si="190"/>
        <v>-0.35</v>
      </c>
      <c r="F554" s="16">
        <f t="shared" si="191"/>
        <v>2</v>
      </c>
      <c r="G554" s="19">
        <f t="shared" si="192"/>
        <v>-0.7</v>
      </c>
      <c r="H554" s="1"/>
      <c r="I554" s="17">
        <v>20</v>
      </c>
      <c r="J554" s="44">
        <v>-0.18</v>
      </c>
      <c r="K554" s="19">
        <f t="shared" si="193"/>
        <v>0.75750000000000006</v>
      </c>
      <c r="L554" s="16">
        <f t="shared" si="194"/>
        <v>1</v>
      </c>
      <c r="M554" s="19">
        <f t="shared" si="195"/>
        <v>0.75750000000000006</v>
      </c>
      <c r="O554" s="24"/>
      <c r="P554" s="24"/>
    </row>
    <row r="555" spans="2:18" x14ac:dyDescent="0.25">
      <c r="B555" s="17">
        <v>23</v>
      </c>
      <c r="C555" s="44">
        <v>-0.92</v>
      </c>
      <c r="D555" s="3" t="s">
        <v>33</v>
      </c>
      <c r="E555" s="19">
        <f t="shared" si="190"/>
        <v>-0.72</v>
      </c>
      <c r="F555" s="16">
        <f t="shared" si="191"/>
        <v>1</v>
      </c>
      <c r="G555" s="19">
        <f t="shared" si="192"/>
        <v>-0.72</v>
      </c>
      <c r="H555" s="1"/>
      <c r="I555" s="17">
        <v>22</v>
      </c>
      <c r="J555" s="44">
        <v>-0.52</v>
      </c>
      <c r="K555" s="19">
        <f t="shared" si="193"/>
        <v>-0.35</v>
      </c>
      <c r="L555" s="16">
        <f t="shared" si="194"/>
        <v>2</v>
      </c>
      <c r="M555" s="19">
        <f t="shared" si="195"/>
        <v>-0.7</v>
      </c>
      <c r="O555" s="14"/>
      <c r="P555" s="14"/>
    </row>
    <row r="556" spans="2:18" x14ac:dyDescent="0.25">
      <c r="B556" s="17"/>
      <c r="C556" s="44"/>
      <c r="D556" s="44"/>
      <c r="E556" s="19"/>
      <c r="F556" s="16"/>
      <c r="G556" s="19"/>
      <c r="I556" s="17">
        <v>23</v>
      </c>
      <c r="J556" s="44">
        <v>-0.92</v>
      </c>
      <c r="K556" s="19">
        <f t="shared" si="193"/>
        <v>-0.72</v>
      </c>
      <c r="L556" s="16">
        <f t="shared" si="194"/>
        <v>1</v>
      </c>
      <c r="M556" s="19">
        <f t="shared" si="195"/>
        <v>-0.72</v>
      </c>
      <c r="O556" s="14"/>
      <c r="P556" s="14"/>
    </row>
    <row r="557" spans="2:18" x14ac:dyDescent="0.25">
      <c r="B557" s="17"/>
      <c r="C557" s="44"/>
      <c r="D557" s="44"/>
      <c r="E557" s="19"/>
      <c r="F557" s="16"/>
      <c r="G557" s="19"/>
      <c r="I557" s="17"/>
      <c r="J557" s="44"/>
      <c r="K557" s="19"/>
      <c r="L557" s="16"/>
      <c r="M557" s="19"/>
      <c r="N557" s="14"/>
      <c r="O557" s="14"/>
      <c r="P557" s="14"/>
    </row>
    <row r="558" spans="2:18" x14ac:dyDescent="0.25">
      <c r="B558" s="17"/>
      <c r="C558" s="44"/>
      <c r="D558" s="44"/>
      <c r="E558" s="19"/>
      <c r="F558" s="16"/>
      <c r="G558" s="19"/>
      <c r="I558" s="17"/>
      <c r="J558" s="44"/>
      <c r="K558" s="19"/>
      <c r="L558" s="16"/>
      <c r="M558" s="19"/>
      <c r="N558" s="14"/>
      <c r="O558" s="14"/>
      <c r="P558" s="14"/>
    </row>
    <row r="559" spans="2:18" x14ac:dyDescent="0.25">
      <c r="B559" s="17"/>
      <c r="C559" s="44"/>
      <c r="D559" s="44"/>
      <c r="E559" s="19"/>
      <c r="F559" s="16"/>
      <c r="G559" s="19"/>
      <c r="I559" s="17"/>
      <c r="J559" s="17"/>
      <c r="K559" s="19"/>
      <c r="L559" s="16"/>
      <c r="M559" s="19"/>
      <c r="N559" s="14"/>
      <c r="O559" s="14"/>
      <c r="P559" s="14"/>
    </row>
    <row r="560" spans="2:18" x14ac:dyDescent="0.25">
      <c r="B560" s="17"/>
      <c r="C560" s="44"/>
      <c r="D560" s="44"/>
      <c r="E560" s="19"/>
      <c r="F560" s="16"/>
      <c r="G560" s="19"/>
      <c r="H560" s="19"/>
      <c r="I560" s="17"/>
      <c r="J560" s="17"/>
      <c r="K560" s="19"/>
      <c r="L560" s="16"/>
      <c r="M560" s="19"/>
      <c r="N560" s="14"/>
      <c r="O560" s="14"/>
      <c r="P560" s="14"/>
    </row>
    <row r="561" spans="2:18" x14ac:dyDescent="0.25">
      <c r="B561" s="17"/>
      <c r="C561" s="44"/>
      <c r="D561" s="44"/>
      <c r="E561" s="19"/>
      <c r="F561" s="16"/>
      <c r="G561" s="19"/>
      <c r="H561" s="19"/>
      <c r="I561" s="17"/>
      <c r="J561" s="17"/>
      <c r="K561" s="19"/>
      <c r="L561" s="16"/>
      <c r="M561" s="19"/>
      <c r="N561" s="24"/>
      <c r="O561" s="14"/>
      <c r="P561" s="14"/>
    </row>
    <row r="562" spans="2:18" x14ac:dyDescent="0.25">
      <c r="B562" s="17"/>
      <c r="C562" s="44"/>
      <c r="D562" s="44"/>
      <c r="E562" s="19"/>
      <c r="F562" s="16"/>
      <c r="G562" s="19"/>
      <c r="H562" s="19"/>
      <c r="I562" s="17"/>
      <c r="J562" s="17"/>
      <c r="K562" s="19"/>
      <c r="L562" s="16"/>
      <c r="M562" s="19"/>
      <c r="N562" s="20"/>
      <c r="O562" s="20"/>
      <c r="P562" s="20"/>
      <c r="R562" s="21"/>
    </row>
    <row r="563" spans="2:18" ht="15" x14ac:dyDescent="0.25">
      <c r="B563" s="17"/>
      <c r="C563" s="44"/>
      <c r="D563" s="44"/>
      <c r="E563" s="19"/>
      <c r="F563" s="16">
        <f>SUM(F539:F562)</f>
        <v>23</v>
      </c>
      <c r="G563" s="19">
        <f>SUM(G539:G562)</f>
        <v>-2.9010000000000007</v>
      </c>
      <c r="H563" s="19"/>
      <c r="I563" s="19"/>
      <c r="J563" s="13"/>
      <c r="K563" s="13"/>
      <c r="L563" s="29">
        <f>SUM(L540:L562)</f>
        <v>23</v>
      </c>
      <c r="M563" s="29">
        <f>SUM(M540:M562)</f>
        <v>-9.2739292500000001</v>
      </c>
      <c r="N563" s="20"/>
      <c r="O563" s="20"/>
      <c r="P563" s="20"/>
      <c r="R563" s="21"/>
    </row>
    <row r="564" spans="2:18" x14ac:dyDescent="0.25">
      <c r="B564" s="17"/>
      <c r="C564" s="44"/>
      <c r="D564" s="44"/>
      <c r="E564" s="19"/>
      <c r="F564" s="16"/>
      <c r="G564" s="19"/>
      <c r="H564" s="16" t="s">
        <v>10</v>
      </c>
      <c r="I564" s="16"/>
      <c r="J564" s="16">
        <f>G563</f>
        <v>-2.9010000000000007</v>
      </c>
      <c r="K564" s="19" t="s">
        <v>11</v>
      </c>
      <c r="L564" s="16">
        <f>M563</f>
        <v>-9.2739292500000001</v>
      </c>
      <c r="M564" s="19">
        <f>J564-L564</f>
        <v>6.3729292499999994</v>
      </c>
      <c r="N564" s="20"/>
      <c r="O564" s="20"/>
      <c r="P564" s="20"/>
      <c r="R564" s="21"/>
    </row>
    <row r="566" spans="2:18" ht="15" x14ac:dyDescent="0.25">
      <c r="B566" s="1" t="s">
        <v>7</v>
      </c>
      <c r="C566" s="1"/>
      <c r="D566" s="152">
        <v>1.8</v>
      </c>
      <c r="E566" s="152"/>
      <c r="J566" s="13"/>
      <c r="K566" s="13"/>
      <c r="L566" s="13"/>
      <c r="M566" s="13"/>
      <c r="N566" s="14"/>
      <c r="O566" s="14"/>
      <c r="P566" s="14"/>
    </row>
    <row r="567" spans="2:18" x14ac:dyDescent="0.25">
      <c r="B567" s="150" t="s">
        <v>8</v>
      </c>
      <c r="C567" s="150"/>
      <c r="D567" s="150"/>
      <c r="E567" s="150"/>
      <c r="F567" s="150"/>
      <c r="G567" s="150"/>
      <c r="H567" s="5" t="s">
        <v>5</v>
      </c>
      <c r="I567" s="150" t="s">
        <v>9</v>
      </c>
      <c r="J567" s="150"/>
      <c r="K567" s="150"/>
      <c r="L567" s="150"/>
      <c r="M567" s="150"/>
      <c r="N567" s="15"/>
      <c r="O567" s="15"/>
      <c r="P567" s="20">
        <f>I582-I580</f>
        <v>-16</v>
      </c>
    </row>
    <row r="568" spans="2:18" x14ac:dyDescent="0.25">
      <c r="B568" s="2">
        <v>0</v>
      </c>
      <c r="C568" s="3">
        <v>1.431</v>
      </c>
      <c r="D568" s="3" t="s">
        <v>23</v>
      </c>
      <c r="E568" s="16"/>
      <c r="F568" s="16"/>
      <c r="G568" s="16"/>
      <c r="H568" s="16"/>
      <c r="I568" s="17"/>
      <c r="J568" s="18"/>
      <c r="K568" s="19"/>
      <c r="L568" s="16"/>
      <c r="M568" s="19"/>
      <c r="N568" s="20"/>
      <c r="O568" s="20"/>
      <c r="P568" s="20"/>
      <c r="R568" s="21"/>
    </row>
    <row r="569" spans="2:18" x14ac:dyDescent="0.25">
      <c r="B569" s="2">
        <v>4</v>
      </c>
      <c r="C569" s="3">
        <v>1.4259999999999999</v>
      </c>
      <c r="D569" s="3" t="s">
        <v>17</v>
      </c>
      <c r="E569" s="19">
        <f>(C568+C569)/2</f>
        <v>1.4285000000000001</v>
      </c>
      <c r="F569" s="16">
        <f>B569-B568</f>
        <v>4</v>
      </c>
      <c r="G569" s="19">
        <f>E569*F569</f>
        <v>5.7140000000000004</v>
      </c>
      <c r="H569" s="16"/>
      <c r="I569" s="21"/>
      <c r="J569" s="21"/>
      <c r="K569" s="19"/>
      <c r="L569" s="16"/>
      <c r="M569" s="19"/>
      <c r="N569" s="20"/>
      <c r="O569" s="20"/>
      <c r="P569" s="20"/>
      <c r="Q569" s="22"/>
      <c r="R569" s="21"/>
    </row>
    <row r="570" spans="2:18" x14ac:dyDescent="0.25">
      <c r="B570" s="2">
        <v>6</v>
      </c>
      <c r="C570" s="3">
        <v>-2.5999999999999999E-2</v>
      </c>
      <c r="E570" s="19">
        <f t="shared" ref="E570:E578" si="196">(C569+C570)/2</f>
        <v>0.7</v>
      </c>
      <c r="F570" s="16">
        <f t="shared" ref="F570:F578" si="197">B570-B569</f>
        <v>2</v>
      </c>
      <c r="G570" s="19">
        <f t="shared" ref="G570:G578" si="198">E570*F570</f>
        <v>1.4</v>
      </c>
      <c r="H570" s="16"/>
      <c r="I570" s="21"/>
      <c r="J570" s="21"/>
      <c r="K570" s="19"/>
      <c r="L570" s="16"/>
      <c r="M570" s="19"/>
      <c r="N570" s="20"/>
      <c r="O570" s="20"/>
      <c r="P570" s="20"/>
      <c r="Q570" s="22"/>
      <c r="R570" s="21"/>
    </row>
    <row r="571" spans="2:18" x14ac:dyDescent="0.25">
      <c r="B571" s="2">
        <v>8</v>
      </c>
      <c r="C571" s="3">
        <v>-0.374</v>
      </c>
      <c r="D571" s="3"/>
      <c r="E571" s="19">
        <f t="shared" si="196"/>
        <v>-0.2</v>
      </c>
      <c r="F571" s="16">
        <f t="shared" si="197"/>
        <v>2</v>
      </c>
      <c r="G571" s="19">
        <f t="shared" si="198"/>
        <v>-0.4</v>
      </c>
      <c r="H571" s="16"/>
      <c r="I571" s="21"/>
      <c r="J571" s="21"/>
      <c r="K571" s="19"/>
      <c r="L571" s="16"/>
      <c r="M571" s="19"/>
      <c r="N571" s="20"/>
      <c r="O571" s="20"/>
      <c r="P571" s="20"/>
      <c r="Q571" s="22"/>
      <c r="R571" s="21"/>
    </row>
    <row r="572" spans="2:18" x14ac:dyDescent="0.25">
      <c r="B572" s="2">
        <v>9</v>
      </c>
      <c r="C572" s="3">
        <v>-0.52500000000000002</v>
      </c>
      <c r="D572" s="3"/>
      <c r="E572" s="19">
        <f t="shared" si="196"/>
        <v>-0.44950000000000001</v>
      </c>
      <c r="F572" s="16">
        <f t="shared" si="197"/>
        <v>1</v>
      </c>
      <c r="G572" s="19">
        <f t="shared" si="198"/>
        <v>-0.44950000000000001</v>
      </c>
      <c r="H572" s="16"/>
      <c r="I572" s="2">
        <v>0</v>
      </c>
      <c r="J572" s="3">
        <v>1.431</v>
      </c>
      <c r="K572" s="19"/>
      <c r="L572" s="16"/>
      <c r="M572" s="19"/>
      <c r="N572" s="20"/>
      <c r="O572" s="20"/>
      <c r="P572" s="20"/>
      <c r="Q572" s="22"/>
      <c r="R572" s="21"/>
    </row>
    <row r="573" spans="2:18" x14ac:dyDescent="0.25">
      <c r="B573" s="2">
        <v>10</v>
      </c>
      <c r="C573" s="3">
        <v>-0.57399999999999995</v>
      </c>
      <c r="D573" s="3" t="s">
        <v>18</v>
      </c>
      <c r="E573" s="19">
        <f t="shared" si="196"/>
        <v>-0.54949999999999999</v>
      </c>
      <c r="F573" s="16">
        <f t="shared" si="197"/>
        <v>1</v>
      </c>
      <c r="G573" s="19">
        <f t="shared" si="198"/>
        <v>-0.54949999999999999</v>
      </c>
      <c r="H573" s="16"/>
      <c r="I573" s="2">
        <v>4</v>
      </c>
      <c r="J573" s="3">
        <v>1.4259999999999999</v>
      </c>
      <c r="K573" s="19">
        <f t="shared" ref="K573:K580" si="199">AVERAGE(J572,J573)</f>
        <v>1.4285000000000001</v>
      </c>
      <c r="L573" s="16">
        <f t="shared" ref="L573:L580" si="200">I573-I572</f>
        <v>4</v>
      </c>
      <c r="M573" s="19">
        <f t="shared" ref="M573:M580" si="201">L573*K573</f>
        <v>5.7140000000000004</v>
      </c>
      <c r="N573" s="20"/>
      <c r="O573" s="20"/>
      <c r="P573" s="20"/>
      <c r="Q573" s="22"/>
      <c r="R573" s="21"/>
    </row>
    <row r="574" spans="2:18" x14ac:dyDescent="0.25">
      <c r="B574" s="2">
        <v>11</v>
      </c>
      <c r="C574" s="3">
        <v>-0.52900000000000003</v>
      </c>
      <c r="E574" s="19">
        <f t="shared" si="196"/>
        <v>-0.55149999999999999</v>
      </c>
      <c r="F574" s="16">
        <f t="shared" si="197"/>
        <v>1</v>
      </c>
      <c r="G574" s="19">
        <f t="shared" si="198"/>
        <v>-0.55149999999999999</v>
      </c>
      <c r="I574" s="2">
        <v>6</v>
      </c>
      <c r="J574" s="3">
        <v>-2.5999999999999999E-2</v>
      </c>
      <c r="K574" s="19">
        <f t="shared" si="199"/>
        <v>0.7</v>
      </c>
      <c r="L574" s="16">
        <f t="shared" si="200"/>
        <v>2</v>
      </c>
      <c r="M574" s="19">
        <f t="shared" si="201"/>
        <v>1.4</v>
      </c>
      <c r="N574" s="20"/>
      <c r="O574" s="20"/>
      <c r="P574" s="20"/>
      <c r="Q574" s="22"/>
      <c r="R574" s="21"/>
    </row>
    <row r="575" spans="2:18" x14ac:dyDescent="0.25">
      <c r="B575" s="2">
        <v>12</v>
      </c>
      <c r="C575" s="3">
        <v>-0.38200000000000001</v>
      </c>
      <c r="D575" s="3"/>
      <c r="E575" s="19">
        <f t="shared" si="196"/>
        <v>-0.45550000000000002</v>
      </c>
      <c r="F575" s="16">
        <f t="shared" si="197"/>
        <v>1</v>
      </c>
      <c r="G575" s="19">
        <f t="shared" si="198"/>
        <v>-0.45550000000000002</v>
      </c>
      <c r="I575" s="81">
        <f>I574+(J574-J575)*1.5</f>
        <v>8.2110000000000003</v>
      </c>
      <c r="J575" s="82">
        <v>-1.5</v>
      </c>
      <c r="K575" s="19">
        <f t="shared" si="199"/>
        <v>-0.76300000000000001</v>
      </c>
      <c r="L575" s="16">
        <f t="shared" si="200"/>
        <v>2.2110000000000003</v>
      </c>
      <c r="M575" s="19">
        <f t="shared" si="201"/>
        <v>-1.6869930000000002</v>
      </c>
      <c r="N575" s="20"/>
      <c r="O575" s="20"/>
      <c r="P575" s="20"/>
      <c r="Q575" s="22"/>
      <c r="R575" s="21"/>
    </row>
    <row r="576" spans="2:18" x14ac:dyDescent="0.25">
      <c r="B576" s="2">
        <v>14</v>
      </c>
      <c r="C576" s="3">
        <v>-2.5000000000000001E-2</v>
      </c>
      <c r="D576" s="3"/>
      <c r="E576" s="19">
        <f t="shared" si="196"/>
        <v>-0.20350000000000001</v>
      </c>
      <c r="F576" s="16">
        <f t="shared" si="197"/>
        <v>2</v>
      </c>
      <c r="G576" s="19">
        <f t="shared" si="198"/>
        <v>-0.40700000000000003</v>
      </c>
      <c r="I576" s="86">
        <f>I575+1.5</f>
        <v>9.7110000000000003</v>
      </c>
      <c r="J576" s="87">
        <f>J575</f>
        <v>-1.5</v>
      </c>
      <c r="K576" s="19">
        <f t="shared" si="199"/>
        <v>-1.5</v>
      </c>
      <c r="L576" s="16">
        <f t="shared" si="200"/>
        <v>1.5</v>
      </c>
      <c r="M576" s="19">
        <f t="shared" si="201"/>
        <v>-2.25</v>
      </c>
      <c r="N576" s="24"/>
      <c r="O576" s="24"/>
      <c r="P576" s="24"/>
      <c r="Q576" s="22"/>
      <c r="R576" s="21"/>
    </row>
    <row r="577" spans="2:18" x14ac:dyDescent="0.25">
      <c r="B577" s="2">
        <v>16</v>
      </c>
      <c r="C577" s="3">
        <v>1.9810000000000001</v>
      </c>
      <c r="D577" s="3" t="s">
        <v>19</v>
      </c>
      <c r="E577" s="19">
        <f t="shared" si="196"/>
        <v>0.97800000000000009</v>
      </c>
      <c r="F577" s="16">
        <f t="shared" si="197"/>
        <v>2</v>
      </c>
      <c r="G577" s="19">
        <f t="shared" si="198"/>
        <v>1.9560000000000002</v>
      </c>
      <c r="H577" s="16"/>
      <c r="I577" s="81">
        <f>I576+1.5</f>
        <v>11.211</v>
      </c>
      <c r="J577" s="82">
        <f>J575</f>
        <v>-1.5</v>
      </c>
      <c r="K577" s="19">
        <f t="shared" si="199"/>
        <v>-1.5</v>
      </c>
      <c r="L577" s="16">
        <f t="shared" si="200"/>
        <v>1.5</v>
      </c>
      <c r="M577" s="19">
        <f t="shared" si="201"/>
        <v>-2.25</v>
      </c>
      <c r="N577" s="20"/>
      <c r="O577" s="20"/>
      <c r="P577" s="20"/>
      <c r="Q577" s="22"/>
      <c r="R577" s="21"/>
    </row>
    <row r="578" spans="2:18" x14ac:dyDescent="0.25">
      <c r="B578" s="2">
        <v>19</v>
      </c>
      <c r="C578" s="3">
        <v>1.976</v>
      </c>
      <c r="D578" s="3" t="s">
        <v>36</v>
      </c>
      <c r="E578" s="19">
        <f t="shared" si="196"/>
        <v>1.9784999999999999</v>
      </c>
      <c r="F578" s="16">
        <f t="shared" si="197"/>
        <v>3</v>
      </c>
      <c r="G578" s="19">
        <f t="shared" si="198"/>
        <v>5.9354999999999993</v>
      </c>
      <c r="H578" s="16"/>
      <c r="I578" s="81">
        <f>I577+(J578-J577)*1.5</f>
        <v>13.236000000000001</v>
      </c>
      <c r="J578" s="85">
        <v>-0.15</v>
      </c>
      <c r="K578" s="19">
        <f t="shared" si="199"/>
        <v>-0.82499999999999996</v>
      </c>
      <c r="L578" s="16">
        <f t="shared" si="200"/>
        <v>2.0250000000000004</v>
      </c>
      <c r="M578" s="19">
        <f t="shared" si="201"/>
        <v>-1.6706250000000002</v>
      </c>
      <c r="N578" s="24"/>
      <c r="O578" s="24"/>
      <c r="P578" s="24"/>
      <c r="Q578" s="22"/>
      <c r="R578" s="21"/>
    </row>
    <row r="579" spans="2:18" x14ac:dyDescent="0.25">
      <c r="B579" s="2"/>
      <c r="C579" s="3"/>
      <c r="D579" s="3"/>
      <c r="E579" s="19"/>
      <c r="F579" s="16"/>
      <c r="G579" s="19"/>
      <c r="H579" s="16"/>
      <c r="I579" s="2">
        <v>14</v>
      </c>
      <c r="J579" s="3">
        <v>-2.5000000000000001E-2</v>
      </c>
      <c r="K579" s="19">
        <f t="shared" si="199"/>
        <v>-8.7499999999999994E-2</v>
      </c>
      <c r="L579" s="16">
        <f t="shared" si="200"/>
        <v>0.76399999999999935</v>
      </c>
      <c r="M579" s="19">
        <f t="shared" si="201"/>
        <v>-6.6849999999999937E-2</v>
      </c>
      <c r="N579" s="24"/>
      <c r="O579" s="24"/>
      <c r="P579" s="24"/>
      <c r="Q579" s="22"/>
      <c r="R579" s="21"/>
    </row>
    <row r="580" spans="2:18" x14ac:dyDescent="0.25">
      <c r="B580" s="2"/>
      <c r="C580" s="3"/>
      <c r="D580" s="3"/>
      <c r="E580" s="19"/>
      <c r="F580" s="16"/>
      <c r="G580" s="19"/>
      <c r="H580" s="16"/>
      <c r="I580" s="2">
        <v>16</v>
      </c>
      <c r="J580" s="3">
        <v>1.9810000000000001</v>
      </c>
      <c r="K580" s="19">
        <f t="shared" si="199"/>
        <v>0.97800000000000009</v>
      </c>
      <c r="L580" s="16">
        <f t="shared" si="200"/>
        <v>2</v>
      </c>
      <c r="M580" s="19">
        <f t="shared" si="201"/>
        <v>1.9560000000000002</v>
      </c>
      <c r="N580" s="20"/>
      <c r="O580" s="20"/>
      <c r="P580" s="20"/>
      <c r="R580" s="21"/>
    </row>
    <row r="581" spans="2:18" x14ac:dyDescent="0.25">
      <c r="B581" s="2"/>
      <c r="C581" s="3"/>
      <c r="D581" s="3"/>
      <c r="E581" s="19"/>
      <c r="F581" s="16"/>
      <c r="G581" s="19"/>
      <c r="H581" s="1"/>
      <c r="I581" s="2">
        <v>19</v>
      </c>
      <c r="J581" s="3">
        <v>1.976</v>
      </c>
      <c r="K581" s="19">
        <f t="shared" ref="K581" si="202">AVERAGE(J580,J581)</f>
        <v>1.9784999999999999</v>
      </c>
      <c r="L581" s="16">
        <f t="shared" ref="L581" si="203">I581-I580</f>
        <v>3</v>
      </c>
      <c r="M581" s="19">
        <f t="shared" ref="M581" si="204">L581*K581</f>
        <v>5.9354999999999993</v>
      </c>
      <c r="N581" s="20"/>
      <c r="O581" s="20"/>
      <c r="P581" s="20"/>
      <c r="R581" s="21"/>
    </row>
    <row r="582" spans="2:18" x14ac:dyDescent="0.25">
      <c r="B582" s="2"/>
      <c r="C582" s="3"/>
      <c r="D582" s="3"/>
      <c r="E582" s="19"/>
      <c r="F582" s="16"/>
      <c r="G582" s="19"/>
      <c r="H582" s="1"/>
      <c r="I582" s="34"/>
      <c r="J582" s="16"/>
      <c r="K582" s="19"/>
      <c r="L582" s="16"/>
      <c r="M582" s="19"/>
      <c r="N582" s="20"/>
      <c r="O582" s="20"/>
      <c r="P582" s="20"/>
      <c r="R582" s="21"/>
    </row>
    <row r="583" spans="2:18" x14ac:dyDescent="0.25">
      <c r="B583" s="17"/>
      <c r="C583" s="44"/>
      <c r="D583" s="44"/>
      <c r="E583" s="19"/>
      <c r="F583" s="16"/>
      <c r="G583" s="19"/>
      <c r="H583" s="1"/>
      <c r="I583" s="16"/>
      <c r="J583" s="16"/>
      <c r="K583" s="19"/>
      <c r="L583" s="16"/>
      <c r="M583" s="19"/>
      <c r="N583" s="20"/>
      <c r="O583" s="20"/>
      <c r="P583" s="20"/>
      <c r="R583" s="21"/>
    </row>
    <row r="584" spans="2:18" x14ac:dyDescent="0.25">
      <c r="B584" s="17"/>
      <c r="C584" s="44"/>
      <c r="D584" s="44"/>
      <c r="E584" s="19"/>
      <c r="F584" s="16"/>
      <c r="G584" s="19"/>
      <c r="H584" s="1"/>
      <c r="I584" s="2"/>
      <c r="J584" s="28"/>
      <c r="K584" s="19"/>
      <c r="L584" s="16"/>
      <c r="M584" s="19"/>
      <c r="O584" s="24"/>
      <c r="P584" s="24"/>
    </row>
    <row r="585" spans="2:18" x14ac:dyDescent="0.25">
      <c r="B585" s="17"/>
      <c r="C585" s="44"/>
      <c r="D585" s="44"/>
      <c r="E585" s="19"/>
      <c r="F585" s="16"/>
      <c r="G585" s="19"/>
      <c r="H585" s="1"/>
      <c r="I585" s="17"/>
      <c r="J585" s="17"/>
      <c r="K585" s="19"/>
      <c r="L585" s="16"/>
      <c r="M585" s="19"/>
      <c r="O585" s="14"/>
      <c r="P585" s="14"/>
    </row>
    <row r="586" spans="2:18" x14ac:dyDescent="0.25">
      <c r="B586" s="17"/>
      <c r="C586" s="44"/>
      <c r="D586" s="44"/>
      <c r="E586" s="19"/>
      <c r="F586" s="16"/>
      <c r="G586" s="19"/>
      <c r="I586" s="17"/>
      <c r="J586" s="17"/>
      <c r="K586" s="19"/>
      <c r="L586" s="16"/>
      <c r="M586" s="19"/>
      <c r="O586" s="14"/>
      <c r="P586" s="14"/>
    </row>
    <row r="587" spans="2:18" x14ac:dyDescent="0.25">
      <c r="B587" s="17"/>
      <c r="C587" s="44"/>
      <c r="D587" s="44"/>
      <c r="E587" s="19"/>
      <c r="F587" s="16"/>
      <c r="G587" s="19"/>
      <c r="I587" s="17"/>
      <c r="J587" s="17"/>
      <c r="K587" s="19"/>
      <c r="L587" s="16"/>
      <c r="M587" s="19"/>
      <c r="N587" s="14"/>
      <c r="O587" s="14"/>
      <c r="P587" s="14"/>
    </row>
    <row r="588" spans="2:18" x14ac:dyDescent="0.25">
      <c r="B588" s="17"/>
      <c r="C588" s="44"/>
      <c r="D588" s="44"/>
      <c r="E588" s="19"/>
      <c r="F588" s="16"/>
      <c r="G588" s="19"/>
      <c r="I588" s="17"/>
      <c r="J588" s="17"/>
      <c r="K588" s="19"/>
      <c r="L588" s="16"/>
      <c r="M588" s="19"/>
      <c r="N588" s="14"/>
      <c r="O588" s="14"/>
      <c r="P588" s="14"/>
    </row>
    <row r="589" spans="2:18" x14ac:dyDescent="0.25">
      <c r="B589" s="17"/>
      <c r="C589" s="44"/>
      <c r="D589" s="44"/>
      <c r="E589" s="19"/>
      <c r="F589" s="16"/>
      <c r="G589" s="19"/>
      <c r="I589" s="17"/>
      <c r="J589" s="17"/>
      <c r="K589" s="19"/>
      <c r="L589" s="16"/>
      <c r="M589" s="19"/>
      <c r="N589" s="14"/>
      <c r="O589" s="14"/>
      <c r="P589" s="14"/>
    </row>
    <row r="590" spans="2:18" x14ac:dyDescent="0.25">
      <c r="B590" s="17"/>
      <c r="C590" s="44"/>
      <c r="D590" s="44"/>
      <c r="E590" s="19"/>
      <c r="F590" s="16"/>
      <c r="G590" s="19"/>
      <c r="H590" s="19"/>
      <c r="I590" s="17"/>
      <c r="J590" s="17"/>
      <c r="K590" s="19"/>
      <c r="L590" s="16"/>
      <c r="M590" s="19"/>
      <c r="N590" s="14"/>
      <c r="O590" s="14"/>
      <c r="P590" s="14"/>
    </row>
    <row r="591" spans="2:18" x14ac:dyDescent="0.25">
      <c r="B591" s="17"/>
      <c r="C591" s="44"/>
      <c r="D591" s="44"/>
      <c r="E591" s="19"/>
      <c r="F591" s="16"/>
      <c r="G591" s="19"/>
      <c r="H591" s="19"/>
      <c r="I591" s="17"/>
      <c r="J591" s="17"/>
      <c r="K591" s="19"/>
      <c r="L591" s="16"/>
      <c r="M591" s="19"/>
      <c r="N591" s="24"/>
      <c r="O591" s="14"/>
      <c r="P591" s="14"/>
    </row>
    <row r="592" spans="2:18" x14ac:dyDescent="0.25">
      <c r="B592" s="17"/>
      <c r="C592" s="44"/>
      <c r="D592" s="44"/>
      <c r="E592" s="19"/>
      <c r="F592" s="16"/>
      <c r="G592" s="19"/>
      <c r="H592" s="19"/>
      <c r="I592" s="17"/>
      <c r="J592" s="17"/>
      <c r="K592" s="19"/>
      <c r="L592" s="16"/>
      <c r="M592" s="19"/>
      <c r="N592" s="20"/>
      <c r="O592" s="20"/>
      <c r="P592" s="20"/>
      <c r="R592" s="21"/>
    </row>
    <row r="593" spans="2:18" ht="15" x14ac:dyDescent="0.25">
      <c r="B593" s="17"/>
      <c r="C593" s="44"/>
      <c r="D593" s="44"/>
      <c r="E593" s="19"/>
      <c r="F593" s="16">
        <f>SUM(F569:F592)</f>
        <v>19</v>
      </c>
      <c r="G593" s="19">
        <f>SUM(G569:G592)</f>
        <v>12.192499999999999</v>
      </c>
      <c r="H593" s="19"/>
      <c r="I593" s="19"/>
      <c r="J593" s="13"/>
      <c r="K593" s="13"/>
      <c r="L593" s="29">
        <f>SUM(L570:L592)</f>
        <v>19</v>
      </c>
      <c r="M593" s="29">
        <f>SUM(M570:M592)</f>
        <v>7.0810320000000004</v>
      </c>
      <c r="N593" s="20"/>
      <c r="O593" s="20"/>
      <c r="P593" s="20"/>
      <c r="R593" s="21"/>
    </row>
    <row r="594" spans="2:18" x14ac:dyDescent="0.25">
      <c r="B594" s="17"/>
      <c r="C594" s="44"/>
      <c r="D594" s="44"/>
      <c r="E594" s="19"/>
      <c r="F594" s="16"/>
      <c r="G594" s="19"/>
      <c r="H594" s="16" t="s">
        <v>10</v>
      </c>
      <c r="I594" s="16"/>
      <c r="J594" s="16">
        <f>G593</f>
        <v>12.192499999999999</v>
      </c>
      <c r="K594" s="19" t="s">
        <v>11</v>
      </c>
      <c r="L594" s="16">
        <f>M593</f>
        <v>7.0810320000000004</v>
      </c>
      <c r="M594" s="19">
        <f>J594-L594</f>
        <v>5.1114679999999986</v>
      </c>
      <c r="N594" s="20"/>
      <c r="O594" s="20"/>
      <c r="P594" s="20"/>
      <c r="R594" s="21"/>
    </row>
    <row r="596" spans="2:18" ht="15" x14ac:dyDescent="0.25">
      <c r="B596" s="1" t="s">
        <v>7</v>
      </c>
      <c r="C596" s="1"/>
      <c r="D596" s="152">
        <v>1.9</v>
      </c>
      <c r="E596" s="152"/>
      <c r="J596" s="13"/>
      <c r="K596" s="13"/>
      <c r="L596" s="13"/>
      <c r="M596" s="13"/>
      <c r="N596" s="14"/>
      <c r="O596" s="14"/>
      <c r="P596" s="14"/>
    </row>
    <row r="597" spans="2:18" x14ac:dyDescent="0.25">
      <c r="B597" s="150" t="s">
        <v>8</v>
      </c>
      <c r="C597" s="150"/>
      <c r="D597" s="150"/>
      <c r="E597" s="150"/>
      <c r="F597" s="150"/>
      <c r="G597" s="150"/>
      <c r="H597" s="5" t="s">
        <v>5</v>
      </c>
      <c r="I597" s="150" t="s">
        <v>9</v>
      </c>
      <c r="J597" s="150"/>
      <c r="K597" s="150"/>
      <c r="L597" s="150"/>
      <c r="M597" s="150"/>
      <c r="N597" s="15"/>
      <c r="O597" s="15"/>
      <c r="P597" s="20">
        <f>I612-I610</f>
        <v>2.7249999999999996</v>
      </c>
    </row>
    <row r="598" spans="2:18" x14ac:dyDescent="0.25">
      <c r="B598" s="2">
        <v>0</v>
      </c>
      <c r="C598" s="3">
        <v>0.36899999999999999</v>
      </c>
      <c r="D598" s="3" t="s">
        <v>24</v>
      </c>
      <c r="E598" s="16"/>
      <c r="F598" s="16"/>
      <c r="G598" s="16"/>
      <c r="H598" s="16"/>
      <c r="I598" s="17"/>
      <c r="J598" s="18"/>
      <c r="K598" s="19"/>
      <c r="L598" s="16"/>
      <c r="M598" s="19"/>
      <c r="N598" s="20"/>
      <c r="O598" s="20"/>
      <c r="P598" s="20"/>
      <c r="R598" s="21"/>
    </row>
    <row r="599" spans="2:18" x14ac:dyDescent="0.25">
      <c r="B599" s="2">
        <v>6</v>
      </c>
      <c r="C599" s="3">
        <v>0.36399999999999999</v>
      </c>
      <c r="D599" s="3"/>
      <c r="E599" s="19">
        <f>(C598+C599)/2</f>
        <v>0.36649999999999999</v>
      </c>
      <c r="F599" s="16">
        <f>B599-B598</f>
        <v>6</v>
      </c>
      <c r="G599" s="19">
        <f>E599*F599</f>
        <v>2.1989999999999998</v>
      </c>
      <c r="H599" s="16"/>
      <c r="I599" s="21"/>
      <c r="J599" s="21"/>
      <c r="K599" s="19"/>
      <c r="L599" s="16"/>
      <c r="M599" s="19"/>
      <c r="N599" s="20"/>
      <c r="O599" s="20"/>
      <c r="P599" s="20"/>
      <c r="Q599" s="22"/>
      <c r="R599" s="21"/>
    </row>
    <row r="600" spans="2:18" x14ac:dyDescent="0.25">
      <c r="B600" s="2">
        <v>7</v>
      </c>
      <c r="C600" s="3">
        <v>1.83</v>
      </c>
      <c r="D600" s="3" t="s">
        <v>36</v>
      </c>
      <c r="E600" s="19">
        <f t="shared" ref="E600:E613" si="205">(C599+C600)/2</f>
        <v>1.097</v>
      </c>
      <c r="F600" s="16">
        <f t="shared" ref="F600:F613" si="206">B600-B599</f>
        <v>1</v>
      </c>
      <c r="G600" s="19">
        <f t="shared" ref="G600:G613" si="207">E600*F600</f>
        <v>1.097</v>
      </c>
      <c r="H600" s="16"/>
      <c r="I600" s="21"/>
      <c r="J600" s="21"/>
      <c r="K600" s="19"/>
      <c r="L600" s="16"/>
      <c r="M600" s="19"/>
      <c r="N600" s="20"/>
      <c r="O600" s="20"/>
      <c r="P600" s="20"/>
      <c r="Q600" s="22"/>
      <c r="R600" s="21"/>
    </row>
    <row r="601" spans="2:18" x14ac:dyDescent="0.25">
      <c r="B601" s="2">
        <v>10</v>
      </c>
      <c r="C601" s="3">
        <v>1.8260000000000001</v>
      </c>
      <c r="D601" s="3" t="s">
        <v>17</v>
      </c>
      <c r="E601" s="19">
        <f t="shared" si="205"/>
        <v>1.8280000000000001</v>
      </c>
      <c r="F601" s="16">
        <f t="shared" si="206"/>
        <v>3</v>
      </c>
      <c r="G601" s="19">
        <f t="shared" si="207"/>
        <v>5.484</v>
      </c>
      <c r="H601" s="16"/>
      <c r="I601" s="21"/>
      <c r="J601" s="21"/>
      <c r="K601" s="19"/>
      <c r="L601" s="16"/>
      <c r="M601" s="19"/>
      <c r="N601" s="20"/>
      <c r="O601" s="20"/>
      <c r="P601" s="20"/>
      <c r="Q601" s="22"/>
      <c r="R601" s="21"/>
    </row>
    <row r="602" spans="2:18" x14ac:dyDescent="0.25">
      <c r="B602" s="2">
        <v>12</v>
      </c>
      <c r="C602" s="3">
        <v>-0.217</v>
      </c>
      <c r="D602" s="3"/>
      <c r="E602" s="19">
        <f t="shared" si="205"/>
        <v>0.80449999999999999</v>
      </c>
      <c r="F602" s="16">
        <f t="shared" si="206"/>
        <v>2</v>
      </c>
      <c r="G602" s="19">
        <f t="shared" si="207"/>
        <v>1.609</v>
      </c>
      <c r="H602" s="16"/>
      <c r="I602" s="21"/>
      <c r="J602" s="21"/>
      <c r="K602" s="19"/>
      <c r="L602" s="16"/>
      <c r="M602" s="19"/>
      <c r="N602" s="20"/>
      <c r="O602" s="20"/>
      <c r="P602" s="20"/>
      <c r="Q602" s="22"/>
      <c r="R602" s="21"/>
    </row>
    <row r="603" spans="2:18" x14ac:dyDescent="0.25">
      <c r="B603" s="2">
        <v>14</v>
      </c>
      <c r="C603" s="3">
        <v>-0.55600000000000005</v>
      </c>
      <c r="D603" s="3"/>
      <c r="E603" s="19">
        <f t="shared" si="205"/>
        <v>-0.38650000000000001</v>
      </c>
      <c r="F603" s="16">
        <f t="shared" si="206"/>
        <v>2</v>
      </c>
      <c r="G603" s="19">
        <f t="shared" si="207"/>
        <v>-0.77300000000000002</v>
      </c>
      <c r="H603" s="16"/>
      <c r="I603" s="21"/>
      <c r="J603" s="21"/>
      <c r="K603" s="19"/>
      <c r="L603" s="16"/>
      <c r="M603" s="19"/>
      <c r="N603" s="20"/>
      <c r="O603" s="20"/>
      <c r="P603" s="20"/>
      <c r="Q603" s="22"/>
      <c r="R603" s="21"/>
    </row>
    <row r="604" spans="2:18" x14ac:dyDescent="0.25">
      <c r="B604" s="2">
        <v>16</v>
      </c>
      <c r="C604" s="3">
        <v>-0.73599999999999999</v>
      </c>
      <c r="E604" s="19">
        <f t="shared" si="205"/>
        <v>-0.64600000000000002</v>
      </c>
      <c r="F604" s="16">
        <f t="shared" si="206"/>
        <v>2</v>
      </c>
      <c r="G604" s="19">
        <f t="shared" si="207"/>
        <v>-1.292</v>
      </c>
      <c r="I604" s="21"/>
      <c r="J604" s="21"/>
      <c r="K604" s="19"/>
      <c r="L604" s="16"/>
      <c r="M604" s="19"/>
      <c r="N604" s="20"/>
      <c r="O604" s="20"/>
      <c r="P604" s="20"/>
      <c r="Q604" s="22"/>
      <c r="R604" s="21"/>
    </row>
    <row r="605" spans="2:18" x14ac:dyDescent="0.25">
      <c r="B605" s="2">
        <v>17</v>
      </c>
      <c r="C605" s="3">
        <v>-0.79100000000000004</v>
      </c>
      <c r="D605" s="3" t="s">
        <v>18</v>
      </c>
      <c r="E605" s="19">
        <f t="shared" si="205"/>
        <v>-0.76350000000000007</v>
      </c>
      <c r="F605" s="16">
        <f t="shared" si="206"/>
        <v>1</v>
      </c>
      <c r="G605" s="19">
        <f t="shared" si="207"/>
        <v>-0.76350000000000007</v>
      </c>
      <c r="I605" s="21"/>
      <c r="J605" s="21"/>
      <c r="K605" s="19"/>
      <c r="L605" s="16"/>
      <c r="M605" s="19"/>
      <c r="N605" s="20"/>
      <c r="O605" s="20"/>
      <c r="P605" s="20"/>
      <c r="Q605" s="22"/>
      <c r="R605" s="21"/>
    </row>
    <row r="606" spans="2:18" x14ac:dyDescent="0.25">
      <c r="B606" s="2">
        <v>18</v>
      </c>
      <c r="C606" s="3">
        <v>-0.73699999999999999</v>
      </c>
      <c r="D606" s="3"/>
      <c r="E606" s="19">
        <f t="shared" si="205"/>
        <v>-0.76400000000000001</v>
      </c>
      <c r="F606" s="16">
        <f t="shared" si="206"/>
        <v>1</v>
      </c>
      <c r="G606" s="19">
        <f t="shared" si="207"/>
        <v>-0.76400000000000001</v>
      </c>
      <c r="I606" s="2">
        <v>0</v>
      </c>
      <c r="J606" s="3">
        <v>0.36899999999999999</v>
      </c>
      <c r="K606" s="19"/>
      <c r="L606" s="16"/>
      <c r="M606" s="19"/>
      <c r="N606" s="24"/>
      <c r="O606" s="24"/>
      <c r="P606" s="24"/>
      <c r="Q606" s="22"/>
      <c r="R606" s="21"/>
    </row>
    <row r="607" spans="2:18" x14ac:dyDescent="0.25">
      <c r="B607" s="2">
        <v>20</v>
      </c>
      <c r="C607" s="3">
        <v>-0.56599999999999995</v>
      </c>
      <c r="D607" s="3"/>
      <c r="E607" s="19">
        <f t="shared" si="205"/>
        <v>-0.65149999999999997</v>
      </c>
      <c r="F607" s="16">
        <f t="shared" si="206"/>
        <v>2</v>
      </c>
      <c r="G607" s="19">
        <f t="shared" si="207"/>
        <v>-1.3029999999999999</v>
      </c>
      <c r="H607" s="16"/>
      <c r="I607" s="2">
        <v>6</v>
      </c>
      <c r="J607" s="3">
        <v>0.36399999999999999</v>
      </c>
      <c r="K607" s="19">
        <f t="shared" ref="K607:K617" si="208">AVERAGE(J606,J607)</f>
        <v>0.36649999999999999</v>
      </c>
      <c r="L607" s="16">
        <f t="shared" ref="L607:L617" si="209">I607-I606</f>
        <v>6</v>
      </c>
      <c r="M607" s="19">
        <f t="shared" ref="M607:M617" si="210">L607*K607</f>
        <v>2.1989999999999998</v>
      </c>
      <c r="N607" s="20"/>
      <c r="O607" s="20"/>
      <c r="P607" s="20"/>
      <c r="Q607" s="22"/>
      <c r="R607" s="21"/>
    </row>
    <row r="608" spans="2:18" x14ac:dyDescent="0.25">
      <c r="B608" s="2">
        <v>22</v>
      </c>
      <c r="C608" s="3">
        <v>-0.218</v>
      </c>
      <c r="E608" s="19">
        <f t="shared" si="205"/>
        <v>-0.39199999999999996</v>
      </c>
      <c r="F608" s="16">
        <f t="shared" si="206"/>
        <v>2</v>
      </c>
      <c r="G608" s="19">
        <f t="shared" si="207"/>
        <v>-0.78399999999999992</v>
      </c>
      <c r="H608" s="16"/>
      <c r="I608" s="2">
        <v>7</v>
      </c>
      <c r="J608" s="3">
        <v>1.83</v>
      </c>
      <c r="K608" s="19">
        <f t="shared" si="208"/>
        <v>1.097</v>
      </c>
      <c r="L608" s="16">
        <f t="shared" si="209"/>
        <v>1</v>
      </c>
      <c r="M608" s="19">
        <f t="shared" si="210"/>
        <v>1.097</v>
      </c>
      <c r="N608" s="24"/>
      <c r="O608" s="24"/>
      <c r="P608" s="24"/>
      <c r="Q608" s="22"/>
      <c r="R608" s="21"/>
    </row>
    <row r="609" spans="2:18" x14ac:dyDescent="0.25">
      <c r="B609" s="2">
        <v>24</v>
      </c>
      <c r="C609" s="3">
        <v>1.734</v>
      </c>
      <c r="D609" s="3" t="s">
        <v>19</v>
      </c>
      <c r="E609" s="19">
        <f t="shared" si="205"/>
        <v>0.75800000000000001</v>
      </c>
      <c r="F609" s="16">
        <f t="shared" si="206"/>
        <v>2</v>
      </c>
      <c r="G609" s="19">
        <f t="shared" si="207"/>
        <v>1.516</v>
      </c>
      <c r="H609" s="16"/>
      <c r="I609" s="2">
        <v>10</v>
      </c>
      <c r="J609" s="3">
        <v>1.8260000000000001</v>
      </c>
      <c r="K609" s="19">
        <f t="shared" si="208"/>
        <v>1.8280000000000001</v>
      </c>
      <c r="L609" s="16">
        <f t="shared" si="209"/>
        <v>3</v>
      </c>
      <c r="M609" s="19">
        <f t="shared" si="210"/>
        <v>5.484</v>
      </c>
      <c r="N609" s="24"/>
      <c r="O609" s="24"/>
      <c r="P609" s="24"/>
      <c r="Q609" s="22"/>
      <c r="R609" s="21"/>
    </row>
    <row r="610" spans="2:18" x14ac:dyDescent="0.25">
      <c r="B610" s="2">
        <v>25</v>
      </c>
      <c r="C610" s="3">
        <v>1.7290000000000001</v>
      </c>
      <c r="D610" s="3"/>
      <c r="E610" s="19">
        <f t="shared" si="205"/>
        <v>1.7315</v>
      </c>
      <c r="F610" s="16">
        <f t="shared" si="206"/>
        <v>1</v>
      </c>
      <c r="G610" s="19">
        <f t="shared" si="207"/>
        <v>1.7315</v>
      </c>
      <c r="H610" s="16"/>
      <c r="I610" s="2">
        <v>12</v>
      </c>
      <c r="J610" s="3">
        <v>-0.217</v>
      </c>
      <c r="K610" s="19">
        <f t="shared" si="208"/>
        <v>0.80449999999999999</v>
      </c>
      <c r="L610" s="16">
        <f t="shared" si="209"/>
        <v>2</v>
      </c>
      <c r="M610" s="19">
        <f t="shared" si="210"/>
        <v>1.609</v>
      </c>
      <c r="N610" s="20"/>
      <c r="O610" s="20"/>
      <c r="P610" s="20"/>
      <c r="R610" s="21"/>
    </row>
    <row r="611" spans="2:18" x14ac:dyDescent="0.25">
      <c r="B611" s="2">
        <v>26</v>
      </c>
      <c r="C611" s="3">
        <v>0.28399999999999997</v>
      </c>
      <c r="D611" s="3"/>
      <c r="E611" s="19">
        <f t="shared" si="205"/>
        <v>1.0065</v>
      </c>
      <c r="F611" s="16">
        <f t="shared" si="206"/>
        <v>1</v>
      </c>
      <c r="G611" s="19">
        <f t="shared" si="207"/>
        <v>1.0065</v>
      </c>
      <c r="H611" s="1"/>
      <c r="I611" s="2">
        <v>13</v>
      </c>
      <c r="J611" s="3">
        <v>-0.35</v>
      </c>
      <c r="K611" s="19">
        <f t="shared" si="208"/>
        <v>-0.28349999999999997</v>
      </c>
      <c r="L611" s="16">
        <f t="shared" si="209"/>
        <v>1</v>
      </c>
      <c r="M611" s="19">
        <f t="shared" si="210"/>
        <v>-0.28349999999999997</v>
      </c>
      <c r="N611" s="20"/>
      <c r="O611" s="20"/>
      <c r="P611" s="20"/>
      <c r="R611" s="21"/>
    </row>
    <row r="612" spans="2:18" x14ac:dyDescent="0.25">
      <c r="B612" s="2">
        <v>30</v>
      </c>
      <c r="C612" s="3">
        <v>0.27900000000000003</v>
      </c>
      <c r="D612" s="3"/>
      <c r="E612" s="19">
        <f t="shared" si="205"/>
        <v>0.28149999999999997</v>
      </c>
      <c r="F612" s="16">
        <f t="shared" si="206"/>
        <v>4</v>
      </c>
      <c r="G612" s="19">
        <f t="shared" si="207"/>
        <v>1.1259999999999999</v>
      </c>
      <c r="H612" s="1"/>
      <c r="I612" s="81">
        <f>I611+(J611-J612)*1.5</f>
        <v>14.725</v>
      </c>
      <c r="J612" s="82">
        <v>-1.5</v>
      </c>
      <c r="K612" s="19">
        <f t="shared" si="208"/>
        <v>-0.92500000000000004</v>
      </c>
      <c r="L612" s="16">
        <f t="shared" si="209"/>
        <v>1.7249999999999996</v>
      </c>
      <c r="M612" s="19">
        <f t="shared" si="210"/>
        <v>-1.5956249999999998</v>
      </c>
      <c r="N612" s="20"/>
      <c r="O612" s="20"/>
      <c r="P612" s="20"/>
      <c r="R612" s="21"/>
    </row>
    <row r="613" spans="2:18" x14ac:dyDescent="0.25">
      <c r="B613" s="17">
        <v>35</v>
      </c>
      <c r="C613" s="44">
        <v>0.27400000000000002</v>
      </c>
      <c r="D613" s="3" t="s">
        <v>24</v>
      </c>
      <c r="E613" s="19">
        <f t="shared" si="205"/>
        <v>0.27650000000000002</v>
      </c>
      <c r="F613" s="16">
        <f t="shared" si="206"/>
        <v>5</v>
      </c>
      <c r="G613" s="19">
        <f t="shared" si="207"/>
        <v>1.3825000000000001</v>
      </c>
      <c r="H613" s="1"/>
      <c r="I613" s="86">
        <f>I612+1.5</f>
        <v>16.225000000000001</v>
      </c>
      <c r="J613" s="87">
        <f>J612</f>
        <v>-1.5</v>
      </c>
      <c r="K613" s="19">
        <f t="shared" si="208"/>
        <v>-1.5</v>
      </c>
      <c r="L613" s="16">
        <f t="shared" si="209"/>
        <v>1.5000000000000018</v>
      </c>
      <c r="M613" s="19">
        <f t="shared" si="210"/>
        <v>-2.2500000000000027</v>
      </c>
      <c r="N613" s="20"/>
      <c r="O613" s="20"/>
      <c r="P613" s="20"/>
      <c r="R613" s="21"/>
    </row>
    <row r="614" spans="2:18" x14ac:dyDescent="0.25">
      <c r="B614" s="17"/>
      <c r="C614" s="44"/>
      <c r="D614" s="44"/>
      <c r="E614" s="19"/>
      <c r="F614" s="16"/>
      <c r="G614" s="19"/>
      <c r="H614" s="1"/>
      <c r="I614" s="81">
        <f>I613+1.5</f>
        <v>17.725000000000001</v>
      </c>
      <c r="J614" s="82">
        <f>J612</f>
        <v>-1.5</v>
      </c>
      <c r="K614" s="19">
        <f t="shared" si="208"/>
        <v>-1.5</v>
      </c>
      <c r="L614" s="16">
        <f t="shared" si="209"/>
        <v>1.5</v>
      </c>
      <c r="M614" s="19">
        <f t="shared" si="210"/>
        <v>-2.25</v>
      </c>
      <c r="O614" s="24"/>
      <c r="P614" s="24"/>
    </row>
    <row r="615" spans="2:18" x14ac:dyDescent="0.25">
      <c r="B615" s="17"/>
      <c r="C615" s="44"/>
      <c r="D615" s="44"/>
      <c r="E615" s="19"/>
      <c r="F615" s="16"/>
      <c r="G615" s="19"/>
      <c r="H615" s="1"/>
      <c r="I615" s="81">
        <f>I614+(J615-J614)*1.5</f>
        <v>19</v>
      </c>
      <c r="J615" s="85">
        <v>-0.65</v>
      </c>
      <c r="K615" s="19">
        <f t="shared" si="208"/>
        <v>-1.075</v>
      </c>
      <c r="L615" s="16">
        <f t="shared" si="209"/>
        <v>1.2749999999999986</v>
      </c>
      <c r="M615" s="19">
        <f t="shared" si="210"/>
        <v>-1.3706249999999984</v>
      </c>
      <c r="O615" s="14"/>
      <c r="P615" s="14"/>
    </row>
    <row r="616" spans="2:18" x14ac:dyDescent="0.25">
      <c r="B616" s="17"/>
      <c r="C616" s="44"/>
      <c r="D616" s="44"/>
      <c r="E616" s="19"/>
      <c r="F616" s="16"/>
      <c r="G616" s="19"/>
      <c r="I616" s="2">
        <v>20</v>
      </c>
      <c r="J616" s="3">
        <v>-0.56599999999999995</v>
      </c>
      <c r="K616" s="19">
        <f t="shared" si="208"/>
        <v>-0.60799999999999998</v>
      </c>
      <c r="L616" s="16">
        <f t="shared" si="209"/>
        <v>1</v>
      </c>
      <c r="M616" s="19">
        <f t="shared" si="210"/>
        <v>-0.60799999999999998</v>
      </c>
      <c r="O616" s="14"/>
      <c r="P616" s="14"/>
    </row>
    <row r="617" spans="2:18" x14ac:dyDescent="0.25">
      <c r="B617" s="17"/>
      <c r="C617" s="44"/>
      <c r="D617" s="44"/>
      <c r="E617" s="19"/>
      <c r="F617" s="16"/>
      <c r="G617" s="19"/>
      <c r="I617" s="2">
        <v>22</v>
      </c>
      <c r="J617" s="3">
        <v>-0.218</v>
      </c>
      <c r="K617" s="19">
        <f t="shared" si="208"/>
        <v>-0.39199999999999996</v>
      </c>
      <c r="L617" s="16">
        <f t="shared" si="209"/>
        <v>2</v>
      </c>
      <c r="M617" s="19">
        <f t="shared" si="210"/>
        <v>-0.78399999999999992</v>
      </c>
      <c r="N617" s="14"/>
      <c r="O617" s="14"/>
      <c r="P617" s="14"/>
    </row>
    <row r="618" spans="2:18" x14ac:dyDescent="0.25">
      <c r="B618" s="17"/>
      <c r="C618" s="44"/>
      <c r="D618" s="44"/>
      <c r="E618" s="19"/>
      <c r="F618" s="16"/>
      <c r="G618" s="19"/>
      <c r="I618" s="2">
        <v>24</v>
      </c>
      <c r="J618" s="3">
        <v>1.734</v>
      </c>
      <c r="K618" s="19">
        <f t="shared" ref="K618:K622" si="211">AVERAGE(J617,J618)</f>
        <v>0.75800000000000001</v>
      </c>
      <c r="L618" s="16">
        <f t="shared" ref="L618:L622" si="212">I618-I617</f>
        <v>2</v>
      </c>
      <c r="M618" s="19">
        <f t="shared" ref="M618:M622" si="213">L618*K618</f>
        <v>1.516</v>
      </c>
      <c r="N618" s="14"/>
      <c r="O618" s="14"/>
      <c r="P618" s="14"/>
    </row>
    <row r="619" spans="2:18" x14ac:dyDescent="0.25">
      <c r="B619" s="17"/>
      <c r="C619" s="44"/>
      <c r="D619" s="44"/>
      <c r="E619" s="19"/>
      <c r="F619" s="16"/>
      <c r="G619" s="19"/>
      <c r="I619" s="2">
        <v>25</v>
      </c>
      <c r="J619" s="3">
        <v>1.7290000000000001</v>
      </c>
      <c r="K619" s="19">
        <f t="shared" si="211"/>
        <v>1.7315</v>
      </c>
      <c r="L619" s="16">
        <f t="shared" si="212"/>
        <v>1</v>
      </c>
      <c r="M619" s="19">
        <f t="shared" si="213"/>
        <v>1.7315</v>
      </c>
      <c r="N619" s="14"/>
      <c r="O619" s="14"/>
      <c r="P619" s="14"/>
    </row>
    <row r="620" spans="2:18" x14ac:dyDescent="0.25">
      <c r="B620" s="17"/>
      <c r="C620" s="44"/>
      <c r="D620" s="44"/>
      <c r="E620" s="19"/>
      <c r="F620" s="16"/>
      <c r="G620" s="19"/>
      <c r="H620" s="19"/>
      <c r="I620" s="2">
        <v>26</v>
      </c>
      <c r="J620" s="3">
        <v>0.28399999999999997</v>
      </c>
      <c r="K620" s="19">
        <f t="shared" si="211"/>
        <v>1.0065</v>
      </c>
      <c r="L620" s="16">
        <f t="shared" si="212"/>
        <v>1</v>
      </c>
      <c r="M620" s="19">
        <f t="shared" si="213"/>
        <v>1.0065</v>
      </c>
      <c r="N620" s="14"/>
      <c r="O620" s="14"/>
      <c r="P620" s="14"/>
    </row>
    <row r="621" spans="2:18" x14ac:dyDescent="0.25">
      <c r="B621" s="17"/>
      <c r="C621" s="44"/>
      <c r="D621" s="44"/>
      <c r="E621" s="19"/>
      <c r="F621" s="16"/>
      <c r="G621" s="19"/>
      <c r="H621" s="19"/>
      <c r="I621" s="2">
        <v>30</v>
      </c>
      <c r="J621" s="3">
        <v>0.27900000000000003</v>
      </c>
      <c r="K621" s="19">
        <f t="shared" si="211"/>
        <v>0.28149999999999997</v>
      </c>
      <c r="L621" s="16">
        <f t="shared" si="212"/>
        <v>4</v>
      </c>
      <c r="M621" s="19">
        <f t="shared" si="213"/>
        <v>1.1259999999999999</v>
      </c>
      <c r="N621" s="24"/>
      <c r="O621" s="14"/>
      <c r="P621" s="14"/>
    </row>
    <row r="622" spans="2:18" x14ac:dyDescent="0.25">
      <c r="B622" s="17"/>
      <c r="C622" s="44"/>
      <c r="D622" s="44"/>
      <c r="E622" s="19"/>
      <c r="F622" s="16"/>
      <c r="G622" s="19"/>
      <c r="H622" s="19"/>
      <c r="I622" s="17">
        <v>35</v>
      </c>
      <c r="J622" s="44">
        <v>0.27400000000000002</v>
      </c>
      <c r="K622" s="19">
        <f t="shared" si="211"/>
        <v>0.27650000000000002</v>
      </c>
      <c r="L622" s="16">
        <f t="shared" si="212"/>
        <v>5</v>
      </c>
      <c r="M622" s="19">
        <f t="shared" si="213"/>
        <v>1.3825000000000001</v>
      </c>
      <c r="N622" s="20"/>
      <c r="O622" s="20"/>
      <c r="P622" s="20"/>
      <c r="R622" s="21"/>
    </row>
    <row r="623" spans="2:18" ht="15" x14ac:dyDescent="0.25">
      <c r="B623" s="17"/>
      <c r="C623" s="44"/>
      <c r="D623" s="44"/>
      <c r="E623" s="19"/>
      <c r="F623" s="16">
        <f>SUM(F599:F622)</f>
        <v>35</v>
      </c>
      <c r="G623" s="19">
        <f>SUM(G599:G622)</f>
        <v>11.472</v>
      </c>
      <c r="H623" s="19"/>
      <c r="I623" s="19"/>
      <c r="J623" s="13"/>
      <c r="K623" s="13"/>
      <c r="L623" s="29">
        <f>SUM(L600:L622)</f>
        <v>35</v>
      </c>
      <c r="M623" s="29">
        <f>SUM(M600:M622)</f>
        <v>8.0097499999999986</v>
      </c>
      <c r="N623" s="20"/>
      <c r="O623" s="20"/>
      <c r="P623" s="20"/>
      <c r="R623" s="21"/>
    </row>
    <row r="624" spans="2:18" x14ac:dyDescent="0.25">
      <c r="B624" s="17"/>
      <c r="C624" s="44"/>
      <c r="D624" s="44"/>
      <c r="E624" s="19"/>
      <c r="F624" s="16"/>
      <c r="G624" s="19"/>
      <c r="H624" s="16" t="s">
        <v>10</v>
      </c>
      <c r="I624" s="16"/>
      <c r="J624" s="16">
        <f>G623</f>
        <v>11.472</v>
      </c>
      <c r="K624" s="19" t="s">
        <v>11</v>
      </c>
      <c r="L624" s="16">
        <f>M623</f>
        <v>8.0097499999999986</v>
      </c>
      <c r="M624" s="19">
        <f>J624-L624</f>
        <v>3.4622500000000009</v>
      </c>
      <c r="N624" s="20"/>
      <c r="O624" s="20"/>
      <c r="P624" s="20"/>
      <c r="R624" s="21"/>
    </row>
    <row r="626" spans="2:18" ht="15" x14ac:dyDescent="0.25">
      <c r="B626" s="1" t="s">
        <v>7</v>
      </c>
      <c r="C626" s="1"/>
      <c r="D626" s="152">
        <v>2</v>
      </c>
      <c r="E626" s="152"/>
      <c r="J626" s="13"/>
      <c r="K626" s="13"/>
      <c r="L626" s="13"/>
      <c r="M626" s="13"/>
      <c r="N626" s="14"/>
      <c r="O626" s="14"/>
      <c r="P626" s="14"/>
    </row>
    <row r="627" spans="2:18" x14ac:dyDescent="0.25">
      <c r="B627" s="150" t="s">
        <v>8</v>
      </c>
      <c r="C627" s="150"/>
      <c r="D627" s="150"/>
      <c r="E627" s="150"/>
      <c r="F627" s="150"/>
      <c r="G627" s="150"/>
      <c r="H627" s="5" t="s">
        <v>5</v>
      </c>
      <c r="I627" s="150" t="s">
        <v>9</v>
      </c>
      <c r="J627" s="150"/>
      <c r="K627" s="150"/>
      <c r="L627" s="150"/>
      <c r="M627" s="150"/>
      <c r="N627" s="15"/>
      <c r="O627" s="15"/>
      <c r="P627" s="20">
        <f>I642-I640</f>
        <v>3</v>
      </c>
    </row>
    <row r="628" spans="2:18" x14ac:dyDescent="0.25">
      <c r="B628" s="2">
        <v>0</v>
      </c>
      <c r="C628" s="3">
        <v>0.48899999999999999</v>
      </c>
      <c r="D628" s="3" t="s">
        <v>24</v>
      </c>
      <c r="E628" s="16"/>
      <c r="F628" s="16"/>
      <c r="G628" s="16"/>
      <c r="H628" s="16"/>
      <c r="I628" s="17"/>
      <c r="J628" s="18"/>
      <c r="K628" s="19"/>
      <c r="L628" s="16"/>
      <c r="M628" s="19"/>
      <c r="N628" s="20"/>
      <c r="O628" s="20"/>
      <c r="P628" s="20"/>
      <c r="R628" s="21"/>
    </row>
    <row r="629" spans="2:18" x14ac:dyDescent="0.25">
      <c r="B629" s="2">
        <v>6</v>
      </c>
      <c r="C629" s="3">
        <v>0.48299999999999998</v>
      </c>
      <c r="D629" s="3"/>
      <c r="E629" s="19">
        <f>(C628+C629)/2</f>
        <v>0.48599999999999999</v>
      </c>
      <c r="F629" s="16">
        <f>B629-B628</f>
        <v>6</v>
      </c>
      <c r="G629" s="19">
        <f>E629*F629</f>
        <v>2.9159999999999999</v>
      </c>
      <c r="H629" s="16"/>
      <c r="I629" s="21"/>
      <c r="J629" s="21"/>
      <c r="K629" s="19"/>
      <c r="L629" s="16"/>
      <c r="M629" s="19"/>
      <c r="N629" s="20"/>
      <c r="O629" s="20"/>
      <c r="P629" s="20"/>
      <c r="Q629" s="22"/>
      <c r="R629" s="21"/>
    </row>
    <row r="630" spans="2:18" x14ac:dyDescent="0.25">
      <c r="B630" s="2">
        <v>7</v>
      </c>
      <c r="C630" s="3">
        <v>1.9339999999999999</v>
      </c>
      <c r="D630" s="3" t="s">
        <v>36</v>
      </c>
      <c r="E630" s="19">
        <f t="shared" ref="E630:E642" si="214">(C629+C630)/2</f>
        <v>1.2084999999999999</v>
      </c>
      <c r="F630" s="16">
        <f t="shared" ref="F630:F642" si="215">B630-B629</f>
        <v>1</v>
      </c>
      <c r="G630" s="19">
        <f t="shared" ref="G630:G642" si="216">E630*F630</f>
        <v>1.2084999999999999</v>
      </c>
      <c r="H630" s="16"/>
      <c r="I630" s="21"/>
      <c r="J630" s="21"/>
      <c r="K630" s="19"/>
      <c r="L630" s="16"/>
      <c r="M630" s="19"/>
      <c r="N630" s="20"/>
      <c r="O630" s="20"/>
      <c r="P630" s="20"/>
      <c r="Q630" s="22"/>
      <c r="R630" s="21"/>
    </row>
    <row r="631" spans="2:18" x14ac:dyDescent="0.25">
      <c r="B631" s="2">
        <v>10</v>
      </c>
      <c r="C631" s="3">
        <v>1.9259999999999999</v>
      </c>
      <c r="D631" s="3" t="s">
        <v>17</v>
      </c>
      <c r="E631" s="19">
        <f t="shared" si="214"/>
        <v>1.93</v>
      </c>
      <c r="F631" s="16">
        <f t="shared" si="215"/>
        <v>3</v>
      </c>
      <c r="G631" s="19">
        <f t="shared" si="216"/>
        <v>5.79</v>
      </c>
      <c r="H631" s="16"/>
      <c r="I631" s="21"/>
      <c r="J631" s="21"/>
      <c r="K631" s="19"/>
      <c r="L631" s="16"/>
      <c r="M631" s="19"/>
      <c r="N631" s="20"/>
      <c r="O631" s="20"/>
      <c r="P631" s="20"/>
      <c r="Q631" s="22"/>
      <c r="R631" s="21"/>
    </row>
    <row r="632" spans="2:18" x14ac:dyDescent="0.25">
      <c r="B632" s="2">
        <v>12</v>
      </c>
      <c r="C632" s="3">
        <v>-0.16600000000000001</v>
      </c>
      <c r="D632" s="3"/>
      <c r="E632" s="19">
        <f t="shared" si="214"/>
        <v>0.88</v>
      </c>
      <c r="F632" s="16">
        <f t="shared" si="215"/>
        <v>2</v>
      </c>
      <c r="G632" s="19">
        <f t="shared" si="216"/>
        <v>1.76</v>
      </c>
      <c r="H632" s="16"/>
      <c r="I632" s="21"/>
      <c r="J632" s="21"/>
      <c r="K632" s="19"/>
      <c r="L632" s="16"/>
      <c r="M632" s="19"/>
      <c r="N632" s="20"/>
      <c r="O632" s="20"/>
      <c r="P632" s="20"/>
      <c r="Q632" s="22"/>
      <c r="R632" s="21"/>
    </row>
    <row r="633" spans="2:18" x14ac:dyDescent="0.25">
      <c r="B633" s="2">
        <v>14</v>
      </c>
      <c r="C633" s="3">
        <v>-0.41699999999999998</v>
      </c>
      <c r="D633" s="3"/>
      <c r="E633" s="19">
        <f t="shared" si="214"/>
        <v>-0.29149999999999998</v>
      </c>
      <c r="F633" s="16">
        <f t="shared" si="215"/>
        <v>2</v>
      </c>
      <c r="G633" s="19">
        <f t="shared" si="216"/>
        <v>-0.58299999999999996</v>
      </c>
      <c r="H633" s="16"/>
      <c r="I633" s="21"/>
      <c r="J633" s="21"/>
      <c r="K633" s="19"/>
      <c r="L633" s="16"/>
      <c r="M633" s="19"/>
      <c r="N633" s="20"/>
      <c r="O633" s="20"/>
      <c r="P633" s="20"/>
      <c r="Q633" s="22"/>
      <c r="R633" s="21"/>
    </row>
    <row r="634" spans="2:18" x14ac:dyDescent="0.25">
      <c r="B634" s="2">
        <v>16</v>
      </c>
      <c r="C634" s="3">
        <v>-0.65500000000000003</v>
      </c>
      <c r="D634" s="3"/>
      <c r="E634" s="19">
        <f t="shared" si="214"/>
        <v>-0.53600000000000003</v>
      </c>
      <c r="F634" s="16">
        <f t="shared" si="215"/>
        <v>2</v>
      </c>
      <c r="G634" s="19">
        <f t="shared" si="216"/>
        <v>-1.0720000000000001</v>
      </c>
      <c r="I634" s="21"/>
      <c r="J634" s="21"/>
      <c r="K634" s="19"/>
      <c r="L634" s="16"/>
      <c r="M634" s="19"/>
      <c r="N634" s="20"/>
      <c r="O634" s="20"/>
      <c r="P634" s="20"/>
      <c r="Q634" s="22"/>
      <c r="R634" s="21"/>
    </row>
    <row r="635" spans="2:18" x14ac:dyDescent="0.25">
      <c r="B635" s="2">
        <v>17</v>
      </c>
      <c r="C635" s="3">
        <v>-0.68600000000000005</v>
      </c>
      <c r="D635" s="3" t="s">
        <v>18</v>
      </c>
      <c r="E635" s="19">
        <f t="shared" si="214"/>
        <v>-0.6705000000000001</v>
      </c>
      <c r="F635" s="16">
        <f t="shared" si="215"/>
        <v>1</v>
      </c>
      <c r="G635" s="19">
        <f t="shared" si="216"/>
        <v>-0.6705000000000001</v>
      </c>
      <c r="I635" s="21"/>
      <c r="J635" s="21"/>
      <c r="K635" s="19"/>
      <c r="L635" s="16"/>
      <c r="M635" s="19"/>
      <c r="N635" s="20"/>
      <c r="O635" s="20"/>
      <c r="P635" s="20"/>
      <c r="Q635" s="22"/>
      <c r="R635" s="21"/>
    </row>
    <row r="636" spans="2:18" x14ac:dyDescent="0.25">
      <c r="B636" s="2">
        <v>18</v>
      </c>
      <c r="C636" s="3">
        <v>-0.63700000000000001</v>
      </c>
      <c r="D636" s="3"/>
      <c r="E636" s="19">
        <f t="shared" si="214"/>
        <v>-0.66149999999999998</v>
      </c>
      <c r="F636" s="16">
        <f t="shared" si="215"/>
        <v>1</v>
      </c>
      <c r="G636" s="19">
        <f t="shared" si="216"/>
        <v>-0.66149999999999998</v>
      </c>
      <c r="I636" s="21"/>
      <c r="J636" s="21"/>
      <c r="K636" s="19"/>
      <c r="L636" s="16"/>
      <c r="M636" s="19"/>
      <c r="N636" s="24"/>
      <c r="O636" s="24"/>
      <c r="P636" s="24"/>
      <c r="Q636" s="22"/>
      <c r="R636" s="21"/>
    </row>
    <row r="637" spans="2:18" x14ac:dyDescent="0.25">
      <c r="B637" s="2">
        <v>20</v>
      </c>
      <c r="C637" s="3">
        <v>-0.46600000000000003</v>
      </c>
      <c r="D637" s="3"/>
      <c r="E637" s="19">
        <f t="shared" si="214"/>
        <v>-0.55149999999999999</v>
      </c>
      <c r="F637" s="16">
        <f t="shared" si="215"/>
        <v>2</v>
      </c>
      <c r="G637" s="19">
        <f t="shared" si="216"/>
        <v>-1.103</v>
      </c>
      <c r="H637" s="16"/>
      <c r="I637" s="2">
        <v>0</v>
      </c>
      <c r="J637" s="3">
        <v>0.48899999999999999</v>
      </c>
      <c r="K637" s="19"/>
      <c r="L637" s="16"/>
      <c r="M637" s="19"/>
      <c r="N637" s="20"/>
      <c r="O637" s="20"/>
      <c r="P637" s="20"/>
      <c r="Q637" s="22"/>
      <c r="R637" s="21"/>
    </row>
    <row r="638" spans="2:18" x14ac:dyDescent="0.25">
      <c r="B638" s="2">
        <v>22</v>
      </c>
      <c r="C638" s="3">
        <v>-0.16700000000000001</v>
      </c>
      <c r="D638" s="3"/>
      <c r="E638" s="19">
        <f t="shared" si="214"/>
        <v>-0.3165</v>
      </c>
      <c r="F638" s="16">
        <f t="shared" si="215"/>
        <v>2</v>
      </c>
      <c r="G638" s="19">
        <f t="shared" si="216"/>
        <v>-0.63300000000000001</v>
      </c>
      <c r="H638" s="16"/>
      <c r="I638" s="2">
        <v>6</v>
      </c>
      <c r="J638" s="3">
        <v>0.48299999999999998</v>
      </c>
      <c r="K638" s="19">
        <f t="shared" ref="K638:K649" si="217">AVERAGE(J637,J638)</f>
        <v>0.48599999999999999</v>
      </c>
      <c r="L638" s="16">
        <f t="shared" ref="L638:L649" si="218">I638-I637</f>
        <v>6</v>
      </c>
      <c r="M638" s="19">
        <f t="shared" ref="M638:M649" si="219">L638*K638</f>
        <v>2.9159999999999999</v>
      </c>
      <c r="N638" s="24"/>
      <c r="O638" s="24"/>
      <c r="P638" s="24"/>
      <c r="Q638" s="22"/>
      <c r="R638" s="21"/>
    </row>
    <row r="639" spans="2:18" x14ac:dyDescent="0.25">
      <c r="B639" s="2">
        <v>24</v>
      </c>
      <c r="C639" s="3">
        <v>1.88</v>
      </c>
      <c r="D639" s="3" t="s">
        <v>19</v>
      </c>
      <c r="E639" s="19">
        <f t="shared" si="214"/>
        <v>0.85649999999999993</v>
      </c>
      <c r="F639" s="16">
        <f t="shared" si="215"/>
        <v>2</v>
      </c>
      <c r="G639" s="19">
        <f t="shared" si="216"/>
        <v>1.7129999999999999</v>
      </c>
      <c r="H639" s="16"/>
      <c r="I639" s="2">
        <v>7</v>
      </c>
      <c r="J639" s="3">
        <v>1.9339999999999999</v>
      </c>
      <c r="K639" s="19">
        <f t="shared" si="217"/>
        <v>1.2084999999999999</v>
      </c>
      <c r="L639" s="16">
        <f t="shared" si="218"/>
        <v>1</v>
      </c>
      <c r="M639" s="19">
        <f t="shared" si="219"/>
        <v>1.2084999999999999</v>
      </c>
      <c r="N639" s="24"/>
      <c r="O639" s="24"/>
      <c r="P639" s="24"/>
      <c r="Q639" s="22"/>
      <c r="R639" s="21"/>
    </row>
    <row r="640" spans="2:18" x14ac:dyDescent="0.25">
      <c r="B640" s="2">
        <v>25</v>
      </c>
      <c r="C640" s="3">
        <v>1.8839999999999999</v>
      </c>
      <c r="E640" s="19">
        <f t="shared" si="214"/>
        <v>1.8819999999999999</v>
      </c>
      <c r="F640" s="16">
        <f t="shared" si="215"/>
        <v>1</v>
      </c>
      <c r="G640" s="19">
        <f t="shared" si="216"/>
        <v>1.8819999999999999</v>
      </c>
      <c r="H640" s="16"/>
      <c r="I640" s="2">
        <v>10</v>
      </c>
      <c r="J640" s="3">
        <v>1.9259999999999999</v>
      </c>
      <c r="K640" s="19">
        <f t="shared" si="217"/>
        <v>1.93</v>
      </c>
      <c r="L640" s="16">
        <f t="shared" si="218"/>
        <v>3</v>
      </c>
      <c r="M640" s="19">
        <f t="shared" si="219"/>
        <v>5.79</v>
      </c>
      <c r="N640" s="20"/>
      <c r="O640" s="20"/>
      <c r="P640" s="20"/>
      <c r="R640" s="21"/>
    </row>
    <row r="641" spans="2:18" x14ac:dyDescent="0.25">
      <c r="B641" s="2">
        <v>30</v>
      </c>
      <c r="C641" s="3">
        <v>0.49399999999999999</v>
      </c>
      <c r="D641" s="3"/>
      <c r="E641" s="19">
        <f t="shared" si="214"/>
        <v>1.1890000000000001</v>
      </c>
      <c r="F641" s="16">
        <f t="shared" si="215"/>
        <v>5</v>
      </c>
      <c r="G641" s="19">
        <f t="shared" si="216"/>
        <v>5.9450000000000003</v>
      </c>
      <c r="H641" s="1"/>
      <c r="I641" s="2">
        <v>12</v>
      </c>
      <c r="J641" s="3">
        <v>-0.16600000000000001</v>
      </c>
      <c r="K641" s="19">
        <f t="shared" si="217"/>
        <v>0.88</v>
      </c>
      <c r="L641" s="16">
        <f t="shared" si="218"/>
        <v>2</v>
      </c>
      <c r="M641" s="19">
        <f t="shared" si="219"/>
        <v>1.76</v>
      </c>
      <c r="N641" s="20"/>
      <c r="O641" s="20"/>
      <c r="P641" s="20"/>
      <c r="R641" s="21"/>
    </row>
    <row r="642" spans="2:18" x14ac:dyDescent="0.25">
      <c r="B642" s="2">
        <v>35</v>
      </c>
      <c r="C642" s="3">
        <v>0.48899999999999999</v>
      </c>
      <c r="D642" s="3" t="s">
        <v>24</v>
      </c>
      <c r="E642" s="19">
        <f t="shared" si="214"/>
        <v>0.49149999999999999</v>
      </c>
      <c r="F642" s="16">
        <f t="shared" si="215"/>
        <v>5</v>
      </c>
      <c r="G642" s="19">
        <f t="shared" si="216"/>
        <v>2.4575</v>
      </c>
      <c r="H642" s="1"/>
      <c r="I642" s="2">
        <v>13</v>
      </c>
      <c r="J642" s="3">
        <v>-0.3</v>
      </c>
      <c r="K642" s="19">
        <f t="shared" si="217"/>
        <v>-0.23299999999999998</v>
      </c>
      <c r="L642" s="16">
        <f t="shared" si="218"/>
        <v>1</v>
      </c>
      <c r="M642" s="19">
        <f t="shared" si="219"/>
        <v>-0.23299999999999998</v>
      </c>
      <c r="N642" s="20"/>
      <c r="O642" s="20"/>
      <c r="P642" s="20"/>
      <c r="R642" s="21"/>
    </row>
    <row r="643" spans="2:18" x14ac:dyDescent="0.25">
      <c r="B643" s="17"/>
      <c r="C643" s="44"/>
      <c r="D643" s="44"/>
      <c r="E643" s="19"/>
      <c r="F643" s="16"/>
      <c r="G643" s="19"/>
      <c r="H643" s="1"/>
      <c r="I643" s="81">
        <f>I642+(J642-J643)*1.5</f>
        <v>14.8</v>
      </c>
      <c r="J643" s="82">
        <v>-1.5</v>
      </c>
      <c r="K643" s="19">
        <f t="shared" si="217"/>
        <v>-0.9</v>
      </c>
      <c r="L643" s="16">
        <f t="shared" si="218"/>
        <v>1.8000000000000007</v>
      </c>
      <c r="M643" s="19">
        <f t="shared" si="219"/>
        <v>-1.6200000000000008</v>
      </c>
      <c r="N643" s="20"/>
      <c r="O643" s="20"/>
      <c r="P643" s="20"/>
      <c r="R643" s="21"/>
    </row>
    <row r="644" spans="2:18" x14ac:dyDescent="0.25">
      <c r="B644" s="17"/>
      <c r="C644" s="44"/>
      <c r="D644" s="44"/>
      <c r="E644" s="19"/>
      <c r="F644" s="16"/>
      <c r="G644" s="19"/>
      <c r="H644" s="1"/>
      <c r="I644" s="86">
        <f>I643+1.5</f>
        <v>16.3</v>
      </c>
      <c r="J644" s="87">
        <f>J643</f>
        <v>-1.5</v>
      </c>
      <c r="K644" s="19">
        <f t="shared" si="217"/>
        <v>-1.5</v>
      </c>
      <c r="L644" s="16">
        <f t="shared" si="218"/>
        <v>1.5</v>
      </c>
      <c r="M644" s="19">
        <f t="shared" si="219"/>
        <v>-2.25</v>
      </c>
      <c r="O644" s="24"/>
      <c r="P644" s="24"/>
    </row>
    <row r="645" spans="2:18" x14ac:dyDescent="0.25">
      <c r="B645" s="17"/>
      <c r="C645" s="44"/>
      <c r="D645" s="44"/>
      <c r="E645" s="19"/>
      <c r="F645" s="16"/>
      <c r="G645" s="19"/>
      <c r="H645" s="1"/>
      <c r="I645" s="81">
        <f>I644+1.5</f>
        <v>17.8</v>
      </c>
      <c r="J645" s="82">
        <f>J643</f>
        <v>-1.5</v>
      </c>
      <c r="K645" s="19">
        <f t="shared" si="217"/>
        <v>-1.5</v>
      </c>
      <c r="L645" s="16">
        <f t="shared" si="218"/>
        <v>1.5</v>
      </c>
      <c r="M645" s="19">
        <f t="shared" si="219"/>
        <v>-2.25</v>
      </c>
      <c r="O645" s="14"/>
      <c r="P645" s="14"/>
    </row>
    <row r="646" spans="2:18" x14ac:dyDescent="0.25">
      <c r="B646" s="17"/>
      <c r="C646" s="44"/>
      <c r="D646" s="44"/>
      <c r="E646" s="19"/>
      <c r="F646" s="16"/>
      <c r="G646" s="19"/>
      <c r="I646" s="81">
        <f>I645+(J646-J645)*1.5</f>
        <v>19.3</v>
      </c>
      <c r="J646" s="85">
        <v>-0.5</v>
      </c>
      <c r="K646" s="19">
        <f t="shared" si="217"/>
        <v>-1</v>
      </c>
      <c r="L646" s="16">
        <f t="shared" si="218"/>
        <v>1.5</v>
      </c>
      <c r="M646" s="19">
        <f t="shared" si="219"/>
        <v>-1.5</v>
      </c>
      <c r="O646" s="14"/>
      <c r="P646" s="14"/>
    </row>
    <row r="647" spans="2:18" x14ac:dyDescent="0.25">
      <c r="B647" s="17"/>
      <c r="C647" s="44"/>
      <c r="D647" s="44"/>
      <c r="E647" s="19"/>
      <c r="F647" s="16"/>
      <c r="G647" s="19"/>
      <c r="I647" s="2">
        <v>20</v>
      </c>
      <c r="J647" s="3">
        <v>-0.46600000000000003</v>
      </c>
      <c r="K647" s="19">
        <f t="shared" si="217"/>
        <v>-0.48299999999999998</v>
      </c>
      <c r="L647" s="16">
        <f t="shared" si="218"/>
        <v>0.69999999999999929</v>
      </c>
      <c r="M647" s="19">
        <f t="shared" si="219"/>
        <v>-0.33809999999999962</v>
      </c>
      <c r="N647" s="14"/>
      <c r="O647" s="14"/>
      <c r="P647" s="14"/>
    </row>
    <row r="648" spans="2:18" x14ac:dyDescent="0.25">
      <c r="B648" s="17"/>
      <c r="C648" s="44"/>
      <c r="D648" s="44"/>
      <c r="E648" s="19"/>
      <c r="F648" s="16"/>
      <c r="G648" s="19"/>
      <c r="I648" s="2">
        <v>22</v>
      </c>
      <c r="J648" s="3">
        <v>-0.16700000000000001</v>
      </c>
      <c r="K648" s="19">
        <f t="shared" si="217"/>
        <v>-0.3165</v>
      </c>
      <c r="L648" s="16">
        <f t="shared" si="218"/>
        <v>2</v>
      </c>
      <c r="M648" s="19">
        <f t="shared" si="219"/>
        <v>-0.63300000000000001</v>
      </c>
      <c r="N648" s="14"/>
      <c r="O648" s="14"/>
      <c r="P648" s="14"/>
    </row>
    <row r="649" spans="2:18" x14ac:dyDescent="0.25">
      <c r="B649" s="17"/>
      <c r="C649" s="44"/>
      <c r="D649" s="44"/>
      <c r="E649" s="19"/>
      <c r="F649" s="16"/>
      <c r="G649" s="19"/>
      <c r="I649" s="2">
        <v>24</v>
      </c>
      <c r="J649" s="3">
        <v>1.88</v>
      </c>
      <c r="K649" s="19">
        <f t="shared" si="217"/>
        <v>0.85649999999999993</v>
      </c>
      <c r="L649" s="16">
        <f t="shared" si="218"/>
        <v>2</v>
      </c>
      <c r="M649" s="19">
        <f t="shared" si="219"/>
        <v>1.7129999999999999</v>
      </c>
      <c r="N649" s="14"/>
      <c r="O649" s="14"/>
      <c r="P649" s="14"/>
    </row>
    <row r="650" spans="2:18" x14ac:dyDescent="0.25">
      <c r="B650" s="17"/>
      <c r="C650" s="44"/>
      <c r="D650" s="44"/>
      <c r="E650" s="19"/>
      <c r="F650" s="16"/>
      <c r="G650" s="19"/>
      <c r="H650" s="19"/>
      <c r="I650" s="2">
        <v>25</v>
      </c>
      <c r="J650" s="3">
        <v>1.8839999999999999</v>
      </c>
      <c r="K650" s="19">
        <f t="shared" ref="K650:K652" si="220">AVERAGE(J649,J650)</f>
        <v>1.8819999999999999</v>
      </c>
      <c r="L650" s="16">
        <f t="shared" ref="L650:L652" si="221">I650-I649</f>
        <v>1</v>
      </c>
      <c r="M650" s="19">
        <f t="shared" ref="M650:M652" si="222">L650*K650</f>
        <v>1.8819999999999999</v>
      </c>
      <c r="N650" s="14"/>
      <c r="O650" s="14"/>
      <c r="P650" s="14"/>
    </row>
    <row r="651" spans="2:18" x14ac:dyDescent="0.25">
      <c r="B651" s="17"/>
      <c r="C651" s="44"/>
      <c r="D651" s="44"/>
      <c r="E651" s="19"/>
      <c r="F651" s="16"/>
      <c r="G651" s="19"/>
      <c r="H651" s="19"/>
      <c r="I651" s="2">
        <v>30</v>
      </c>
      <c r="J651" s="3">
        <v>0.49399999999999999</v>
      </c>
      <c r="K651" s="19">
        <f t="shared" si="220"/>
        <v>1.1890000000000001</v>
      </c>
      <c r="L651" s="16">
        <f t="shared" si="221"/>
        <v>5</v>
      </c>
      <c r="M651" s="19">
        <f t="shared" si="222"/>
        <v>5.9450000000000003</v>
      </c>
      <c r="N651" s="24"/>
      <c r="O651" s="14"/>
      <c r="P651" s="14"/>
    </row>
    <row r="652" spans="2:18" x14ac:dyDescent="0.25">
      <c r="B652" s="17"/>
      <c r="C652" s="44"/>
      <c r="D652" s="44"/>
      <c r="E652" s="19"/>
      <c r="F652" s="16"/>
      <c r="G652" s="19"/>
      <c r="H652" s="19"/>
      <c r="I652" s="2">
        <v>35</v>
      </c>
      <c r="J652" s="3">
        <v>0.48899999999999999</v>
      </c>
      <c r="K652" s="19">
        <f t="shared" si="220"/>
        <v>0.49149999999999999</v>
      </c>
      <c r="L652" s="16">
        <f t="shared" si="221"/>
        <v>5</v>
      </c>
      <c r="M652" s="19">
        <f t="shared" si="222"/>
        <v>2.4575</v>
      </c>
      <c r="N652" s="24"/>
      <c r="O652" s="14"/>
      <c r="P652" s="14"/>
    </row>
    <row r="653" spans="2:18" x14ac:dyDescent="0.25">
      <c r="B653" s="17"/>
      <c r="C653" s="44"/>
      <c r="D653" s="44"/>
      <c r="E653" s="19"/>
      <c r="F653" s="16"/>
      <c r="G653" s="19"/>
      <c r="H653" s="19"/>
      <c r="I653" s="17"/>
      <c r="J653" s="17"/>
      <c r="K653" s="19"/>
      <c r="L653" s="16"/>
      <c r="M653" s="19"/>
      <c r="N653" s="24"/>
      <c r="O653" s="14"/>
      <c r="P653" s="14"/>
    </row>
    <row r="654" spans="2:18" x14ac:dyDescent="0.25">
      <c r="B654" s="17"/>
      <c r="C654" s="44"/>
      <c r="D654" s="44"/>
      <c r="E654" s="19"/>
      <c r="F654" s="16"/>
      <c r="G654" s="19"/>
      <c r="H654" s="19"/>
      <c r="I654" s="17"/>
      <c r="J654" s="17"/>
      <c r="K654" s="19"/>
      <c r="L654" s="16"/>
      <c r="M654" s="19"/>
      <c r="N654" s="24"/>
      <c r="O654" s="14"/>
      <c r="P654" s="14"/>
    </row>
    <row r="655" spans="2:18" x14ac:dyDescent="0.25">
      <c r="B655" s="17"/>
      <c r="C655" s="44"/>
      <c r="D655" s="44"/>
      <c r="E655" s="19"/>
      <c r="F655" s="16"/>
      <c r="G655" s="19"/>
      <c r="H655" s="19"/>
      <c r="I655" s="17"/>
      <c r="J655" s="17"/>
      <c r="K655" s="19"/>
      <c r="L655" s="16"/>
      <c r="M655" s="19"/>
      <c r="N655" s="24"/>
      <c r="O655" s="14"/>
      <c r="P655" s="14"/>
    </row>
    <row r="656" spans="2:18" x14ac:dyDescent="0.25">
      <c r="B656" s="17"/>
      <c r="C656" s="44"/>
      <c r="D656" s="44"/>
      <c r="E656" s="19"/>
      <c r="F656" s="16"/>
      <c r="G656" s="19"/>
      <c r="H656" s="19"/>
      <c r="I656" s="17"/>
      <c r="J656" s="17"/>
      <c r="K656" s="19"/>
      <c r="L656" s="16"/>
      <c r="M656" s="19"/>
      <c r="N656" s="24"/>
      <c r="O656" s="14"/>
      <c r="P656" s="14"/>
    </row>
    <row r="657" spans="2:18" x14ac:dyDescent="0.25">
      <c r="B657" s="17"/>
      <c r="C657" s="44"/>
      <c r="D657" s="44"/>
      <c r="E657" s="19"/>
      <c r="F657" s="16"/>
      <c r="G657" s="19"/>
      <c r="H657" s="19"/>
      <c r="I657" s="17"/>
      <c r="J657" s="17"/>
      <c r="K657" s="19"/>
      <c r="L657" s="16"/>
      <c r="M657" s="19"/>
      <c r="N657" s="24"/>
      <c r="O657" s="14"/>
      <c r="P657" s="14"/>
    </row>
    <row r="658" spans="2:18" x14ac:dyDescent="0.25">
      <c r="B658" s="17"/>
      <c r="C658" s="44"/>
      <c r="D658" s="44"/>
      <c r="E658" s="19"/>
      <c r="F658" s="16"/>
      <c r="G658" s="19"/>
      <c r="H658" s="19"/>
      <c r="I658" s="17"/>
      <c r="J658" s="17"/>
      <c r="K658" s="19"/>
      <c r="L658" s="16"/>
      <c r="M658" s="19"/>
      <c r="N658" s="20"/>
      <c r="O658" s="20"/>
      <c r="P658" s="20"/>
      <c r="R658" s="21"/>
    </row>
    <row r="659" spans="2:18" ht="15" x14ac:dyDescent="0.25">
      <c r="B659" s="17"/>
      <c r="C659" s="44"/>
      <c r="D659" s="44"/>
      <c r="E659" s="19"/>
      <c r="F659" s="16">
        <f>SUM(F629:F658)</f>
        <v>35</v>
      </c>
      <c r="G659" s="19">
        <f>SUM(G629:G658)</f>
        <v>18.949000000000002</v>
      </c>
      <c r="H659" s="19"/>
      <c r="I659" s="19"/>
      <c r="J659" s="13"/>
      <c r="K659" s="13"/>
      <c r="L659" s="16">
        <f>SUM(L630:L658)</f>
        <v>35</v>
      </c>
      <c r="M659" s="16">
        <f>SUM(M630:M658)</f>
        <v>14.847899999999999</v>
      </c>
      <c r="N659" s="20"/>
      <c r="O659" s="20"/>
      <c r="P659" s="20"/>
      <c r="R659" s="21"/>
    </row>
    <row r="660" spans="2:18" x14ac:dyDescent="0.25">
      <c r="B660" s="17"/>
      <c r="C660" s="44"/>
      <c r="D660" s="44"/>
      <c r="E660" s="19"/>
      <c r="F660" s="16"/>
      <c r="G660" s="19"/>
      <c r="H660" s="16" t="s">
        <v>10</v>
      </c>
      <c r="I660" s="16"/>
      <c r="J660" s="16">
        <f>G659</f>
        <v>18.949000000000002</v>
      </c>
      <c r="K660" s="19" t="s">
        <v>11</v>
      </c>
      <c r="L660" s="16">
        <f>M659</f>
        <v>14.847899999999999</v>
      </c>
      <c r="M660" s="19">
        <f>J660-L660</f>
        <v>4.1011000000000024</v>
      </c>
      <c r="N660" s="20"/>
      <c r="O660" s="20"/>
      <c r="P660" s="20"/>
      <c r="R660" s="21"/>
    </row>
    <row r="662" spans="2:18" ht="15" x14ac:dyDescent="0.25">
      <c r="B662" s="1" t="s">
        <v>7</v>
      </c>
      <c r="C662" s="1"/>
      <c r="D662" s="152">
        <v>2.1</v>
      </c>
      <c r="E662" s="152"/>
      <c r="J662" s="13"/>
      <c r="K662" s="13"/>
      <c r="L662" s="13"/>
      <c r="M662" s="13"/>
      <c r="N662" s="14"/>
      <c r="O662" s="14"/>
      <c r="P662" s="14"/>
    </row>
    <row r="663" spans="2:18" x14ac:dyDescent="0.25">
      <c r="B663" s="150" t="s">
        <v>8</v>
      </c>
      <c r="C663" s="150"/>
      <c r="D663" s="150"/>
      <c r="E663" s="150"/>
      <c r="F663" s="150"/>
      <c r="G663" s="150"/>
      <c r="H663" s="5" t="s">
        <v>5</v>
      </c>
      <c r="I663" s="150" t="s">
        <v>9</v>
      </c>
      <c r="J663" s="150"/>
      <c r="K663" s="150"/>
      <c r="L663" s="150"/>
      <c r="M663" s="150"/>
      <c r="N663" s="15"/>
      <c r="O663" s="15"/>
      <c r="P663" s="20">
        <f>I678-I676</f>
        <v>-25</v>
      </c>
    </row>
    <row r="664" spans="2:18" x14ac:dyDescent="0.25">
      <c r="B664" s="2">
        <v>0</v>
      </c>
      <c r="C664" s="3">
        <v>1.929</v>
      </c>
      <c r="D664" s="3" t="s">
        <v>36</v>
      </c>
      <c r="E664" s="16"/>
      <c r="F664" s="16"/>
      <c r="G664" s="16"/>
      <c r="H664" s="16"/>
      <c r="I664" s="17"/>
      <c r="J664" s="18"/>
      <c r="K664" s="19"/>
      <c r="L664" s="16"/>
      <c r="M664" s="19"/>
      <c r="N664" s="20"/>
      <c r="O664" s="20"/>
      <c r="P664" s="20"/>
      <c r="R664" s="21"/>
    </row>
    <row r="665" spans="2:18" x14ac:dyDescent="0.25">
      <c r="B665" s="2">
        <v>3</v>
      </c>
      <c r="C665" s="3">
        <v>1.9179999999999999</v>
      </c>
      <c r="D665" s="3"/>
      <c r="E665" s="19">
        <f>(C664+C665)/2</f>
        <v>1.9235</v>
      </c>
      <c r="F665" s="16">
        <f>B665-B664</f>
        <v>3</v>
      </c>
      <c r="G665" s="19">
        <f>E665*F665</f>
        <v>5.7705000000000002</v>
      </c>
      <c r="H665" s="16"/>
      <c r="I665" s="21"/>
      <c r="J665" s="21"/>
      <c r="K665" s="19"/>
      <c r="L665" s="16"/>
      <c r="M665" s="19"/>
      <c r="N665" s="20"/>
      <c r="O665" s="20"/>
      <c r="P665" s="20"/>
      <c r="Q665" s="22"/>
      <c r="R665" s="21"/>
    </row>
    <row r="666" spans="2:18" x14ac:dyDescent="0.25">
      <c r="B666" s="2">
        <v>4</v>
      </c>
      <c r="C666" s="3">
        <v>1.125</v>
      </c>
      <c r="E666" s="19">
        <f t="shared" ref="E666:E677" si="223">(C665+C666)/2</f>
        <v>1.5215000000000001</v>
      </c>
      <c r="F666" s="16">
        <f t="shared" ref="F666:F677" si="224">B666-B665</f>
        <v>1</v>
      </c>
      <c r="G666" s="19">
        <f t="shared" ref="G666:G677" si="225">E666*F666</f>
        <v>1.5215000000000001</v>
      </c>
      <c r="H666" s="16"/>
      <c r="I666" s="2">
        <v>0</v>
      </c>
      <c r="J666" s="3">
        <v>1.929</v>
      </c>
      <c r="K666" s="19"/>
      <c r="L666" s="16"/>
      <c r="M666" s="19"/>
      <c r="N666" s="20"/>
      <c r="O666" s="20"/>
      <c r="P666" s="20"/>
      <c r="Q666" s="22"/>
      <c r="R666" s="21"/>
    </row>
    <row r="667" spans="2:18" x14ac:dyDescent="0.25">
      <c r="B667" s="2">
        <v>5</v>
      </c>
      <c r="C667" s="3">
        <v>1.119</v>
      </c>
      <c r="D667" s="3" t="s">
        <v>17</v>
      </c>
      <c r="E667" s="19">
        <f t="shared" si="223"/>
        <v>1.1219999999999999</v>
      </c>
      <c r="F667" s="16">
        <f t="shared" si="224"/>
        <v>1</v>
      </c>
      <c r="G667" s="19">
        <f t="shared" si="225"/>
        <v>1.1219999999999999</v>
      </c>
      <c r="H667" s="16"/>
      <c r="I667" s="2">
        <v>3</v>
      </c>
      <c r="J667" s="3">
        <v>1.9179999999999999</v>
      </c>
      <c r="K667" s="19">
        <f t="shared" ref="K667:K672" si="226">AVERAGE(J666,J667)</f>
        <v>1.9235</v>
      </c>
      <c r="L667" s="16">
        <f t="shared" ref="L667:L672" si="227">I667-I666</f>
        <v>3</v>
      </c>
      <c r="M667" s="19">
        <f t="shared" ref="M667:M672" si="228">L667*K667</f>
        <v>5.7705000000000002</v>
      </c>
      <c r="N667" s="20"/>
      <c r="O667" s="20"/>
      <c r="P667" s="20"/>
      <c r="Q667" s="22"/>
      <c r="R667" s="21"/>
    </row>
    <row r="668" spans="2:18" x14ac:dyDescent="0.25">
      <c r="B668" s="2">
        <v>7</v>
      </c>
      <c r="C668" s="3">
        <v>0.17799999999999999</v>
      </c>
      <c r="D668" s="3"/>
      <c r="E668" s="19">
        <f t="shared" si="223"/>
        <v>0.64849999999999997</v>
      </c>
      <c r="F668" s="16">
        <f t="shared" si="224"/>
        <v>2</v>
      </c>
      <c r="G668" s="19">
        <f t="shared" si="225"/>
        <v>1.2969999999999999</v>
      </c>
      <c r="H668" s="16"/>
      <c r="I668" s="2">
        <v>4</v>
      </c>
      <c r="J668" s="3">
        <v>1.125</v>
      </c>
      <c r="K668" s="19">
        <f t="shared" si="226"/>
        <v>1.5215000000000001</v>
      </c>
      <c r="L668" s="16">
        <f t="shared" si="227"/>
        <v>1</v>
      </c>
      <c r="M668" s="19">
        <f t="shared" si="228"/>
        <v>1.5215000000000001</v>
      </c>
      <c r="N668" s="20"/>
      <c r="O668" s="20"/>
      <c r="P668" s="20"/>
      <c r="Q668" s="22"/>
      <c r="R668" s="21"/>
    </row>
    <row r="669" spans="2:18" x14ac:dyDescent="0.25">
      <c r="B669" s="2">
        <v>8</v>
      </c>
      <c r="C669" s="3">
        <v>-0.187</v>
      </c>
      <c r="D669" s="3"/>
      <c r="E669" s="19">
        <f t="shared" si="223"/>
        <v>-4.500000000000004E-3</v>
      </c>
      <c r="F669" s="16">
        <f t="shared" si="224"/>
        <v>1</v>
      </c>
      <c r="G669" s="19">
        <f t="shared" si="225"/>
        <v>-4.500000000000004E-3</v>
      </c>
      <c r="H669" s="16"/>
      <c r="I669" s="2">
        <v>5</v>
      </c>
      <c r="J669" s="3">
        <v>1.119</v>
      </c>
      <c r="K669" s="19">
        <f t="shared" si="226"/>
        <v>1.1219999999999999</v>
      </c>
      <c r="L669" s="16">
        <f t="shared" si="227"/>
        <v>1</v>
      </c>
      <c r="M669" s="19">
        <f t="shared" si="228"/>
        <v>1.1219999999999999</v>
      </c>
      <c r="N669" s="20"/>
      <c r="O669" s="20"/>
      <c r="P669" s="20"/>
      <c r="Q669" s="22"/>
      <c r="R669" s="21"/>
    </row>
    <row r="670" spans="2:18" x14ac:dyDescent="0.25">
      <c r="B670" s="2">
        <v>9</v>
      </c>
      <c r="C670" s="3">
        <v>-0.35099999999999998</v>
      </c>
      <c r="E670" s="19">
        <f t="shared" si="223"/>
        <v>-0.26900000000000002</v>
      </c>
      <c r="F670" s="16">
        <f t="shared" si="224"/>
        <v>1</v>
      </c>
      <c r="G670" s="19">
        <f t="shared" si="225"/>
        <v>-0.26900000000000002</v>
      </c>
      <c r="I670" s="81">
        <f>I669+(J669-J670)*1.5</f>
        <v>8.9284999999999997</v>
      </c>
      <c r="J670" s="82">
        <v>-1.5</v>
      </c>
      <c r="K670" s="19">
        <f t="shared" si="226"/>
        <v>-0.1905</v>
      </c>
      <c r="L670" s="16">
        <f t="shared" si="227"/>
        <v>3.9284999999999997</v>
      </c>
      <c r="M670" s="19">
        <f t="shared" si="228"/>
        <v>-0.74837924999999994</v>
      </c>
      <c r="N670" s="20"/>
      <c r="O670" s="20"/>
      <c r="P670" s="20"/>
      <c r="Q670" s="22"/>
      <c r="R670" s="21"/>
    </row>
    <row r="671" spans="2:18" x14ac:dyDescent="0.25">
      <c r="B671" s="2">
        <v>10</v>
      </c>
      <c r="C671" s="3">
        <v>-0.38100000000000001</v>
      </c>
      <c r="D671" s="3" t="s">
        <v>18</v>
      </c>
      <c r="E671" s="19">
        <f t="shared" si="223"/>
        <v>-0.36599999999999999</v>
      </c>
      <c r="F671" s="16">
        <f t="shared" si="224"/>
        <v>1</v>
      </c>
      <c r="G671" s="19">
        <f t="shared" si="225"/>
        <v>-0.36599999999999999</v>
      </c>
      <c r="I671" s="86">
        <f>I670+1.5</f>
        <v>10.4285</v>
      </c>
      <c r="J671" s="87">
        <f>J670</f>
        <v>-1.5</v>
      </c>
      <c r="K671" s="19">
        <f t="shared" si="226"/>
        <v>-1.5</v>
      </c>
      <c r="L671" s="16">
        <f t="shared" si="227"/>
        <v>1.5</v>
      </c>
      <c r="M671" s="19">
        <f t="shared" si="228"/>
        <v>-2.25</v>
      </c>
      <c r="N671" s="20"/>
      <c r="O671" s="20"/>
      <c r="P671" s="20"/>
      <c r="Q671" s="22"/>
      <c r="R671" s="21"/>
    </row>
    <row r="672" spans="2:18" x14ac:dyDescent="0.25">
      <c r="B672" s="2">
        <v>11</v>
      </c>
      <c r="C672" s="3">
        <v>-0.32200000000000001</v>
      </c>
      <c r="D672" s="3"/>
      <c r="E672" s="19">
        <f t="shared" si="223"/>
        <v>-0.35150000000000003</v>
      </c>
      <c r="F672" s="16">
        <f t="shared" si="224"/>
        <v>1</v>
      </c>
      <c r="G672" s="19">
        <f t="shared" si="225"/>
        <v>-0.35150000000000003</v>
      </c>
      <c r="I672" s="81">
        <f>I671+1.5</f>
        <v>11.9285</v>
      </c>
      <c r="J672" s="82">
        <f>J670</f>
        <v>-1.5</v>
      </c>
      <c r="K672" s="19">
        <f t="shared" si="226"/>
        <v>-1.5</v>
      </c>
      <c r="L672" s="16">
        <f t="shared" si="227"/>
        <v>1.5</v>
      </c>
      <c r="M672" s="19">
        <f t="shared" si="228"/>
        <v>-2.25</v>
      </c>
      <c r="N672" s="24"/>
      <c r="O672" s="24"/>
      <c r="P672" s="24"/>
      <c r="Q672" s="22"/>
      <c r="R672" s="21"/>
    </row>
    <row r="673" spans="2:18" x14ac:dyDescent="0.25">
      <c r="B673" s="2">
        <v>12</v>
      </c>
      <c r="C673" s="3">
        <v>-3.5999999999999997E-2</v>
      </c>
      <c r="D673" s="3"/>
      <c r="E673" s="19">
        <f t="shared" si="223"/>
        <v>-0.17899999999999999</v>
      </c>
      <c r="F673" s="16">
        <f t="shared" si="224"/>
        <v>1</v>
      </c>
      <c r="G673" s="19">
        <f t="shared" si="225"/>
        <v>-0.17899999999999999</v>
      </c>
      <c r="H673" s="16"/>
      <c r="I673" s="81">
        <f>I672+(J673-J672)*1.5</f>
        <v>13.4285</v>
      </c>
      <c r="J673" s="85">
        <v>-0.5</v>
      </c>
      <c r="K673" s="19">
        <f t="shared" ref="K673:K676" si="229">AVERAGE(J672,J673)</f>
        <v>-1</v>
      </c>
      <c r="L673" s="16">
        <f t="shared" ref="L673:L676" si="230">I673-I672</f>
        <v>1.5</v>
      </c>
      <c r="M673" s="19">
        <f t="shared" ref="M673:M676" si="231">L673*K673</f>
        <v>-1.5</v>
      </c>
      <c r="N673" s="20"/>
      <c r="O673" s="20"/>
      <c r="P673" s="20"/>
      <c r="Q673" s="22"/>
      <c r="R673" s="21"/>
    </row>
    <row r="674" spans="2:18" x14ac:dyDescent="0.25">
      <c r="B674" s="2">
        <v>13</v>
      </c>
      <c r="C674" s="3">
        <v>0.27400000000000002</v>
      </c>
      <c r="E674" s="19">
        <f t="shared" si="223"/>
        <v>0.11900000000000001</v>
      </c>
      <c r="F674" s="16">
        <f t="shared" si="224"/>
        <v>1</v>
      </c>
      <c r="G674" s="19">
        <f t="shared" si="225"/>
        <v>0.11900000000000001</v>
      </c>
      <c r="H674" s="16"/>
      <c r="I674" s="2">
        <v>15</v>
      </c>
      <c r="J674" s="3">
        <v>0.33600000000000002</v>
      </c>
      <c r="K674" s="19">
        <f t="shared" si="229"/>
        <v>-8.199999999999999E-2</v>
      </c>
      <c r="L674" s="16">
        <f t="shared" si="230"/>
        <v>1.5715000000000003</v>
      </c>
      <c r="M674" s="19">
        <f t="shared" si="231"/>
        <v>-0.12886300000000001</v>
      </c>
      <c r="N674" s="24"/>
      <c r="O674" s="24"/>
      <c r="P674" s="24"/>
      <c r="Q674" s="22"/>
      <c r="R674" s="21"/>
    </row>
    <row r="675" spans="2:18" x14ac:dyDescent="0.25">
      <c r="B675" s="2">
        <v>15</v>
      </c>
      <c r="C675" s="3">
        <v>0.33600000000000002</v>
      </c>
      <c r="D675" s="3" t="s">
        <v>19</v>
      </c>
      <c r="E675" s="19">
        <f t="shared" si="223"/>
        <v>0.30500000000000005</v>
      </c>
      <c r="F675" s="16">
        <f t="shared" si="224"/>
        <v>2</v>
      </c>
      <c r="G675" s="19">
        <f t="shared" si="225"/>
        <v>0.6100000000000001</v>
      </c>
      <c r="H675" s="16"/>
      <c r="I675" s="2">
        <v>20</v>
      </c>
      <c r="J675" s="3">
        <v>0.33900000000000002</v>
      </c>
      <c r="K675" s="19">
        <f t="shared" si="229"/>
        <v>0.33750000000000002</v>
      </c>
      <c r="L675" s="16">
        <f t="shared" si="230"/>
        <v>5</v>
      </c>
      <c r="M675" s="19">
        <f t="shared" si="231"/>
        <v>1.6875</v>
      </c>
      <c r="N675" s="24"/>
      <c r="O675" s="24"/>
      <c r="P675" s="24"/>
      <c r="Q675" s="22"/>
      <c r="R675" s="21"/>
    </row>
    <row r="676" spans="2:18" x14ac:dyDescent="0.25">
      <c r="B676" s="2">
        <v>20</v>
      </c>
      <c r="C676" s="3">
        <v>0.33900000000000002</v>
      </c>
      <c r="D676" s="3"/>
      <c r="E676" s="19">
        <f t="shared" si="223"/>
        <v>0.33750000000000002</v>
      </c>
      <c r="F676" s="16">
        <f t="shared" si="224"/>
        <v>5</v>
      </c>
      <c r="G676" s="19">
        <f t="shared" si="225"/>
        <v>1.6875</v>
      </c>
      <c r="H676" s="16"/>
      <c r="I676" s="2">
        <v>25</v>
      </c>
      <c r="J676" s="3">
        <v>0.34899999999999998</v>
      </c>
      <c r="K676" s="19">
        <f t="shared" si="229"/>
        <v>0.34399999999999997</v>
      </c>
      <c r="L676" s="16">
        <f t="shared" si="230"/>
        <v>5</v>
      </c>
      <c r="M676" s="19">
        <f t="shared" si="231"/>
        <v>1.7199999999999998</v>
      </c>
      <c r="N676" s="20"/>
      <c r="O676" s="20"/>
      <c r="P676" s="20"/>
      <c r="R676" s="21"/>
    </row>
    <row r="677" spans="2:18" x14ac:dyDescent="0.25">
      <c r="B677" s="2">
        <v>25</v>
      </c>
      <c r="C677" s="3">
        <v>0.34899999999999998</v>
      </c>
      <c r="D677" s="3" t="s">
        <v>24</v>
      </c>
      <c r="E677" s="19">
        <f t="shared" si="223"/>
        <v>0.34399999999999997</v>
      </c>
      <c r="F677" s="16">
        <f t="shared" si="224"/>
        <v>5</v>
      </c>
      <c r="G677" s="19">
        <f t="shared" si="225"/>
        <v>1.7199999999999998</v>
      </c>
      <c r="H677" s="1"/>
      <c r="I677" s="33"/>
      <c r="J677" s="21"/>
      <c r="K677" s="19"/>
      <c r="L677" s="16"/>
      <c r="M677" s="19"/>
      <c r="N677" s="20"/>
      <c r="O677" s="20"/>
      <c r="P677" s="20"/>
      <c r="R677" s="21"/>
    </row>
    <row r="678" spans="2:18" x14ac:dyDescent="0.25">
      <c r="B678" s="2"/>
      <c r="C678" s="3"/>
      <c r="D678" s="3"/>
      <c r="E678" s="19"/>
      <c r="F678" s="16"/>
      <c r="G678" s="19"/>
      <c r="H678" s="1"/>
      <c r="I678" s="34"/>
      <c r="J678" s="16"/>
      <c r="K678" s="19"/>
      <c r="L678" s="16"/>
      <c r="M678" s="19"/>
      <c r="N678" s="20"/>
      <c r="O678" s="20"/>
      <c r="P678" s="20"/>
      <c r="R678" s="21"/>
    </row>
    <row r="679" spans="2:18" x14ac:dyDescent="0.25">
      <c r="B679" s="17"/>
      <c r="C679" s="44"/>
      <c r="D679" s="44"/>
      <c r="E679" s="19"/>
      <c r="F679" s="16"/>
      <c r="G679" s="19"/>
      <c r="H679" s="1"/>
      <c r="I679" s="16"/>
      <c r="J679" s="16"/>
      <c r="K679" s="19"/>
      <c r="L679" s="16"/>
      <c r="M679" s="19"/>
      <c r="N679" s="20"/>
      <c r="O679" s="20"/>
      <c r="P679" s="20"/>
      <c r="R679" s="21"/>
    </row>
    <row r="680" spans="2:18" x14ac:dyDescent="0.25">
      <c r="B680" s="17"/>
      <c r="C680" s="44"/>
      <c r="D680" s="44"/>
      <c r="E680" s="19"/>
      <c r="F680" s="16"/>
      <c r="G680" s="19"/>
      <c r="H680" s="1"/>
      <c r="I680" s="2"/>
      <c r="J680" s="28"/>
      <c r="K680" s="19"/>
      <c r="L680" s="16"/>
      <c r="M680" s="19"/>
      <c r="O680" s="24"/>
      <c r="P680" s="24"/>
    </row>
    <row r="681" spans="2:18" x14ac:dyDescent="0.25">
      <c r="B681" s="17"/>
      <c r="C681" s="44"/>
      <c r="D681" s="44"/>
      <c r="E681" s="19"/>
      <c r="F681" s="16"/>
      <c r="G681" s="19"/>
      <c r="H681" s="1"/>
      <c r="I681" s="17"/>
      <c r="J681" s="17"/>
      <c r="K681" s="19"/>
      <c r="L681" s="16"/>
      <c r="M681" s="19"/>
      <c r="O681" s="14"/>
      <c r="P681" s="14"/>
    </row>
    <row r="682" spans="2:18" x14ac:dyDescent="0.25">
      <c r="B682" s="17"/>
      <c r="C682" s="44"/>
      <c r="D682" s="44"/>
      <c r="E682" s="19"/>
      <c r="F682" s="16"/>
      <c r="G682" s="19"/>
      <c r="I682" s="17"/>
      <c r="J682" s="17"/>
      <c r="K682" s="19"/>
      <c r="L682" s="16"/>
      <c r="M682" s="19"/>
      <c r="O682" s="14"/>
      <c r="P682" s="14"/>
    </row>
    <row r="683" spans="2:18" x14ac:dyDescent="0.25">
      <c r="B683" s="17"/>
      <c r="C683" s="44"/>
      <c r="D683" s="44"/>
      <c r="E683" s="19"/>
      <c r="F683" s="16"/>
      <c r="G683" s="19"/>
      <c r="I683" s="17"/>
      <c r="J683" s="17"/>
      <c r="K683" s="19"/>
      <c r="L683" s="16"/>
      <c r="M683" s="19"/>
      <c r="N683" s="14"/>
      <c r="O683" s="14"/>
      <c r="P683" s="14"/>
    </row>
    <row r="684" spans="2:18" x14ac:dyDescent="0.25">
      <c r="B684" s="17"/>
      <c r="C684" s="44"/>
      <c r="D684" s="44"/>
      <c r="E684" s="19"/>
      <c r="F684" s="16"/>
      <c r="G684" s="19"/>
      <c r="I684" s="17"/>
      <c r="J684" s="17"/>
      <c r="K684" s="19"/>
      <c r="L684" s="16"/>
      <c r="M684" s="19"/>
      <c r="N684" s="14"/>
      <c r="O684" s="14"/>
      <c r="P684" s="14"/>
    </row>
    <row r="685" spans="2:18" x14ac:dyDescent="0.25">
      <c r="B685" s="17"/>
      <c r="C685" s="44"/>
      <c r="D685" s="44"/>
      <c r="E685" s="19"/>
      <c r="F685" s="16"/>
      <c r="G685" s="19"/>
      <c r="I685" s="17"/>
      <c r="J685" s="17"/>
      <c r="K685" s="19"/>
      <c r="L685" s="16"/>
      <c r="M685" s="19"/>
      <c r="N685" s="14"/>
      <c r="O685" s="14"/>
      <c r="P685" s="14"/>
    </row>
    <row r="686" spans="2:18" x14ac:dyDescent="0.25">
      <c r="B686" s="17"/>
      <c r="C686" s="44"/>
      <c r="D686" s="44"/>
      <c r="E686" s="19"/>
      <c r="F686" s="16"/>
      <c r="G686" s="19"/>
      <c r="H686" s="19"/>
      <c r="I686" s="17"/>
      <c r="J686" s="17"/>
      <c r="K686" s="19"/>
      <c r="L686" s="16"/>
      <c r="M686" s="19"/>
      <c r="N686" s="14"/>
      <c r="O686" s="14"/>
      <c r="P686" s="14"/>
    </row>
    <row r="687" spans="2:18" x14ac:dyDescent="0.25">
      <c r="B687" s="17"/>
      <c r="C687" s="44"/>
      <c r="D687" s="44"/>
      <c r="E687" s="19"/>
      <c r="F687" s="16"/>
      <c r="G687" s="19"/>
      <c r="H687" s="19"/>
      <c r="I687" s="17"/>
      <c r="J687" s="17"/>
      <c r="K687" s="19"/>
      <c r="L687" s="16"/>
      <c r="M687" s="19"/>
      <c r="N687" s="24"/>
      <c r="O687" s="14"/>
      <c r="P687" s="14"/>
    </row>
    <row r="688" spans="2:18" x14ac:dyDescent="0.25">
      <c r="B688" s="17"/>
      <c r="C688" s="44"/>
      <c r="D688" s="44"/>
      <c r="E688" s="19"/>
      <c r="F688" s="16"/>
      <c r="G688" s="19"/>
      <c r="H688" s="19"/>
      <c r="I688" s="17"/>
      <c r="J688" s="17"/>
      <c r="K688" s="19"/>
      <c r="L688" s="16"/>
      <c r="M688" s="19"/>
      <c r="N688" s="20"/>
      <c r="O688" s="20"/>
      <c r="P688" s="20"/>
      <c r="R688" s="21"/>
    </row>
    <row r="689" spans="1:18" ht="15" x14ac:dyDescent="0.25">
      <c r="B689" s="17"/>
      <c r="C689" s="44"/>
      <c r="D689" s="44"/>
      <c r="E689" s="19"/>
      <c r="F689" s="16">
        <f>SUM(F665:F688)</f>
        <v>25</v>
      </c>
      <c r="G689" s="19">
        <f>SUM(G665:G688)</f>
        <v>12.677499999999998</v>
      </c>
      <c r="H689" s="19"/>
      <c r="I689" s="19"/>
      <c r="J689" s="13"/>
      <c r="K689" s="13"/>
      <c r="L689" s="16">
        <f>SUM(L666:L688)</f>
        <v>25</v>
      </c>
      <c r="M689" s="16">
        <f>SUM(M666:M688)</f>
        <v>4.9442577499999993</v>
      </c>
      <c r="N689" s="20"/>
      <c r="O689" s="20"/>
      <c r="P689" s="20"/>
      <c r="R689" s="21"/>
    </row>
    <row r="690" spans="1:18" x14ac:dyDescent="0.25">
      <c r="B690" s="17"/>
      <c r="C690" s="44"/>
      <c r="D690" s="44"/>
      <c r="E690" s="19"/>
      <c r="F690" s="16"/>
      <c r="G690" s="19"/>
      <c r="H690" s="16" t="s">
        <v>10</v>
      </c>
      <c r="I690" s="16"/>
      <c r="J690" s="16">
        <f>G689</f>
        <v>12.677499999999998</v>
      </c>
      <c r="K690" s="19" t="s">
        <v>11</v>
      </c>
      <c r="L690" s="16">
        <f>M689</f>
        <v>4.9442577499999993</v>
      </c>
      <c r="M690" s="19">
        <f>J690-L690</f>
        <v>7.7332422499999991</v>
      </c>
      <c r="N690" s="20"/>
      <c r="O690" s="20"/>
      <c r="P690" s="20"/>
      <c r="R690" s="21"/>
    </row>
    <row r="692" spans="1:18" ht="15" x14ac:dyDescent="0.25">
      <c r="B692" s="1" t="s">
        <v>7</v>
      </c>
      <c r="C692" s="1"/>
      <c r="D692" s="152">
        <v>2.2000000000000002</v>
      </c>
      <c r="E692" s="152"/>
      <c r="J692" s="13"/>
      <c r="K692" s="13"/>
      <c r="L692" s="13"/>
      <c r="M692" s="13"/>
      <c r="N692" s="14"/>
      <c r="O692" s="14"/>
      <c r="P692" s="14"/>
    </row>
    <row r="693" spans="1:18" x14ac:dyDescent="0.25">
      <c r="A693" s="55"/>
      <c r="B693" s="147" t="s">
        <v>8</v>
      </c>
      <c r="C693" s="147"/>
      <c r="D693" s="147"/>
      <c r="E693" s="147"/>
      <c r="F693" s="147"/>
      <c r="G693" s="147"/>
      <c r="H693" s="55" t="s">
        <v>5</v>
      </c>
      <c r="I693" s="147" t="s">
        <v>9</v>
      </c>
      <c r="J693" s="147"/>
      <c r="K693" s="147"/>
      <c r="L693" s="147"/>
      <c r="M693" s="147"/>
      <c r="N693" s="15"/>
      <c r="O693" s="15"/>
      <c r="P693" s="20">
        <f>I708-I706</f>
        <v>-25</v>
      </c>
    </row>
    <row r="694" spans="1:18" x14ac:dyDescent="0.25">
      <c r="A694" s="55"/>
      <c r="B694" s="56">
        <v>0</v>
      </c>
      <c r="C694" s="57">
        <v>2.1680000000000001</v>
      </c>
      <c r="D694" s="57" t="s">
        <v>36</v>
      </c>
      <c r="E694" s="56"/>
      <c r="F694" s="56"/>
      <c r="G694" s="56"/>
      <c r="H694" s="56"/>
      <c r="I694" s="58"/>
      <c r="J694" s="59"/>
      <c r="K694" s="57"/>
      <c r="L694" s="56"/>
      <c r="M694" s="57"/>
      <c r="N694" s="47"/>
      <c r="O694" s="47"/>
      <c r="P694" s="47"/>
      <c r="Q694" s="48"/>
      <c r="R694" s="21"/>
    </row>
    <row r="695" spans="1:18" x14ac:dyDescent="0.25">
      <c r="A695" s="55"/>
      <c r="B695" s="56">
        <v>3</v>
      </c>
      <c r="C695" s="57">
        <v>2.173</v>
      </c>
      <c r="D695" s="57"/>
      <c r="E695" s="57">
        <f>(C694+C695)/2</f>
        <v>2.1705000000000001</v>
      </c>
      <c r="F695" s="56">
        <f>B695-B694</f>
        <v>3</v>
      </c>
      <c r="G695" s="57">
        <f>E695*F695</f>
        <v>6.5114999999999998</v>
      </c>
      <c r="H695" s="56"/>
      <c r="I695" s="54"/>
      <c r="J695" s="54"/>
      <c r="K695" s="57"/>
      <c r="L695" s="56"/>
      <c r="M695" s="57"/>
      <c r="N695" s="47"/>
      <c r="O695" s="47"/>
      <c r="P695" s="47"/>
      <c r="Q695" s="49"/>
      <c r="R695" s="21"/>
    </row>
    <row r="696" spans="1:18" x14ac:dyDescent="0.25">
      <c r="A696" s="55"/>
      <c r="B696" s="56">
        <v>5</v>
      </c>
      <c r="C696" s="57">
        <v>-0.32700000000000001</v>
      </c>
      <c r="D696" s="57" t="s">
        <v>17</v>
      </c>
      <c r="E696" s="57">
        <f t="shared" ref="E696:E705" si="232">(C695+C696)/2</f>
        <v>0.92300000000000004</v>
      </c>
      <c r="F696" s="56">
        <f t="shared" ref="F696:F705" si="233">B696-B695</f>
        <v>2</v>
      </c>
      <c r="G696" s="57">
        <f t="shared" ref="G696:G705" si="234">E696*F696</f>
        <v>1.8460000000000001</v>
      </c>
      <c r="H696" s="56"/>
      <c r="I696" s="54"/>
      <c r="J696" s="54"/>
      <c r="K696" s="57"/>
      <c r="L696" s="56"/>
      <c r="M696" s="57"/>
      <c r="N696" s="47"/>
      <c r="O696" s="47"/>
      <c r="P696" s="47"/>
      <c r="Q696" s="49"/>
      <c r="R696" s="21"/>
    </row>
    <row r="697" spans="1:18" x14ac:dyDescent="0.25">
      <c r="A697" s="55"/>
      <c r="B697" s="56">
        <v>6</v>
      </c>
      <c r="C697" s="57">
        <v>-0.47799999999999998</v>
      </c>
      <c r="D697" s="57"/>
      <c r="E697" s="57">
        <f t="shared" si="232"/>
        <v>-0.40249999999999997</v>
      </c>
      <c r="F697" s="56">
        <f t="shared" si="233"/>
        <v>1</v>
      </c>
      <c r="G697" s="57">
        <f t="shared" si="234"/>
        <v>-0.40249999999999997</v>
      </c>
      <c r="H697" s="56"/>
      <c r="I697" s="54"/>
      <c r="J697" s="54"/>
      <c r="K697" s="57"/>
      <c r="L697" s="56"/>
      <c r="M697" s="57"/>
      <c r="N697" s="47"/>
      <c r="O697" s="47"/>
      <c r="P697" s="47"/>
      <c r="Q697" s="49"/>
      <c r="R697" s="21"/>
    </row>
    <row r="698" spans="1:18" x14ac:dyDescent="0.25">
      <c r="A698" s="55"/>
      <c r="B698" s="56">
        <v>7</v>
      </c>
      <c r="C698" s="57">
        <v>-0.76200000000000001</v>
      </c>
      <c r="D698" s="57"/>
      <c r="E698" s="57">
        <f t="shared" si="232"/>
        <v>-0.62</v>
      </c>
      <c r="F698" s="56">
        <f t="shared" si="233"/>
        <v>1</v>
      </c>
      <c r="G698" s="57">
        <f t="shared" si="234"/>
        <v>-0.62</v>
      </c>
      <c r="H698" s="56"/>
      <c r="I698" s="56">
        <v>0</v>
      </c>
      <c r="J698" s="57">
        <v>2.1680000000000001</v>
      </c>
      <c r="K698" s="57"/>
      <c r="L698" s="56"/>
      <c r="M698" s="57"/>
      <c r="N698" s="47"/>
      <c r="O698" s="47"/>
      <c r="P698" s="47"/>
      <c r="Q698" s="49"/>
      <c r="R698" s="21"/>
    </row>
    <row r="699" spans="1:18" x14ac:dyDescent="0.25">
      <c r="A699" s="55"/>
      <c r="B699" s="56">
        <v>8</v>
      </c>
      <c r="C699" s="57">
        <v>-0.75700000000000001</v>
      </c>
      <c r="D699" s="57"/>
      <c r="E699" s="57">
        <f t="shared" si="232"/>
        <v>-0.75950000000000006</v>
      </c>
      <c r="F699" s="56">
        <f t="shared" si="233"/>
        <v>1</v>
      </c>
      <c r="G699" s="57">
        <f t="shared" si="234"/>
        <v>-0.75950000000000006</v>
      </c>
      <c r="H699" s="56"/>
      <c r="I699" s="56">
        <v>3</v>
      </c>
      <c r="J699" s="57">
        <v>2.173</v>
      </c>
      <c r="K699" s="57">
        <f t="shared" ref="K699:K706" si="235">AVERAGE(J698,J699)</f>
        <v>2.1705000000000001</v>
      </c>
      <c r="L699" s="56">
        <f t="shared" ref="L699:L706" si="236">I699-I698</f>
        <v>3</v>
      </c>
      <c r="M699" s="57">
        <f t="shared" ref="M699:M706" si="237">L699*K699</f>
        <v>6.5114999999999998</v>
      </c>
      <c r="N699" s="47"/>
      <c r="O699" s="47"/>
      <c r="P699" s="47"/>
      <c r="Q699" s="49"/>
      <c r="R699" s="21"/>
    </row>
    <row r="700" spans="1:18" x14ac:dyDescent="0.25">
      <c r="A700" s="55"/>
      <c r="B700" s="56">
        <v>9</v>
      </c>
      <c r="C700" s="57">
        <v>-0.69699999999999995</v>
      </c>
      <c r="D700" s="57" t="s">
        <v>18</v>
      </c>
      <c r="E700" s="57">
        <f t="shared" si="232"/>
        <v>-0.72699999999999998</v>
      </c>
      <c r="F700" s="56">
        <f t="shared" si="233"/>
        <v>1</v>
      </c>
      <c r="G700" s="57">
        <f t="shared" si="234"/>
        <v>-0.72699999999999998</v>
      </c>
      <c r="H700" s="55"/>
      <c r="I700" s="56">
        <v>5</v>
      </c>
      <c r="J700" s="57">
        <v>-0.32700000000000001</v>
      </c>
      <c r="K700" s="57">
        <f t="shared" si="235"/>
        <v>0.92300000000000004</v>
      </c>
      <c r="L700" s="56">
        <f t="shared" si="236"/>
        <v>2</v>
      </c>
      <c r="M700" s="57">
        <f t="shared" si="237"/>
        <v>1.8460000000000001</v>
      </c>
      <c r="N700" s="47"/>
      <c r="O700" s="47"/>
      <c r="P700" s="47"/>
      <c r="Q700" s="49"/>
      <c r="R700" s="21"/>
    </row>
    <row r="701" spans="1:18" x14ac:dyDescent="0.25">
      <c r="A701" s="55"/>
      <c r="B701" s="56">
        <v>10</v>
      </c>
      <c r="C701" s="57">
        <v>-0.47899999999999998</v>
      </c>
      <c r="D701" s="57"/>
      <c r="E701" s="57">
        <f t="shared" si="232"/>
        <v>-0.58799999999999997</v>
      </c>
      <c r="F701" s="56">
        <f t="shared" si="233"/>
        <v>1</v>
      </c>
      <c r="G701" s="57">
        <f t="shared" si="234"/>
        <v>-0.58799999999999997</v>
      </c>
      <c r="H701" s="55"/>
      <c r="I701" s="81">
        <f>I700+(J700-J701)*1.5</f>
        <v>6.7595000000000001</v>
      </c>
      <c r="J701" s="82">
        <v>-1.5</v>
      </c>
      <c r="K701" s="57">
        <f t="shared" si="235"/>
        <v>-0.91349999999999998</v>
      </c>
      <c r="L701" s="56">
        <f t="shared" si="236"/>
        <v>1.7595000000000001</v>
      </c>
      <c r="M701" s="57">
        <f t="shared" si="237"/>
        <v>-1.60730325</v>
      </c>
      <c r="N701" s="47"/>
      <c r="O701" s="47"/>
      <c r="P701" s="47"/>
      <c r="Q701" s="49"/>
      <c r="R701" s="21"/>
    </row>
    <row r="702" spans="1:18" x14ac:dyDescent="0.25">
      <c r="A702" s="55"/>
      <c r="B702" s="56">
        <v>11</v>
      </c>
      <c r="C702" s="57">
        <v>-0.27800000000000002</v>
      </c>
      <c r="D702" s="57"/>
      <c r="E702" s="57">
        <f t="shared" si="232"/>
        <v>-0.3785</v>
      </c>
      <c r="F702" s="56">
        <f t="shared" si="233"/>
        <v>1</v>
      </c>
      <c r="G702" s="57">
        <f t="shared" si="234"/>
        <v>-0.3785</v>
      </c>
      <c r="H702" s="55"/>
      <c r="I702" s="86">
        <f>I701+1.5</f>
        <v>8.2594999999999992</v>
      </c>
      <c r="J702" s="87">
        <f>J701</f>
        <v>-1.5</v>
      </c>
      <c r="K702" s="57">
        <f t="shared" si="235"/>
        <v>-1.5</v>
      </c>
      <c r="L702" s="56">
        <f t="shared" si="236"/>
        <v>1.4999999999999991</v>
      </c>
      <c r="M702" s="57">
        <f t="shared" si="237"/>
        <v>-2.2499999999999987</v>
      </c>
      <c r="N702" s="50"/>
      <c r="O702" s="50"/>
      <c r="P702" s="50"/>
      <c r="Q702" s="49"/>
      <c r="R702" s="21"/>
    </row>
    <row r="703" spans="1:18" x14ac:dyDescent="0.25">
      <c r="A703" s="55"/>
      <c r="B703" s="56">
        <v>12</v>
      </c>
      <c r="C703" s="57">
        <v>0.373</v>
      </c>
      <c r="D703" s="57" t="s">
        <v>19</v>
      </c>
      <c r="E703" s="57">
        <f t="shared" si="232"/>
        <v>4.7499999999999987E-2</v>
      </c>
      <c r="F703" s="56">
        <f t="shared" si="233"/>
        <v>1</v>
      </c>
      <c r="G703" s="57">
        <f t="shared" si="234"/>
        <v>4.7499999999999987E-2</v>
      </c>
      <c r="H703" s="56"/>
      <c r="I703" s="81">
        <f>I702+1.5</f>
        <v>9.7594999999999992</v>
      </c>
      <c r="J703" s="82">
        <f>J701</f>
        <v>-1.5</v>
      </c>
      <c r="K703" s="57">
        <f t="shared" si="235"/>
        <v>-1.5</v>
      </c>
      <c r="L703" s="56">
        <f t="shared" si="236"/>
        <v>1.5</v>
      </c>
      <c r="M703" s="57">
        <f t="shared" si="237"/>
        <v>-2.25</v>
      </c>
      <c r="N703" s="47"/>
      <c r="O703" s="47"/>
      <c r="P703" s="47"/>
      <c r="Q703" s="49"/>
      <c r="R703" s="21"/>
    </row>
    <row r="704" spans="1:18" x14ac:dyDescent="0.25">
      <c r="A704" s="55"/>
      <c r="B704" s="56">
        <v>20</v>
      </c>
      <c r="C704" s="57">
        <v>0.378</v>
      </c>
      <c r="E704" s="57">
        <f t="shared" si="232"/>
        <v>0.3755</v>
      </c>
      <c r="F704" s="56">
        <f t="shared" si="233"/>
        <v>8</v>
      </c>
      <c r="G704" s="57">
        <f t="shared" si="234"/>
        <v>3.004</v>
      </c>
      <c r="H704" s="56"/>
      <c r="I704" s="81">
        <f>I703+(J704-J703)*1.5</f>
        <v>12.576499999999999</v>
      </c>
      <c r="J704" s="85">
        <v>0.378</v>
      </c>
      <c r="K704" s="57">
        <f t="shared" si="235"/>
        <v>-0.56099999999999994</v>
      </c>
      <c r="L704" s="56">
        <f t="shared" si="236"/>
        <v>2.8170000000000002</v>
      </c>
      <c r="M704" s="57">
        <f t="shared" si="237"/>
        <v>-1.5803369999999999</v>
      </c>
      <c r="N704" s="50"/>
      <c r="O704" s="50"/>
      <c r="P704" s="50"/>
      <c r="Q704" s="49"/>
      <c r="R704" s="21"/>
    </row>
    <row r="705" spans="1:18" x14ac:dyDescent="0.25">
      <c r="A705" s="55"/>
      <c r="B705" s="56">
        <v>25</v>
      </c>
      <c r="C705" s="57">
        <v>0.38300000000000001</v>
      </c>
      <c r="D705" s="57" t="s">
        <v>24</v>
      </c>
      <c r="E705" s="57">
        <f t="shared" si="232"/>
        <v>0.3805</v>
      </c>
      <c r="F705" s="56">
        <f t="shared" si="233"/>
        <v>5</v>
      </c>
      <c r="G705" s="57">
        <f t="shared" si="234"/>
        <v>1.9025000000000001</v>
      </c>
      <c r="H705" s="56"/>
      <c r="I705" s="56">
        <v>20</v>
      </c>
      <c r="J705" s="57">
        <v>0.378</v>
      </c>
      <c r="K705" s="57">
        <f t="shared" si="235"/>
        <v>0.378</v>
      </c>
      <c r="L705" s="56">
        <f t="shared" si="236"/>
        <v>7.4235000000000007</v>
      </c>
      <c r="M705" s="57">
        <f t="shared" si="237"/>
        <v>2.8060830000000001</v>
      </c>
      <c r="N705" s="50"/>
      <c r="O705" s="50"/>
      <c r="P705" s="50"/>
      <c r="Q705" s="49"/>
      <c r="R705" s="21"/>
    </row>
    <row r="706" spans="1:18" x14ac:dyDescent="0.25">
      <c r="A706" s="55"/>
      <c r="B706" s="56"/>
      <c r="C706" s="57"/>
      <c r="D706" s="57"/>
      <c r="E706" s="57"/>
      <c r="F706" s="56"/>
      <c r="G706" s="57"/>
      <c r="H706" s="56"/>
      <c r="I706" s="56">
        <v>25</v>
      </c>
      <c r="J706" s="57">
        <v>0.38300000000000001</v>
      </c>
      <c r="K706" s="57">
        <f t="shared" si="235"/>
        <v>0.3805</v>
      </c>
      <c r="L706" s="56">
        <f t="shared" si="236"/>
        <v>5</v>
      </c>
      <c r="M706" s="57">
        <f t="shared" si="237"/>
        <v>1.9025000000000001</v>
      </c>
      <c r="N706" s="47"/>
      <c r="O706" s="47"/>
      <c r="P706" s="47"/>
      <c r="Q706" s="48"/>
      <c r="R706" s="21"/>
    </row>
    <row r="707" spans="1:18" x14ac:dyDescent="0.25">
      <c r="A707" s="55"/>
      <c r="B707" s="56"/>
      <c r="C707" s="57"/>
      <c r="D707" s="57"/>
      <c r="E707" s="57"/>
      <c r="F707" s="56"/>
      <c r="G707" s="57"/>
      <c r="H707" s="60"/>
      <c r="I707" s="56"/>
      <c r="J707" s="56"/>
      <c r="K707" s="57"/>
      <c r="L707" s="56"/>
      <c r="M707" s="57"/>
      <c r="N707" s="47"/>
      <c r="O707" s="47"/>
      <c r="P707" s="47"/>
      <c r="Q707" s="48"/>
      <c r="R707" s="21"/>
    </row>
    <row r="708" spans="1:18" x14ac:dyDescent="0.25">
      <c r="A708" s="55"/>
      <c r="B708" s="56"/>
      <c r="C708" s="57"/>
      <c r="D708" s="57"/>
      <c r="E708" s="57"/>
      <c r="F708" s="56"/>
      <c r="G708" s="57"/>
      <c r="H708" s="60"/>
      <c r="I708" s="56"/>
      <c r="J708" s="57"/>
      <c r="K708" s="57"/>
      <c r="L708" s="56"/>
      <c r="M708" s="57"/>
      <c r="N708" s="47"/>
      <c r="O708" s="47"/>
      <c r="P708" s="47"/>
      <c r="Q708" s="48"/>
      <c r="R708" s="21"/>
    </row>
    <row r="709" spans="1:18" x14ac:dyDescent="0.25">
      <c r="A709" s="55"/>
      <c r="B709" s="58"/>
      <c r="C709" s="61"/>
      <c r="D709" s="61"/>
      <c r="E709" s="57"/>
      <c r="F709" s="56"/>
      <c r="G709" s="57"/>
      <c r="H709" s="60"/>
      <c r="I709" s="56"/>
      <c r="J709" s="56"/>
      <c r="K709" s="57"/>
      <c r="L709" s="56"/>
      <c r="M709" s="57"/>
      <c r="N709" s="47"/>
      <c r="O709" s="47"/>
      <c r="P709" s="47"/>
      <c r="Q709" s="48"/>
      <c r="R709" s="21"/>
    </row>
    <row r="710" spans="1:18" x14ac:dyDescent="0.25">
      <c r="A710" s="55"/>
      <c r="B710" s="58"/>
      <c r="C710" s="61"/>
      <c r="D710" s="61"/>
      <c r="E710" s="57"/>
      <c r="F710" s="56"/>
      <c r="G710" s="57"/>
      <c r="H710" s="60"/>
      <c r="I710" s="56"/>
      <c r="J710" s="62"/>
      <c r="K710" s="57"/>
      <c r="L710" s="56"/>
      <c r="M710" s="57"/>
      <c r="N710" s="48"/>
      <c r="O710" s="50"/>
      <c r="P710" s="50"/>
      <c r="Q710" s="48"/>
    </row>
    <row r="711" spans="1:18" x14ac:dyDescent="0.25">
      <c r="A711" s="55"/>
      <c r="B711" s="58"/>
      <c r="C711" s="61"/>
      <c r="D711" s="61"/>
      <c r="E711" s="57"/>
      <c r="F711" s="56"/>
      <c r="G711" s="57"/>
      <c r="H711" s="60"/>
      <c r="I711" s="58"/>
      <c r="J711" s="58"/>
      <c r="K711" s="57"/>
      <c r="L711" s="56"/>
      <c r="M711" s="57"/>
      <c r="N711" s="48"/>
      <c r="O711" s="51"/>
      <c r="P711" s="51"/>
      <c r="Q711" s="48"/>
    </row>
    <row r="712" spans="1:18" x14ac:dyDescent="0.25">
      <c r="A712" s="55"/>
      <c r="B712" s="58"/>
      <c r="C712" s="61"/>
      <c r="D712" s="61"/>
      <c r="E712" s="57"/>
      <c r="F712" s="56"/>
      <c r="G712" s="57"/>
      <c r="H712" s="55"/>
      <c r="I712" s="58"/>
      <c r="J712" s="58"/>
      <c r="K712" s="57"/>
      <c r="L712" s="56"/>
      <c r="M712" s="57"/>
      <c r="N712" s="48"/>
      <c r="O712" s="51"/>
      <c r="P712" s="51"/>
      <c r="Q712" s="48"/>
    </row>
    <row r="713" spans="1:18" x14ac:dyDescent="0.25">
      <c r="A713" s="55"/>
      <c r="B713" s="58"/>
      <c r="C713" s="61"/>
      <c r="D713" s="61"/>
      <c r="E713" s="57"/>
      <c r="F713" s="56"/>
      <c r="G713" s="57"/>
      <c r="H713" s="55"/>
      <c r="I713" s="58"/>
      <c r="J713" s="58"/>
      <c r="K713" s="57"/>
      <c r="L713" s="56"/>
      <c r="M713" s="57"/>
      <c r="N713" s="51"/>
      <c r="O713" s="51"/>
      <c r="P713" s="51"/>
      <c r="Q713" s="48"/>
    </row>
    <row r="714" spans="1:18" x14ac:dyDescent="0.25">
      <c r="A714" s="55"/>
      <c r="B714" s="58"/>
      <c r="C714" s="61"/>
      <c r="D714" s="61"/>
      <c r="E714" s="57"/>
      <c r="F714" s="56"/>
      <c r="G714" s="57"/>
      <c r="H714" s="55"/>
      <c r="I714" s="58"/>
      <c r="J714" s="58"/>
      <c r="K714" s="57"/>
      <c r="L714" s="56"/>
      <c r="M714" s="57"/>
      <c r="N714" s="51"/>
      <c r="O714" s="51"/>
      <c r="P714" s="51"/>
      <c r="Q714" s="48"/>
    </row>
    <row r="715" spans="1:18" x14ac:dyDescent="0.25">
      <c r="A715" s="55"/>
      <c r="B715" s="58"/>
      <c r="C715" s="61"/>
      <c r="D715" s="61"/>
      <c r="E715" s="57"/>
      <c r="F715" s="56"/>
      <c r="G715" s="57"/>
      <c r="H715" s="55"/>
      <c r="I715" s="58"/>
      <c r="J715" s="58"/>
      <c r="K715" s="57"/>
      <c r="L715" s="56"/>
      <c r="M715" s="57"/>
      <c r="N715" s="51"/>
      <c r="O715" s="51"/>
      <c r="P715" s="51"/>
      <c r="Q715" s="48"/>
    </row>
    <row r="716" spans="1:18" x14ac:dyDescent="0.25">
      <c r="A716" s="55"/>
      <c r="B716" s="58"/>
      <c r="C716" s="61"/>
      <c r="D716" s="61"/>
      <c r="E716" s="57"/>
      <c r="F716" s="56"/>
      <c r="G716" s="57"/>
      <c r="H716" s="57"/>
      <c r="I716" s="58"/>
      <c r="J716" s="58"/>
      <c r="K716" s="57"/>
      <c r="L716" s="56"/>
      <c r="M716" s="57"/>
      <c r="N716" s="51"/>
      <c r="O716" s="51"/>
      <c r="P716" s="51"/>
      <c r="Q716" s="48"/>
    </row>
    <row r="717" spans="1:18" x14ac:dyDescent="0.25">
      <c r="A717" s="55"/>
      <c r="B717" s="58"/>
      <c r="C717" s="61"/>
      <c r="D717" s="61"/>
      <c r="E717" s="57"/>
      <c r="F717" s="56"/>
      <c r="G717" s="57"/>
      <c r="H717" s="57"/>
      <c r="I717" s="58"/>
      <c r="J717" s="58"/>
      <c r="K717" s="57"/>
      <c r="L717" s="56"/>
      <c r="M717" s="57"/>
      <c r="N717" s="50"/>
      <c r="O717" s="51"/>
      <c r="P717" s="51"/>
      <c r="Q717" s="48"/>
    </row>
    <row r="718" spans="1:18" x14ac:dyDescent="0.25">
      <c r="A718" s="55"/>
      <c r="B718" s="58"/>
      <c r="C718" s="61"/>
      <c r="D718" s="61"/>
      <c r="E718" s="57"/>
      <c r="F718" s="56"/>
      <c r="G718" s="57"/>
      <c r="H718" s="57"/>
      <c r="I718" s="58"/>
      <c r="J718" s="58"/>
      <c r="K718" s="57"/>
      <c r="L718" s="56"/>
      <c r="M718" s="57"/>
      <c r="N718" s="47"/>
      <c r="O718" s="47"/>
      <c r="P718" s="47"/>
      <c r="Q718" s="48"/>
      <c r="R718" s="21"/>
    </row>
    <row r="719" spans="1:18" ht="15" x14ac:dyDescent="0.25">
      <c r="A719" s="55"/>
      <c r="B719" s="58"/>
      <c r="C719" s="61"/>
      <c r="D719" s="61"/>
      <c r="E719" s="57"/>
      <c r="F719" s="56">
        <f>SUM(F695:F718)</f>
        <v>25</v>
      </c>
      <c r="G719" s="57">
        <f>SUM(G695:G718)</f>
        <v>9.8360000000000003</v>
      </c>
      <c r="H719" s="57"/>
      <c r="I719" s="57"/>
      <c r="J719" s="63"/>
      <c r="K719" s="63"/>
      <c r="L719" s="56">
        <f>SUM(L696:L718)</f>
        <v>25</v>
      </c>
      <c r="M719" s="56">
        <f>SUM(M696:M718)</f>
        <v>5.3784427500000005</v>
      </c>
      <c r="N719" s="47"/>
      <c r="O719" s="47"/>
      <c r="P719" s="47"/>
      <c r="Q719" s="48"/>
      <c r="R719" s="21"/>
    </row>
    <row r="720" spans="1:18" x14ac:dyDescent="0.25">
      <c r="A720" s="55"/>
      <c r="B720" s="58"/>
      <c r="C720" s="61"/>
      <c r="D720" s="61"/>
      <c r="E720" s="57"/>
      <c r="F720" s="56"/>
      <c r="G720" s="57"/>
      <c r="H720" s="56" t="s">
        <v>10</v>
      </c>
      <c r="I720" s="56"/>
      <c r="J720" s="56">
        <f>G719</f>
        <v>9.8360000000000003</v>
      </c>
      <c r="K720" s="57" t="s">
        <v>11</v>
      </c>
      <c r="L720" s="56">
        <f>M719</f>
        <v>5.3784427500000005</v>
      </c>
      <c r="M720" s="57">
        <f>J720-L720</f>
        <v>4.4575572499999998</v>
      </c>
      <c r="N720" s="47"/>
      <c r="O720" s="47"/>
      <c r="P720" s="47"/>
      <c r="Q720" s="48"/>
      <c r="R720" s="21"/>
    </row>
    <row r="721" spans="1:18" x14ac:dyDescent="0.25">
      <c r="A721" s="55"/>
      <c r="B721" s="64"/>
      <c r="C721" s="65"/>
      <c r="D721" s="65"/>
      <c r="E721" s="55"/>
      <c r="F721" s="55"/>
      <c r="G721" s="55"/>
      <c r="H721" s="55"/>
      <c r="I721" s="55"/>
      <c r="J721" s="66"/>
      <c r="K721" s="55"/>
      <c r="L721" s="55"/>
      <c r="M721" s="55"/>
      <c r="N721" s="48"/>
      <c r="O721" s="48"/>
      <c r="P721" s="48"/>
      <c r="Q721" s="48"/>
    </row>
    <row r="722" spans="1:18" ht="15" x14ac:dyDescent="0.25">
      <c r="A722" s="55"/>
      <c r="B722" s="60" t="s">
        <v>7</v>
      </c>
      <c r="C722" s="60"/>
      <c r="D722" s="146">
        <v>2.2999999999999998</v>
      </c>
      <c r="E722" s="146"/>
      <c r="J722" s="63"/>
      <c r="K722" s="63"/>
      <c r="L722" s="63"/>
      <c r="M722" s="63"/>
      <c r="N722" s="68"/>
      <c r="O722" s="68"/>
      <c r="P722" s="68"/>
      <c r="Q722" s="48"/>
    </row>
    <row r="723" spans="1:18" x14ac:dyDescent="0.25">
      <c r="A723" s="55"/>
      <c r="B723" s="147" t="s">
        <v>8</v>
      </c>
      <c r="C723" s="147"/>
      <c r="D723" s="147"/>
      <c r="E723" s="147"/>
      <c r="F723" s="147"/>
      <c r="G723" s="147"/>
      <c r="H723" s="55" t="s">
        <v>5</v>
      </c>
      <c r="I723" s="147" t="s">
        <v>9</v>
      </c>
      <c r="J723" s="147"/>
      <c r="K723" s="147"/>
      <c r="L723" s="147"/>
      <c r="M723" s="147"/>
      <c r="N723" s="69"/>
      <c r="O723" s="69"/>
      <c r="P723" s="70">
        <f>I738-I736</f>
        <v>11</v>
      </c>
      <c r="Q723" s="48"/>
    </row>
    <row r="724" spans="1:18" x14ac:dyDescent="0.25">
      <c r="A724" s="55"/>
      <c r="B724" s="56">
        <v>0</v>
      </c>
      <c r="C724" s="57">
        <v>2.1179999999999999</v>
      </c>
      <c r="D724" s="57" t="s">
        <v>36</v>
      </c>
      <c r="E724" s="56"/>
      <c r="F724" s="56"/>
      <c r="G724" s="56"/>
      <c r="H724" s="56"/>
      <c r="I724" s="58"/>
      <c r="J724" s="59"/>
      <c r="K724" s="57"/>
      <c r="L724" s="56"/>
      <c r="M724" s="57"/>
      <c r="N724" s="70"/>
      <c r="O724" s="70"/>
      <c r="P724" s="70"/>
      <c r="Q724" s="48"/>
      <c r="R724" s="21"/>
    </row>
    <row r="725" spans="1:18" x14ac:dyDescent="0.25">
      <c r="A725" s="55"/>
      <c r="B725" s="56">
        <v>4</v>
      </c>
      <c r="C725" s="57">
        <v>2.1230000000000002</v>
      </c>
      <c r="D725" s="57" t="s">
        <v>17</v>
      </c>
      <c r="E725" s="57">
        <f>(C724+C725)/2</f>
        <v>2.1204999999999998</v>
      </c>
      <c r="F725" s="56">
        <f>B725-B724</f>
        <v>4</v>
      </c>
      <c r="G725" s="57">
        <f>E725*F725</f>
        <v>8.4819999999999993</v>
      </c>
      <c r="H725" s="56"/>
      <c r="I725" s="54"/>
      <c r="J725" s="54"/>
      <c r="K725" s="57"/>
      <c r="L725" s="56"/>
      <c r="M725" s="57"/>
      <c r="N725" s="70"/>
      <c r="O725" s="70"/>
      <c r="P725" s="70"/>
      <c r="Q725" s="49"/>
      <c r="R725" s="21"/>
    </row>
    <row r="726" spans="1:18" x14ac:dyDescent="0.25">
      <c r="A726" s="55"/>
      <c r="B726" s="56">
        <v>6</v>
      </c>
      <c r="C726" s="57">
        <v>-0.33200000000000002</v>
      </c>
      <c r="D726" s="57"/>
      <c r="E726" s="57">
        <f t="shared" ref="E726:E735" si="238">(C725+C726)/2</f>
        <v>0.89550000000000007</v>
      </c>
      <c r="F726" s="56">
        <f t="shared" ref="F726:F735" si="239">B726-B725</f>
        <v>2</v>
      </c>
      <c r="G726" s="57">
        <f t="shared" ref="G726:G735" si="240">E726*F726</f>
        <v>1.7910000000000001</v>
      </c>
      <c r="H726" s="56"/>
      <c r="I726" s="54"/>
      <c r="J726" s="54"/>
      <c r="K726" s="57"/>
      <c r="L726" s="56"/>
      <c r="M726" s="57"/>
      <c r="N726" s="70"/>
      <c r="O726" s="70"/>
      <c r="P726" s="70"/>
      <c r="Q726" s="49"/>
      <c r="R726" s="21"/>
    </row>
    <row r="727" spans="1:18" x14ac:dyDescent="0.25">
      <c r="A727" s="55"/>
      <c r="B727" s="56">
        <v>7</v>
      </c>
      <c r="C727" s="57">
        <v>-0.57199999999999995</v>
      </c>
      <c r="D727" s="57"/>
      <c r="E727" s="57">
        <f t="shared" si="238"/>
        <v>-0.45199999999999996</v>
      </c>
      <c r="F727" s="56">
        <f t="shared" si="239"/>
        <v>1</v>
      </c>
      <c r="G727" s="57">
        <f t="shared" si="240"/>
        <v>-0.45199999999999996</v>
      </c>
      <c r="H727" s="56"/>
      <c r="I727" s="54"/>
      <c r="J727" s="54"/>
      <c r="K727" s="57"/>
      <c r="L727" s="56"/>
      <c r="M727" s="57"/>
      <c r="N727" s="70"/>
      <c r="O727" s="70"/>
      <c r="P727" s="70"/>
      <c r="Q727" s="49"/>
      <c r="R727" s="21"/>
    </row>
    <row r="728" spans="1:18" x14ac:dyDescent="0.25">
      <c r="A728" s="55"/>
      <c r="B728" s="56">
        <v>8</v>
      </c>
      <c r="C728" s="57">
        <v>-0.77500000000000002</v>
      </c>
      <c r="D728" s="57"/>
      <c r="E728" s="57">
        <f t="shared" si="238"/>
        <v>-0.67349999999999999</v>
      </c>
      <c r="F728" s="56">
        <f t="shared" si="239"/>
        <v>1</v>
      </c>
      <c r="G728" s="57">
        <f t="shared" si="240"/>
        <v>-0.67349999999999999</v>
      </c>
      <c r="H728" s="56"/>
      <c r="I728" s="54"/>
      <c r="J728" s="54"/>
      <c r="K728" s="57"/>
      <c r="L728" s="56"/>
      <c r="M728" s="57"/>
      <c r="N728" s="70"/>
      <c r="O728" s="70"/>
      <c r="P728" s="70"/>
      <c r="Q728" s="49"/>
      <c r="R728" s="21"/>
    </row>
    <row r="729" spans="1:18" x14ac:dyDescent="0.25">
      <c r="A729" s="55"/>
      <c r="B729" s="56">
        <v>9</v>
      </c>
      <c r="C729" s="57">
        <v>-0.82699999999999996</v>
      </c>
      <c r="D729" s="57" t="s">
        <v>18</v>
      </c>
      <c r="E729" s="57">
        <f t="shared" si="238"/>
        <v>-0.80099999999999993</v>
      </c>
      <c r="F729" s="56">
        <f t="shared" si="239"/>
        <v>1</v>
      </c>
      <c r="G729" s="57">
        <f t="shared" si="240"/>
        <v>-0.80099999999999993</v>
      </c>
      <c r="H729" s="56"/>
      <c r="I729" s="56">
        <v>0</v>
      </c>
      <c r="J729" s="57">
        <v>2.1179999999999999</v>
      </c>
      <c r="K729" s="57"/>
      <c r="L729" s="56"/>
      <c r="M729" s="57"/>
      <c r="N729" s="70"/>
      <c r="O729" s="70"/>
      <c r="P729" s="70"/>
      <c r="Q729" s="49"/>
      <c r="R729" s="21"/>
    </row>
    <row r="730" spans="1:18" x14ac:dyDescent="0.25">
      <c r="A730" s="55"/>
      <c r="B730" s="56">
        <v>10</v>
      </c>
      <c r="C730" s="57">
        <v>-0.77200000000000002</v>
      </c>
      <c r="D730" s="57"/>
      <c r="E730" s="57">
        <f t="shared" si="238"/>
        <v>-0.79949999999999999</v>
      </c>
      <c r="F730" s="56">
        <f t="shared" si="239"/>
        <v>1</v>
      </c>
      <c r="G730" s="57">
        <f t="shared" si="240"/>
        <v>-0.79949999999999999</v>
      </c>
      <c r="H730" s="55"/>
      <c r="I730" s="56">
        <v>4</v>
      </c>
      <c r="J730" s="57">
        <v>2.1230000000000002</v>
      </c>
      <c r="K730" s="57">
        <f t="shared" ref="K730:K737" si="241">AVERAGE(J729,J730)</f>
        <v>2.1204999999999998</v>
      </c>
      <c r="L730" s="56">
        <f t="shared" ref="L730:L737" si="242">I730-I729</f>
        <v>4</v>
      </c>
      <c r="M730" s="57">
        <f t="shared" ref="M730:M737" si="243">L730*K730</f>
        <v>8.4819999999999993</v>
      </c>
      <c r="N730" s="70"/>
      <c r="O730" s="70"/>
      <c r="P730" s="70"/>
      <c r="Q730" s="49"/>
      <c r="R730" s="21"/>
    </row>
    <row r="731" spans="1:18" x14ac:dyDescent="0.25">
      <c r="A731" s="55"/>
      <c r="B731" s="56">
        <v>11</v>
      </c>
      <c r="C731" s="57">
        <v>-0.57299999999999995</v>
      </c>
      <c r="D731" s="57"/>
      <c r="E731" s="57">
        <f t="shared" si="238"/>
        <v>-0.67249999999999999</v>
      </c>
      <c r="F731" s="56">
        <f t="shared" si="239"/>
        <v>1</v>
      </c>
      <c r="G731" s="57">
        <f t="shared" si="240"/>
        <v>-0.67249999999999999</v>
      </c>
      <c r="H731" s="55"/>
      <c r="I731" s="56">
        <v>6</v>
      </c>
      <c r="J731" s="57">
        <v>-0.33200000000000002</v>
      </c>
      <c r="K731" s="57">
        <f t="shared" si="241"/>
        <v>0.89550000000000007</v>
      </c>
      <c r="L731" s="56">
        <f t="shared" si="242"/>
        <v>2</v>
      </c>
      <c r="M731" s="57">
        <f t="shared" si="243"/>
        <v>1.7910000000000001</v>
      </c>
      <c r="N731" s="70"/>
      <c r="O731" s="70"/>
      <c r="P731" s="70"/>
      <c r="Q731" s="49"/>
      <c r="R731" s="21"/>
    </row>
    <row r="732" spans="1:18" x14ac:dyDescent="0.25">
      <c r="A732" s="55"/>
      <c r="B732" s="56">
        <v>12</v>
      </c>
      <c r="C732" s="57">
        <v>-0.32700000000000001</v>
      </c>
      <c r="D732" s="57"/>
      <c r="E732" s="57">
        <f t="shared" si="238"/>
        <v>-0.44999999999999996</v>
      </c>
      <c r="F732" s="56">
        <f t="shared" si="239"/>
        <v>1</v>
      </c>
      <c r="G732" s="57">
        <f t="shared" si="240"/>
        <v>-0.44999999999999996</v>
      </c>
      <c r="H732" s="55"/>
      <c r="I732" s="81">
        <f>I731+(J731-J732)*1.5</f>
        <v>7.7519999999999998</v>
      </c>
      <c r="J732" s="82">
        <v>-1.5</v>
      </c>
      <c r="K732" s="57">
        <f t="shared" si="241"/>
        <v>-0.91600000000000004</v>
      </c>
      <c r="L732" s="56">
        <f t="shared" si="242"/>
        <v>1.7519999999999998</v>
      </c>
      <c r="M732" s="57">
        <f t="shared" si="243"/>
        <v>-1.6048319999999998</v>
      </c>
      <c r="N732" s="71"/>
      <c r="O732" s="71"/>
      <c r="P732" s="71"/>
      <c r="Q732" s="49"/>
      <c r="R732" s="21"/>
    </row>
    <row r="733" spans="1:18" x14ac:dyDescent="0.25">
      <c r="A733" s="55"/>
      <c r="B733" s="56">
        <v>14</v>
      </c>
      <c r="C733" s="57">
        <v>0.40799999999999997</v>
      </c>
      <c r="D733" s="57" t="s">
        <v>19</v>
      </c>
      <c r="E733" s="57">
        <f t="shared" si="238"/>
        <v>4.049999999999998E-2</v>
      </c>
      <c r="F733" s="56">
        <f t="shared" si="239"/>
        <v>2</v>
      </c>
      <c r="G733" s="57">
        <f t="shared" si="240"/>
        <v>8.0999999999999961E-2</v>
      </c>
      <c r="H733" s="56"/>
      <c r="I733" s="86">
        <f>I732+1.5</f>
        <v>9.2519999999999989</v>
      </c>
      <c r="J733" s="87">
        <f>J732</f>
        <v>-1.5</v>
      </c>
      <c r="K733" s="57">
        <f t="shared" si="241"/>
        <v>-1.5</v>
      </c>
      <c r="L733" s="56">
        <f t="shared" si="242"/>
        <v>1.4999999999999991</v>
      </c>
      <c r="M733" s="57">
        <f t="shared" si="243"/>
        <v>-2.2499999999999987</v>
      </c>
      <c r="N733" s="70"/>
      <c r="O733" s="70"/>
      <c r="P733" s="70"/>
      <c r="Q733" s="49"/>
      <c r="R733" s="21"/>
    </row>
    <row r="734" spans="1:18" x14ac:dyDescent="0.25">
      <c r="A734" s="55"/>
      <c r="B734" s="56">
        <v>20</v>
      </c>
      <c r="C734" s="57">
        <v>0.41299999999999998</v>
      </c>
      <c r="D734" s="57"/>
      <c r="E734" s="57">
        <f t="shared" si="238"/>
        <v>0.41049999999999998</v>
      </c>
      <c r="F734" s="56">
        <f t="shared" si="239"/>
        <v>6</v>
      </c>
      <c r="G734" s="57">
        <f t="shared" si="240"/>
        <v>2.4630000000000001</v>
      </c>
      <c r="H734" s="56"/>
      <c r="I734" s="81">
        <f>I733+1.5</f>
        <v>10.751999999999999</v>
      </c>
      <c r="J734" s="82">
        <f>J732</f>
        <v>-1.5</v>
      </c>
      <c r="K734" s="57">
        <f t="shared" si="241"/>
        <v>-1.5</v>
      </c>
      <c r="L734" s="56">
        <f t="shared" si="242"/>
        <v>1.5</v>
      </c>
      <c r="M734" s="57">
        <f t="shared" si="243"/>
        <v>-2.25</v>
      </c>
      <c r="N734" s="71"/>
      <c r="O734" s="71"/>
      <c r="P734" s="71"/>
      <c r="Q734" s="49"/>
      <c r="R734" s="21"/>
    </row>
    <row r="735" spans="1:18" x14ac:dyDescent="0.25">
      <c r="A735" s="55"/>
      <c r="B735" s="56">
        <v>25</v>
      </c>
      <c r="C735" s="57">
        <v>0.41799999999999998</v>
      </c>
      <c r="D735" s="57" t="s">
        <v>24</v>
      </c>
      <c r="E735" s="57">
        <f t="shared" si="238"/>
        <v>0.41549999999999998</v>
      </c>
      <c r="F735" s="56">
        <f t="shared" si="239"/>
        <v>5</v>
      </c>
      <c r="G735" s="57">
        <f t="shared" si="240"/>
        <v>2.0774999999999997</v>
      </c>
      <c r="H735" s="56"/>
      <c r="I735" s="81">
        <f>I734+(J735-J734)*1.5</f>
        <v>13.376999999999999</v>
      </c>
      <c r="J735" s="85">
        <v>0.25</v>
      </c>
      <c r="K735" s="57">
        <f t="shared" si="241"/>
        <v>-0.625</v>
      </c>
      <c r="L735" s="56">
        <f t="shared" si="242"/>
        <v>2.625</v>
      </c>
      <c r="M735" s="57">
        <f t="shared" si="243"/>
        <v>-1.640625</v>
      </c>
      <c r="N735" s="71"/>
      <c r="O735" s="71"/>
      <c r="P735" s="71"/>
      <c r="Q735" s="49"/>
      <c r="R735" s="21"/>
    </row>
    <row r="736" spans="1:18" x14ac:dyDescent="0.25">
      <c r="A736" s="55"/>
      <c r="B736" s="56"/>
      <c r="C736" s="57"/>
      <c r="D736" s="57"/>
      <c r="E736" s="57"/>
      <c r="F736" s="56"/>
      <c r="G736" s="57"/>
      <c r="H736" s="56"/>
      <c r="I736" s="56">
        <v>14</v>
      </c>
      <c r="J736" s="57">
        <v>0.40799999999999997</v>
      </c>
      <c r="K736" s="57">
        <f t="shared" si="241"/>
        <v>0.32899999999999996</v>
      </c>
      <c r="L736" s="56">
        <f t="shared" si="242"/>
        <v>0.62300000000000111</v>
      </c>
      <c r="M736" s="57">
        <f t="shared" si="243"/>
        <v>0.20496700000000034</v>
      </c>
      <c r="N736" s="70"/>
      <c r="O736" s="70"/>
      <c r="P736" s="70"/>
      <c r="Q736" s="48"/>
      <c r="R736" s="21"/>
    </row>
    <row r="737" spans="1:18" x14ac:dyDescent="0.25">
      <c r="A737" s="55"/>
      <c r="B737" s="56"/>
      <c r="C737" s="57"/>
      <c r="D737" s="57"/>
      <c r="E737" s="57"/>
      <c r="F737" s="56"/>
      <c r="G737" s="57"/>
      <c r="H737" s="60"/>
      <c r="I737" s="56">
        <v>20</v>
      </c>
      <c r="J737" s="57">
        <v>0.41299999999999998</v>
      </c>
      <c r="K737" s="57">
        <f t="shared" si="241"/>
        <v>0.41049999999999998</v>
      </c>
      <c r="L737" s="56">
        <f t="shared" si="242"/>
        <v>6</v>
      </c>
      <c r="M737" s="57">
        <f t="shared" si="243"/>
        <v>2.4630000000000001</v>
      </c>
      <c r="N737" s="70"/>
      <c r="O737" s="70"/>
      <c r="P737" s="70"/>
      <c r="Q737" s="48"/>
      <c r="R737" s="21"/>
    </row>
    <row r="738" spans="1:18" x14ac:dyDescent="0.25">
      <c r="A738" s="55"/>
      <c r="B738" s="56"/>
      <c r="C738" s="57"/>
      <c r="D738" s="57"/>
      <c r="E738" s="57"/>
      <c r="F738" s="56"/>
      <c r="G738" s="57"/>
      <c r="H738" s="60"/>
      <c r="I738" s="56">
        <v>25</v>
      </c>
      <c r="J738" s="57">
        <v>0.41799999999999998</v>
      </c>
      <c r="K738" s="57"/>
      <c r="L738" s="56"/>
      <c r="M738" s="57"/>
      <c r="N738" s="70"/>
      <c r="O738" s="70"/>
      <c r="P738" s="70"/>
      <c r="Q738" s="48"/>
      <c r="R738" s="21"/>
    </row>
    <row r="739" spans="1:18" x14ac:dyDescent="0.25">
      <c r="A739" s="55"/>
      <c r="B739" s="58"/>
      <c r="C739" s="61"/>
      <c r="D739" s="61"/>
      <c r="E739" s="57"/>
      <c r="F739" s="56"/>
      <c r="G739" s="57"/>
      <c r="H739" s="60"/>
      <c r="I739" s="56"/>
      <c r="J739" s="57"/>
      <c r="K739" s="57"/>
      <c r="L739" s="56"/>
      <c r="M739" s="57"/>
      <c r="N739" s="70"/>
      <c r="O739" s="70"/>
      <c r="P739" s="70"/>
      <c r="Q739" s="48"/>
      <c r="R739" s="21"/>
    </row>
    <row r="740" spans="1:18" x14ac:dyDescent="0.25">
      <c r="A740" s="55"/>
      <c r="B740" s="58"/>
      <c r="C740" s="61"/>
      <c r="D740" s="61"/>
      <c r="E740" s="57"/>
      <c r="F740" s="56"/>
      <c r="G740" s="57"/>
      <c r="H740" s="60"/>
      <c r="I740" s="56"/>
      <c r="J740" s="62"/>
      <c r="K740" s="57"/>
      <c r="L740" s="56"/>
      <c r="M740" s="57"/>
      <c r="N740" s="55"/>
      <c r="O740" s="71"/>
      <c r="P740" s="71"/>
      <c r="Q740" s="48"/>
    </row>
    <row r="741" spans="1:18" x14ac:dyDescent="0.25">
      <c r="A741" s="55"/>
      <c r="B741" s="58"/>
      <c r="C741" s="61"/>
      <c r="D741" s="61"/>
      <c r="E741" s="57"/>
      <c r="F741" s="56"/>
      <c r="G741" s="57"/>
      <c r="H741" s="60"/>
      <c r="I741" s="58"/>
      <c r="J741" s="58"/>
      <c r="K741" s="57"/>
      <c r="L741" s="56"/>
      <c r="M741" s="57"/>
      <c r="N741" s="55"/>
      <c r="O741" s="68"/>
      <c r="P741" s="68"/>
      <c r="Q741" s="48"/>
    </row>
    <row r="742" spans="1:18" x14ac:dyDescent="0.25">
      <c r="A742" s="55"/>
      <c r="B742" s="58"/>
      <c r="C742" s="61"/>
      <c r="D742" s="61"/>
      <c r="E742" s="57"/>
      <c r="F742" s="56"/>
      <c r="G742" s="57"/>
      <c r="H742" s="55"/>
      <c r="I742" s="58"/>
      <c r="J742" s="58"/>
      <c r="K742" s="57"/>
      <c r="L742" s="56"/>
      <c r="M742" s="57"/>
      <c r="N742" s="55"/>
      <c r="O742" s="68"/>
      <c r="P742" s="68"/>
      <c r="Q742" s="48"/>
    </row>
    <row r="743" spans="1:18" x14ac:dyDescent="0.25">
      <c r="A743" s="55"/>
      <c r="B743" s="58"/>
      <c r="C743" s="61"/>
      <c r="D743" s="61"/>
      <c r="E743" s="57"/>
      <c r="F743" s="56"/>
      <c r="G743" s="57"/>
      <c r="H743" s="55"/>
      <c r="I743" s="58"/>
      <c r="J743" s="58"/>
      <c r="K743" s="57"/>
      <c r="L743" s="56"/>
      <c r="M743" s="57"/>
      <c r="N743" s="68"/>
      <c r="O743" s="68"/>
      <c r="P743" s="68"/>
      <c r="Q743" s="48"/>
    </row>
    <row r="744" spans="1:18" x14ac:dyDescent="0.25">
      <c r="A744" s="55"/>
      <c r="B744" s="58"/>
      <c r="C744" s="61"/>
      <c r="D744" s="61"/>
      <c r="E744" s="57"/>
      <c r="F744" s="56"/>
      <c r="G744" s="57"/>
      <c r="H744" s="55"/>
      <c r="I744" s="58"/>
      <c r="J744" s="58"/>
      <c r="K744" s="57"/>
      <c r="L744" s="56"/>
      <c r="M744" s="57"/>
      <c r="N744" s="68"/>
      <c r="O744" s="68"/>
      <c r="P744" s="68"/>
      <c r="Q744" s="48"/>
    </row>
    <row r="745" spans="1:18" x14ac:dyDescent="0.25">
      <c r="A745" s="55"/>
      <c r="B745" s="58"/>
      <c r="C745" s="61"/>
      <c r="D745" s="61"/>
      <c r="E745" s="57"/>
      <c r="F745" s="56"/>
      <c r="G745" s="57"/>
      <c r="H745" s="55"/>
      <c r="I745" s="58"/>
      <c r="J745" s="58"/>
      <c r="K745" s="57"/>
      <c r="L745" s="56"/>
      <c r="M745" s="57"/>
      <c r="N745" s="68"/>
      <c r="O745" s="68"/>
      <c r="P745" s="68"/>
      <c r="Q745" s="48"/>
    </row>
    <row r="746" spans="1:18" x14ac:dyDescent="0.25">
      <c r="A746" s="55"/>
      <c r="B746" s="58"/>
      <c r="C746" s="61"/>
      <c r="D746" s="61"/>
      <c r="E746" s="57"/>
      <c r="F746" s="56"/>
      <c r="G746" s="57"/>
      <c r="H746" s="57"/>
      <c r="I746" s="58"/>
      <c r="J746" s="58"/>
      <c r="K746" s="57"/>
      <c r="L746" s="56"/>
      <c r="M746" s="57"/>
      <c r="N746" s="68"/>
      <c r="O746" s="68"/>
      <c r="P746" s="68"/>
      <c r="Q746" s="48"/>
    </row>
    <row r="747" spans="1:18" x14ac:dyDescent="0.25">
      <c r="A747" s="55"/>
      <c r="B747" s="58"/>
      <c r="C747" s="61"/>
      <c r="D747" s="61"/>
      <c r="E747" s="57"/>
      <c r="F747" s="56"/>
      <c r="G747" s="57"/>
      <c r="H747" s="57"/>
      <c r="I747" s="58"/>
      <c r="J747" s="58"/>
      <c r="K747" s="57"/>
      <c r="L747" s="56"/>
      <c r="M747" s="57"/>
      <c r="N747" s="71"/>
      <c r="O747" s="68"/>
      <c r="P747" s="68"/>
      <c r="Q747" s="48"/>
    </row>
    <row r="748" spans="1:18" x14ac:dyDescent="0.25">
      <c r="A748" s="55"/>
      <c r="B748" s="58"/>
      <c r="C748" s="61"/>
      <c r="D748" s="61"/>
      <c r="E748" s="57"/>
      <c r="F748" s="56"/>
      <c r="G748" s="57"/>
      <c r="H748" s="57"/>
      <c r="I748" s="58"/>
      <c r="J748" s="58"/>
      <c r="K748" s="57"/>
      <c r="L748" s="56"/>
      <c r="M748" s="57"/>
      <c r="N748" s="70"/>
      <c r="O748" s="70"/>
      <c r="P748" s="70"/>
      <c r="Q748" s="48"/>
      <c r="R748" s="21"/>
    </row>
    <row r="749" spans="1:18" ht="15" x14ac:dyDescent="0.25">
      <c r="A749" s="55"/>
      <c r="B749" s="58"/>
      <c r="C749" s="61"/>
      <c r="D749" s="61"/>
      <c r="E749" s="57"/>
      <c r="F749" s="56">
        <f>SUM(F725:F748)</f>
        <v>25</v>
      </c>
      <c r="G749" s="57">
        <f>SUM(G725:G748)</f>
        <v>11.045999999999999</v>
      </c>
      <c r="H749" s="57"/>
      <c r="I749" s="57"/>
      <c r="J749" s="63"/>
      <c r="K749" s="63"/>
      <c r="L749" s="56">
        <f>SUM(L726:L748)</f>
        <v>20</v>
      </c>
      <c r="M749" s="56">
        <f>SUM(M726:M748)</f>
        <v>5.1955100000000023</v>
      </c>
      <c r="N749" s="70"/>
      <c r="O749" s="70"/>
      <c r="P749" s="70"/>
      <c r="Q749" s="48"/>
      <c r="R749" s="21"/>
    </row>
    <row r="750" spans="1:18" x14ac:dyDescent="0.25">
      <c r="A750" s="55"/>
      <c r="B750" s="58"/>
      <c r="C750" s="61"/>
      <c r="D750" s="61"/>
      <c r="E750" s="57"/>
      <c r="F750" s="56"/>
      <c r="G750" s="57"/>
      <c r="H750" s="56" t="s">
        <v>10</v>
      </c>
      <c r="I750" s="56"/>
      <c r="J750" s="56">
        <f>G749</f>
        <v>11.045999999999999</v>
      </c>
      <c r="K750" s="57" t="s">
        <v>11</v>
      </c>
      <c r="L750" s="56">
        <f>M749</f>
        <v>5.1955100000000023</v>
      </c>
      <c r="M750" s="57">
        <f>J750-L750</f>
        <v>5.8504899999999971</v>
      </c>
      <c r="N750" s="70"/>
      <c r="O750" s="70"/>
      <c r="P750" s="70"/>
      <c r="Q750" s="48"/>
      <c r="R750" s="21"/>
    </row>
    <row r="751" spans="1:18" x14ac:dyDescent="0.25">
      <c r="A751" s="55"/>
      <c r="B751" s="64"/>
      <c r="C751" s="65"/>
      <c r="D751" s="65"/>
      <c r="E751" s="55"/>
      <c r="F751" s="55"/>
      <c r="G751" s="55"/>
      <c r="H751" s="55"/>
      <c r="I751" s="55"/>
      <c r="J751" s="66"/>
      <c r="K751" s="55"/>
      <c r="L751" s="55"/>
      <c r="M751" s="55"/>
      <c r="N751" s="55"/>
      <c r="O751" s="55"/>
      <c r="P751" s="55"/>
      <c r="Q751" s="48"/>
    </row>
    <row r="752" spans="1:18" ht="15" x14ac:dyDescent="0.25">
      <c r="A752" s="55"/>
      <c r="B752" s="60" t="s">
        <v>7</v>
      </c>
      <c r="C752" s="60"/>
      <c r="D752" s="146">
        <v>2.4</v>
      </c>
      <c r="E752" s="146"/>
      <c r="J752" s="63"/>
      <c r="K752" s="63"/>
      <c r="L752" s="63"/>
      <c r="M752" s="63"/>
      <c r="N752" s="68"/>
      <c r="O752" s="68"/>
      <c r="P752" s="68"/>
      <c r="Q752" s="48"/>
    </row>
    <row r="753" spans="1:18" x14ac:dyDescent="0.25">
      <c r="A753" s="55"/>
      <c r="B753" s="147" t="s">
        <v>8</v>
      </c>
      <c r="C753" s="147"/>
      <c r="D753" s="147"/>
      <c r="E753" s="147"/>
      <c r="F753" s="147"/>
      <c r="G753" s="147"/>
      <c r="H753" s="55" t="s">
        <v>5</v>
      </c>
      <c r="I753" s="147" t="s">
        <v>9</v>
      </c>
      <c r="J753" s="147"/>
      <c r="K753" s="147"/>
      <c r="L753" s="147"/>
      <c r="M753" s="147"/>
      <c r="N753" s="69"/>
      <c r="O753" s="69"/>
      <c r="P753" s="70">
        <f>I768-I766</f>
        <v>10</v>
      </c>
      <c r="Q753" s="48"/>
    </row>
    <row r="754" spans="1:18" x14ac:dyDescent="0.25">
      <c r="A754" s="55"/>
      <c r="B754" s="56">
        <v>0</v>
      </c>
      <c r="C754" s="57">
        <v>1.774</v>
      </c>
      <c r="D754" s="57" t="s">
        <v>36</v>
      </c>
      <c r="E754" s="56"/>
      <c r="F754" s="56"/>
      <c r="G754" s="56"/>
      <c r="H754" s="56"/>
      <c r="I754" s="58"/>
      <c r="J754" s="59"/>
      <c r="K754" s="57"/>
      <c r="L754" s="56"/>
      <c r="M754" s="57"/>
      <c r="N754" s="70"/>
      <c r="O754" s="70"/>
      <c r="P754" s="70"/>
      <c r="Q754" s="48"/>
      <c r="R754" s="21"/>
    </row>
    <row r="755" spans="1:18" x14ac:dyDescent="0.25">
      <c r="A755" s="55"/>
      <c r="B755" s="56">
        <v>7</v>
      </c>
      <c r="C755" s="57">
        <v>1.794</v>
      </c>
      <c r="D755" s="57"/>
      <c r="E755" s="57">
        <f>(C754+C755)/2</f>
        <v>1.784</v>
      </c>
      <c r="F755" s="56">
        <f>B755-B754</f>
        <v>7</v>
      </c>
      <c r="G755" s="57">
        <f>E755*F755</f>
        <v>12.488</v>
      </c>
      <c r="H755" s="56"/>
      <c r="I755" s="54"/>
      <c r="J755" s="54"/>
      <c r="K755" s="57"/>
      <c r="L755" s="56"/>
      <c r="M755" s="57"/>
      <c r="N755" s="70"/>
      <c r="O755" s="70"/>
      <c r="P755" s="70"/>
      <c r="Q755" s="49"/>
      <c r="R755" s="21"/>
    </row>
    <row r="756" spans="1:18" x14ac:dyDescent="0.25">
      <c r="A756" s="55"/>
      <c r="B756" s="56">
        <v>10</v>
      </c>
      <c r="C756" s="57">
        <v>1.804</v>
      </c>
      <c r="D756" s="57" t="s">
        <v>17</v>
      </c>
      <c r="E756" s="57">
        <f t="shared" ref="E756:E766" si="244">(C755+C756)/2</f>
        <v>1.7989999999999999</v>
      </c>
      <c r="F756" s="56">
        <f t="shared" ref="F756:F766" si="245">B756-B755</f>
        <v>3</v>
      </c>
      <c r="G756" s="57">
        <f t="shared" ref="G756:G766" si="246">E756*F756</f>
        <v>5.3970000000000002</v>
      </c>
      <c r="H756" s="56"/>
      <c r="I756" s="54"/>
      <c r="J756" s="54"/>
      <c r="K756" s="57"/>
      <c r="L756" s="56"/>
      <c r="M756" s="57"/>
      <c r="N756" s="70"/>
      <c r="O756" s="70"/>
      <c r="P756" s="70"/>
      <c r="Q756" s="49"/>
      <c r="R756" s="21"/>
    </row>
    <row r="757" spans="1:18" x14ac:dyDescent="0.25">
      <c r="A757" s="55"/>
      <c r="B757" s="56">
        <v>12</v>
      </c>
      <c r="C757" s="57">
        <v>-0.13700000000000001</v>
      </c>
      <c r="D757" s="57"/>
      <c r="E757" s="57">
        <f t="shared" si="244"/>
        <v>0.83350000000000002</v>
      </c>
      <c r="F757" s="56">
        <f t="shared" si="245"/>
        <v>2</v>
      </c>
      <c r="G757" s="57">
        <f t="shared" si="246"/>
        <v>1.667</v>
      </c>
      <c r="H757" s="56"/>
      <c r="I757" s="54"/>
      <c r="J757" s="54"/>
      <c r="K757" s="57"/>
      <c r="L757" s="56"/>
      <c r="M757" s="57"/>
      <c r="N757" s="70"/>
      <c r="O757" s="70"/>
      <c r="P757" s="70"/>
      <c r="Q757" s="49"/>
      <c r="R757" s="21"/>
    </row>
    <row r="758" spans="1:18" x14ac:dyDescent="0.25">
      <c r="A758" s="55"/>
      <c r="B758" s="56">
        <v>13</v>
      </c>
      <c r="C758" s="57">
        <v>-0.45700000000000002</v>
      </c>
      <c r="D758" s="57"/>
      <c r="E758" s="57">
        <f t="shared" si="244"/>
        <v>-0.29700000000000004</v>
      </c>
      <c r="F758" s="56">
        <f t="shared" si="245"/>
        <v>1</v>
      </c>
      <c r="G758" s="57">
        <f t="shared" si="246"/>
        <v>-0.29700000000000004</v>
      </c>
      <c r="H758" s="56"/>
      <c r="I758" s="56">
        <v>0</v>
      </c>
      <c r="J758" s="57">
        <v>1.774</v>
      </c>
      <c r="K758" s="57"/>
      <c r="L758" s="56"/>
      <c r="M758" s="57"/>
      <c r="N758" s="70"/>
      <c r="O758" s="70"/>
      <c r="P758" s="70"/>
      <c r="Q758" s="49"/>
      <c r="R758" s="21"/>
    </row>
    <row r="759" spans="1:18" x14ac:dyDescent="0.25">
      <c r="A759" s="55"/>
      <c r="B759" s="56">
        <v>14</v>
      </c>
      <c r="C759" s="57">
        <v>-0.67600000000000005</v>
      </c>
      <c r="D759" s="57"/>
      <c r="E759" s="57">
        <f t="shared" si="244"/>
        <v>-0.5665</v>
      </c>
      <c r="F759" s="56">
        <f t="shared" si="245"/>
        <v>1</v>
      </c>
      <c r="G759" s="57">
        <f t="shared" si="246"/>
        <v>-0.5665</v>
      </c>
      <c r="H759" s="56"/>
      <c r="I759" s="56">
        <v>7</v>
      </c>
      <c r="J759" s="57">
        <v>1.794</v>
      </c>
      <c r="K759" s="57">
        <f t="shared" ref="K759:K767" si="247">AVERAGE(J758,J759)</f>
        <v>1.784</v>
      </c>
      <c r="L759" s="56">
        <f t="shared" ref="L759:L767" si="248">I759-I758</f>
        <v>7</v>
      </c>
      <c r="M759" s="57">
        <f t="shared" ref="M759:M767" si="249">L759*K759</f>
        <v>12.488</v>
      </c>
      <c r="N759" s="70"/>
      <c r="O759" s="70"/>
      <c r="P759" s="70"/>
      <c r="Q759" s="49"/>
      <c r="R759" s="21"/>
    </row>
    <row r="760" spans="1:18" x14ac:dyDescent="0.25">
      <c r="A760" s="55"/>
      <c r="B760" s="56">
        <v>15</v>
      </c>
      <c r="C760" s="57">
        <v>-0.73599999999999999</v>
      </c>
      <c r="D760" s="57" t="s">
        <v>18</v>
      </c>
      <c r="E760" s="57">
        <f t="shared" si="244"/>
        <v>-0.70599999999999996</v>
      </c>
      <c r="F760" s="56">
        <f t="shared" si="245"/>
        <v>1</v>
      </c>
      <c r="G760" s="57">
        <f t="shared" si="246"/>
        <v>-0.70599999999999996</v>
      </c>
      <c r="H760" s="55"/>
      <c r="I760" s="56">
        <v>10</v>
      </c>
      <c r="J760" s="57">
        <v>1.804</v>
      </c>
      <c r="K760" s="57">
        <f t="shared" si="247"/>
        <v>1.7989999999999999</v>
      </c>
      <c r="L760" s="56">
        <f t="shared" si="248"/>
        <v>3</v>
      </c>
      <c r="M760" s="57">
        <f t="shared" si="249"/>
        <v>5.3970000000000002</v>
      </c>
      <c r="N760" s="70"/>
      <c r="O760" s="70"/>
      <c r="P760" s="70"/>
      <c r="Q760" s="49"/>
      <c r="R760" s="21"/>
    </row>
    <row r="761" spans="1:18" x14ac:dyDescent="0.25">
      <c r="A761" s="55"/>
      <c r="B761" s="56">
        <v>16</v>
      </c>
      <c r="C761" s="57">
        <v>-0.68100000000000005</v>
      </c>
      <c r="D761" s="57"/>
      <c r="E761" s="57">
        <f t="shared" si="244"/>
        <v>-0.70850000000000002</v>
      </c>
      <c r="F761" s="56">
        <f t="shared" si="245"/>
        <v>1</v>
      </c>
      <c r="G761" s="57">
        <f t="shared" si="246"/>
        <v>-0.70850000000000002</v>
      </c>
      <c r="H761" s="55"/>
      <c r="I761" s="56">
        <v>12</v>
      </c>
      <c r="J761" s="57">
        <v>-0.13700000000000001</v>
      </c>
      <c r="K761" s="57">
        <f t="shared" si="247"/>
        <v>0.83350000000000002</v>
      </c>
      <c r="L761" s="56">
        <f t="shared" si="248"/>
        <v>2</v>
      </c>
      <c r="M761" s="57">
        <f t="shared" si="249"/>
        <v>1.667</v>
      </c>
      <c r="N761" s="70"/>
      <c r="O761" s="70"/>
      <c r="P761" s="70"/>
      <c r="Q761" s="49"/>
      <c r="R761" s="21"/>
    </row>
    <row r="762" spans="1:18" x14ac:dyDescent="0.25">
      <c r="A762" s="55"/>
      <c r="B762" s="56">
        <v>17</v>
      </c>
      <c r="C762" s="57">
        <v>-0.45600000000000002</v>
      </c>
      <c r="D762" s="57"/>
      <c r="E762" s="57">
        <f t="shared" si="244"/>
        <v>-0.56850000000000001</v>
      </c>
      <c r="F762" s="56">
        <f t="shared" si="245"/>
        <v>1</v>
      </c>
      <c r="G762" s="57">
        <f t="shared" si="246"/>
        <v>-0.56850000000000001</v>
      </c>
      <c r="H762" s="55"/>
      <c r="I762" s="81">
        <f>I761+(J761-J762)*1.5</f>
        <v>14.044499999999999</v>
      </c>
      <c r="J762" s="82">
        <v>-1.5</v>
      </c>
      <c r="K762" s="57">
        <f t="shared" si="247"/>
        <v>-0.81850000000000001</v>
      </c>
      <c r="L762" s="56">
        <f t="shared" si="248"/>
        <v>2.0444999999999993</v>
      </c>
      <c r="M762" s="57">
        <f t="shared" si="249"/>
        <v>-1.6734232499999995</v>
      </c>
      <c r="N762" s="71"/>
      <c r="O762" s="71"/>
      <c r="P762" s="71"/>
      <c r="Q762" s="49"/>
      <c r="R762" s="21"/>
    </row>
    <row r="763" spans="1:18" x14ac:dyDescent="0.25">
      <c r="A763" s="55"/>
      <c r="B763" s="56">
        <v>18</v>
      </c>
      <c r="C763" s="57">
        <v>-0.17599999999999999</v>
      </c>
      <c r="D763" s="57"/>
      <c r="E763" s="57">
        <f t="shared" si="244"/>
        <v>-0.316</v>
      </c>
      <c r="F763" s="56">
        <f t="shared" si="245"/>
        <v>1</v>
      </c>
      <c r="G763" s="57">
        <f t="shared" si="246"/>
        <v>-0.316</v>
      </c>
      <c r="H763" s="56"/>
      <c r="I763" s="86">
        <f>I762+1.5</f>
        <v>15.544499999999999</v>
      </c>
      <c r="J763" s="87">
        <f>J762</f>
        <v>-1.5</v>
      </c>
      <c r="K763" s="57">
        <f t="shared" si="247"/>
        <v>-1.5</v>
      </c>
      <c r="L763" s="56">
        <f t="shared" si="248"/>
        <v>1.5</v>
      </c>
      <c r="M763" s="57">
        <f t="shared" si="249"/>
        <v>-2.25</v>
      </c>
      <c r="N763" s="70"/>
      <c r="O763" s="70"/>
      <c r="P763" s="70"/>
      <c r="Q763" s="49"/>
      <c r="R763" s="21"/>
    </row>
    <row r="764" spans="1:18" x14ac:dyDescent="0.25">
      <c r="A764" s="55"/>
      <c r="B764" s="56">
        <v>20</v>
      </c>
      <c r="C764" s="57">
        <v>0.41399999999999998</v>
      </c>
      <c r="D764" s="57" t="s">
        <v>19</v>
      </c>
      <c r="E764" s="57">
        <f t="shared" si="244"/>
        <v>0.11899999999999999</v>
      </c>
      <c r="F764" s="56">
        <f t="shared" si="245"/>
        <v>2</v>
      </c>
      <c r="G764" s="57">
        <f t="shared" si="246"/>
        <v>0.23799999999999999</v>
      </c>
      <c r="H764" s="56"/>
      <c r="I764" s="81">
        <f>I763+1.5</f>
        <v>17.044499999999999</v>
      </c>
      <c r="J764" s="82">
        <f>J762</f>
        <v>-1.5</v>
      </c>
      <c r="K764" s="57">
        <f t="shared" si="247"/>
        <v>-1.5</v>
      </c>
      <c r="L764" s="56">
        <f t="shared" si="248"/>
        <v>1.5</v>
      </c>
      <c r="M764" s="57">
        <f t="shared" si="249"/>
        <v>-2.25</v>
      </c>
      <c r="N764" s="71"/>
      <c r="O764" s="71"/>
      <c r="P764" s="71"/>
      <c r="Q764" s="49"/>
      <c r="R764" s="21"/>
    </row>
    <row r="765" spans="1:18" x14ac:dyDescent="0.25">
      <c r="A765" s="55"/>
      <c r="B765" s="56">
        <v>25</v>
      </c>
      <c r="C765" s="57">
        <v>0.40899999999999997</v>
      </c>
      <c r="D765" s="57"/>
      <c r="E765" s="57">
        <f t="shared" si="244"/>
        <v>0.41149999999999998</v>
      </c>
      <c r="F765" s="56">
        <f t="shared" si="245"/>
        <v>5</v>
      </c>
      <c r="G765" s="57">
        <f t="shared" si="246"/>
        <v>2.0575000000000001</v>
      </c>
      <c r="H765" s="56"/>
      <c r="I765" s="81">
        <f>I764+(J765-J764)*1.5</f>
        <v>19.894500000000001</v>
      </c>
      <c r="J765" s="85">
        <v>0.4</v>
      </c>
      <c r="K765" s="57">
        <f t="shared" si="247"/>
        <v>-0.55000000000000004</v>
      </c>
      <c r="L765" s="56">
        <f t="shared" si="248"/>
        <v>2.8500000000000014</v>
      </c>
      <c r="M765" s="57">
        <f t="shared" si="249"/>
        <v>-1.567500000000001</v>
      </c>
      <c r="N765" s="71"/>
      <c r="O765" s="71"/>
      <c r="P765" s="71"/>
      <c r="Q765" s="49"/>
      <c r="R765" s="21"/>
    </row>
    <row r="766" spans="1:18" x14ac:dyDescent="0.25">
      <c r="A766" s="55"/>
      <c r="B766" s="56">
        <v>30</v>
      </c>
      <c r="C766" s="57">
        <v>0.40400000000000003</v>
      </c>
      <c r="D766" s="57" t="s">
        <v>24</v>
      </c>
      <c r="E766" s="57">
        <f t="shared" si="244"/>
        <v>0.40649999999999997</v>
      </c>
      <c r="F766" s="56">
        <f t="shared" si="245"/>
        <v>5</v>
      </c>
      <c r="G766" s="57">
        <f t="shared" si="246"/>
        <v>2.0324999999999998</v>
      </c>
      <c r="H766" s="56"/>
      <c r="I766" s="56">
        <v>20</v>
      </c>
      <c r="J766" s="57">
        <v>0.41399999999999998</v>
      </c>
      <c r="K766" s="57">
        <f t="shared" si="247"/>
        <v>0.40700000000000003</v>
      </c>
      <c r="L766" s="56">
        <f t="shared" si="248"/>
        <v>0.10549999999999926</v>
      </c>
      <c r="M766" s="57">
        <f t="shared" si="249"/>
        <v>4.2938499999999699E-2</v>
      </c>
      <c r="N766" s="70"/>
      <c r="O766" s="70"/>
      <c r="P766" s="70"/>
      <c r="Q766" s="48"/>
      <c r="R766" s="21"/>
    </row>
    <row r="767" spans="1:18" x14ac:dyDescent="0.25">
      <c r="A767" s="55"/>
      <c r="B767" s="56"/>
      <c r="C767" s="57"/>
      <c r="D767" s="57"/>
      <c r="E767" s="57"/>
      <c r="F767" s="56"/>
      <c r="G767" s="57"/>
      <c r="H767" s="60"/>
      <c r="I767" s="56">
        <v>25</v>
      </c>
      <c r="J767" s="57">
        <v>0.40899999999999997</v>
      </c>
      <c r="K767" s="57">
        <f t="shared" si="247"/>
        <v>0.41149999999999998</v>
      </c>
      <c r="L767" s="56">
        <f t="shared" si="248"/>
        <v>5</v>
      </c>
      <c r="M767" s="57">
        <f t="shared" si="249"/>
        <v>2.0575000000000001</v>
      </c>
      <c r="N767" s="70"/>
      <c r="O767" s="70"/>
      <c r="P767" s="70"/>
      <c r="Q767" s="48"/>
      <c r="R767" s="21"/>
    </row>
    <row r="768" spans="1:18" x14ac:dyDescent="0.25">
      <c r="A768" s="55"/>
      <c r="B768" s="56"/>
      <c r="C768" s="57"/>
      <c r="D768" s="57"/>
      <c r="E768" s="57"/>
      <c r="F768" s="56"/>
      <c r="G768" s="57"/>
      <c r="H768" s="60"/>
      <c r="I768" s="56">
        <v>30</v>
      </c>
      <c r="J768" s="57">
        <v>0.40400000000000003</v>
      </c>
      <c r="K768" s="57">
        <f t="shared" ref="K768" si="250">AVERAGE(J767,J768)</f>
        <v>0.40649999999999997</v>
      </c>
      <c r="L768" s="56">
        <f t="shared" ref="L768" si="251">I768-I767</f>
        <v>5</v>
      </c>
      <c r="M768" s="57">
        <f t="shared" ref="M768" si="252">L768*K768</f>
        <v>2.0324999999999998</v>
      </c>
      <c r="N768" s="70"/>
      <c r="O768" s="70"/>
      <c r="P768" s="70"/>
      <c r="Q768" s="48"/>
      <c r="R768" s="21"/>
    </row>
    <row r="769" spans="1:18" x14ac:dyDescent="0.25">
      <c r="A769" s="55"/>
      <c r="B769" s="58"/>
      <c r="C769" s="61"/>
      <c r="D769" s="61"/>
      <c r="E769" s="57"/>
      <c r="F769" s="56"/>
      <c r="G769" s="57"/>
      <c r="H769" s="60"/>
      <c r="I769" s="56"/>
      <c r="J769" s="56"/>
      <c r="K769" s="57"/>
      <c r="L769" s="56"/>
      <c r="M769" s="57"/>
      <c r="N769" s="70"/>
      <c r="O769" s="70"/>
      <c r="P769" s="70"/>
      <c r="Q769" s="48"/>
      <c r="R769" s="21"/>
    </row>
    <row r="770" spans="1:18" x14ac:dyDescent="0.25">
      <c r="A770" s="55"/>
      <c r="B770" s="58"/>
      <c r="C770" s="61"/>
      <c r="D770" s="61"/>
      <c r="E770" s="57"/>
      <c r="F770" s="56"/>
      <c r="G770" s="57"/>
      <c r="H770" s="60"/>
      <c r="I770" s="56"/>
      <c r="J770" s="62"/>
      <c r="K770" s="57"/>
      <c r="L770" s="56"/>
      <c r="M770" s="57"/>
      <c r="N770" s="55"/>
      <c r="O770" s="71"/>
      <c r="P770" s="71"/>
      <c r="Q770" s="48"/>
    </row>
    <row r="771" spans="1:18" x14ac:dyDescent="0.25">
      <c r="A771" s="55"/>
      <c r="B771" s="58"/>
      <c r="C771" s="61"/>
      <c r="D771" s="61"/>
      <c r="E771" s="57"/>
      <c r="F771" s="56"/>
      <c r="G771" s="57"/>
      <c r="H771" s="60"/>
      <c r="I771" s="58"/>
      <c r="J771" s="58"/>
      <c r="K771" s="57"/>
      <c r="L771" s="56"/>
      <c r="M771" s="57"/>
      <c r="N771" s="55"/>
      <c r="O771" s="68"/>
      <c r="P771" s="68"/>
      <c r="Q771" s="48"/>
    </row>
    <row r="772" spans="1:18" x14ac:dyDescent="0.25">
      <c r="A772" s="55"/>
      <c r="B772" s="58"/>
      <c r="C772" s="61"/>
      <c r="D772" s="61"/>
      <c r="E772" s="57"/>
      <c r="F772" s="56"/>
      <c r="G772" s="57"/>
      <c r="H772" s="55"/>
      <c r="I772" s="58"/>
      <c r="J772" s="58"/>
      <c r="K772" s="57"/>
      <c r="L772" s="56"/>
      <c r="M772" s="57"/>
      <c r="N772" s="55"/>
      <c r="O772" s="68"/>
      <c r="P772" s="68"/>
      <c r="Q772" s="48"/>
    </row>
    <row r="773" spans="1:18" x14ac:dyDescent="0.25">
      <c r="A773" s="55"/>
      <c r="B773" s="58"/>
      <c r="C773" s="61"/>
      <c r="D773" s="61"/>
      <c r="E773" s="57"/>
      <c r="F773" s="56"/>
      <c r="G773" s="57"/>
      <c r="H773" s="55"/>
      <c r="I773" s="58"/>
      <c r="J773" s="58"/>
      <c r="K773" s="57"/>
      <c r="L773" s="56"/>
      <c r="M773" s="57"/>
      <c r="N773" s="68"/>
      <c r="O773" s="68"/>
      <c r="P773" s="68"/>
      <c r="Q773" s="48"/>
    </row>
    <row r="774" spans="1:18" x14ac:dyDescent="0.25">
      <c r="A774" s="55"/>
      <c r="B774" s="58"/>
      <c r="C774" s="61"/>
      <c r="D774" s="61"/>
      <c r="E774" s="57"/>
      <c r="F774" s="56"/>
      <c r="G774" s="57"/>
      <c r="H774" s="55"/>
      <c r="I774" s="58"/>
      <c r="J774" s="58"/>
      <c r="K774" s="57"/>
      <c r="L774" s="56"/>
      <c r="M774" s="57"/>
      <c r="N774" s="68"/>
      <c r="O774" s="68"/>
      <c r="P774" s="68"/>
      <c r="Q774" s="48"/>
    </row>
    <row r="775" spans="1:18" x14ac:dyDescent="0.25">
      <c r="A775" s="55"/>
      <c r="B775" s="58"/>
      <c r="C775" s="61"/>
      <c r="D775" s="61"/>
      <c r="E775" s="57"/>
      <c r="F775" s="56"/>
      <c r="G775" s="57"/>
      <c r="H775" s="55"/>
      <c r="I775" s="58"/>
      <c r="J775" s="58"/>
      <c r="K775" s="57"/>
      <c r="L775" s="56"/>
      <c r="M775" s="57"/>
      <c r="N775" s="68"/>
      <c r="O775" s="68"/>
      <c r="P775" s="68"/>
      <c r="Q775" s="48"/>
    </row>
    <row r="776" spans="1:18" x14ac:dyDescent="0.25">
      <c r="A776" s="55"/>
      <c r="B776" s="58"/>
      <c r="C776" s="61"/>
      <c r="D776" s="61"/>
      <c r="E776" s="57"/>
      <c r="F776" s="56"/>
      <c r="G776" s="57"/>
      <c r="H776" s="57"/>
      <c r="I776" s="58"/>
      <c r="J776" s="58"/>
      <c r="K776" s="57"/>
      <c r="L776" s="56"/>
      <c r="M776" s="57"/>
      <c r="N776" s="68"/>
      <c r="O776" s="68"/>
      <c r="P776" s="68"/>
      <c r="Q776" s="48"/>
    </row>
    <row r="777" spans="1:18" x14ac:dyDescent="0.25">
      <c r="A777" s="55"/>
      <c r="B777" s="58"/>
      <c r="C777" s="61"/>
      <c r="D777" s="61"/>
      <c r="E777" s="57"/>
      <c r="F777" s="56"/>
      <c r="G777" s="57"/>
      <c r="H777" s="57"/>
      <c r="I777" s="58"/>
      <c r="J777" s="58"/>
      <c r="K777" s="57"/>
      <c r="L777" s="56"/>
      <c r="M777" s="57"/>
      <c r="N777" s="71"/>
      <c r="O777" s="68"/>
      <c r="P777" s="68"/>
      <c r="Q777" s="48"/>
    </row>
    <row r="778" spans="1:18" x14ac:dyDescent="0.25">
      <c r="A778" s="55"/>
      <c r="B778" s="58"/>
      <c r="C778" s="61"/>
      <c r="D778" s="61"/>
      <c r="E778" s="57"/>
      <c r="F778" s="56"/>
      <c r="G778" s="57"/>
      <c r="H778" s="57"/>
      <c r="I778" s="58"/>
      <c r="J778" s="58"/>
      <c r="K778" s="57"/>
      <c r="L778" s="56"/>
      <c r="M778" s="57"/>
      <c r="N778" s="70"/>
      <c r="O778" s="70"/>
      <c r="P778" s="70"/>
      <c r="Q778" s="48"/>
      <c r="R778" s="21"/>
    </row>
    <row r="779" spans="1:18" x14ac:dyDescent="0.25">
      <c r="A779" s="55"/>
      <c r="B779" s="58"/>
      <c r="C779" s="61"/>
      <c r="D779" s="61"/>
      <c r="E779" s="57"/>
      <c r="F779" s="56">
        <f>SUM(F755:F778)</f>
        <v>30</v>
      </c>
      <c r="G779" s="57">
        <f>SUM(G755:G778)</f>
        <v>20.717499999999998</v>
      </c>
      <c r="H779" s="57"/>
      <c r="I779" s="57"/>
      <c r="J779" s="58"/>
      <c r="K779" s="57"/>
      <c r="L779" s="56"/>
      <c r="M779" s="57"/>
      <c r="N779" s="70"/>
      <c r="O779" s="70"/>
      <c r="P779" s="70"/>
      <c r="Q779" s="48"/>
      <c r="R779" s="21"/>
    </row>
    <row r="780" spans="1:18" ht="15" x14ac:dyDescent="0.25">
      <c r="A780" s="55"/>
      <c r="B780" s="58"/>
      <c r="C780" s="61"/>
      <c r="D780" s="61"/>
      <c r="E780" s="57"/>
      <c r="F780" s="56"/>
      <c r="G780" s="57"/>
      <c r="H780" s="57"/>
      <c r="I780" s="57"/>
      <c r="J780" s="63"/>
      <c r="K780" s="57"/>
      <c r="L780" s="56">
        <f>SUM(L758:L779)</f>
        <v>30</v>
      </c>
      <c r="M780" s="57">
        <f>SUM(M758:M779)</f>
        <v>15.94401525</v>
      </c>
      <c r="N780" s="70"/>
      <c r="O780" s="70"/>
      <c r="P780" s="70"/>
      <c r="Q780" s="48"/>
      <c r="R780" s="21"/>
    </row>
    <row r="781" spans="1:18" x14ac:dyDescent="0.25">
      <c r="A781" s="55"/>
      <c r="B781" s="58"/>
      <c r="C781" s="61"/>
      <c r="D781" s="61"/>
      <c r="E781" s="57"/>
      <c r="F781" s="56"/>
      <c r="G781" s="57"/>
      <c r="H781" s="56" t="s">
        <v>10</v>
      </c>
      <c r="I781" s="56"/>
      <c r="J781" s="56">
        <f>G779</f>
        <v>20.717499999999998</v>
      </c>
      <c r="K781" s="57" t="s">
        <v>11</v>
      </c>
      <c r="L781" s="56">
        <f>M780</f>
        <v>15.94401525</v>
      </c>
      <c r="M781" s="57">
        <f>J781-L781</f>
        <v>4.7734847499999979</v>
      </c>
      <c r="N781" s="70"/>
      <c r="O781" s="70"/>
      <c r="P781" s="70"/>
      <c r="Q781" s="48"/>
      <c r="R781" s="21"/>
    </row>
    <row r="782" spans="1:18" ht="15" x14ac:dyDescent="0.25">
      <c r="A782" s="55"/>
      <c r="B782" s="60" t="s">
        <v>7</v>
      </c>
      <c r="C782" s="60"/>
      <c r="D782" s="146">
        <v>2.5</v>
      </c>
      <c r="E782" s="146"/>
      <c r="J782" s="63"/>
      <c r="K782" s="63"/>
      <c r="L782" s="63"/>
      <c r="M782" s="63"/>
      <c r="N782" s="68"/>
      <c r="O782" s="68"/>
      <c r="P782" s="68"/>
      <c r="Q782" s="48"/>
    </row>
    <row r="783" spans="1:18" x14ac:dyDescent="0.25">
      <c r="A783" s="55"/>
      <c r="B783" s="147" t="s">
        <v>8</v>
      </c>
      <c r="C783" s="147"/>
      <c r="D783" s="147"/>
      <c r="E783" s="147"/>
      <c r="F783" s="147"/>
      <c r="G783" s="147"/>
      <c r="H783" s="55" t="s">
        <v>5</v>
      </c>
      <c r="I783" s="147" t="s">
        <v>9</v>
      </c>
      <c r="J783" s="147"/>
      <c r="K783" s="147"/>
      <c r="L783" s="147"/>
      <c r="M783" s="147"/>
      <c r="N783" s="69"/>
      <c r="O783" s="69"/>
      <c r="P783" s="70">
        <f>I798-I796</f>
        <v>3</v>
      </c>
      <c r="Q783" s="48"/>
    </row>
    <row r="784" spans="1:18" x14ac:dyDescent="0.25">
      <c r="A784" s="55"/>
      <c r="B784" s="56">
        <v>0</v>
      </c>
      <c r="C784" s="57">
        <v>-1.4790000000000001</v>
      </c>
      <c r="D784" s="57" t="s">
        <v>33</v>
      </c>
      <c r="E784" s="56"/>
      <c r="F784" s="56"/>
      <c r="G784" s="56"/>
      <c r="H784" s="56"/>
      <c r="I784" s="58"/>
      <c r="J784" s="59"/>
      <c r="K784" s="57"/>
      <c r="L784" s="56"/>
      <c r="M784" s="57"/>
      <c r="N784" s="70"/>
      <c r="O784" s="70"/>
      <c r="P784" s="70"/>
      <c r="Q784" s="48"/>
      <c r="R784" s="21"/>
    </row>
    <row r="785" spans="1:18" x14ac:dyDescent="0.25">
      <c r="A785" s="55"/>
      <c r="B785" s="56">
        <v>3</v>
      </c>
      <c r="C785" s="57">
        <v>-0.81799999999999995</v>
      </c>
      <c r="D785" s="57"/>
      <c r="E785" s="57">
        <f>(C784+C785)/2</f>
        <v>-1.1485000000000001</v>
      </c>
      <c r="F785" s="56">
        <f>B785-B784</f>
        <v>3</v>
      </c>
      <c r="G785" s="57">
        <f>E785*F785</f>
        <v>-3.4455</v>
      </c>
      <c r="H785" s="56"/>
      <c r="I785" s="54"/>
      <c r="J785" s="54"/>
      <c r="K785" s="57"/>
      <c r="L785" s="56"/>
      <c r="M785" s="57"/>
      <c r="N785" s="70"/>
      <c r="O785" s="70"/>
      <c r="P785" s="70"/>
      <c r="Q785" s="49"/>
      <c r="R785" s="21"/>
    </row>
    <row r="786" spans="1:18" x14ac:dyDescent="0.25">
      <c r="A786" s="55"/>
      <c r="B786" s="56">
        <v>6</v>
      </c>
      <c r="C786" s="57">
        <v>-0.318</v>
      </c>
      <c r="D786" s="57"/>
      <c r="E786" s="57">
        <f t="shared" ref="E786:E799" si="253">(C785+C786)/2</f>
        <v>-0.56799999999999995</v>
      </c>
      <c r="F786" s="56">
        <f t="shared" ref="F786:F799" si="254">B786-B785</f>
        <v>3</v>
      </c>
      <c r="G786" s="57">
        <f t="shared" ref="G786:G799" si="255">E786*F786</f>
        <v>-1.7039999999999997</v>
      </c>
      <c r="H786" s="56"/>
      <c r="I786" s="54"/>
      <c r="J786" s="54"/>
      <c r="K786" s="57"/>
      <c r="L786" s="56"/>
      <c r="M786" s="57"/>
      <c r="N786" s="70"/>
      <c r="O786" s="70"/>
      <c r="P786" s="70"/>
      <c r="Q786" s="49"/>
      <c r="R786" s="21"/>
    </row>
    <row r="787" spans="1:18" x14ac:dyDescent="0.25">
      <c r="A787" s="55"/>
      <c r="B787" s="56">
        <v>8</v>
      </c>
      <c r="C787" s="57">
        <v>8.2000000000000003E-2</v>
      </c>
      <c r="D787" s="57"/>
      <c r="E787" s="57">
        <f t="shared" si="253"/>
        <v>-0.11799999999999999</v>
      </c>
      <c r="F787" s="56">
        <f t="shared" si="254"/>
        <v>2</v>
      </c>
      <c r="G787" s="57">
        <f t="shared" si="255"/>
        <v>-0.23599999999999999</v>
      </c>
      <c r="H787" s="56"/>
      <c r="I787" s="54"/>
      <c r="J787" s="54"/>
      <c r="K787" s="57"/>
      <c r="L787" s="56"/>
      <c r="M787" s="57"/>
      <c r="N787" s="70"/>
      <c r="O787" s="70"/>
      <c r="P787" s="70"/>
      <c r="Q787" s="49"/>
      <c r="R787" s="21"/>
    </row>
    <row r="788" spans="1:18" x14ac:dyDescent="0.25">
      <c r="A788" s="55"/>
      <c r="B788" s="56">
        <v>9</v>
      </c>
      <c r="C788" s="57">
        <v>1.6919999999999999</v>
      </c>
      <c r="D788" s="57"/>
      <c r="E788" s="57">
        <f t="shared" si="253"/>
        <v>0.88700000000000001</v>
      </c>
      <c r="F788" s="56">
        <f t="shared" si="254"/>
        <v>1</v>
      </c>
      <c r="G788" s="57">
        <f t="shared" si="255"/>
        <v>0.88700000000000001</v>
      </c>
      <c r="H788" s="56"/>
      <c r="I788" s="54"/>
      <c r="J788" s="54"/>
      <c r="K788" s="57"/>
      <c r="L788" s="56"/>
      <c r="M788" s="57"/>
      <c r="N788" s="70"/>
      <c r="O788" s="70"/>
      <c r="P788" s="70"/>
      <c r="Q788" s="49"/>
      <c r="R788" s="21"/>
    </row>
    <row r="789" spans="1:18" x14ac:dyDescent="0.25">
      <c r="A789" s="55"/>
      <c r="B789" s="56">
        <v>10</v>
      </c>
      <c r="C789" s="57">
        <v>1.6970000000000001</v>
      </c>
      <c r="D789" s="57" t="s">
        <v>17</v>
      </c>
      <c r="E789" s="57">
        <f t="shared" si="253"/>
        <v>1.6945000000000001</v>
      </c>
      <c r="F789" s="56">
        <f t="shared" si="254"/>
        <v>1</v>
      </c>
      <c r="G789" s="57">
        <f t="shared" si="255"/>
        <v>1.6945000000000001</v>
      </c>
      <c r="H789" s="56"/>
      <c r="I789" s="54"/>
      <c r="J789" s="54"/>
      <c r="K789" s="57"/>
      <c r="L789" s="56"/>
      <c r="M789" s="57"/>
      <c r="N789" s="70"/>
      <c r="O789" s="70"/>
      <c r="P789" s="70"/>
      <c r="Q789" s="49"/>
      <c r="R789" s="21"/>
    </row>
    <row r="790" spans="1:18" x14ac:dyDescent="0.25">
      <c r="A790" s="55"/>
      <c r="B790" s="56">
        <v>11</v>
      </c>
      <c r="C790" s="57">
        <v>-8.4000000000000005E-2</v>
      </c>
      <c r="D790" s="57"/>
      <c r="E790" s="57">
        <f t="shared" si="253"/>
        <v>0.80649999999999999</v>
      </c>
      <c r="F790" s="56">
        <f t="shared" si="254"/>
        <v>1</v>
      </c>
      <c r="G790" s="57">
        <f t="shared" si="255"/>
        <v>0.80649999999999999</v>
      </c>
      <c r="H790" s="55"/>
      <c r="I790" s="54"/>
      <c r="J790" s="54"/>
      <c r="K790" s="57"/>
      <c r="L790" s="56"/>
      <c r="M790" s="57"/>
      <c r="N790" s="70"/>
      <c r="O790" s="70"/>
      <c r="P790" s="70"/>
      <c r="Q790" s="49"/>
      <c r="R790" s="21"/>
    </row>
    <row r="791" spans="1:18" x14ac:dyDescent="0.25">
      <c r="A791" s="55"/>
      <c r="B791" s="56">
        <v>12</v>
      </c>
      <c r="C791" s="57">
        <v>-0.379</v>
      </c>
      <c r="D791" s="57"/>
      <c r="E791" s="57">
        <f t="shared" si="253"/>
        <v>-0.23150000000000001</v>
      </c>
      <c r="F791" s="56">
        <f t="shared" si="254"/>
        <v>1</v>
      </c>
      <c r="G791" s="57">
        <f t="shared" si="255"/>
        <v>-0.23150000000000001</v>
      </c>
      <c r="H791" s="55"/>
      <c r="I791" s="56">
        <v>0</v>
      </c>
      <c r="J791" s="57">
        <v>-1.4790000000000001</v>
      </c>
      <c r="K791" s="57"/>
      <c r="L791" s="56"/>
      <c r="M791" s="57"/>
      <c r="N791" s="70"/>
      <c r="O791" s="70"/>
      <c r="P791" s="70"/>
      <c r="Q791" s="49"/>
      <c r="R791" s="21"/>
    </row>
    <row r="792" spans="1:18" x14ac:dyDescent="0.25">
      <c r="A792" s="55"/>
      <c r="B792" s="56">
        <v>13</v>
      </c>
      <c r="C792" s="57">
        <v>-0.57399999999999995</v>
      </c>
      <c r="D792" s="57"/>
      <c r="E792" s="57">
        <f t="shared" si="253"/>
        <v>-0.47649999999999998</v>
      </c>
      <c r="F792" s="56">
        <f t="shared" si="254"/>
        <v>1</v>
      </c>
      <c r="G792" s="57">
        <f t="shared" si="255"/>
        <v>-0.47649999999999998</v>
      </c>
      <c r="H792" s="55"/>
      <c r="I792" s="56">
        <v>3</v>
      </c>
      <c r="J792" s="57">
        <v>-0.81799999999999995</v>
      </c>
      <c r="K792" s="57">
        <f t="shared" ref="K792:K800" si="256">AVERAGE(J791,J792)</f>
        <v>-1.1485000000000001</v>
      </c>
      <c r="L792" s="56">
        <f t="shared" ref="L792:L800" si="257">I792-I791</f>
        <v>3</v>
      </c>
      <c r="M792" s="57">
        <f t="shared" ref="M792:M800" si="258">L792*K792</f>
        <v>-3.4455</v>
      </c>
      <c r="N792" s="71"/>
      <c r="O792" s="71"/>
      <c r="P792" s="71"/>
      <c r="Q792" s="49"/>
      <c r="R792" s="21"/>
    </row>
    <row r="793" spans="1:18" x14ac:dyDescent="0.25">
      <c r="A793" s="55"/>
      <c r="B793" s="56">
        <v>14</v>
      </c>
      <c r="C793" s="57">
        <v>-0.628</v>
      </c>
      <c r="D793" s="57" t="s">
        <v>18</v>
      </c>
      <c r="E793" s="57">
        <f t="shared" si="253"/>
        <v>-0.60099999999999998</v>
      </c>
      <c r="F793" s="56">
        <f t="shared" si="254"/>
        <v>1</v>
      </c>
      <c r="G793" s="57">
        <f t="shared" si="255"/>
        <v>-0.60099999999999998</v>
      </c>
      <c r="H793" s="56"/>
      <c r="I793" s="56">
        <v>6</v>
      </c>
      <c r="J793" s="57">
        <v>-0.318</v>
      </c>
      <c r="K793" s="57">
        <f t="shared" si="256"/>
        <v>-0.56799999999999995</v>
      </c>
      <c r="L793" s="56">
        <f t="shared" si="257"/>
        <v>3</v>
      </c>
      <c r="M793" s="57">
        <f t="shared" si="258"/>
        <v>-1.7039999999999997</v>
      </c>
      <c r="N793" s="70"/>
      <c r="O793" s="70"/>
      <c r="P793" s="70"/>
      <c r="Q793" s="49"/>
      <c r="R793" s="21"/>
    </row>
    <row r="794" spans="1:18" x14ac:dyDescent="0.25">
      <c r="A794" s="55"/>
      <c r="B794" s="56">
        <v>14.5</v>
      </c>
      <c r="C794" s="57">
        <v>-0.57299999999999995</v>
      </c>
      <c r="D794" s="57"/>
      <c r="E794" s="57">
        <f t="shared" si="253"/>
        <v>-0.60050000000000003</v>
      </c>
      <c r="F794" s="56">
        <f t="shared" si="254"/>
        <v>0.5</v>
      </c>
      <c r="G794" s="57">
        <f t="shared" si="255"/>
        <v>-0.30025000000000002</v>
      </c>
      <c r="H794" s="56"/>
      <c r="I794" s="56">
        <v>8</v>
      </c>
      <c r="J794" s="57">
        <v>8.2000000000000003E-2</v>
      </c>
      <c r="K794" s="57">
        <f t="shared" si="256"/>
        <v>-0.11799999999999999</v>
      </c>
      <c r="L794" s="56">
        <f t="shared" si="257"/>
        <v>2</v>
      </c>
      <c r="M794" s="57">
        <f t="shared" si="258"/>
        <v>-0.23599999999999999</v>
      </c>
      <c r="N794" s="71"/>
      <c r="O794" s="71"/>
      <c r="P794" s="71"/>
      <c r="Q794" s="49"/>
      <c r="R794" s="21"/>
    </row>
    <row r="795" spans="1:18" x14ac:dyDescent="0.25">
      <c r="A795" s="55"/>
      <c r="B795" s="56">
        <v>16</v>
      </c>
      <c r="C795" s="57">
        <v>-0.38300000000000001</v>
      </c>
      <c r="D795" s="57"/>
      <c r="E795" s="57">
        <f t="shared" si="253"/>
        <v>-0.47799999999999998</v>
      </c>
      <c r="F795" s="56">
        <f t="shared" si="254"/>
        <v>1.5</v>
      </c>
      <c r="G795" s="57">
        <f t="shared" si="255"/>
        <v>-0.71699999999999997</v>
      </c>
      <c r="H795" s="56"/>
      <c r="I795" s="56">
        <v>8.5</v>
      </c>
      <c r="J795" s="57">
        <v>1</v>
      </c>
      <c r="K795" s="57">
        <f t="shared" si="256"/>
        <v>0.54100000000000004</v>
      </c>
      <c r="L795" s="56">
        <f t="shared" si="257"/>
        <v>0.5</v>
      </c>
      <c r="M795" s="57">
        <f t="shared" si="258"/>
        <v>0.27050000000000002</v>
      </c>
      <c r="N795" s="71"/>
      <c r="O795" s="71"/>
      <c r="P795" s="71"/>
      <c r="Q795" s="49"/>
      <c r="R795" s="21"/>
    </row>
    <row r="796" spans="1:18" x14ac:dyDescent="0.25">
      <c r="A796" s="55"/>
      <c r="B796" s="56">
        <v>17</v>
      </c>
      <c r="C796" s="57">
        <v>-0.17299999999999999</v>
      </c>
      <c r="D796" s="57"/>
      <c r="E796" s="57">
        <f t="shared" si="253"/>
        <v>-0.27800000000000002</v>
      </c>
      <c r="F796" s="56">
        <f t="shared" si="254"/>
        <v>1</v>
      </c>
      <c r="G796" s="57">
        <f t="shared" si="255"/>
        <v>-0.27800000000000002</v>
      </c>
      <c r="H796" s="56"/>
      <c r="I796" s="81">
        <f>I795+(J795-J796)*1.5</f>
        <v>12.25</v>
      </c>
      <c r="J796" s="82">
        <v>-1.5</v>
      </c>
      <c r="K796" s="57">
        <f t="shared" si="256"/>
        <v>-0.25</v>
      </c>
      <c r="L796" s="56">
        <f t="shared" si="257"/>
        <v>3.75</v>
      </c>
      <c r="M796" s="57">
        <f t="shared" si="258"/>
        <v>-0.9375</v>
      </c>
      <c r="N796" s="70"/>
      <c r="O796" s="70"/>
      <c r="P796" s="70"/>
      <c r="Q796" s="48"/>
      <c r="R796" s="21"/>
    </row>
    <row r="797" spans="1:18" x14ac:dyDescent="0.25">
      <c r="A797" s="55"/>
      <c r="B797" s="56">
        <v>18</v>
      </c>
      <c r="C797" s="57">
        <v>1.5209999999999999</v>
      </c>
      <c r="D797" s="57" t="s">
        <v>19</v>
      </c>
      <c r="E797" s="57">
        <f t="shared" si="253"/>
        <v>0.67399999999999993</v>
      </c>
      <c r="F797" s="56">
        <f t="shared" si="254"/>
        <v>1</v>
      </c>
      <c r="G797" s="57">
        <f t="shared" si="255"/>
        <v>0.67399999999999993</v>
      </c>
      <c r="H797" s="60"/>
      <c r="I797" s="86">
        <f>I796+1.5</f>
        <v>13.75</v>
      </c>
      <c r="J797" s="87">
        <f>J796</f>
        <v>-1.5</v>
      </c>
      <c r="K797" s="57">
        <f t="shared" si="256"/>
        <v>-1.5</v>
      </c>
      <c r="L797" s="56">
        <f t="shared" si="257"/>
        <v>1.5</v>
      </c>
      <c r="M797" s="57">
        <f t="shared" si="258"/>
        <v>-2.25</v>
      </c>
      <c r="N797" s="70"/>
      <c r="O797" s="70"/>
      <c r="P797" s="70"/>
      <c r="Q797" s="48"/>
      <c r="R797" s="21"/>
    </row>
    <row r="798" spans="1:18" x14ac:dyDescent="0.25">
      <c r="A798" s="55"/>
      <c r="B798" s="56">
        <v>20</v>
      </c>
      <c r="C798" s="57">
        <v>1.482</v>
      </c>
      <c r="D798" s="57"/>
      <c r="E798" s="57">
        <f t="shared" si="253"/>
        <v>1.5015000000000001</v>
      </c>
      <c r="F798" s="56">
        <f t="shared" si="254"/>
        <v>2</v>
      </c>
      <c r="G798" s="57">
        <f t="shared" si="255"/>
        <v>3.0030000000000001</v>
      </c>
      <c r="H798" s="60"/>
      <c r="I798" s="81">
        <f>I797+1.5</f>
        <v>15.25</v>
      </c>
      <c r="J798" s="82">
        <f>J796</f>
        <v>-1.5</v>
      </c>
      <c r="K798" s="57">
        <f t="shared" si="256"/>
        <v>-1.5</v>
      </c>
      <c r="L798" s="56">
        <f t="shared" si="257"/>
        <v>1.5</v>
      </c>
      <c r="M798" s="57">
        <f t="shared" si="258"/>
        <v>-2.25</v>
      </c>
      <c r="N798" s="70"/>
      <c r="O798" s="70"/>
      <c r="P798" s="70"/>
      <c r="Q798" s="48"/>
      <c r="R798" s="21"/>
    </row>
    <row r="799" spans="1:18" x14ac:dyDescent="0.25">
      <c r="A799" s="55"/>
      <c r="B799" s="58">
        <v>25</v>
      </c>
      <c r="C799" s="61">
        <v>1.472</v>
      </c>
      <c r="D799" s="61" t="s">
        <v>23</v>
      </c>
      <c r="E799" s="57">
        <f t="shared" si="253"/>
        <v>1.4769999999999999</v>
      </c>
      <c r="F799" s="56">
        <f t="shared" si="254"/>
        <v>5</v>
      </c>
      <c r="G799" s="57">
        <f t="shared" si="255"/>
        <v>7.3849999999999998</v>
      </c>
      <c r="H799" s="60"/>
      <c r="I799" s="81">
        <f>I798+(J799-J798)*1.5</f>
        <v>19.722999999999999</v>
      </c>
      <c r="J799" s="85">
        <v>1.482</v>
      </c>
      <c r="K799" s="57">
        <f t="shared" si="256"/>
        <v>-9.000000000000008E-3</v>
      </c>
      <c r="L799" s="56">
        <f t="shared" si="257"/>
        <v>4.472999999999999</v>
      </c>
      <c r="M799" s="57">
        <f t="shared" si="258"/>
        <v>-4.0257000000000029E-2</v>
      </c>
      <c r="N799" s="70"/>
      <c r="O799" s="70"/>
      <c r="P799" s="70"/>
      <c r="Q799" s="48"/>
      <c r="R799" s="21"/>
    </row>
    <row r="800" spans="1:18" x14ac:dyDescent="0.25">
      <c r="A800" s="55"/>
      <c r="B800" s="58"/>
      <c r="C800" s="61"/>
      <c r="D800" s="61"/>
      <c r="E800" s="57"/>
      <c r="F800" s="56"/>
      <c r="G800" s="57"/>
      <c r="H800" s="60"/>
      <c r="I800" s="56">
        <v>20</v>
      </c>
      <c r="J800" s="57">
        <v>1.482</v>
      </c>
      <c r="K800" s="57">
        <f t="shared" si="256"/>
        <v>1.482</v>
      </c>
      <c r="L800" s="56">
        <f t="shared" si="257"/>
        <v>0.27700000000000102</v>
      </c>
      <c r="M800" s="57">
        <f t="shared" si="258"/>
        <v>0.41051400000000149</v>
      </c>
      <c r="N800" s="55"/>
      <c r="O800" s="71"/>
      <c r="P800" s="71"/>
      <c r="Q800" s="48"/>
    </row>
    <row r="801" spans="1:18" x14ac:dyDescent="0.25">
      <c r="A801" s="55"/>
      <c r="B801" s="58"/>
      <c r="C801" s="61"/>
      <c r="D801" s="61"/>
      <c r="E801" s="57"/>
      <c r="F801" s="56"/>
      <c r="G801" s="57"/>
      <c r="H801" s="60"/>
      <c r="I801" s="58">
        <v>25</v>
      </c>
      <c r="J801" s="61">
        <v>1.472</v>
      </c>
      <c r="K801" s="57">
        <f t="shared" ref="K801" si="259">AVERAGE(J800,J801)</f>
        <v>1.4769999999999999</v>
      </c>
      <c r="L801" s="56">
        <f t="shared" ref="L801" si="260">I801-I800</f>
        <v>5</v>
      </c>
      <c r="M801" s="57">
        <f t="shared" ref="M801" si="261">L801*K801</f>
        <v>7.3849999999999998</v>
      </c>
      <c r="N801" s="55"/>
      <c r="O801" s="68"/>
      <c r="P801" s="68"/>
      <c r="Q801" s="48"/>
    </row>
    <row r="802" spans="1:18" x14ac:dyDescent="0.25">
      <c r="A802" s="55"/>
      <c r="B802" s="58"/>
      <c r="C802" s="61"/>
      <c r="D802" s="61"/>
      <c r="E802" s="57"/>
      <c r="F802" s="56"/>
      <c r="G802" s="57"/>
      <c r="H802" s="55"/>
      <c r="I802" s="56"/>
      <c r="J802" s="57"/>
      <c r="K802" s="57"/>
      <c r="L802" s="56"/>
      <c r="M802" s="57"/>
      <c r="N802" s="55"/>
      <c r="O802" s="68"/>
      <c r="P802" s="68"/>
      <c r="Q802" s="48"/>
    </row>
    <row r="803" spans="1:18" x14ac:dyDescent="0.25">
      <c r="A803" s="55"/>
      <c r="B803" s="58"/>
      <c r="C803" s="61"/>
      <c r="D803" s="61"/>
      <c r="E803" s="57"/>
      <c r="F803" s="56"/>
      <c r="G803" s="57"/>
      <c r="H803" s="55"/>
      <c r="I803" s="56"/>
      <c r="J803" s="57"/>
      <c r="K803" s="57"/>
      <c r="L803" s="56"/>
      <c r="M803" s="57"/>
      <c r="N803" s="68"/>
      <c r="O803" s="68"/>
      <c r="P803" s="68"/>
      <c r="Q803" s="48"/>
    </row>
    <row r="804" spans="1:18" x14ac:dyDescent="0.25">
      <c r="A804" s="55"/>
      <c r="B804" s="58"/>
      <c r="C804" s="61"/>
      <c r="D804" s="61"/>
      <c r="E804" s="57"/>
      <c r="F804" s="56"/>
      <c r="G804" s="57"/>
      <c r="H804" s="55"/>
      <c r="I804" s="58"/>
      <c r="J804" s="61"/>
      <c r="K804" s="57"/>
      <c r="L804" s="56"/>
      <c r="M804" s="57"/>
      <c r="N804" s="68"/>
      <c r="O804" s="68"/>
      <c r="P804" s="68"/>
      <c r="Q804" s="48"/>
    </row>
    <row r="805" spans="1:18" x14ac:dyDescent="0.25">
      <c r="A805" s="55"/>
      <c r="B805" s="58"/>
      <c r="C805" s="61"/>
      <c r="D805" s="61"/>
      <c r="E805" s="57"/>
      <c r="F805" s="56"/>
      <c r="G805" s="57"/>
      <c r="H805" s="55"/>
      <c r="I805" s="58"/>
      <c r="J805" s="58"/>
      <c r="K805" s="57"/>
      <c r="L805" s="56"/>
      <c r="M805" s="57"/>
      <c r="N805" s="68"/>
      <c r="O805" s="68"/>
      <c r="P805" s="68"/>
      <c r="Q805" s="48"/>
    </row>
    <row r="806" spans="1:18" x14ac:dyDescent="0.25">
      <c r="A806" s="55"/>
      <c r="B806" s="58"/>
      <c r="C806" s="61"/>
      <c r="D806" s="61"/>
      <c r="E806" s="57"/>
      <c r="F806" s="56"/>
      <c r="G806" s="57"/>
      <c r="H806" s="57"/>
      <c r="I806" s="58"/>
      <c r="J806" s="58"/>
      <c r="K806" s="57"/>
      <c r="L806" s="56"/>
      <c r="M806" s="57"/>
      <c r="N806" s="68"/>
      <c r="O806" s="68"/>
      <c r="P806" s="68"/>
      <c r="Q806" s="48"/>
    </row>
    <row r="807" spans="1:18" x14ac:dyDescent="0.25">
      <c r="A807" s="55"/>
      <c r="B807" s="58"/>
      <c r="C807" s="61"/>
      <c r="D807" s="61"/>
      <c r="E807" s="57"/>
      <c r="F807" s="56"/>
      <c r="G807" s="57"/>
      <c r="H807" s="57"/>
      <c r="I807" s="58"/>
      <c r="J807" s="58"/>
      <c r="K807" s="57"/>
      <c r="L807" s="56"/>
      <c r="M807" s="57"/>
      <c r="N807" s="71"/>
      <c r="O807" s="68"/>
      <c r="P807" s="68"/>
      <c r="Q807" s="48"/>
    </row>
    <row r="808" spans="1:18" x14ac:dyDescent="0.25">
      <c r="A808" s="55"/>
      <c r="B808" s="58"/>
      <c r="C808" s="61"/>
      <c r="D808" s="61"/>
      <c r="E808" s="57"/>
      <c r="F808" s="56"/>
      <c r="G808" s="57"/>
      <c r="H808" s="57"/>
      <c r="I808" s="58"/>
      <c r="J808" s="58"/>
      <c r="K808" s="57"/>
      <c r="L808" s="56"/>
      <c r="M808" s="57"/>
      <c r="N808" s="70"/>
      <c r="O808" s="70"/>
      <c r="P808" s="70"/>
      <c r="Q808" s="48"/>
      <c r="R808" s="21"/>
    </row>
    <row r="809" spans="1:18" x14ac:dyDescent="0.25">
      <c r="A809" s="55"/>
      <c r="B809" s="58"/>
      <c r="C809" s="61"/>
      <c r="D809" s="61"/>
      <c r="E809" s="57"/>
      <c r="F809" s="56">
        <f>SUM(F785:F808)</f>
        <v>25</v>
      </c>
      <c r="G809" s="57">
        <f>SUM(G785:G808)</f>
        <v>6.4602500000000003</v>
      </c>
      <c r="H809" s="57"/>
      <c r="I809" s="57"/>
      <c r="J809" s="58"/>
      <c r="K809" s="57"/>
      <c r="L809" s="56"/>
      <c r="M809" s="57"/>
      <c r="N809" s="70"/>
      <c r="O809" s="70"/>
      <c r="P809" s="70"/>
      <c r="Q809" s="48"/>
      <c r="R809" s="21"/>
    </row>
    <row r="810" spans="1:18" ht="15" x14ac:dyDescent="0.25">
      <c r="A810" s="55"/>
      <c r="B810" s="58"/>
      <c r="C810" s="61"/>
      <c r="D810" s="61"/>
      <c r="E810" s="57"/>
      <c r="F810" s="56"/>
      <c r="G810" s="57"/>
      <c r="H810" s="57"/>
      <c r="I810" s="57"/>
      <c r="J810" s="63"/>
      <c r="K810" s="57"/>
      <c r="L810" s="56">
        <f>SUM(L788:L809)</f>
        <v>25</v>
      </c>
      <c r="M810" s="57">
        <f>SUM(M788:M809)</f>
        <v>-2.7972429999999981</v>
      </c>
      <c r="N810" s="70"/>
      <c r="O810" s="70"/>
      <c r="P810" s="70"/>
      <c r="Q810" s="48"/>
      <c r="R810" s="21"/>
    </row>
    <row r="811" spans="1:18" x14ac:dyDescent="0.25">
      <c r="A811" s="55"/>
      <c r="B811" s="58"/>
      <c r="C811" s="61"/>
      <c r="D811" s="61"/>
      <c r="E811" s="57"/>
      <c r="F811" s="56"/>
      <c r="G811" s="57"/>
      <c r="H811" s="56" t="s">
        <v>10</v>
      </c>
      <c r="I811" s="56"/>
      <c r="J811" s="56">
        <f>G809</f>
        <v>6.4602500000000003</v>
      </c>
      <c r="K811" s="57" t="s">
        <v>11</v>
      </c>
      <c r="L811" s="56">
        <f>M810</f>
        <v>-2.7972429999999981</v>
      </c>
      <c r="M811" s="57">
        <f>J811-L811</f>
        <v>9.2574929999999984</v>
      </c>
      <c r="N811" s="70"/>
      <c r="O811" s="70"/>
      <c r="P811" s="70"/>
      <c r="Q811" s="48"/>
      <c r="R811" s="21"/>
    </row>
    <row r="812" spans="1:18" x14ac:dyDescent="0.25">
      <c r="A812" s="55"/>
      <c r="B812" s="64"/>
      <c r="C812" s="65"/>
      <c r="D812" s="65"/>
      <c r="E812" s="55"/>
      <c r="F812" s="55"/>
      <c r="G812" s="55"/>
      <c r="H812" s="55"/>
      <c r="I812" s="55"/>
      <c r="J812" s="66"/>
      <c r="K812" s="55"/>
      <c r="L812" s="55"/>
      <c r="M812" s="55"/>
      <c r="N812" s="55"/>
      <c r="O812" s="55"/>
      <c r="P812" s="55"/>
      <c r="Q812" s="48"/>
    </row>
    <row r="813" spans="1:18" ht="15" x14ac:dyDescent="0.25">
      <c r="A813" s="55"/>
      <c r="B813" s="60" t="s">
        <v>7</v>
      </c>
      <c r="C813" s="60"/>
      <c r="D813" s="146">
        <v>2.5979999999999999</v>
      </c>
      <c r="E813" s="146"/>
      <c r="J813" s="63"/>
      <c r="K813" s="63"/>
      <c r="L813" s="63"/>
      <c r="M813" s="63"/>
      <c r="N813" s="68"/>
      <c r="O813" s="68"/>
      <c r="P813" s="68"/>
      <c r="Q813" s="48"/>
    </row>
    <row r="814" spans="1:18" x14ac:dyDescent="0.25">
      <c r="A814" s="55"/>
      <c r="B814" s="147" t="s">
        <v>8</v>
      </c>
      <c r="C814" s="147"/>
      <c r="D814" s="147"/>
      <c r="E814" s="147"/>
      <c r="F814" s="147"/>
      <c r="G814" s="147"/>
      <c r="H814" s="55" t="s">
        <v>5</v>
      </c>
      <c r="I814" s="147" t="s">
        <v>9</v>
      </c>
      <c r="J814" s="147"/>
      <c r="K814" s="147"/>
      <c r="L814" s="147"/>
      <c r="M814" s="147"/>
      <c r="N814" s="69"/>
      <c r="O814" s="69"/>
      <c r="P814" s="70">
        <f>I829-I827</f>
        <v>4</v>
      </c>
      <c r="Q814" s="48"/>
    </row>
    <row r="815" spans="1:18" x14ac:dyDescent="0.25">
      <c r="A815" s="55"/>
      <c r="B815" s="56">
        <v>0</v>
      </c>
      <c r="C815" s="57">
        <v>2.71</v>
      </c>
      <c r="D815" s="57" t="s">
        <v>36</v>
      </c>
      <c r="E815" s="56"/>
      <c r="F815" s="56"/>
      <c r="G815" s="56"/>
      <c r="H815" s="56"/>
      <c r="I815" s="58"/>
      <c r="J815" s="59"/>
      <c r="K815" s="57"/>
      <c r="L815" s="56"/>
      <c r="M815" s="57"/>
      <c r="N815" s="70"/>
      <c r="O815" s="70"/>
      <c r="P815" s="70"/>
      <c r="Q815" s="48"/>
      <c r="R815" s="21"/>
    </row>
    <row r="816" spans="1:18" x14ac:dyDescent="0.25">
      <c r="A816" s="55"/>
      <c r="B816" s="56">
        <v>4</v>
      </c>
      <c r="C816" s="57">
        <v>2.7149999999999999</v>
      </c>
      <c r="D816" s="57"/>
      <c r="E816" s="57">
        <f>(C815+C816)/2</f>
        <v>2.7124999999999999</v>
      </c>
      <c r="F816" s="56">
        <f>B816-B815</f>
        <v>4</v>
      </c>
      <c r="G816" s="57">
        <f>E816*F816</f>
        <v>10.85</v>
      </c>
      <c r="H816" s="56"/>
      <c r="I816" s="54"/>
      <c r="J816" s="54"/>
      <c r="K816" s="57"/>
      <c r="L816" s="56"/>
      <c r="M816" s="57"/>
      <c r="N816" s="70"/>
      <c r="O816" s="70"/>
      <c r="P816" s="70"/>
      <c r="Q816" s="49"/>
      <c r="R816" s="21"/>
    </row>
    <row r="817" spans="1:18" x14ac:dyDescent="0.25">
      <c r="A817" s="55"/>
      <c r="B817" s="56">
        <v>6</v>
      </c>
      <c r="C817" s="57">
        <v>0.44500000000000001</v>
      </c>
      <c r="D817" s="57"/>
      <c r="E817" s="57">
        <f t="shared" ref="E817:E829" si="262">(C816+C817)/2</f>
        <v>1.5799999999999998</v>
      </c>
      <c r="F817" s="56">
        <f t="shared" ref="F817:F829" si="263">B817-B816</f>
        <v>2</v>
      </c>
      <c r="G817" s="57">
        <f t="shared" ref="G817:G829" si="264">E817*F817</f>
        <v>3.1599999999999997</v>
      </c>
      <c r="H817" s="56"/>
      <c r="I817" s="54"/>
      <c r="J817" s="54"/>
      <c r="K817" s="57"/>
      <c r="L817" s="56"/>
      <c r="M817" s="57"/>
      <c r="N817" s="70"/>
      <c r="O817" s="70"/>
      <c r="P817" s="70"/>
      <c r="Q817" s="49"/>
      <c r="R817" s="21"/>
    </row>
    <row r="818" spans="1:18" x14ac:dyDescent="0.25">
      <c r="A818" s="55"/>
      <c r="B818" s="56">
        <v>8</v>
      </c>
      <c r="C818" s="57">
        <v>0.435</v>
      </c>
      <c r="D818" s="57" t="s">
        <v>17</v>
      </c>
      <c r="E818" s="57">
        <f t="shared" si="262"/>
        <v>0.44</v>
      </c>
      <c r="F818" s="56">
        <f t="shared" si="263"/>
        <v>2</v>
      </c>
      <c r="G818" s="57">
        <f t="shared" si="264"/>
        <v>0.88</v>
      </c>
      <c r="H818" s="56"/>
      <c r="I818" s="54"/>
      <c r="J818" s="54"/>
      <c r="K818" s="57"/>
      <c r="L818" s="56"/>
      <c r="M818" s="57"/>
      <c r="N818" s="70"/>
      <c r="O818" s="70"/>
      <c r="P818" s="70"/>
      <c r="Q818" s="49"/>
      <c r="R818" s="21"/>
    </row>
    <row r="819" spans="1:18" x14ac:dyDescent="0.25">
      <c r="A819" s="55"/>
      <c r="B819" s="56">
        <v>10</v>
      </c>
      <c r="C819" s="57">
        <v>-1.54</v>
      </c>
      <c r="D819" s="57"/>
      <c r="E819" s="57">
        <f t="shared" si="262"/>
        <v>-0.55249999999999999</v>
      </c>
      <c r="F819" s="56">
        <f t="shared" si="263"/>
        <v>2</v>
      </c>
      <c r="G819" s="57">
        <f t="shared" si="264"/>
        <v>-1.105</v>
      </c>
      <c r="H819" s="56"/>
      <c r="I819" s="54"/>
      <c r="J819" s="54"/>
      <c r="K819" s="57"/>
      <c r="L819" s="56"/>
      <c r="M819" s="57"/>
      <c r="N819" s="70"/>
      <c r="O819" s="70"/>
      <c r="P819" s="70"/>
      <c r="Q819" s="49"/>
      <c r="R819" s="21"/>
    </row>
    <row r="820" spans="1:18" x14ac:dyDescent="0.25">
      <c r="A820" s="55"/>
      <c r="B820" s="56">
        <v>12</v>
      </c>
      <c r="C820" s="57">
        <v>-1.8360000000000001</v>
      </c>
      <c r="D820" s="57"/>
      <c r="E820" s="57">
        <f t="shared" si="262"/>
        <v>-1.6880000000000002</v>
      </c>
      <c r="F820" s="56">
        <f t="shared" si="263"/>
        <v>2</v>
      </c>
      <c r="G820" s="57">
        <f t="shared" si="264"/>
        <v>-3.3760000000000003</v>
      </c>
      <c r="H820" s="56"/>
      <c r="I820" s="54"/>
      <c r="J820" s="54"/>
      <c r="K820" s="57"/>
      <c r="L820" s="56"/>
      <c r="M820" s="57"/>
      <c r="N820" s="70"/>
      <c r="O820" s="70"/>
      <c r="P820" s="70"/>
      <c r="Q820" s="49"/>
      <c r="R820" s="21"/>
    </row>
    <row r="821" spans="1:18" x14ac:dyDescent="0.25">
      <c r="A821" s="55"/>
      <c r="B821" s="56">
        <v>14</v>
      </c>
      <c r="C821" s="57">
        <v>-2.165</v>
      </c>
      <c r="D821" s="57"/>
      <c r="E821" s="57">
        <f t="shared" si="262"/>
        <v>-2.0005000000000002</v>
      </c>
      <c r="F821" s="56">
        <f t="shared" si="263"/>
        <v>2</v>
      </c>
      <c r="G821" s="57">
        <f t="shared" si="264"/>
        <v>-4.0010000000000003</v>
      </c>
      <c r="H821" s="55"/>
      <c r="I821" s="54"/>
      <c r="J821" s="54"/>
      <c r="K821" s="57"/>
      <c r="L821" s="56"/>
      <c r="M821" s="57"/>
      <c r="N821" s="70"/>
      <c r="O821" s="70"/>
      <c r="P821" s="70"/>
      <c r="Q821" s="49"/>
      <c r="R821" s="21"/>
    </row>
    <row r="822" spans="1:18" x14ac:dyDescent="0.25">
      <c r="A822" s="55"/>
      <c r="B822" s="56">
        <v>15</v>
      </c>
      <c r="C822" s="57">
        <v>-2.2349999999999999</v>
      </c>
      <c r="D822" s="57"/>
      <c r="E822" s="57">
        <f t="shared" si="262"/>
        <v>-2.2000000000000002</v>
      </c>
      <c r="F822" s="56">
        <f t="shared" si="263"/>
        <v>1</v>
      </c>
      <c r="G822" s="57">
        <f t="shared" si="264"/>
        <v>-2.2000000000000002</v>
      </c>
      <c r="H822" s="55"/>
      <c r="I822" s="54"/>
      <c r="J822" s="54"/>
      <c r="K822" s="57"/>
      <c r="L822" s="56"/>
      <c r="M822" s="57"/>
      <c r="N822" s="70"/>
      <c r="O822" s="70"/>
      <c r="P822" s="70"/>
      <c r="Q822" s="49"/>
      <c r="R822" s="21"/>
    </row>
    <row r="823" spans="1:18" x14ac:dyDescent="0.25">
      <c r="A823" s="55"/>
      <c r="B823" s="56">
        <v>16</v>
      </c>
      <c r="C823" s="57">
        <v>-2.1669999999999998</v>
      </c>
      <c r="D823" s="57"/>
      <c r="E823" s="57">
        <f t="shared" si="262"/>
        <v>-2.2009999999999996</v>
      </c>
      <c r="F823" s="56">
        <f t="shared" si="263"/>
        <v>1</v>
      </c>
      <c r="G823" s="57">
        <f t="shared" si="264"/>
        <v>-2.2009999999999996</v>
      </c>
      <c r="H823" s="55"/>
      <c r="I823" s="54"/>
      <c r="J823" s="54"/>
      <c r="K823" s="57"/>
      <c r="L823" s="56"/>
      <c r="M823" s="57"/>
      <c r="N823" s="71"/>
      <c r="O823" s="71"/>
      <c r="P823" s="71"/>
      <c r="Q823" s="49"/>
      <c r="R823" s="21"/>
    </row>
    <row r="824" spans="1:18" x14ac:dyDescent="0.25">
      <c r="A824" s="55"/>
      <c r="B824" s="56">
        <v>18</v>
      </c>
      <c r="C824" s="57">
        <v>-1.837</v>
      </c>
      <c r="D824" s="57"/>
      <c r="E824" s="57">
        <f t="shared" si="262"/>
        <v>-2.0019999999999998</v>
      </c>
      <c r="F824" s="56">
        <f t="shared" si="263"/>
        <v>2</v>
      </c>
      <c r="G824" s="57">
        <f t="shared" si="264"/>
        <v>-4.0039999999999996</v>
      </c>
      <c r="H824" s="56"/>
      <c r="I824" s="54"/>
      <c r="J824" s="54"/>
      <c r="K824" s="57"/>
      <c r="L824" s="56"/>
      <c r="M824" s="57"/>
      <c r="N824" s="70"/>
      <c r="O824" s="70"/>
      <c r="P824" s="70"/>
      <c r="Q824" s="49"/>
      <c r="R824" s="21"/>
    </row>
    <row r="825" spans="1:18" x14ac:dyDescent="0.25">
      <c r="A825" s="55"/>
      <c r="B825" s="56">
        <v>20</v>
      </c>
      <c r="C825" s="57">
        <v>-1.55</v>
      </c>
      <c r="D825" s="57"/>
      <c r="E825" s="57">
        <f t="shared" si="262"/>
        <v>-1.6935</v>
      </c>
      <c r="F825" s="56">
        <f t="shared" si="263"/>
        <v>2</v>
      </c>
      <c r="G825" s="57">
        <f t="shared" si="264"/>
        <v>-3.387</v>
      </c>
      <c r="H825" s="56"/>
      <c r="I825" s="56">
        <v>0</v>
      </c>
      <c r="J825" s="57">
        <v>2.71</v>
      </c>
      <c r="K825" s="57"/>
      <c r="L825" s="56"/>
      <c r="M825" s="57"/>
      <c r="N825" s="71"/>
      <c r="O825" s="71"/>
      <c r="P825" s="71"/>
      <c r="Q825" s="49"/>
      <c r="R825" s="21"/>
    </row>
    <row r="826" spans="1:18" x14ac:dyDescent="0.25">
      <c r="A826" s="55"/>
      <c r="B826" s="56">
        <v>22</v>
      </c>
      <c r="C826" s="57">
        <v>0.66400000000000003</v>
      </c>
      <c r="D826" s="57" t="s">
        <v>19</v>
      </c>
      <c r="E826" s="57">
        <f t="shared" si="262"/>
        <v>-0.443</v>
      </c>
      <c r="F826" s="56">
        <f t="shared" si="263"/>
        <v>2</v>
      </c>
      <c r="G826" s="57">
        <f t="shared" si="264"/>
        <v>-0.88600000000000001</v>
      </c>
      <c r="H826" s="56"/>
      <c r="I826" s="56">
        <v>4</v>
      </c>
      <c r="J826" s="57">
        <v>2.7149999999999999</v>
      </c>
      <c r="K826" s="57">
        <f t="shared" ref="K826:K834" si="265">AVERAGE(J825,J826)</f>
        <v>2.7124999999999999</v>
      </c>
      <c r="L826" s="56">
        <f t="shared" ref="L826:L834" si="266">I826-I825</f>
        <v>4</v>
      </c>
      <c r="M826" s="57">
        <f t="shared" ref="M826:M834" si="267">L826*K826</f>
        <v>10.85</v>
      </c>
      <c r="N826" s="71"/>
      <c r="O826" s="71"/>
      <c r="P826" s="71"/>
      <c r="Q826" s="49"/>
      <c r="R826" s="21"/>
    </row>
    <row r="827" spans="1:18" x14ac:dyDescent="0.25">
      <c r="A827" s="55"/>
      <c r="B827" s="56">
        <v>23</v>
      </c>
      <c r="C827" s="57">
        <v>1.27</v>
      </c>
      <c r="D827" s="57"/>
      <c r="E827" s="57">
        <f t="shared" si="262"/>
        <v>0.96700000000000008</v>
      </c>
      <c r="F827" s="56">
        <f t="shared" si="263"/>
        <v>1</v>
      </c>
      <c r="G827" s="57">
        <f t="shared" si="264"/>
        <v>0.96700000000000008</v>
      </c>
      <c r="H827" s="56"/>
      <c r="I827" s="56">
        <v>6</v>
      </c>
      <c r="J827" s="57">
        <v>0.44500000000000001</v>
      </c>
      <c r="K827" s="57">
        <f t="shared" si="265"/>
        <v>1.5799999999999998</v>
      </c>
      <c r="L827" s="56">
        <f t="shared" si="266"/>
        <v>2</v>
      </c>
      <c r="M827" s="57">
        <f t="shared" si="267"/>
        <v>3.1599999999999997</v>
      </c>
      <c r="N827" s="70"/>
      <c r="O827" s="70"/>
      <c r="P827" s="70"/>
      <c r="Q827" s="48"/>
      <c r="R827" s="21"/>
    </row>
    <row r="828" spans="1:18" x14ac:dyDescent="0.25">
      <c r="A828" s="55"/>
      <c r="B828" s="56">
        <v>25</v>
      </c>
      <c r="C828" s="57">
        <v>2.2749999999999999</v>
      </c>
      <c r="D828" s="57"/>
      <c r="E828" s="57">
        <f t="shared" si="262"/>
        <v>1.7725</v>
      </c>
      <c r="F828" s="56">
        <f t="shared" si="263"/>
        <v>2</v>
      </c>
      <c r="G828" s="57">
        <f t="shared" si="264"/>
        <v>3.5449999999999999</v>
      </c>
      <c r="H828" s="60"/>
      <c r="I828" s="56">
        <v>8</v>
      </c>
      <c r="J828" s="57">
        <v>0.435</v>
      </c>
      <c r="K828" s="57">
        <f t="shared" si="265"/>
        <v>0.44</v>
      </c>
      <c r="L828" s="56">
        <f t="shared" si="266"/>
        <v>2</v>
      </c>
      <c r="M828" s="57">
        <f t="shared" si="267"/>
        <v>0.88</v>
      </c>
      <c r="N828" s="70"/>
      <c r="O828" s="70"/>
      <c r="P828" s="70"/>
      <c r="Q828" s="48"/>
      <c r="R828" s="21"/>
    </row>
    <row r="829" spans="1:18" x14ac:dyDescent="0.25">
      <c r="A829" s="55"/>
      <c r="B829" s="56">
        <v>28</v>
      </c>
      <c r="C829" s="57">
        <v>2.27</v>
      </c>
      <c r="D829" s="57" t="s">
        <v>23</v>
      </c>
      <c r="E829" s="57">
        <f t="shared" si="262"/>
        <v>2.2725</v>
      </c>
      <c r="F829" s="56">
        <f t="shared" si="263"/>
        <v>3</v>
      </c>
      <c r="G829" s="57">
        <f t="shared" si="264"/>
        <v>6.8174999999999999</v>
      </c>
      <c r="H829" s="60"/>
      <c r="I829" s="56">
        <v>10</v>
      </c>
      <c r="J829" s="57">
        <v>-1.54</v>
      </c>
      <c r="K829" s="57">
        <f t="shared" si="265"/>
        <v>-0.55249999999999999</v>
      </c>
      <c r="L829" s="56">
        <f t="shared" si="266"/>
        <v>2</v>
      </c>
      <c r="M829" s="57">
        <f t="shared" si="267"/>
        <v>-1.105</v>
      </c>
      <c r="N829" s="70"/>
      <c r="O829" s="70"/>
      <c r="P829" s="70"/>
      <c r="Q829" s="48"/>
      <c r="R829" s="21"/>
    </row>
    <row r="830" spans="1:18" ht="13.8" thickBot="1" x14ac:dyDescent="0.3">
      <c r="A830" s="55"/>
      <c r="B830" s="58"/>
      <c r="C830" s="61"/>
      <c r="D830" s="61"/>
      <c r="E830" s="57"/>
      <c r="F830" s="56"/>
      <c r="G830" s="57"/>
      <c r="H830" s="60"/>
      <c r="I830" s="56">
        <v>12</v>
      </c>
      <c r="J830" s="57">
        <v>-1.8360000000000001</v>
      </c>
      <c r="K830" s="57">
        <f t="shared" si="265"/>
        <v>-1.6880000000000002</v>
      </c>
      <c r="L830" s="56">
        <f t="shared" si="266"/>
        <v>2</v>
      </c>
      <c r="M830" s="57">
        <f t="shared" si="267"/>
        <v>-3.3760000000000003</v>
      </c>
      <c r="N830" s="70"/>
      <c r="O830" s="70"/>
      <c r="P830" s="70"/>
      <c r="Q830" s="48"/>
      <c r="R830" s="21"/>
    </row>
    <row r="831" spans="1:18" x14ac:dyDescent="0.25">
      <c r="A831" s="55"/>
      <c r="B831" s="58"/>
      <c r="C831" s="61"/>
      <c r="D831" s="61"/>
      <c r="E831" s="57"/>
      <c r="F831" s="56"/>
      <c r="G831" s="57"/>
      <c r="H831" s="60"/>
      <c r="I831" s="56">
        <v>14</v>
      </c>
      <c r="J831" s="57">
        <v>-2.165</v>
      </c>
      <c r="K831" s="57">
        <f t="shared" si="265"/>
        <v>-2.0005000000000002</v>
      </c>
      <c r="L831" s="56">
        <f t="shared" si="266"/>
        <v>2</v>
      </c>
      <c r="M831" s="57">
        <f t="shared" si="267"/>
        <v>-4.0010000000000003</v>
      </c>
      <c r="N831" s="55"/>
      <c r="O831" s="153" t="s">
        <v>41</v>
      </c>
      <c r="P831" s="154"/>
      <c r="Q831" s="155"/>
    </row>
    <row r="832" spans="1:18" x14ac:dyDescent="0.25">
      <c r="A832" s="55"/>
      <c r="B832" s="58"/>
      <c r="C832" s="61"/>
      <c r="D832" s="61"/>
      <c r="E832" s="57"/>
      <c r="F832" s="56"/>
      <c r="G832" s="57"/>
      <c r="H832" s="60"/>
      <c r="I832" s="56">
        <v>15</v>
      </c>
      <c r="J832" s="57">
        <v>-2.2349999999999999</v>
      </c>
      <c r="K832" s="57">
        <f t="shared" si="265"/>
        <v>-2.2000000000000002</v>
      </c>
      <c r="L832" s="56">
        <f t="shared" si="266"/>
        <v>1</v>
      </c>
      <c r="M832" s="57">
        <f t="shared" si="267"/>
        <v>-2.2000000000000002</v>
      </c>
      <c r="N832" s="55"/>
      <c r="O832" s="75" t="s">
        <v>42</v>
      </c>
      <c r="P832" s="76" t="s">
        <v>43</v>
      </c>
      <c r="Q832" s="77" t="s">
        <v>44</v>
      </c>
    </row>
    <row r="833" spans="1:18" x14ac:dyDescent="0.25">
      <c r="A833" s="55"/>
      <c r="B833" s="58"/>
      <c r="C833" s="61"/>
      <c r="D833" s="61"/>
      <c r="E833" s="57"/>
      <c r="F833" s="56"/>
      <c r="G833" s="57"/>
      <c r="H833" s="55"/>
      <c r="I833" s="56">
        <v>16</v>
      </c>
      <c r="J833" s="57">
        <v>-2.1669999999999998</v>
      </c>
      <c r="K833" s="57">
        <f t="shared" si="265"/>
        <v>-2.2009999999999996</v>
      </c>
      <c r="L833" s="56">
        <f t="shared" si="266"/>
        <v>1</v>
      </c>
      <c r="M833" s="57">
        <f t="shared" si="267"/>
        <v>-2.2009999999999996</v>
      </c>
      <c r="N833" s="55"/>
      <c r="O833" s="78" t="s">
        <v>45</v>
      </c>
      <c r="P833" s="79">
        <v>3</v>
      </c>
      <c r="Q833" s="80">
        <v>-2.5</v>
      </c>
    </row>
    <row r="834" spans="1:18" ht="13.8" thickBot="1" x14ac:dyDescent="0.3">
      <c r="A834" s="55"/>
      <c r="B834" s="58"/>
      <c r="C834" s="61"/>
      <c r="D834" s="61"/>
      <c r="E834" s="57"/>
      <c r="F834" s="56"/>
      <c r="G834" s="57"/>
      <c r="H834" s="55"/>
      <c r="I834" s="56">
        <v>18</v>
      </c>
      <c r="J834" s="57">
        <v>-1.837</v>
      </c>
      <c r="K834" s="57">
        <f t="shared" si="265"/>
        <v>-2.0019999999999998</v>
      </c>
      <c r="L834" s="56">
        <f t="shared" si="266"/>
        <v>2</v>
      </c>
      <c r="M834" s="57">
        <f t="shared" si="267"/>
        <v>-4.0039999999999996</v>
      </c>
      <c r="N834" s="68"/>
      <c r="O834" s="156" t="s">
        <v>46</v>
      </c>
      <c r="P834" s="157"/>
      <c r="Q834" s="158"/>
    </row>
    <row r="835" spans="1:18" x14ac:dyDescent="0.25">
      <c r="A835" s="55"/>
      <c r="B835" s="58"/>
      <c r="C835" s="61"/>
      <c r="D835" s="61"/>
      <c r="E835" s="57"/>
      <c r="F835" s="56"/>
      <c r="G835" s="57"/>
      <c r="H835" s="55"/>
      <c r="I835" s="56">
        <v>20</v>
      </c>
      <c r="J835" s="57">
        <v>-1.55</v>
      </c>
      <c r="K835" s="57">
        <f t="shared" ref="K835:K839" si="268">AVERAGE(J834,J835)</f>
        <v>-1.6935</v>
      </c>
      <c r="L835" s="56">
        <f t="shared" ref="L835:L839" si="269">I835-I834</f>
        <v>2</v>
      </c>
      <c r="M835" s="57">
        <f t="shared" ref="M835:M839" si="270">L835*K835</f>
        <v>-3.387</v>
      </c>
      <c r="N835" s="68"/>
      <c r="O835" s="14"/>
      <c r="P835" s="14"/>
    </row>
    <row r="836" spans="1:18" x14ac:dyDescent="0.25">
      <c r="A836" s="55"/>
      <c r="B836" s="58"/>
      <c r="C836" s="61"/>
      <c r="D836" s="61"/>
      <c r="E836" s="57"/>
      <c r="F836" s="56"/>
      <c r="G836" s="57"/>
      <c r="H836" s="55"/>
      <c r="I836" s="56">
        <v>22</v>
      </c>
      <c r="J836" s="57">
        <v>0.66400000000000003</v>
      </c>
      <c r="K836" s="57">
        <f t="shared" si="268"/>
        <v>-0.443</v>
      </c>
      <c r="L836" s="56">
        <f t="shared" si="269"/>
        <v>2</v>
      </c>
      <c r="M836" s="57">
        <f t="shared" si="270"/>
        <v>-0.88600000000000001</v>
      </c>
      <c r="N836" s="68"/>
      <c r="O836" s="81">
        <f>O835+(P835-P836)*1.5</f>
        <v>1.5</v>
      </c>
      <c r="P836" s="82">
        <v>-1</v>
      </c>
    </row>
    <row r="837" spans="1:18" x14ac:dyDescent="0.25">
      <c r="A837" s="55"/>
      <c r="B837" s="58"/>
      <c r="C837" s="61"/>
      <c r="D837" s="61"/>
      <c r="E837" s="57"/>
      <c r="F837" s="56"/>
      <c r="G837" s="57"/>
      <c r="H837" s="57"/>
      <c r="I837" s="56">
        <v>23</v>
      </c>
      <c r="J837" s="57">
        <v>1.27</v>
      </c>
      <c r="K837" s="57">
        <f t="shared" si="268"/>
        <v>0.96700000000000008</v>
      </c>
      <c r="L837" s="56">
        <f t="shared" si="269"/>
        <v>1</v>
      </c>
      <c r="M837" s="57">
        <f t="shared" si="270"/>
        <v>0.96700000000000008</v>
      </c>
      <c r="N837" s="68"/>
      <c r="O837" s="83">
        <f>O836+1.5</f>
        <v>3</v>
      </c>
      <c r="P837" s="84">
        <f>P836</f>
        <v>-1</v>
      </c>
    </row>
    <row r="838" spans="1:18" x14ac:dyDescent="0.25">
      <c r="A838" s="55"/>
      <c r="B838" s="58"/>
      <c r="C838" s="61"/>
      <c r="D838" s="61"/>
      <c r="E838" s="57"/>
      <c r="F838" s="56"/>
      <c r="G838" s="57"/>
      <c r="H838" s="57"/>
      <c r="I838" s="56">
        <v>25</v>
      </c>
      <c r="J838" s="57">
        <v>2.2749999999999999</v>
      </c>
      <c r="K838" s="57">
        <f t="shared" si="268"/>
        <v>1.7725</v>
      </c>
      <c r="L838" s="56">
        <f t="shared" si="269"/>
        <v>2</v>
      </c>
      <c r="M838" s="57">
        <f t="shared" si="270"/>
        <v>3.5449999999999999</v>
      </c>
      <c r="N838" s="71"/>
      <c r="O838" s="81">
        <f>O837+1.5</f>
        <v>4.5</v>
      </c>
      <c r="P838" s="82">
        <f>P836</f>
        <v>-1</v>
      </c>
    </row>
    <row r="839" spans="1:18" x14ac:dyDescent="0.25">
      <c r="A839" s="55"/>
      <c r="B839" s="58"/>
      <c r="C839" s="61"/>
      <c r="D839" s="61"/>
      <c r="E839" s="57"/>
      <c r="F839" s="56"/>
      <c r="G839" s="57"/>
      <c r="H839" s="57"/>
      <c r="I839" s="56">
        <v>28</v>
      </c>
      <c r="J839" s="57">
        <v>2.27</v>
      </c>
      <c r="K839" s="57">
        <f t="shared" si="268"/>
        <v>2.2725</v>
      </c>
      <c r="L839" s="56">
        <f t="shared" si="269"/>
        <v>3</v>
      </c>
      <c r="M839" s="57">
        <f t="shared" si="270"/>
        <v>6.8174999999999999</v>
      </c>
      <c r="N839" s="70"/>
      <c r="O839" s="81">
        <f>O838+(P839-P838)*1.5</f>
        <v>9.2774999999999999</v>
      </c>
      <c r="P839" s="85">
        <v>2.1850000000000001</v>
      </c>
      <c r="R839" s="21"/>
    </row>
    <row r="840" spans="1:18" x14ac:dyDescent="0.25">
      <c r="A840" s="55"/>
      <c r="B840" s="58"/>
      <c r="C840" s="61"/>
      <c r="D840" s="61"/>
      <c r="E840" s="57"/>
      <c r="F840" s="56">
        <f>SUM(F816:F839)</f>
        <v>28</v>
      </c>
      <c r="G840" s="57">
        <f>SUM(G816:G839)</f>
        <v>5.059499999999999</v>
      </c>
      <c r="H840" s="57"/>
      <c r="I840" s="57"/>
      <c r="J840" s="58"/>
      <c r="K840" s="57"/>
      <c r="L840" s="56"/>
      <c r="M840" s="57"/>
      <c r="N840" s="70"/>
      <c r="O840" s="70"/>
      <c r="P840" s="70"/>
      <c r="Q840" s="48"/>
      <c r="R840" s="21"/>
    </row>
    <row r="841" spans="1:18" ht="15" x14ac:dyDescent="0.25">
      <c r="A841" s="55"/>
      <c r="B841" s="58"/>
      <c r="C841" s="61"/>
      <c r="D841" s="61"/>
      <c r="E841" s="57"/>
      <c r="F841" s="56"/>
      <c r="G841" s="57"/>
      <c r="H841" s="57"/>
      <c r="I841" s="57"/>
      <c r="J841" s="63"/>
      <c r="K841" s="57"/>
      <c r="L841" s="56">
        <f>SUM(L819:L840)</f>
        <v>28</v>
      </c>
      <c r="M841" s="57">
        <f>SUM(M819:M840)</f>
        <v>5.059499999999999</v>
      </c>
      <c r="N841" s="70"/>
      <c r="O841" s="70"/>
      <c r="P841" s="70"/>
      <c r="Q841" s="48"/>
      <c r="R841" s="21"/>
    </row>
    <row r="842" spans="1:18" x14ac:dyDescent="0.25">
      <c r="A842" s="55"/>
      <c r="B842" s="58"/>
      <c r="C842" s="61"/>
      <c r="D842" s="61"/>
      <c r="E842" s="57"/>
      <c r="F842" s="56"/>
      <c r="G842" s="57"/>
      <c r="H842" s="56" t="s">
        <v>10</v>
      </c>
      <c r="I842" s="56"/>
      <c r="J842" s="56">
        <f>G840</f>
        <v>5.059499999999999</v>
      </c>
      <c r="K842" s="57" t="s">
        <v>11</v>
      </c>
      <c r="L842" s="56">
        <f>M841</f>
        <v>5.059499999999999</v>
      </c>
      <c r="M842" s="57">
        <f>J842-L842</f>
        <v>0</v>
      </c>
      <c r="N842" s="70"/>
      <c r="O842" s="70"/>
      <c r="P842" s="70"/>
      <c r="Q842" s="48"/>
      <c r="R842" s="21"/>
    </row>
    <row r="843" spans="1:18" x14ac:dyDescent="0.25">
      <c r="A843" s="55"/>
      <c r="B843" s="64"/>
      <c r="C843" s="65"/>
      <c r="D843" s="65"/>
      <c r="E843" s="55"/>
      <c r="F843" s="55"/>
      <c r="G843" s="55"/>
      <c r="H843" s="55"/>
      <c r="I843" s="55"/>
      <c r="J843" s="66"/>
      <c r="K843" s="55"/>
      <c r="L843" s="55"/>
      <c r="M843" s="55"/>
      <c r="N843" s="55"/>
      <c r="O843" s="55"/>
      <c r="P843" s="55"/>
      <c r="Q843" s="48"/>
    </row>
    <row r="844" spans="1:18" ht="15" x14ac:dyDescent="0.25">
      <c r="A844" s="55"/>
      <c r="B844" s="60" t="s">
        <v>7</v>
      </c>
      <c r="C844" s="60"/>
      <c r="D844" s="146">
        <v>2.6819999999999999</v>
      </c>
      <c r="E844" s="146"/>
      <c r="J844" s="63"/>
      <c r="K844" s="63"/>
      <c r="L844" s="63"/>
      <c r="M844" s="63"/>
      <c r="N844" s="68"/>
      <c r="O844" s="68"/>
      <c r="P844" s="68"/>
      <c r="Q844" s="48"/>
    </row>
    <row r="845" spans="1:18" x14ac:dyDescent="0.25">
      <c r="A845" s="55"/>
      <c r="B845" s="147" t="s">
        <v>8</v>
      </c>
      <c r="C845" s="147"/>
      <c r="D845" s="147"/>
      <c r="E845" s="147"/>
      <c r="F845" s="147"/>
      <c r="G845" s="147"/>
      <c r="H845" s="55" t="s">
        <v>5</v>
      </c>
      <c r="I845" s="147" t="s">
        <v>9</v>
      </c>
      <c r="J845" s="147"/>
      <c r="K845" s="147"/>
      <c r="L845" s="147"/>
      <c r="M845" s="147"/>
      <c r="N845" s="69"/>
      <c r="O845" s="69"/>
      <c r="P845" s="70">
        <f>I860-I858</f>
        <v>4</v>
      </c>
      <c r="Q845" s="48"/>
    </row>
    <row r="846" spans="1:18" x14ac:dyDescent="0.25">
      <c r="A846" s="55"/>
      <c r="B846" s="56">
        <v>0</v>
      </c>
      <c r="C846" s="57">
        <v>1.0089999999999999</v>
      </c>
      <c r="D846" s="57"/>
      <c r="E846" s="56"/>
      <c r="F846" s="56"/>
      <c r="G846" s="56"/>
      <c r="H846" s="56"/>
      <c r="I846" s="58"/>
      <c r="J846" s="59"/>
      <c r="K846" s="57"/>
      <c r="L846" s="56"/>
      <c r="M846" s="57"/>
      <c r="N846" s="70"/>
      <c r="O846" s="70"/>
      <c r="P846" s="70"/>
      <c r="Q846" s="48"/>
      <c r="R846" s="21"/>
    </row>
    <row r="847" spans="1:18" x14ac:dyDescent="0.25">
      <c r="A847" s="55"/>
      <c r="B847" s="56">
        <v>5</v>
      </c>
      <c r="C847" s="57">
        <v>1.004</v>
      </c>
      <c r="D847" s="57"/>
      <c r="E847" s="57">
        <f>(C846+C847)/2</f>
        <v>1.0065</v>
      </c>
      <c r="F847" s="56">
        <f>B847-B846</f>
        <v>5</v>
      </c>
      <c r="G847" s="57">
        <f>E847*F847</f>
        <v>5.0324999999999998</v>
      </c>
      <c r="H847" s="56"/>
      <c r="I847" s="54"/>
      <c r="J847" s="54"/>
      <c r="K847" s="57"/>
      <c r="L847" s="56"/>
      <c r="M847" s="57"/>
      <c r="N847" s="70"/>
      <c r="O847" s="70"/>
      <c r="P847" s="70"/>
      <c r="Q847" s="49"/>
      <c r="R847" s="21"/>
    </row>
    <row r="848" spans="1:18" x14ac:dyDescent="0.25">
      <c r="A848" s="55"/>
      <c r="B848" s="56">
        <v>10</v>
      </c>
      <c r="C848" s="57">
        <v>0.99299999999999999</v>
      </c>
      <c r="D848" s="57"/>
      <c r="E848" s="57">
        <f t="shared" ref="E848:E860" si="271">(C847+C848)/2</f>
        <v>0.99849999999999994</v>
      </c>
      <c r="F848" s="56">
        <f t="shared" ref="F848:F860" si="272">B848-B847</f>
        <v>5</v>
      </c>
      <c r="G848" s="57">
        <f t="shared" ref="G848:G860" si="273">E848*F848</f>
        <v>4.9924999999999997</v>
      </c>
      <c r="H848" s="56"/>
      <c r="I848" s="54"/>
      <c r="J848" s="54"/>
      <c r="K848" s="57"/>
      <c r="L848" s="56"/>
      <c r="M848" s="57"/>
      <c r="N848" s="70"/>
      <c r="O848" s="70"/>
      <c r="P848" s="70"/>
      <c r="Q848" s="49"/>
      <c r="R848" s="21"/>
    </row>
    <row r="849" spans="1:18" x14ac:dyDescent="0.25">
      <c r="A849" s="55"/>
      <c r="B849" s="56">
        <v>12</v>
      </c>
      <c r="C849" s="57">
        <v>-0.94099999999999995</v>
      </c>
      <c r="D849" s="57"/>
      <c r="E849" s="57">
        <f t="shared" si="271"/>
        <v>2.6000000000000023E-2</v>
      </c>
      <c r="F849" s="56">
        <f t="shared" si="272"/>
        <v>2</v>
      </c>
      <c r="G849" s="57">
        <f t="shared" si="273"/>
        <v>5.2000000000000046E-2</v>
      </c>
      <c r="H849" s="56"/>
      <c r="I849" s="54"/>
      <c r="J849" s="54"/>
      <c r="K849" s="57"/>
      <c r="L849" s="56"/>
      <c r="M849" s="57"/>
      <c r="N849" s="70"/>
      <c r="O849" s="70"/>
      <c r="P849" s="70"/>
      <c r="Q849" s="49"/>
      <c r="R849" s="21"/>
    </row>
    <row r="850" spans="1:18" x14ac:dyDescent="0.25">
      <c r="A850" s="55"/>
      <c r="B850" s="56">
        <v>14</v>
      </c>
      <c r="C850" s="57">
        <v>-1.141</v>
      </c>
      <c r="D850" s="57"/>
      <c r="E850" s="57">
        <f t="shared" si="271"/>
        <v>-1.0409999999999999</v>
      </c>
      <c r="F850" s="56">
        <f t="shared" si="272"/>
        <v>2</v>
      </c>
      <c r="G850" s="57">
        <f t="shared" si="273"/>
        <v>-2.0819999999999999</v>
      </c>
      <c r="H850" s="56"/>
      <c r="I850" s="54"/>
      <c r="J850" s="54"/>
      <c r="K850" s="57"/>
      <c r="L850" s="56"/>
      <c r="M850" s="57"/>
      <c r="N850" s="70"/>
      <c r="O850" s="70"/>
      <c r="P850" s="70"/>
      <c r="Q850" s="49"/>
      <c r="R850" s="21"/>
    </row>
    <row r="851" spans="1:18" x14ac:dyDescent="0.25">
      <c r="A851" s="55"/>
      <c r="B851" s="56">
        <v>16</v>
      </c>
      <c r="C851" s="57">
        <v>-1.6020000000000001</v>
      </c>
      <c r="D851" s="57"/>
      <c r="E851" s="57">
        <f t="shared" si="271"/>
        <v>-1.3715000000000002</v>
      </c>
      <c r="F851" s="56">
        <f t="shared" si="272"/>
        <v>2</v>
      </c>
      <c r="G851" s="57">
        <f t="shared" si="273"/>
        <v>-2.7430000000000003</v>
      </c>
      <c r="H851" s="56"/>
      <c r="I851" s="54"/>
      <c r="J851" s="54"/>
      <c r="K851" s="57"/>
      <c r="L851" s="56"/>
      <c r="M851" s="57"/>
      <c r="N851" s="70"/>
      <c r="O851" s="70"/>
      <c r="P851" s="70"/>
      <c r="Q851" s="49"/>
      <c r="R851" s="21"/>
    </row>
    <row r="852" spans="1:18" x14ac:dyDescent="0.25">
      <c r="A852" s="55"/>
      <c r="B852" s="56">
        <v>18</v>
      </c>
      <c r="C852" s="57">
        <v>-1.8320000000000001</v>
      </c>
      <c r="D852" s="57"/>
      <c r="E852" s="57">
        <f t="shared" si="271"/>
        <v>-1.7170000000000001</v>
      </c>
      <c r="F852" s="56">
        <f t="shared" si="272"/>
        <v>2</v>
      </c>
      <c r="G852" s="57">
        <f t="shared" si="273"/>
        <v>-3.4340000000000002</v>
      </c>
      <c r="H852" s="55"/>
      <c r="I852" s="54"/>
      <c r="J852" s="54"/>
      <c r="K852" s="57"/>
      <c r="L852" s="56"/>
      <c r="M852" s="57"/>
      <c r="N852" s="70"/>
      <c r="O852" s="70"/>
      <c r="P852" s="70"/>
      <c r="Q852" s="49"/>
      <c r="R852" s="21"/>
    </row>
    <row r="853" spans="1:18" x14ac:dyDescent="0.25">
      <c r="A853" s="55"/>
      <c r="B853" s="56">
        <v>20</v>
      </c>
      <c r="C853" s="57">
        <v>-1.891</v>
      </c>
      <c r="D853" s="57"/>
      <c r="E853" s="57">
        <f t="shared" si="271"/>
        <v>-1.8614999999999999</v>
      </c>
      <c r="F853" s="56">
        <f t="shared" si="272"/>
        <v>2</v>
      </c>
      <c r="G853" s="57">
        <f t="shared" si="273"/>
        <v>-3.7229999999999999</v>
      </c>
      <c r="H853" s="55"/>
      <c r="I853" s="54"/>
      <c r="J853" s="54"/>
      <c r="K853" s="57"/>
      <c r="L853" s="56"/>
      <c r="M853" s="57"/>
      <c r="N853" s="70"/>
      <c r="O853" s="70"/>
      <c r="P853" s="70"/>
      <c r="Q853" s="49"/>
      <c r="R853" s="21"/>
    </row>
    <row r="854" spans="1:18" x14ac:dyDescent="0.25">
      <c r="A854" s="55"/>
      <c r="B854" s="56">
        <v>22</v>
      </c>
      <c r="C854" s="57">
        <v>-1.831</v>
      </c>
      <c r="D854" s="57"/>
      <c r="E854" s="57">
        <f t="shared" si="271"/>
        <v>-1.861</v>
      </c>
      <c r="F854" s="56">
        <f t="shared" si="272"/>
        <v>2</v>
      </c>
      <c r="G854" s="57">
        <f t="shared" si="273"/>
        <v>-3.722</v>
      </c>
      <c r="H854" s="55"/>
      <c r="I854" s="56">
        <v>0</v>
      </c>
      <c r="J854" s="57">
        <v>1.0089999999999999</v>
      </c>
      <c r="K854" s="57"/>
      <c r="L854" s="56"/>
      <c r="M854" s="57"/>
      <c r="N854" s="71"/>
      <c r="O854" s="71"/>
      <c r="P854" s="71"/>
      <c r="Q854" s="49"/>
      <c r="R854" s="21"/>
    </row>
    <row r="855" spans="1:18" x14ac:dyDescent="0.25">
      <c r="A855" s="55"/>
      <c r="B855" s="56">
        <v>24</v>
      </c>
      <c r="C855" s="57">
        <v>-1.651</v>
      </c>
      <c r="D855" s="57"/>
      <c r="E855" s="57">
        <f t="shared" si="271"/>
        <v>-1.7410000000000001</v>
      </c>
      <c r="F855" s="56">
        <f t="shared" si="272"/>
        <v>2</v>
      </c>
      <c r="G855" s="57">
        <f t="shared" si="273"/>
        <v>-3.4820000000000002</v>
      </c>
      <c r="H855" s="56"/>
      <c r="I855" s="56">
        <v>5</v>
      </c>
      <c r="J855" s="57">
        <v>1.004</v>
      </c>
      <c r="K855" s="57">
        <f t="shared" ref="K855:K865" si="274">AVERAGE(J854,J855)</f>
        <v>1.0065</v>
      </c>
      <c r="L855" s="56">
        <f t="shared" ref="L855:L865" si="275">I855-I854</f>
        <v>5</v>
      </c>
      <c r="M855" s="57">
        <f t="shared" ref="M855:M865" si="276">L855*K855</f>
        <v>5.0324999999999998</v>
      </c>
      <c r="N855" s="70"/>
      <c r="O855" s="70"/>
      <c r="P855" s="70"/>
      <c r="Q855" s="49"/>
      <c r="R855" s="21"/>
    </row>
    <row r="856" spans="1:18" x14ac:dyDescent="0.25">
      <c r="A856" s="55"/>
      <c r="B856" s="56">
        <v>26</v>
      </c>
      <c r="C856" s="57">
        <v>-1.141</v>
      </c>
      <c r="D856" s="57"/>
      <c r="E856" s="57">
        <f t="shared" si="271"/>
        <v>-1.3959999999999999</v>
      </c>
      <c r="F856" s="56">
        <f t="shared" si="272"/>
        <v>2</v>
      </c>
      <c r="G856" s="57">
        <f t="shared" si="273"/>
        <v>-2.7919999999999998</v>
      </c>
      <c r="H856" s="56"/>
      <c r="I856" s="56">
        <v>10</v>
      </c>
      <c r="J856" s="57">
        <v>0.99299999999999999</v>
      </c>
      <c r="K856" s="57">
        <f t="shared" si="274"/>
        <v>0.99849999999999994</v>
      </c>
      <c r="L856" s="56">
        <f t="shared" si="275"/>
        <v>5</v>
      </c>
      <c r="M856" s="57">
        <f t="shared" si="276"/>
        <v>4.9924999999999997</v>
      </c>
      <c r="N856" s="71"/>
      <c r="O856" s="71"/>
      <c r="P856" s="71"/>
      <c r="Q856" s="49"/>
      <c r="R856" s="21"/>
    </row>
    <row r="857" spans="1:18" x14ac:dyDescent="0.25">
      <c r="A857" s="55"/>
      <c r="B857" s="56">
        <v>28</v>
      </c>
      <c r="C857" s="57">
        <v>-0.751</v>
      </c>
      <c r="D857" s="57"/>
      <c r="E857" s="57">
        <f t="shared" si="271"/>
        <v>-0.94599999999999995</v>
      </c>
      <c r="F857" s="56">
        <f t="shared" si="272"/>
        <v>2</v>
      </c>
      <c r="G857" s="57">
        <f t="shared" si="273"/>
        <v>-1.8919999999999999</v>
      </c>
      <c r="H857" s="56"/>
      <c r="I857" s="56">
        <v>12</v>
      </c>
      <c r="J857" s="57">
        <v>-0.94099999999999995</v>
      </c>
      <c r="K857" s="57">
        <f t="shared" si="274"/>
        <v>2.6000000000000023E-2</v>
      </c>
      <c r="L857" s="56">
        <f t="shared" si="275"/>
        <v>2</v>
      </c>
      <c r="M857" s="57">
        <f t="shared" si="276"/>
        <v>5.2000000000000046E-2</v>
      </c>
      <c r="N857" s="71"/>
      <c r="O857" s="71"/>
      <c r="P857" s="71"/>
      <c r="Q857" s="49"/>
      <c r="R857" s="21"/>
    </row>
    <row r="858" spans="1:18" x14ac:dyDescent="0.25">
      <c r="A858" s="55"/>
      <c r="B858" s="56">
        <v>30</v>
      </c>
      <c r="C858" s="57">
        <v>0.75900000000000001</v>
      </c>
      <c r="D858" s="57"/>
      <c r="E858" s="57">
        <f t="shared" si="271"/>
        <v>4.0000000000000036E-3</v>
      </c>
      <c r="F858" s="56">
        <f t="shared" si="272"/>
        <v>2</v>
      </c>
      <c r="G858" s="57">
        <f t="shared" si="273"/>
        <v>8.0000000000000071E-3</v>
      </c>
      <c r="H858" s="56"/>
      <c r="I858" s="56">
        <v>14</v>
      </c>
      <c r="J858" s="57">
        <v>-1.141</v>
      </c>
      <c r="K858" s="57">
        <f t="shared" si="274"/>
        <v>-1.0409999999999999</v>
      </c>
      <c r="L858" s="56">
        <f t="shared" si="275"/>
        <v>2</v>
      </c>
      <c r="M858" s="57">
        <f t="shared" si="276"/>
        <v>-2.0819999999999999</v>
      </c>
      <c r="N858" s="70"/>
      <c r="O858" s="70"/>
      <c r="P858" s="70"/>
      <c r="Q858" s="48"/>
      <c r="R858" s="21"/>
    </row>
    <row r="859" spans="1:18" x14ac:dyDescent="0.25">
      <c r="A859" s="55"/>
      <c r="B859" s="56">
        <v>35</v>
      </c>
      <c r="C859" s="57">
        <v>0.76400000000000001</v>
      </c>
      <c r="D859" s="57"/>
      <c r="E859" s="57">
        <f t="shared" si="271"/>
        <v>0.76150000000000007</v>
      </c>
      <c r="F859" s="56">
        <f t="shared" si="272"/>
        <v>5</v>
      </c>
      <c r="G859" s="57">
        <f t="shared" si="273"/>
        <v>3.8075000000000001</v>
      </c>
      <c r="H859" s="60"/>
      <c r="I859" s="56">
        <v>16</v>
      </c>
      <c r="J859" s="57">
        <v>-1.6020000000000001</v>
      </c>
      <c r="K859" s="57">
        <f t="shared" si="274"/>
        <v>-1.3715000000000002</v>
      </c>
      <c r="L859" s="56">
        <f t="shared" si="275"/>
        <v>2</v>
      </c>
      <c r="M859" s="57">
        <f t="shared" si="276"/>
        <v>-2.7430000000000003</v>
      </c>
      <c r="N859" s="70"/>
      <c r="O859" s="70"/>
      <c r="P859" s="70"/>
      <c r="Q859" s="48"/>
      <c r="R859" s="21"/>
    </row>
    <row r="860" spans="1:18" x14ac:dyDescent="0.25">
      <c r="A860" s="55"/>
      <c r="B860" s="56">
        <v>40</v>
      </c>
      <c r="C860" s="57">
        <v>0.76900000000000002</v>
      </c>
      <c r="D860" s="57"/>
      <c r="E860" s="57">
        <f t="shared" si="271"/>
        <v>0.76649999999999996</v>
      </c>
      <c r="F860" s="56">
        <f t="shared" si="272"/>
        <v>5</v>
      </c>
      <c r="G860" s="57">
        <f t="shared" si="273"/>
        <v>3.8324999999999996</v>
      </c>
      <c r="H860" s="60"/>
      <c r="I860" s="56">
        <v>18</v>
      </c>
      <c r="J860" s="57">
        <v>-1.8320000000000001</v>
      </c>
      <c r="K860" s="57">
        <f t="shared" si="274"/>
        <v>-1.7170000000000001</v>
      </c>
      <c r="L860" s="56">
        <f t="shared" si="275"/>
        <v>2</v>
      </c>
      <c r="M860" s="57">
        <f t="shared" si="276"/>
        <v>-3.4340000000000002</v>
      </c>
      <c r="N860" s="70"/>
      <c r="O860" s="70"/>
      <c r="P860" s="70"/>
      <c r="Q860" s="48"/>
      <c r="R860" s="21"/>
    </row>
    <row r="861" spans="1:18" x14ac:dyDescent="0.25">
      <c r="A861" s="55"/>
      <c r="B861" s="58"/>
      <c r="C861" s="61"/>
      <c r="D861" s="61"/>
      <c r="E861" s="57"/>
      <c r="F861" s="56"/>
      <c r="G861" s="57"/>
      <c r="H861" s="60"/>
      <c r="I861" s="56">
        <v>20</v>
      </c>
      <c r="J861" s="57">
        <v>-1.891</v>
      </c>
      <c r="K861" s="57">
        <f t="shared" si="274"/>
        <v>-1.8614999999999999</v>
      </c>
      <c r="L861" s="56">
        <f t="shared" si="275"/>
        <v>2</v>
      </c>
      <c r="M861" s="57">
        <f t="shared" si="276"/>
        <v>-3.7229999999999999</v>
      </c>
      <c r="N861" s="70"/>
      <c r="O861" s="70"/>
      <c r="P861" s="70"/>
      <c r="Q861" s="48"/>
      <c r="R861" s="21"/>
    </row>
    <row r="862" spans="1:18" x14ac:dyDescent="0.25">
      <c r="A862" s="55"/>
      <c r="B862" s="58"/>
      <c r="C862" s="61"/>
      <c r="D862" s="61"/>
      <c r="E862" s="57"/>
      <c r="F862" s="56"/>
      <c r="G862" s="57"/>
      <c r="H862" s="60"/>
      <c r="I862" s="56">
        <v>22</v>
      </c>
      <c r="J862" s="57">
        <v>-1.831</v>
      </c>
      <c r="K862" s="57">
        <f t="shared" si="274"/>
        <v>-1.861</v>
      </c>
      <c r="L862" s="56">
        <f t="shared" si="275"/>
        <v>2</v>
      </c>
      <c r="M862" s="57">
        <f t="shared" si="276"/>
        <v>-3.722</v>
      </c>
      <c r="N862" s="55"/>
      <c r="O862" s="71"/>
      <c r="P862" s="71"/>
      <c r="Q862" s="48"/>
    </row>
    <row r="863" spans="1:18" x14ac:dyDescent="0.25">
      <c r="A863" s="55"/>
      <c r="B863" s="58"/>
      <c r="C863" s="61"/>
      <c r="D863" s="61"/>
      <c r="E863" s="57"/>
      <c r="F863" s="56"/>
      <c r="G863" s="57"/>
      <c r="H863" s="60"/>
      <c r="I863" s="56">
        <v>24</v>
      </c>
      <c r="J863" s="57">
        <v>-1.651</v>
      </c>
      <c r="K863" s="57">
        <f t="shared" si="274"/>
        <v>-1.7410000000000001</v>
      </c>
      <c r="L863" s="56">
        <f t="shared" si="275"/>
        <v>2</v>
      </c>
      <c r="M863" s="57">
        <f t="shared" si="276"/>
        <v>-3.4820000000000002</v>
      </c>
      <c r="N863" s="55"/>
      <c r="O863" s="68"/>
      <c r="P863" s="68"/>
      <c r="Q863" s="48"/>
    </row>
    <row r="864" spans="1:18" x14ac:dyDescent="0.25">
      <c r="A864" s="55"/>
      <c r="B864" s="58"/>
      <c r="C864" s="61"/>
      <c r="D864" s="61"/>
      <c r="E864" s="57"/>
      <c r="F864" s="56"/>
      <c r="G864" s="57"/>
      <c r="H864" s="55"/>
      <c r="I864" s="56">
        <v>26</v>
      </c>
      <c r="J864" s="57">
        <v>-1.141</v>
      </c>
      <c r="K864" s="57">
        <f t="shared" si="274"/>
        <v>-1.3959999999999999</v>
      </c>
      <c r="L864" s="56">
        <f t="shared" si="275"/>
        <v>2</v>
      </c>
      <c r="M864" s="57">
        <f t="shared" si="276"/>
        <v>-2.7919999999999998</v>
      </c>
      <c r="N864" s="55"/>
      <c r="O864" s="68"/>
      <c r="P864" s="68"/>
      <c r="Q864" s="48"/>
    </row>
    <row r="865" spans="1:18" x14ac:dyDescent="0.25">
      <c r="A865" s="55"/>
      <c r="B865" s="58"/>
      <c r="C865" s="61"/>
      <c r="D865" s="61"/>
      <c r="E865" s="57"/>
      <c r="F865" s="56"/>
      <c r="G865" s="57"/>
      <c r="H865" s="55"/>
      <c r="I865" s="56">
        <v>28</v>
      </c>
      <c r="J865" s="57">
        <v>-0.751</v>
      </c>
      <c r="K865" s="57">
        <f t="shared" si="274"/>
        <v>-0.94599999999999995</v>
      </c>
      <c r="L865" s="56">
        <f t="shared" si="275"/>
        <v>2</v>
      </c>
      <c r="M865" s="57">
        <f t="shared" si="276"/>
        <v>-1.8919999999999999</v>
      </c>
      <c r="N865" s="68"/>
      <c r="O865" s="68"/>
      <c r="P865" s="68"/>
      <c r="Q865" s="48"/>
    </row>
    <row r="866" spans="1:18" x14ac:dyDescent="0.25">
      <c r="A866" s="55"/>
      <c r="B866" s="58"/>
      <c r="C866" s="61"/>
      <c r="D866" s="61"/>
      <c r="E866" s="57"/>
      <c r="F866" s="56"/>
      <c r="G866" s="57"/>
      <c r="H866" s="55"/>
      <c r="I866" s="56">
        <v>30</v>
      </c>
      <c r="J866" s="57">
        <v>0.75900000000000001</v>
      </c>
      <c r="K866" s="57">
        <f t="shared" ref="K866:K868" si="277">AVERAGE(J865,J866)</f>
        <v>4.0000000000000036E-3</v>
      </c>
      <c r="L866" s="56">
        <f t="shared" ref="L866:L868" si="278">I866-I865</f>
        <v>2</v>
      </c>
      <c r="M866" s="57">
        <f t="shared" ref="M866:M868" si="279">L866*K866</f>
        <v>8.0000000000000071E-3</v>
      </c>
      <c r="N866" s="68"/>
      <c r="O866" s="68"/>
      <c r="P866" s="68"/>
      <c r="Q866" s="48"/>
    </row>
    <row r="867" spans="1:18" x14ac:dyDescent="0.25">
      <c r="A867" s="55"/>
      <c r="B867" s="58"/>
      <c r="C867" s="61"/>
      <c r="D867" s="61"/>
      <c r="E867" s="57"/>
      <c r="F867" s="56"/>
      <c r="G867" s="57"/>
      <c r="H867" s="55"/>
      <c r="I867" s="56">
        <v>35</v>
      </c>
      <c r="J867" s="57">
        <v>0.76400000000000001</v>
      </c>
      <c r="K867" s="57">
        <f t="shared" si="277"/>
        <v>0.76150000000000007</v>
      </c>
      <c r="L867" s="56">
        <f t="shared" si="278"/>
        <v>5</v>
      </c>
      <c r="M867" s="57">
        <f t="shared" si="279"/>
        <v>3.8075000000000001</v>
      </c>
      <c r="N867" s="68"/>
      <c r="O867" s="68"/>
      <c r="P867" s="68"/>
      <c r="Q867" s="48"/>
    </row>
    <row r="868" spans="1:18" x14ac:dyDescent="0.25">
      <c r="A868" s="55"/>
      <c r="B868" s="58"/>
      <c r="C868" s="61"/>
      <c r="D868" s="61"/>
      <c r="E868" s="57"/>
      <c r="F868" s="56"/>
      <c r="G868" s="57"/>
      <c r="H868" s="57"/>
      <c r="I868" s="56">
        <v>40</v>
      </c>
      <c r="J868" s="57">
        <v>0.76900000000000002</v>
      </c>
      <c r="K868" s="57">
        <f t="shared" si="277"/>
        <v>0.76649999999999996</v>
      </c>
      <c r="L868" s="56">
        <f t="shared" si="278"/>
        <v>5</v>
      </c>
      <c r="M868" s="57">
        <f t="shared" si="279"/>
        <v>3.8324999999999996</v>
      </c>
      <c r="N868" s="68"/>
      <c r="O868" s="68"/>
      <c r="P868" s="68"/>
      <c r="Q868" s="48"/>
    </row>
    <row r="869" spans="1:18" x14ac:dyDescent="0.25">
      <c r="A869" s="55"/>
      <c r="B869" s="58"/>
      <c r="C869" s="61"/>
      <c r="D869" s="61"/>
      <c r="E869" s="57"/>
      <c r="F869" s="56"/>
      <c r="G869" s="57"/>
      <c r="H869" s="57"/>
      <c r="I869" s="58"/>
      <c r="J869" s="58"/>
      <c r="K869" s="57"/>
      <c r="L869" s="56"/>
      <c r="M869" s="57"/>
      <c r="N869" s="71"/>
      <c r="O869" s="68"/>
      <c r="P869" s="68"/>
      <c r="Q869" s="48"/>
    </row>
    <row r="870" spans="1:18" x14ac:dyDescent="0.25">
      <c r="A870" s="55"/>
      <c r="B870" s="58"/>
      <c r="C870" s="61"/>
      <c r="D870" s="61"/>
      <c r="E870" s="57"/>
      <c r="F870" s="56"/>
      <c r="G870" s="57"/>
      <c r="H870" s="57"/>
      <c r="I870" s="58"/>
      <c r="J870" s="58"/>
      <c r="K870" s="57"/>
      <c r="L870" s="56"/>
      <c r="M870" s="57"/>
      <c r="N870" s="70"/>
      <c r="O870" s="70"/>
      <c r="P870" s="70"/>
      <c r="Q870" s="48"/>
      <c r="R870" s="21"/>
    </row>
    <row r="871" spans="1:18" x14ac:dyDescent="0.25">
      <c r="A871" s="55"/>
      <c r="B871" s="58"/>
      <c r="C871" s="61"/>
      <c r="D871" s="61"/>
      <c r="E871" s="57"/>
      <c r="F871" s="56">
        <f>SUM(F847:F870)</f>
        <v>40</v>
      </c>
      <c r="G871" s="57">
        <f>SUM(G847:G870)</f>
        <v>-6.1449999999999996</v>
      </c>
      <c r="H871" s="57"/>
      <c r="I871" s="57"/>
      <c r="J871" s="58"/>
      <c r="K871" s="57"/>
      <c r="L871" s="56"/>
      <c r="M871" s="57"/>
      <c r="N871" s="70"/>
      <c r="O871" s="70"/>
      <c r="P871" s="70"/>
      <c r="Q871" s="48"/>
      <c r="R871" s="21"/>
    </row>
    <row r="872" spans="1:18" ht="15" x14ac:dyDescent="0.25">
      <c r="A872" s="55"/>
      <c r="B872" s="58"/>
      <c r="C872" s="61"/>
      <c r="D872" s="61"/>
      <c r="E872" s="57"/>
      <c r="F872" s="56"/>
      <c r="G872" s="57"/>
      <c r="H872" s="57"/>
      <c r="I872" s="57"/>
      <c r="J872" s="63"/>
      <c r="K872" s="57"/>
      <c r="L872" s="56">
        <f>SUM(L850:L871)</f>
        <v>40</v>
      </c>
      <c r="M872" s="57">
        <f>SUM(M850:M871)</f>
        <v>-6.1449999999999996</v>
      </c>
      <c r="N872" s="70"/>
      <c r="O872" s="70"/>
      <c r="P872" s="70"/>
      <c r="Q872" s="48"/>
      <c r="R872" s="21"/>
    </row>
    <row r="873" spans="1:18" x14ac:dyDescent="0.25">
      <c r="A873" s="55"/>
      <c r="B873" s="58"/>
      <c r="C873" s="61"/>
      <c r="D873" s="61"/>
      <c r="E873" s="57"/>
      <c r="F873" s="56"/>
      <c r="G873" s="57"/>
      <c r="H873" s="56" t="s">
        <v>10</v>
      </c>
      <c r="I873" s="56"/>
      <c r="J873" s="56">
        <f>G871</f>
        <v>-6.1449999999999996</v>
      </c>
      <c r="K873" s="57" t="s">
        <v>11</v>
      </c>
      <c r="L873" s="56">
        <f>M872</f>
        <v>-6.1449999999999996</v>
      </c>
      <c r="M873" s="57">
        <f>J873-L873</f>
        <v>0</v>
      </c>
      <c r="N873" s="70"/>
      <c r="O873" s="70"/>
      <c r="P873" s="70"/>
      <c r="Q873" s="48"/>
      <c r="R873" s="21"/>
    </row>
    <row r="874" spans="1:18" x14ac:dyDescent="0.25">
      <c r="B874" s="49"/>
      <c r="C874" s="52"/>
      <c r="D874" s="52"/>
      <c r="E874" s="48"/>
      <c r="F874" s="48"/>
      <c r="G874" s="48"/>
      <c r="H874" s="48"/>
      <c r="I874" s="48"/>
      <c r="J874" s="53"/>
      <c r="K874" s="48"/>
      <c r="L874" s="48"/>
      <c r="M874" s="48"/>
      <c r="N874" s="48"/>
      <c r="O874" s="48"/>
      <c r="P874" s="48"/>
      <c r="Q874" s="48"/>
    </row>
    <row r="875" spans="1:18" x14ac:dyDescent="0.25">
      <c r="B875" s="49"/>
      <c r="C875" s="52"/>
      <c r="D875" s="52"/>
      <c r="E875" s="48"/>
      <c r="F875" s="48"/>
      <c r="G875" s="48"/>
      <c r="H875" s="48"/>
      <c r="I875" s="48"/>
      <c r="J875" s="53"/>
      <c r="K875" s="48"/>
      <c r="L875" s="48"/>
      <c r="M875" s="48"/>
      <c r="N875" s="48"/>
      <c r="O875" s="48"/>
      <c r="P875" s="48"/>
      <c r="Q875" s="48"/>
    </row>
  </sheetData>
  <mergeCells count="111">
    <mergeCell ref="O831:Q831"/>
    <mergeCell ref="O834:Q834"/>
    <mergeCell ref="D844:E844"/>
    <mergeCell ref="B845:G845"/>
    <mergeCell ref="I845:M845"/>
    <mergeCell ref="D782:E782"/>
    <mergeCell ref="B783:G783"/>
    <mergeCell ref="I783:M783"/>
    <mergeCell ref="D813:E813"/>
    <mergeCell ref="B814:G814"/>
    <mergeCell ref="I814:M814"/>
    <mergeCell ref="D722:E722"/>
    <mergeCell ref="B723:G723"/>
    <mergeCell ref="I723:M723"/>
    <mergeCell ref="D752:E752"/>
    <mergeCell ref="B753:G753"/>
    <mergeCell ref="I753:M753"/>
    <mergeCell ref="D662:E662"/>
    <mergeCell ref="B663:G663"/>
    <mergeCell ref="I663:M663"/>
    <mergeCell ref="D692:E692"/>
    <mergeCell ref="B693:G693"/>
    <mergeCell ref="I693:M693"/>
    <mergeCell ref="D596:E596"/>
    <mergeCell ref="B597:G597"/>
    <mergeCell ref="I597:M597"/>
    <mergeCell ref="D626:E626"/>
    <mergeCell ref="B627:G627"/>
    <mergeCell ref="I627:M627"/>
    <mergeCell ref="D536:E536"/>
    <mergeCell ref="B537:G537"/>
    <mergeCell ref="I537:M537"/>
    <mergeCell ref="D566:E566"/>
    <mergeCell ref="B567:G567"/>
    <mergeCell ref="I567:M567"/>
    <mergeCell ref="B478:G478"/>
    <mergeCell ref="I478:M478"/>
    <mergeCell ref="D506:E506"/>
    <mergeCell ref="B507:G507"/>
    <mergeCell ref="I507:M507"/>
    <mergeCell ref="D448:E448"/>
    <mergeCell ref="B449:G449"/>
    <mergeCell ref="I449:M449"/>
    <mergeCell ref="D477:E477"/>
    <mergeCell ref="B394:G394"/>
    <mergeCell ref="I394:M394"/>
    <mergeCell ref="H418:I418"/>
    <mergeCell ref="D419:E419"/>
    <mergeCell ref="B420:G420"/>
    <mergeCell ref="I420:M420"/>
    <mergeCell ref="H365:I365"/>
    <mergeCell ref="D366:E366"/>
    <mergeCell ref="B367:G367"/>
    <mergeCell ref="I367:M367"/>
    <mergeCell ref="D313:E313"/>
    <mergeCell ref="B314:G314"/>
    <mergeCell ref="I314:M314"/>
    <mergeCell ref="H338:I338"/>
    <mergeCell ref="D340:E340"/>
    <mergeCell ref="B287:G287"/>
    <mergeCell ref="I287:M287"/>
    <mergeCell ref="H311:I311"/>
    <mergeCell ref="B93:G93"/>
    <mergeCell ref="I93:M93"/>
    <mergeCell ref="B206:G206"/>
    <mergeCell ref="I206:M206"/>
    <mergeCell ref="H230:I230"/>
    <mergeCell ref="H284:I284"/>
    <mergeCell ref="D286:E286"/>
    <mergeCell ref="B341:G341"/>
    <mergeCell ref="I341:M341"/>
    <mergeCell ref="H391:I391"/>
    <mergeCell ref="D393:E393"/>
    <mergeCell ref="H117:I117"/>
    <mergeCell ref="D119:E119"/>
    <mergeCell ref="B120:G120"/>
    <mergeCell ref="I120:M120"/>
    <mergeCell ref="D145:E145"/>
    <mergeCell ref="B146:G146"/>
    <mergeCell ref="I146:M146"/>
    <mergeCell ref="H178:I178"/>
    <mergeCell ref="D179:E179"/>
    <mergeCell ref="B180:G180"/>
    <mergeCell ref="B234:G234"/>
    <mergeCell ref="H258:I258"/>
    <mergeCell ref="B260:G260"/>
    <mergeCell ref="I260:M260"/>
    <mergeCell ref="D259:E259"/>
    <mergeCell ref="I180:M180"/>
    <mergeCell ref="H204:I204"/>
    <mergeCell ref="D205:E205"/>
    <mergeCell ref="D233:E233"/>
    <mergeCell ref="I234:M234"/>
    <mergeCell ref="O21:Q21"/>
    <mergeCell ref="O24:Q24"/>
    <mergeCell ref="A1:M1"/>
    <mergeCell ref="H231:I231"/>
    <mergeCell ref="H64:I64"/>
    <mergeCell ref="D65:E65"/>
    <mergeCell ref="H144:I144"/>
    <mergeCell ref="D3:E3"/>
    <mergeCell ref="B4:G4"/>
    <mergeCell ref="I4:M4"/>
    <mergeCell ref="H33:I33"/>
    <mergeCell ref="B35:G35"/>
    <mergeCell ref="I35:M35"/>
    <mergeCell ref="D34:E34"/>
    <mergeCell ref="B66:G66"/>
    <mergeCell ref="I66:M66"/>
    <mergeCell ref="H90:I90"/>
    <mergeCell ref="D92:E92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M38"/>
  <sheetViews>
    <sheetView topLeftCell="A22" workbookViewId="0">
      <selection activeCell="K42" sqref="K42"/>
    </sheetView>
  </sheetViews>
  <sheetFormatPr defaultRowHeight="13.2" x14ac:dyDescent="0.25"/>
  <cols>
    <col min="1" max="1" width="8.44140625" style="35" customWidth="1"/>
    <col min="2" max="2" width="12.6640625" style="35" customWidth="1"/>
    <col min="3" max="3" width="12.44140625" style="35" customWidth="1"/>
    <col min="4" max="4" width="13.44140625" style="35" customWidth="1"/>
    <col min="5" max="5" width="12.109375" style="35" customWidth="1"/>
    <col min="6" max="6" width="12.33203125" style="35" customWidth="1"/>
    <col min="7" max="7" width="9.109375" style="38"/>
    <col min="8" max="8" width="9.6640625" style="38" customWidth="1"/>
    <col min="9" max="9" width="9.109375" style="38"/>
    <col min="10" max="10" width="9.109375" style="35"/>
    <col min="11" max="11" width="24" style="35" customWidth="1"/>
    <col min="12" max="257" width="9.109375" style="35"/>
    <col min="258" max="258" width="8.44140625" style="35" customWidth="1"/>
    <col min="259" max="259" width="12.6640625" style="35" customWidth="1"/>
    <col min="260" max="260" width="12.44140625" style="35" customWidth="1"/>
    <col min="261" max="261" width="13.44140625" style="35" customWidth="1"/>
    <col min="262" max="262" width="12.109375" style="35" customWidth="1"/>
    <col min="263" max="263" width="12.33203125" style="35" customWidth="1"/>
    <col min="264" max="513" width="9.109375" style="35"/>
    <col min="514" max="514" width="8.44140625" style="35" customWidth="1"/>
    <col min="515" max="515" width="12.6640625" style="35" customWidth="1"/>
    <col min="516" max="516" width="12.44140625" style="35" customWidth="1"/>
    <col min="517" max="517" width="13.44140625" style="35" customWidth="1"/>
    <col min="518" max="518" width="12.109375" style="35" customWidth="1"/>
    <col min="519" max="519" width="12.33203125" style="35" customWidth="1"/>
    <col min="520" max="769" width="9.109375" style="35"/>
    <col min="770" max="770" width="8.44140625" style="35" customWidth="1"/>
    <col min="771" max="771" width="12.6640625" style="35" customWidth="1"/>
    <col min="772" max="772" width="12.44140625" style="35" customWidth="1"/>
    <col min="773" max="773" width="13.44140625" style="35" customWidth="1"/>
    <col min="774" max="774" width="12.109375" style="35" customWidth="1"/>
    <col min="775" max="775" width="12.33203125" style="35" customWidth="1"/>
    <col min="776" max="1025" width="9.109375" style="35"/>
    <col min="1026" max="1026" width="8.44140625" style="35" customWidth="1"/>
    <col min="1027" max="1027" width="12.6640625" style="35" customWidth="1"/>
    <col min="1028" max="1028" width="12.44140625" style="35" customWidth="1"/>
    <col min="1029" max="1029" width="13.44140625" style="35" customWidth="1"/>
    <col min="1030" max="1030" width="12.109375" style="35" customWidth="1"/>
    <col min="1031" max="1031" width="12.33203125" style="35" customWidth="1"/>
    <col min="1032" max="1281" width="9.109375" style="35"/>
    <col min="1282" max="1282" width="8.44140625" style="35" customWidth="1"/>
    <col min="1283" max="1283" width="12.6640625" style="35" customWidth="1"/>
    <col min="1284" max="1284" width="12.44140625" style="35" customWidth="1"/>
    <col min="1285" max="1285" width="13.44140625" style="35" customWidth="1"/>
    <col min="1286" max="1286" width="12.109375" style="35" customWidth="1"/>
    <col min="1287" max="1287" width="12.33203125" style="35" customWidth="1"/>
    <col min="1288" max="1537" width="9.109375" style="35"/>
    <col min="1538" max="1538" width="8.44140625" style="35" customWidth="1"/>
    <col min="1539" max="1539" width="12.6640625" style="35" customWidth="1"/>
    <col min="1540" max="1540" width="12.44140625" style="35" customWidth="1"/>
    <col min="1541" max="1541" width="13.44140625" style="35" customWidth="1"/>
    <col min="1542" max="1542" width="12.109375" style="35" customWidth="1"/>
    <col min="1543" max="1543" width="12.33203125" style="35" customWidth="1"/>
    <col min="1544" max="1793" width="9.109375" style="35"/>
    <col min="1794" max="1794" width="8.44140625" style="35" customWidth="1"/>
    <col min="1795" max="1795" width="12.6640625" style="35" customWidth="1"/>
    <col min="1796" max="1796" width="12.44140625" style="35" customWidth="1"/>
    <col min="1797" max="1797" width="13.44140625" style="35" customWidth="1"/>
    <col min="1798" max="1798" width="12.109375" style="35" customWidth="1"/>
    <col min="1799" max="1799" width="12.33203125" style="35" customWidth="1"/>
    <col min="1800" max="2049" width="9.109375" style="35"/>
    <col min="2050" max="2050" width="8.44140625" style="35" customWidth="1"/>
    <col min="2051" max="2051" width="12.6640625" style="35" customWidth="1"/>
    <col min="2052" max="2052" width="12.44140625" style="35" customWidth="1"/>
    <col min="2053" max="2053" width="13.44140625" style="35" customWidth="1"/>
    <col min="2054" max="2054" width="12.109375" style="35" customWidth="1"/>
    <col min="2055" max="2055" width="12.33203125" style="35" customWidth="1"/>
    <col min="2056" max="2305" width="9.109375" style="35"/>
    <col min="2306" max="2306" width="8.44140625" style="35" customWidth="1"/>
    <col min="2307" max="2307" width="12.6640625" style="35" customWidth="1"/>
    <col min="2308" max="2308" width="12.44140625" style="35" customWidth="1"/>
    <col min="2309" max="2309" width="13.44140625" style="35" customWidth="1"/>
    <col min="2310" max="2310" width="12.109375" style="35" customWidth="1"/>
    <col min="2311" max="2311" width="12.33203125" style="35" customWidth="1"/>
    <col min="2312" max="2561" width="9.109375" style="35"/>
    <col min="2562" max="2562" width="8.44140625" style="35" customWidth="1"/>
    <col min="2563" max="2563" width="12.6640625" style="35" customWidth="1"/>
    <col min="2564" max="2564" width="12.44140625" style="35" customWidth="1"/>
    <col min="2565" max="2565" width="13.44140625" style="35" customWidth="1"/>
    <col min="2566" max="2566" width="12.109375" style="35" customWidth="1"/>
    <col min="2567" max="2567" width="12.33203125" style="35" customWidth="1"/>
    <col min="2568" max="2817" width="9.109375" style="35"/>
    <col min="2818" max="2818" width="8.44140625" style="35" customWidth="1"/>
    <col min="2819" max="2819" width="12.6640625" style="35" customWidth="1"/>
    <col min="2820" max="2820" width="12.44140625" style="35" customWidth="1"/>
    <col min="2821" max="2821" width="13.44140625" style="35" customWidth="1"/>
    <col min="2822" max="2822" width="12.109375" style="35" customWidth="1"/>
    <col min="2823" max="2823" width="12.33203125" style="35" customWidth="1"/>
    <col min="2824" max="3073" width="9.109375" style="35"/>
    <col min="3074" max="3074" width="8.44140625" style="35" customWidth="1"/>
    <col min="3075" max="3075" width="12.6640625" style="35" customWidth="1"/>
    <col min="3076" max="3076" width="12.44140625" style="35" customWidth="1"/>
    <col min="3077" max="3077" width="13.44140625" style="35" customWidth="1"/>
    <col min="3078" max="3078" width="12.109375" style="35" customWidth="1"/>
    <col min="3079" max="3079" width="12.33203125" style="35" customWidth="1"/>
    <col min="3080" max="3329" width="9.109375" style="35"/>
    <col min="3330" max="3330" width="8.44140625" style="35" customWidth="1"/>
    <col min="3331" max="3331" width="12.6640625" style="35" customWidth="1"/>
    <col min="3332" max="3332" width="12.44140625" style="35" customWidth="1"/>
    <col min="3333" max="3333" width="13.44140625" style="35" customWidth="1"/>
    <col min="3334" max="3334" width="12.109375" style="35" customWidth="1"/>
    <col min="3335" max="3335" width="12.33203125" style="35" customWidth="1"/>
    <col min="3336" max="3585" width="9.109375" style="35"/>
    <col min="3586" max="3586" width="8.44140625" style="35" customWidth="1"/>
    <col min="3587" max="3587" width="12.6640625" style="35" customWidth="1"/>
    <col min="3588" max="3588" width="12.44140625" style="35" customWidth="1"/>
    <col min="3589" max="3589" width="13.44140625" style="35" customWidth="1"/>
    <col min="3590" max="3590" width="12.109375" style="35" customWidth="1"/>
    <col min="3591" max="3591" width="12.33203125" style="35" customWidth="1"/>
    <col min="3592" max="3841" width="9.109375" style="35"/>
    <col min="3842" max="3842" width="8.44140625" style="35" customWidth="1"/>
    <col min="3843" max="3843" width="12.6640625" style="35" customWidth="1"/>
    <col min="3844" max="3844" width="12.44140625" style="35" customWidth="1"/>
    <col min="3845" max="3845" width="13.44140625" style="35" customWidth="1"/>
    <col min="3846" max="3846" width="12.109375" style="35" customWidth="1"/>
    <col min="3847" max="3847" width="12.33203125" style="35" customWidth="1"/>
    <col min="3848" max="4097" width="9.109375" style="35"/>
    <col min="4098" max="4098" width="8.44140625" style="35" customWidth="1"/>
    <col min="4099" max="4099" width="12.6640625" style="35" customWidth="1"/>
    <col min="4100" max="4100" width="12.44140625" style="35" customWidth="1"/>
    <col min="4101" max="4101" width="13.44140625" style="35" customWidth="1"/>
    <col min="4102" max="4102" width="12.109375" style="35" customWidth="1"/>
    <col min="4103" max="4103" width="12.33203125" style="35" customWidth="1"/>
    <col min="4104" max="4353" width="9.109375" style="35"/>
    <col min="4354" max="4354" width="8.44140625" style="35" customWidth="1"/>
    <col min="4355" max="4355" width="12.6640625" style="35" customWidth="1"/>
    <col min="4356" max="4356" width="12.44140625" style="35" customWidth="1"/>
    <col min="4357" max="4357" width="13.44140625" style="35" customWidth="1"/>
    <col min="4358" max="4358" width="12.109375" style="35" customWidth="1"/>
    <col min="4359" max="4359" width="12.33203125" style="35" customWidth="1"/>
    <col min="4360" max="4609" width="9.109375" style="35"/>
    <col min="4610" max="4610" width="8.44140625" style="35" customWidth="1"/>
    <col min="4611" max="4611" width="12.6640625" style="35" customWidth="1"/>
    <col min="4612" max="4612" width="12.44140625" style="35" customWidth="1"/>
    <col min="4613" max="4613" width="13.44140625" style="35" customWidth="1"/>
    <col min="4614" max="4614" width="12.109375" style="35" customWidth="1"/>
    <col min="4615" max="4615" width="12.33203125" style="35" customWidth="1"/>
    <col min="4616" max="4865" width="9.109375" style="35"/>
    <col min="4866" max="4866" width="8.44140625" style="35" customWidth="1"/>
    <col min="4867" max="4867" width="12.6640625" style="35" customWidth="1"/>
    <col min="4868" max="4868" width="12.44140625" style="35" customWidth="1"/>
    <col min="4869" max="4869" width="13.44140625" style="35" customWidth="1"/>
    <col min="4870" max="4870" width="12.109375" style="35" customWidth="1"/>
    <col min="4871" max="4871" width="12.33203125" style="35" customWidth="1"/>
    <col min="4872" max="5121" width="9.109375" style="35"/>
    <col min="5122" max="5122" width="8.44140625" style="35" customWidth="1"/>
    <col min="5123" max="5123" width="12.6640625" style="35" customWidth="1"/>
    <col min="5124" max="5124" width="12.44140625" style="35" customWidth="1"/>
    <col min="5125" max="5125" width="13.44140625" style="35" customWidth="1"/>
    <col min="5126" max="5126" width="12.109375" style="35" customWidth="1"/>
    <col min="5127" max="5127" width="12.33203125" style="35" customWidth="1"/>
    <col min="5128" max="5377" width="9.109375" style="35"/>
    <col min="5378" max="5378" width="8.44140625" style="35" customWidth="1"/>
    <col min="5379" max="5379" width="12.6640625" style="35" customWidth="1"/>
    <col min="5380" max="5380" width="12.44140625" style="35" customWidth="1"/>
    <col min="5381" max="5381" width="13.44140625" style="35" customWidth="1"/>
    <col min="5382" max="5382" width="12.109375" style="35" customWidth="1"/>
    <col min="5383" max="5383" width="12.33203125" style="35" customWidth="1"/>
    <col min="5384" max="5633" width="9.109375" style="35"/>
    <col min="5634" max="5634" width="8.44140625" style="35" customWidth="1"/>
    <col min="5635" max="5635" width="12.6640625" style="35" customWidth="1"/>
    <col min="5636" max="5636" width="12.44140625" style="35" customWidth="1"/>
    <col min="5637" max="5637" width="13.44140625" style="35" customWidth="1"/>
    <col min="5638" max="5638" width="12.109375" style="35" customWidth="1"/>
    <col min="5639" max="5639" width="12.33203125" style="35" customWidth="1"/>
    <col min="5640" max="5889" width="9.109375" style="35"/>
    <col min="5890" max="5890" width="8.44140625" style="35" customWidth="1"/>
    <col min="5891" max="5891" width="12.6640625" style="35" customWidth="1"/>
    <col min="5892" max="5892" width="12.44140625" style="35" customWidth="1"/>
    <col min="5893" max="5893" width="13.44140625" style="35" customWidth="1"/>
    <col min="5894" max="5894" width="12.109375" style="35" customWidth="1"/>
    <col min="5895" max="5895" width="12.33203125" style="35" customWidth="1"/>
    <col min="5896" max="6145" width="9.109375" style="35"/>
    <col min="6146" max="6146" width="8.44140625" style="35" customWidth="1"/>
    <col min="6147" max="6147" width="12.6640625" style="35" customWidth="1"/>
    <col min="6148" max="6148" width="12.44140625" style="35" customWidth="1"/>
    <col min="6149" max="6149" width="13.44140625" style="35" customWidth="1"/>
    <col min="6150" max="6150" width="12.109375" style="35" customWidth="1"/>
    <col min="6151" max="6151" width="12.33203125" style="35" customWidth="1"/>
    <col min="6152" max="6401" width="9.109375" style="35"/>
    <col min="6402" max="6402" width="8.44140625" style="35" customWidth="1"/>
    <col min="6403" max="6403" width="12.6640625" style="35" customWidth="1"/>
    <col min="6404" max="6404" width="12.44140625" style="35" customWidth="1"/>
    <col min="6405" max="6405" width="13.44140625" style="35" customWidth="1"/>
    <col min="6406" max="6406" width="12.109375" style="35" customWidth="1"/>
    <col min="6407" max="6407" width="12.33203125" style="35" customWidth="1"/>
    <col min="6408" max="6657" width="9.109375" style="35"/>
    <col min="6658" max="6658" width="8.44140625" style="35" customWidth="1"/>
    <col min="6659" max="6659" width="12.6640625" style="35" customWidth="1"/>
    <col min="6660" max="6660" width="12.44140625" style="35" customWidth="1"/>
    <col min="6661" max="6661" width="13.44140625" style="35" customWidth="1"/>
    <col min="6662" max="6662" width="12.109375" style="35" customWidth="1"/>
    <col min="6663" max="6663" width="12.33203125" style="35" customWidth="1"/>
    <col min="6664" max="6913" width="9.109375" style="35"/>
    <col min="6914" max="6914" width="8.44140625" style="35" customWidth="1"/>
    <col min="6915" max="6915" width="12.6640625" style="35" customWidth="1"/>
    <col min="6916" max="6916" width="12.44140625" style="35" customWidth="1"/>
    <col min="6917" max="6917" width="13.44140625" style="35" customWidth="1"/>
    <col min="6918" max="6918" width="12.109375" style="35" customWidth="1"/>
    <col min="6919" max="6919" width="12.33203125" style="35" customWidth="1"/>
    <col min="6920" max="7169" width="9.109375" style="35"/>
    <col min="7170" max="7170" width="8.44140625" style="35" customWidth="1"/>
    <col min="7171" max="7171" width="12.6640625" style="35" customWidth="1"/>
    <col min="7172" max="7172" width="12.44140625" style="35" customWidth="1"/>
    <col min="7173" max="7173" width="13.44140625" style="35" customWidth="1"/>
    <col min="7174" max="7174" width="12.109375" style="35" customWidth="1"/>
    <col min="7175" max="7175" width="12.33203125" style="35" customWidth="1"/>
    <col min="7176" max="7425" width="9.109375" style="35"/>
    <col min="7426" max="7426" width="8.44140625" style="35" customWidth="1"/>
    <col min="7427" max="7427" width="12.6640625" style="35" customWidth="1"/>
    <col min="7428" max="7428" width="12.44140625" style="35" customWidth="1"/>
    <col min="7429" max="7429" width="13.44140625" style="35" customWidth="1"/>
    <col min="7430" max="7430" width="12.109375" style="35" customWidth="1"/>
    <col min="7431" max="7431" width="12.33203125" style="35" customWidth="1"/>
    <col min="7432" max="7681" width="9.109375" style="35"/>
    <col min="7682" max="7682" width="8.44140625" style="35" customWidth="1"/>
    <col min="7683" max="7683" width="12.6640625" style="35" customWidth="1"/>
    <col min="7684" max="7684" width="12.44140625" style="35" customWidth="1"/>
    <col min="7685" max="7685" width="13.44140625" style="35" customWidth="1"/>
    <col min="7686" max="7686" width="12.109375" style="35" customWidth="1"/>
    <col min="7687" max="7687" width="12.33203125" style="35" customWidth="1"/>
    <col min="7688" max="7937" width="9.109375" style="35"/>
    <col min="7938" max="7938" width="8.44140625" style="35" customWidth="1"/>
    <col min="7939" max="7939" width="12.6640625" style="35" customWidth="1"/>
    <col min="7940" max="7940" width="12.44140625" style="35" customWidth="1"/>
    <col min="7941" max="7941" width="13.44140625" style="35" customWidth="1"/>
    <col min="7942" max="7942" width="12.109375" style="35" customWidth="1"/>
    <col min="7943" max="7943" width="12.33203125" style="35" customWidth="1"/>
    <col min="7944" max="8193" width="9.109375" style="35"/>
    <col min="8194" max="8194" width="8.44140625" style="35" customWidth="1"/>
    <col min="8195" max="8195" width="12.6640625" style="35" customWidth="1"/>
    <col min="8196" max="8196" width="12.44140625" style="35" customWidth="1"/>
    <col min="8197" max="8197" width="13.44140625" style="35" customWidth="1"/>
    <col min="8198" max="8198" width="12.109375" style="35" customWidth="1"/>
    <col min="8199" max="8199" width="12.33203125" style="35" customWidth="1"/>
    <col min="8200" max="8449" width="9.109375" style="35"/>
    <col min="8450" max="8450" width="8.44140625" style="35" customWidth="1"/>
    <col min="8451" max="8451" width="12.6640625" style="35" customWidth="1"/>
    <col min="8452" max="8452" width="12.44140625" style="35" customWidth="1"/>
    <col min="8453" max="8453" width="13.44140625" style="35" customWidth="1"/>
    <col min="8454" max="8454" width="12.109375" style="35" customWidth="1"/>
    <col min="8455" max="8455" width="12.33203125" style="35" customWidth="1"/>
    <col min="8456" max="8705" width="9.109375" style="35"/>
    <col min="8706" max="8706" width="8.44140625" style="35" customWidth="1"/>
    <col min="8707" max="8707" width="12.6640625" style="35" customWidth="1"/>
    <col min="8708" max="8708" width="12.44140625" style="35" customWidth="1"/>
    <col min="8709" max="8709" width="13.44140625" style="35" customWidth="1"/>
    <col min="8710" max="8710" width="12.109375" style="35" customWidth="1"/>
    <col min="8711" max="8711" width="12.33203125" style="35" customWidth="1"/>
    <col min="8712" max="8961" width="9.109375" style="35"/>
    <col min="8962" max="8962" width="8.44140625" style="35" customWidth="1"/>
    <col min="8963" max="8963" width="12.6640625" style="35" customWidth="1"/>
    <col min="8964" max="8964" width="12.44140625" style="35" customWidth="1"/>
    <col min="8965" max="8965" width="13.44140625" style="35" customWidth="1"/>
    <col min="8966" max="8966" width="12.109375" style="35" customWidth="1"/>
    <col min="8967" max="8967" width="12.33203125" style="35" customWidth="1"/>
    <col min="8968" max="9217" width="9.109375" style="35"/>
    <col min="9218" max="9218" width="8.44140625" style="35" customWidth="1"/>
    <col min="9219" max="9219" width="12.6640625" style="35" customWidth="1"/>
    <col min="9220" max="9220" width="12.44140625" style="35" customWidth="1"/>
    <col min="9221" max="9221" width="13.44140625" style="35" customWidth="1"/>
    <col min="9222" max="9222" width="12.109375" style="35" customWidth="1"/>
    <col min="9223" max="9223" width="12.33203125" style="35" customWidth="1"/>
    <col min="9224" max="9473" width="9.109375" style="35"/>
    <col min="9474" max="9474" width="8.44140625" style="35" customWidth="1"/>
    <col min="9475" max="9475" width="12.6640625" style="35" customWidth="1"/>
    <col min="9476" max="9476" width="12.44140625" style="35" customWidth="1"/>
    <col min="9477" max="9477" width="13.44140625" style="35" customWidth="1"/>
    <col min="9478" max="9478" width="12.109375" style="35" customWidth="1"/>
    <col min="9479" max="9479" width="12.33203125" style="35" customWidth="1"/>
    <col min="9480" max="9729" width="9.109375" style="35"/>
    <col min="9730" max="9730" width="8.44140625" style="35" customWidth="1"/>
    <col min="9731" max="9731" width="12.6640625" style="35" customWidth="1"/>
    <col min="9732" max="9732" width="12.44140625" style="35" customWidth="1"/>
    <col min="9733" max="9733" width="13.44140625" style="35" customWidth="1"/>
    <col min="9734" max="9734" width="12.109375" style="35" customWidth="1"/>
    <col min="9735" max="9735" width="12.33203125" style="35" customWidth="1"/>
    <col min="9736" max="9985" width="9.109375" style="35"/>
    <col min="9986" max="9986" width="8.44140625" style="35" customWidth="1"/>
    <col min="9987" max="9987" width="12.6640625" style="35" customWidth="1"/>
    <col min="9988" max="9988" width="12.44140625" style="35" customWidth="1"/>
    <col min="9989" max="9989" width="13.44140625" style="35" customWidth="1"/>
    <col min="9990" max="9990" width="12.109375" style="35" customWidth="1"/>
    <col min="9991" max="9991" width="12.33203125" style="35" customWidth="1"/>
    <col min="9992" max="10241" width="9.109375" style="35"/>
    <col min="10242" max="10242" width="8.44140625" style="35" customWidth="1"/>
    <col min="10243" max="10243" width="12.6640625" style="35" customWidth="1"/>
    <col min="10244" max="10244" width="12.44140625" style="35" customWidth="1"/>
    <col min="10245" max="10245" width="13.44140625" style="35" customWidth="1"/>
    <col min="10246" max="10246" width="12.109375" style="35" customWidth="1"/>
    <col min="10247" max="10247" width="12.33203125" style="35" customWidth="1"/>
    <col min="10248" max="10497" width="9.109375" style="35"/>
    <col min="10498" max="10498" width="8.44140625" style="35" customWidth="1"/>
    <col min="10499" max="10499" width="12.6640625" style="35" customWidth="1"/>
    <col min="10500" max="10500" width="12.44140625" style="35" customWidth="1"/>
    <col min="10501" max="10501" width="13.44140625" style="35" customWidth="1"/>
    <col min="10502" max="10502" width="12.109375" style="35" customWidth="1"/>
    <col min="10503" max="10503" width="12.33203125" style="35" customWidth="1"/>
    <col min="10504" max="10753" width="9.109375" style="35"/>
    <col min="10754" max="10754" width="8.44140625" style="35" customWidth="1"/>
    <col min="10755" max="10755" width="12.6640625" style="35" customWidth="1"/>
    <col min="10756" max="10756" width="12.44140625" style="35" customWidth="1"/>
    <col min="10757" max="10757" width="13.44140625" style="35" customWidth="1"/>
    <col min="10758" max="10758" width="12.109375" style="35" customWidth="1"/>
    <col min="10759" max="10759" width="12.33203125" style="35" customWidth="1"/>
    <col min="10760" max="11009" width="9.109375" style="35"/>
    <col min="11010" max="11010" width="8.44140625" style="35" customWidth="1"/>
    <col min="11011" max="11011" width="12.6640625" style="35" customWidth="1"/>
    <col min="11012" max="11012" width="12.44140625" style="35" customWidth="1"/>
    <col min="11013" max="11013" width="13.44140625" style="35" customWidth="1"/>
    <col min="11014" max="11014" width="12.109375" style="35" customWidth="1"/>
    <col min="11015" max="11015" width="12.33203125" style="35" customWidth="1"/>
    <col min="11016" max="11265" width="9.109375" style="35"/>
    <col min="11266" max="11266" width="8.44140625" style="35" customWidth="1"/>
    <col min="11267" max="11267" width="12.6640625" style="35" customWidth="1"/>
    <col min="11268" max="11268" width="12.44140625" style="35" customWidth="1"/>
    <col min="11269" max="11269" width="13.44140625" style="35" customWidth="1"/>
    <col min="11270" max="11270" width="12.109375" style="35" customWidth="1"/>
    <col min="11271" max="11271" width="12.33203125" style="35" customWidth="1"/>
    <col min="11272" max="11521" width="9.109375" style="35"/>
    <col min="11522" max="11522" width="8.44140625" style="35" customWidth="1"/>
    <col min="11523" max="11523" width="12.6640625" style="35" customWidth="1"/>
    <col min="11524" max="11524" width="12.44140625" style="35" customWidth="1"/>
    <col min="11525" max="11525" width="13.44140625" style="35" customWidth="1"/>
    <col min="11526" max="11526" width="12.109375" style="35" customWidth="1"/>
    <col min="11527" max="11527" width="12.33203125" style="35" customWidth="1"/>
    <col min="11528" max="11777" width="9.109375" style="35"/>
    <col min="11778" max="11778" width="8.44140625" style="35" customWidth="1"/>
    <col min="11779" max="11779" width="12.6640625" style="35" customWidth="1"/>
    <col min="11780" max="11780" width="12.44140625" style="35" customWidth="1"/>
    <col min="11781" max="11781" width="13.44140625" style="35" customWidth="1"/>
    <col min="11782" max="11782" width="12.109375" style="35" customWidth="1"/>
    <col min="11783" max="11783" width="12.33203125" style="35" customWidth="1"/>
    <col min="11784" max="12033" width="9.109375" style="35"/>
    <col min="12034" max="12034" width="8.44140625" style="35" customWidth="1"/>
    <col min="12035" max="12035" width="12.6640625" style="35" customWidth="1"/>
    <col min="12036" max="12036" width="12.44140625" style="35" customWidth="1"/>
    <col min="12037" max="12037" width="13.44140625" style="35" customWidth="1"/>
    <col min="12038" max="12038" width="12.109375" style="35" customWidth="1"/>
    <col min="12039" max="12039" width="12.33203125" style="35" customWidth="1"/>
    <col min="12040" max="12289" width="9.109375" style="35"/>
    <col min="12290" max="12290" width="8.44140625" style="35" customWidth="1"/>
    <col min="12291" max="12291" width="12.6640625" style="35" customWidth="1"/>
    <col min="12292" max="12292" width="12.44140625" style="35" customWidth="1"/>
    <col min="12293" max="12293" width="13.44140625" style="35" customWidth="1"/>
    <col min="12294" max="12294" width="12.109375" style="35" customWidth="1"/>
    <col min="12295" max="12295" width="12.33203125" style="35" customWidth="1"/>
    <col min="12296" max="12545" width="9.109375" style="35"/>
    <col min="12546" max="12546" width="8.44140625" style="35" customWidth="1"/>
    <col min="12547" max="12547" width="12.6640625" style="35" customWidth="1"/>
    <col min="12548" max="12548" width="12.44140625" style="35" customWidth="1"/>
    <col min="12549" max="12549" width="13.44140625" style="35" customWidth="1"/>
    <col min="12550" max="12550" width="12.109375" style="35" customWidth="1"/>
    <col min="12551" max="12551" width="12.33203125" style="35" customWidth="1"/>
    <col min="12552" max="12801" width="9.109375" style="35"/>
    <col min="12802" max="12802" width="8.44140625" style="35" customWidth="1"/>
    <col min="12803" max="12803" width="12.6640625" style="35" customWidth="1"/>
    <col min="12804" max="12804" width="12.44140625" style="35" customWidth="1"/>
    <col min="12805" max="12805" width="13.44140625" style="35" customWidth="1"/>
    <col min="12806" max="12806" width="12.109375" style="35" customWidth="1"/>
    <col min="12807" max="12807" width="12.33203125" style="35" customWidth="1"/>
    <col min="12808" max="13057" width="9.109375" style="35"/>
    <col min="13058" max="13058" width="8.44140625" style="35" customWidth="1"/>
    <col min="13059" max="13059" width="12.6640625" style="35" customWidth="1"/>
    <col min="13060" max="13060" width="12.44140625" style="35" customWidth="1"/>
    <col min="13061" max="13061" width="13.44140625" style="35" customWidth="1"/>
    <col min="13062" max="13062" width="12.109375" style="35" customWidth="1"/>
    <col min="13063" max="13063" width="12.33203125" style="35" customWidth="1"/>
    <col min="13064" max="13313" width="9.109375" style="35"/>
    <col min="13314" max="13314" width="8.44140625" style="35" customWidth="1"/>
    <col min="13315" max="13315" width="12.6640625" style="35" customWidth="1"/>
    <col min="13316" max="13316" width="12.44140625" style="35" customWidth="1"/>
    <col min="13317" max="13317" width="13.44140625" style="35" customWidth="1"/>
    <col min="13318" max="13318" width="12.109375" style="35" customWidth="1"/>
    <col min="13319" max="13319" width="12.33203125" style="35" customWidth="1"/>
    <col min="13320" max="13569" width="9.109375" style="35"/>
    <col min="13570" max="13570" width="8.44140625" style="35" customWidth="1"/>
    <col min="13571" max="13571" width="12.6640625" style="35" customWidth="1"/>
    <col min="13572" max="13572" width="12.44140625" style="35" customWidth="1"/>
    <col min="13573" max="13573" width="13.44140625" style="35" customWidth="1"/>
    <col min="13574" max="13574" width="12.109375" style="35" customWidth="1"/>
    <col min="13575" max="13575" width="12.33203125" style="35" customWidth="1"/>
    <col min="13576" max="13825" width="9.109375" style="35"/>
    <col min="13826" max="13826" width="8.44140625" style="35" customWidth="1"/>
    <col min="13827" max="13827" width="12.6640625" style="35" customWidth="1"/>
    <col min="13828" max="13828" width="12.44140625" style="35" customWidth="1"/>
    <col min="13829" max="13829" width="13.44140625" style="35" customWidth="1"/>
    <col min="13830" max="13830" width="12.109375" style="35" customWidth="1"/>
    <col min="13831" max="13831" width="12.33203125" style="35" customWidth="1"/>
    <col min="13832" max="14081" width="9.109375" style="35"/>
    <col min="14082" max="14082" width="8.44140625" style="35" customWidth="1"/>
    <col min="14083" max="14083" width="12.6640625" style="35" customWidth="1"/>
    <col min="14084" max="14084" width="12.44140625" style="35" customWidth="1"/>
    <col min="14085" max="14085" width="13.44140625" style="35" customWidth="1"/>
    <col min="14086" max="14086" width="12.109375" style="35" customWidth="1"/>
    <col min="14087" max="14087" width="12.33203125" style="35" customWidth="1"/>
    <col min="14088" max="14337" width="9.109375" style="35"/>
    <col min="14338" max="14338" width="8.44140625" style="35" customWidth="1"/>
    <col min="14339" max="14339" width="12.6640625" style="35" customWidth="1"/>
    <col min="14340" max="14340" width="12.44140625" style="35" customWidth="1"/>
    <col min="14341" max="14341" width="13.44140625" style="35" customWidth="1"/>
    <col min="14342" max="14342" width="12.109375" style="35" customWidth="1"/>
    <col min="14343" max="14343" width="12.33203125" style="35" customWidth="1"/>
    <col min="14344" max="14593" width="9.109375" style="35"/>
    <col min="14594" max="14594" width="8.44140625" style="35" customWidth="1"/>
    <col min="14595" max="14595" width="12.6640625" style="35" customWidth="1"/>
    <col min="14596" max="14596" width="12.44140625" style="35" customWidth="1"/>
    <col min="14597" max="14597" width="13.44140625" style="35" customWidth="1"/>
    <col min="14598" max="14598" width="12.109375" style="35" customWidth="1"/>
    <col min="14599" max="14599" width="12.33203125" style="35" customWidth="1"/>
    <col min="14600" max="14849" width="9.109375" style="35"/>
    <col min="14850" max="14850" width="8.44140625" style="35" customWidth="1"/>
    <col min="14851" max="14851" width="12.6640625" style="35" customWidth="1"/>
    <col min="14852" max="14852" width="12.44140625" style="35" customWidth="1"/>
    <col min="14853" max="14853" width="13.44140625" style="35" customWidth="1"/>
    <col min="14854" max="14854" width="12.109375" style="35" customWidth="1"/>
    <col min="14855" max="14855" width="12.33203125" style="35" customWidth="1"/>
    <col min="14856" max="15105" width="9.109375" style="35"/>
    <col min="15106" max="15106" width="8.44140625" style="35" customWidth="1"/>
    <col min="15107" max="15107" width="12.6640625" style="35" customWidth="1"/>
    <col min="15108" max="15108" width="12.44140625" style="35" customWidth="1"/>
    <col min="15109" max="15109" width="13.44140625" style="35" customWidth="1"/>
    <col min="15110" max="15110" width="12.109375" style="35" customWidth="1"/>
    <col min="15111" max="15111" width="12.33203125" style="35" customWidth="1"/>
    <col min="15112" max="15361" width="9.109375" style="35"/>
    <col min="15362" max="15362" width="8.44140625" style="35" customWidth="1"/>
    <col min="15363" max="15363" width="12.6640625" style="35" customWidth="1"/>
    <col min="15364" max="15364" width="12.44140625" style="35" customWidth="1"/>
    <col min="15365" max="15365" width="13.44140625" style="35" customWidth="1"/>
    <col min="15366" max="15366" width="12.109375" style="35" customWidth="1"/>
    <col min="15367" max="15367" width="12.33203125" style="35" customWidth="1"/>
    <col min="15368" max="15617" width="9.109375" style="35"/>
    <col min="15618" max="15618" width="8.44140625" style="35" customWidth="1"/>
    <col min="15619" max="15619" width="12.6640625" style="35" customWidth="1"/>
    <col min="15620" max="15620" width="12.44140625" style="35" customWidth="1"/>
    <col min="15621" max="15621" width="13.44140625" style="35" customWidth="1"/>
    <col min="15622" max="15622" width="12.109375" style="35" customWidth="1"/>
    <col min="15623" max="15623" width="12.33203125" style="35" customWidth="1"/>
    <col min="15624" max="15873" width="9.109375" style="35"/>
    <col min="15874" max="15874" width="8.44140625" style="35" customWidth="1"/>
    <col min="15875" max="15875" width="12.6640625" style="35" customWidth="1"/>
    <col min="15876" max="15876" width="12.44140625" style="35" customWidth="1"/>
    <col min="15877" max="15877" width="13.44140625" style="35" customWidth="1"/>
    <col min="15878" max="15878" width="12.109375" style="35" customWidth="1"/>
    <col min="15879" max="15879" width="12.33203125" style="35" customWidth="1"/>
    <col min="15880" max="16129" width="9.109375" style="35"/>
    <col min="16130" max="16130" width="8.44140625" style="35" customWidth="1"/>
    <col min="16131" max="16131" width="12.6640625" style="35" customWidth="1"/>
    <col min="16132" max="16132" width="12.44140625" style="35" customWidth="1"/>
    <col min="16133" max="16133" width="13.44140625" style="35" customWidth="1"/>
    <col min="16134" max="16134" width="12.109375" style="35" customWidth="1"/>
    <col min="16135" max="16135" width="12.33203125" style="35" customWidth="1"/>
    <col min="16136" max="16384" width="9.109375" style="35"/>
  </cols>
  <sheetData>
    <row r="1" spans="1:12" ht="7.5" customHeight="1" x14ac:dyDescent="0.3">
      <c r="A1" s="4"/>
      <c r="B1" s="4"/>
      <c r="C1" s="4"/>
      <c r="D1" s="4"/>
      <c r="E1" s="4"/>
      <c r="F1" s="4"/>
    </row>
    <row r="2" spans="1:12" ht="118.5" customHeight="1" x14ac:dyDescent="0.25">
      <c r="A2" s="161" t="s">
        <v>12</v>
      </c>
      <c r="B2" s="161"/>
      <c r="C2" s="161"/>
      <c r="D2" s="161"/>
      <c r="E2" s="161"/>
      <c r="F2" s="161"/>
      <c r="G2" s="161"/>
      <c r="H2" s="32"/>
      <c r="I2" s="40"/>
    </row>
    <row r="3" spans="1:12" ht="16.8" x14ac:dyDescent="0.25">
      <c r="A3" s="6"/>
      <c r="B3" s="6"/>
      <c r="C3" s="6"/>
      <c r="D3" s="6"/>
      <c r="E3" s="6"/>
      <c r="F3" s="6"/>
      <c r="G3" s="40"/>
      <c r="H3" s="40"/>
      <c r="I3" s="40"/>
    </row>
    <row r="4" spans="1:12" ht="39.6" x14ac:dyDescent="0.3">
      <c r="A4" s="4"/>
      <c r="B4" s="7" t="s">
        <v>0</v>
      </c>
      <c r="C4" s="7" t="s">
        <v>1</v>
      </c>
      <c r="D4" s="8" t="s">
        <v>2</v>
      </c>
      <c r="E4" s="7" t="s">
        <v>3</v>
      </c>
      <c r="F4" s="7" t="s">
        <v>4</v>
      </c>
      <c r="G4" s="38" t="s">
        <v>13</v>
      </c>
      <c r="H4" s="42" t="s">
        <v>14</v>
      </c>
      <c r="I4" s="42"/>
    </row>
    <row r="5" spans="1:12" ht="15.6" x14ac:dyDescent="0.3">
      <c r="A5" s="4"/>
      <c r="B5" s="36">
        <f>'Bhangar khal'!D3</f>
        <v>0</v>
      </c>
      <c r="C5" s="37">
        <f>'Bhangar khal'!M33</f>
        <v>4.0668625000000027</v>
      </c>
      <c r="D5" s="9"/>
      <c r="E5" s="10"/>
      <c r="F5" s="10"/>
      <c r="G5" s="41">
        <f>'Bhangar khal'!I16-'Bhangar khal'!I14</f>
        <v>3.7495000000000012</v>
      </c>
      <c r="H5" s="41">
        <v>-3</v>
      </c>
      <c r="L5" s="39"/>
    </row>
    <row r="6" spans="1:12" ht="15.6" x14ac:dyDescent="0.3">
      <c r="A6" s="4"/>
      <c r="B6" s="11">
        <f>'Bhangar khal'!D34</f>
        <v>0.1</v>
      </c>
      <c r="C6" s="10">
        <f>'Bhangar khal'!M64</f>
        <v>3.9174087499999963</v>
      </c>
      <c r="D6" s="11">
        <f>(C5+C6)/2</f>
        <v>3.9921356249999995</v>
      </c>
      <c r="E6" s="10">
        <f>(B6-B5)*1000</f>
        <v>100</v>
      </c>
      <c r="F6" s="10">
        <f>ROUND(E6*D6,2)</f>
        <v>399.21</v>
      </c>
      <c r="G6" s="41">
        <f>'Bhangar khal'!I47-'Bhangar khal'!I45</f>
        <v>3.1499999999999986</v>
      </c>
      <c r="H6" s="41">
        <f>H5+0.01</f>
        <v>-2.99</v>
      </c>
      <c r="L6" s="39"/>
    </row>
    <row r="7" spans="1:12" ht="15.6" x14ac:dyDescent="0.3">
      <c r="A7" s="4"/>
      <c r="B7" s="11">
        <f>'Bhangar khal'!D65</f>
        <v>0.2</v>
      </c>
      <c r="C7" s="10">
        <f>'Bhangar khal'!M90</f>
        <v>6.9939337500000009</v>
      </c>
      <c r="D7" s="11">
        <f t="shared" ref="D7:D34" si="0">(C6+C7)/2</f>
        <v>5.4556712499999982</v>
      </c>
      <c r="E7" s="10">
        <f t="shared" ref="E7:E32" si="1">(B7-B6)*1000</f>
        <v>100</v>
      </c>
      <c r="F7" s="10">
        <f t="shared" ref="F7:F32" si="2">ROUND(E7*D7,2)</f>
        <v>545.57000000000005</v>
      </c>
      <c r="G7" s="41">
        <f>'Bhangar khal'!I78-'Bhangar khal'!I76</f>
        <v>3</v>
      </c>
      <c r="H7" s="41">
        <f t="shared" ref="H7:H23" si="3">H6+0.01</f>
        <v>-2.9800000000000004</v>
      </c>
      <c r="L7" s="39"/>
    </row>
    <row r="8" spans="1:12" ht="15.6" x14ac:dyDescent="0.3">
      <c r="A8" s="4"/>
      <c r="B8" s="11">
        <f>'Bhangar khal'!D92</f>
        <v>0.3</v>
      </c>
      <c r="C8" s="10">
        <f>'Bhangar khal'!M117</f>
        <v>6.9837500000000015</v>
      </c>
      <c r="D8" s="11">
        <f t="shared" si="0"/>
        <v>6.9888418750000012</v>
      </c>
      <c r="E8" s="10">
        <f t="shared" si="1"/>
        <v>99.999999999999972</v>
      </c>
      <c r="F8" s="10">
        <f t="shared" si="2"/>
        <v>698.88</v>
      </c>
      <c r="G8" s="41">
        <f>'Bhangar khal'!P92</f>
        <v>3.375</v>
      </c>
      <c r="H8" s="41">
        <f t="shared" si="3"/>
        <v>-2.9700000000000006</v>
      </c>
      <c r="L8" s="39"/>
    </row>
    <row r="9" spans="1:12" ht="15.6" x14ac:dyDescent="0.3">
      <c r="A9" s="4"/>
      <c r="B9" s="11">
        <f>'Bhangar khal'!D119</f>
        <v>0.4</v>
      </c>
      <c r="C9" s="10">
        <f>'Bhangar khal'!M144</f>
        <v>5.9061180000000029</v>
      </c>
      <c r="D9" s="11">
        <f t="shared" si="0"/>
        <v>6.4449340000000017</v>
      </c>
      <c r="E9" s="10">
        <f t="shared" si="1"/>
        <v>100.00000000000003</v>
      </c>
      <c r="F9" s="10">
        <f t="shared" si="2"/>
        <v>644.49</v>
      </c>
      <c r="G9" s="41">
        <f>'Bhangar khal'!P120</f>
        <v>4</v>
      </c>
      <c r="H9" s="41">
        <f t="shared" si="3"/>
        <v>-2.9600000000000009</v>
      </c>
      <c r="J9" s="35" t="s">
        <v>5</v>
      </c>
      <c r="L9" s="39"/>
    </row>
    <row r="10" spans="1:12" ht="15.6" x14ac:dyDescent="0.3">
      <c r="A10" s="4"/>
      <c r="B10" s="11">
        <f>'Bhangar khal'!D145</f>
        <v>0.5</v>
      </c>
      <c r="C10" s="10">
        <f>'Bhangar khal'!M178</f>
        <v>4.0049359999999989</v>
      </c>
      <c r="D10" s="11">
        <f t="shared" si="0"/>
        <v>4.9555270000000009</v>
      </c>
      <c r="E10" s="10">
        <f t="shared" si="1"/>
        <v>99.999999999999972</v>
      </c>
      <c r="F10" s="10">
        <f t="shared" si="2"/>
        <v>495.55</v>
      </c>
      <c r="G10" s="41">
        <f>'Bhangar khal'!P146</f>
        <v>3.4280000000000008</v>
      </c>
      <c r="H10" s="41">
        <f t="shared" si="3"/>
        <v>-2.9500000000000011</v>
      </c>
      <c r="L10" s="39"/>
    </row>
    <row r="11" spans="1:12" ht="15.6" x14ac:dyDescent="0.3">
      <c r="A11" s="4"/>
      <c r="B11" s="11">
        <f>'Bhangar khal'!D179</f>
        <v>0.55000000000000004</v>
      </c>
      <c r="C11" s="10">
        <f>'Bhangar khal'!M204</f>
        <v>4.7396490000000018</v>
      </c>
      <c r="D11" s="11">
        <f t="shared" si="0"/>
        <v>4.3722925000000004</v>
      </c>
      <c r="E11" s="10">
        <f t="shared" si="1"/>
        <v>50.000000000000043</v>
      </c>
      <c r="F11" s="10">
        <f t="shared" si="2"/>
        <v>218.61</v>
      </c>
      <c r="G11" s="41">
        <f>'Bhangar khal'!P180</f>
        <v>1.1369999999999987</v>
      </c>
      <c r="H11" s="41">
        <f t="shared" si="3"/>
        <v>-2.9400000000000013</v>
      </c>
      <c r="L11" s="39"/>
    </row>
    <row r="12" spans="1:12" ht="15.6" x14ac:dyDescent="0.3">
      <c r="A12" s="4"/>
      <c r="B12" s="11">
        <f>'Bhangar khal'!D205</f>
        <v>0.6</v>
      </c>
      <c r="C12" s="10">
        <f>'Bhangar khal'!M230</f>
        <v>7.3614412499999995</v>
      </c>
      <c r="D12" s="11">
        <f t="shared" si="0"/>
        <v>6.0505451250000011</v>
      </c>
      <c r="E12" s="10">
        <f t="shared" si="1"/>
        <v>49.999999999999936</v>
      </c>
      <c r="F12" s="10">
        <f t="shared" si="2"/>
        <v>302.52999999999997</v>
      </c>
      <c r="G12" s="41">
        <f>'Bhangar khal'!P206</f>
        <v>3</v>
      </c>
      <c r="H12" s="41">
        <f t="shared" si="3"/>
        <v>-2.9300000000000015</v>
      </c>
      <c r="L12" s="39"/>
    </row>
    <row r="13" spans="1:12" ht="15.6" x14ac:dyDescent="0.3">
      <c r="A13" s="4"/>
      <c r="B13" s="11">
        <f>'Bhangar khal'!D233</f>
        <v>0.65</v>
      </c>
      <c r="C13" s="10">
        <f>'Bhangar khal'!M258</f>
        <v>7.8556437500000005</v>
      </c>
      <c r="D13" s="11">
        <f t="shared" si="0"/>
        <v>7.6085425000000004</v>
      </c>
      <c r="E13" s="10">
        <f t="shared" si="1"/>
        <v>50.000000000000043</v>
      </c>
      <c r="F13" s="10">
        <f t="shared" si="2"/>
        <v>380.43</v>
      </c>
      <c r="G13" s="41">
        <f>'Bhangar khal'!P234</f>
        <v>4.3425000000000011</v>
      </c>
      <c r="H13" s="41">
        <f t="shared" si="3"/>
        <v>-2.9200000000000017</v>
      </c>
      <c r="L13" s="39"/>
    </row>
    <row r="14" spans="1:12" ht="15.6" x14ac:dyDescent="0.3">
      <c r="A14" s="4"/>
      <c r="B14" s="11">
        <f>'Bhangar khal'!D259</f>
        <v>0.7</v>
      </c>
      <c r="C14" s="10">
        <f>'Bhangar khal'!M284</f>
        <v>8.0288187499999992</v>
      </c>
      <c r="D14" s="11">
        <f t="shared" si="0"/>
        <v>7.9422312499999999</v>
      </c>
      <c r="E14" s="10">
        <f t="shared" si="1"/>
        <v>49.999999999999936</v>
      </c>
      <c r="F14" s="10">
        <f t="shared" si="2"/>
        <v>397.11</v>
      </c>
      <c r="G14" s="41">
        <f>'Bhangar khal'!P260</f>
        <v>3</v>
      </c>
      <c r="H14" s="41">
        <f t="shared" si="3"/>
        <v>-2.9100000000000019</v>
      </c>
      <c r="L14" s="39"/>
    </row>
    <row r="15" spans="1:12" ht="15.6" x14ac:dyDescent="0.3">
      <c r="A15" s="4"/>
      <c r="B15" s="11">
        <f>'Bhangar khal'!D286</f>
        <v>0.8</v>
      </c>
      <c r="C15" s="10">
        <f>'Bhangar khal'!M311</f>
        <v>8.7395774999999958</v>
      </c>
      <c r="D15" s="11">
        <f t="shared" si="0"/>
        <v>8.3841981249999975</v>
      </c>
      <c r="E15" s="10">
        <f t="shared" si="1"/>
        <v>100.00000000000009</v>
      </c>
      <c r="F15" s="10">
        <f t="shared" si="2"/>
        <v>838.42</v>
      </c>
      <c r="G15" s="41">
        <f>'Bhangar khal'!P287</f>
        <v>3.7164999999999999</v>
      </c>
      <c r="H15" s="41">
        <f t="shared" si="3"/>
        <v>-2.9000000000000021</v>
      </c>
      <c r="L15" s="39"/>
    </row>
    <row r="16" spans="1:12" ht="15.6" x14ac:dyDescent="0.3">
      <c r="A16" s="4"/>
      <c r="B16" s="11">
        <f>'Bhangar khal'!D313</f>
        <v>0.9</v>
      </c>
      <c r="C16" s="10">
        <f>'Bhangar khal'!M338</f>
        <v>8.8632499999999972</v>
      </c>
      <c r="D16" s="11">
        <f t="shared" si="0"/>
        <v>8.8014137499999965</v>
      </c>
      <c r="E16" s="10">
        <f t="shared" si="1"/>
        <v>99.999999999999972</v>
      </c>
      <c r="F16" s="10">
        <f t="shared" si="2"/>
        <v>880.14</v>
      </c>
      <c r="G16" s="41">
        <f>'Bhangar khal'!P314</f>
        <v>4.2899999999999991</v>
      </c>
      <c r="H16" s="41">
        <f t="shared" si="3"/>
        <v>-2.8900000000000023</v>
      </c>
      <c r="L16" s="39"/>
    </row>
    <row r="17" spans="1:12" ht="15.6" x14ac:dyDescent="0.3">
      <c r="A17" s="4"/>
      <c r="B17" s="11">
        <f>'Bhangar khal'!D340</f>
        <v>1</v>
      </c>
      <c r="C17" s="10">
        <f>'Bhangar khal'!M365</f>
        <v>7.0901999999999994</v>
      </c>
      <c r="D17" s="11">
        <f t="shared" si="0"/>
        <v>7.9767249999999983</v>
      </c>
      <c r="E17" s="10">
        <f t="shared" si="1"/>
        <v>99.999999999999972</v>
      </c>
      <c r="F17" s="10">
        <f t="shared" si="2"/>
        <v>797.67</v>
      </c>
      <c r="G17" s="41">
        <f>'Bhangar khal'!P341</f>
        <v>4.2300000000000004</v>
      </c>
      <c r="H17" s="41">
        <f t="shared" si="3"/>
        <v>-2.8800000000000026</v>
      </c>
      <c r="L17" s="39"/>
    </row>
    <row r="18" spans="1:12" ht="15.6" x14ac:dyDescent="0.3">
      <c r="A18" s="4"/>
      <c r="B18" s="11">
        <f>'Bhangar khal'!D366</f>
        <v>1.1000000000000001</v>
      </c>
      <c r="C18" s="10">
        <f>'Bhangar khal'!M391</f>
        <v>7.4756062500000002</v>
      </c>
      <c r="D18" s="11">
        <f t="shared" si="0"/>
        <v>7.2829031249999998</v>
      </c>
      <c r="E18" s="10">
        <f t="shared" si="1"/>
        <v>100.00000000000009</v>
      </c>
      <c r="F18" s="10">
        <f t="shared" si="2"/>
        <v>728.29</v>
      </c>
      <c r="G18" s="41">
        <f>'Bhangar khal'!P367</f>
        <v>4.2135000000000007</v>
      </c>
      <c r="H18" s="41">
        <f t="shared" si="3"/>
        <v>-2.8700000000000028</v>
      </c>
      <c r="L18" s="39"/>
    </row>
    <row r="19" spans="1:12" ht="15.6" x14ac:dyDescent="0.3">
      <c r="A19" s="4"/>
      <c r="B19" s="11">
        <f>'Bhangar khal'!D393</f>
        <v>1.2</v>
      </c>
      <c r="C19" s="10">
        <f>'Bhangar khal'!M418</f>
        <v>4.4308550000000002</v>
      </c>
      <c r="D19" s="11">
        <f t="shared" si="0"/>
        <v>5.9532306249999998</v>
      </c>
      <c r="E19" s="10">
        <f t="shared" si="1"/>
        <v>99.999999999999872</v>
      </c>
      <c r="F19" s="10">
        <f t="shared" si="2"/>
        <v>595.32000000000005</v>
      </c>
      <c r="G19" s="41">
        <f>'Bhangar khal'!P394</f>
        <v>4.1939999999999991</v>
      </c>
      <c r="H19" s="41">
        <f t="shared" si="3"/>
        <v>-2.860000000000003</v>
      </c>
      <c r="L19" s="39"/>
    </row>
    <row r="20" spans="1:12" ht="15.6" x14ac:dyDescent="0.3">
      <c r="A20" s="4"/>
      <c r="B20" s="11">
        <f>'Bhangar khal'!D419</f>
        <v>1.3</v>
      </c>
      <c r="C20" s="10">
        <f>'Bhangar khal'!M447</f>
        <v>3.5726152499999984</v>
      </c>
      <c r="D20" s="11">
        <f t="shared" si="0"/>
        <v>4.0017351249999997</v>
      </c>
      <c r="E20" s="10">
        <f t="shared" si="1"/>
        <v>100.00000000000009</v>
      </c>
      <c r="F20" s="10">
        <f t="shared" si="2"/>
        <v>400.17</v>
      </c>
      <c r="G20" s="41">
        <f>'Bhangar khal'!P420</f>
        <v>0</v>
      </c>
      <c r="H20" s="41">
        <f t="shared" si="3"/>
        <v>-2.8500000000000032</v>
      </c>
      <c r="L20" s="39"/>
    </row>
    <row r="21" spans="1:12" ht="15.6" x14ac:dyDescent="0.3">
      <c r="A21" s="4"/>
      <c r="B21" s="11">
        <f>'Bhangar khal'!D448</f>
        <v>1.4</v>
      </c>
      <c r="C21" s="10">
        <f>'Bhangar khal'!M476</f>
        <v>4.6250364999999993</v>
      </c>
      <c r="D21" s="11">
        <f t="shared" si="0"/>
        <v>4.0988258749999993</v>
      </c>
      <c r="E21" s="10">
        <f t="shared" si="1"/>
        <v>99.999999999999872</v>
      </c>
      <c r="F21" s="10">
        <f t="shared" si="2"/>
        <v>409.88</v>
      </c>
      <c r="G21" s="41">
        <f>'Bhangar khal'!P449</f>
        <v>-25</v>
      </c>
      <c r="H21" s="41">
        <f t="shared" si="3"/>
        <v>-2.8400000000000034</v>
      </c>
      <c r="L21" s="39"/>
    </row>
    <row r="22" spans="1:12" ht="15.6" x14ac:dyDescent="0.3">
      <c r="A22" s="4"/>
      <c r="B22" s="11">
        <f>'Bhangar khal'!D477</f>
        <v>1.5</v>
      </c>
      <c r="C22" s="10">
        <f>'Bhangar khal'!M505</f>
        <v>7.8606947500000022</v>
      </c>
      <c r="D22" s="11">
        <f t="shared" si="0"/>
        <v>6.2428656250000003</v>
      </c>
      <c r="E22" s="10">
        <f t="shared" si="1"/>
        <v>100.00000000000009</v>
      </c>
      <c r="F22" s="10">
        <f t="shared" si="2"/>
        <v>624.29</v>
      </c>
      <c r="G22" s="41">
        <f>'Bhangar khal'!P478</f>
        <v>0</v>
      </c>
      <c r="H22" s="41">
        <f t="shared" si="3"/>
        <v>-2.8300000000000036</v>
      </c>
      <c r="L22" s="39"/>
    </row>
    <row r="23" spans="1:12" ht="15.6" x14ac:dyDescent="0.3">
      <c r="A23" s="4"/>
      <c r="B23" s="11">
        <f>'Bhangar khal'!D506</f>
        <v>1.6</v>
      </c>
      <c r="C23" s="10">
        <f>'Bhangar khal'!M534</f>
        <v>5.3103800000000003</v>
      </c>
      <c r="D23" s="11">
        <f t="shared" si="0"/>
        <v>6.5855373750000012</v>
      </c>
      <c r="E23" s="10">
        <f t="shared" si="1"/>
        <v>100.00000000000009</v>
      </c>
      <c r="F23" s="10">
        <f t="shared" si="2"/>
        <v>658.55</v>
      </c>
      <c r="G23" s="41">
        <f>'Bhangar khal'!P507</f>
        <v>-25</v>
      </c>
      <c r="H23" s="41">
        <f t="shared" si="3"/>
        <v>-2.8200000000000038</v>
      </c>
      <c r="L23" s="39"/>
    </row>
    <row r="24" spans="1:12" ht="15.6" x14ac:dyDescent="0.3">
      <c r="A24" s="4"/>
      <c r="B24" s="11">
        <f>'Bhangar khal'!D536</f>
        <v>1.7</v>
      </c>
      <c r="C24" s="10">
        <f>'Bhangar khal'!M564</f>
        <v>6.3729292499999994</v>
      </c>
      <c r="D24" s="11">
        <f t="shared" si="0"/>
        <v>5.8416546250000003</v>
      </c>
      <c r="E24" s="10">
        <f t="shared" si="1"/>
        <v>99.999999999999872</v>
      </c>
      <c r="F24" s="10">
        <f t="shared" si="2"/>
        <v>584.16999999999996</v>
      </c>
      <c r="G24" s="41">
        <f>'Bhangar khal'!P537</f>
        <v>1.9065000000000012</v>
      </c>
      <c r="H24" s="41">
        <f>H23+0.02</f>
        <v>-2.8000000000000038</v>
      </c>
      <c r="L24" s="39"/>
    </row>
    <row r="25" spans="1:12" ht="15.6" x14ac:dyDescent="0.3">
      <c r="A25" s="4"/>
      <c r="B25" s="11">
        <f>'Bhangar khal'!D566</f>
        <v>1.8</v>
      </c>
      <c r="C25" s="10">
        <f>'Bhangar khal'!M594</f>
        <v>5.1114679999999986</v>
      </c>
      <c r="D25" s="11">
        <f t="shared" si="0"/>
        <v>5.7421986249999986</v>
      </c>
      <c r="E25" s="10">
        <f t="shared" si="1"/>
        <v>100.00000000000009</v>
      </c>
      <c r="F25" s="10">
        <f t="shared" si="2"/>
        <v>574.22</v>
      </c>
      <c r="G25" s="41">
        <f>'Bhangar khal'!P567</f>
        <v>-16</v>
      </c>
      <c r="H25" s="41">
        <f t="shared" ref="H25:H34" si="4">H24+0.02</f>
        <v>-2.7800000000000038</v>
      </c>
      <c r="L25" s="39"/>
    </row>
    <row r="26" spans="1:12" ht="15.6" x14ac:dyDescent="0.3">
      <c r="A26" s="4"/>
      <c r="B26" s="11">
        <f>'Bhangar khal'!D596</f>
        <v>1.9</v>
      </c>
      <c r="C26" s="10">
        <f>'Bhangar khal'!M624</f>
        <v>3.4622500000000009</v>
      </c>
      <c r="D26" s="11">
        <f t="shared" si="0"/>
        <v>4.2868589999999998</v>
      </c>
      <c r="E26" s="10">
        <f t="shared" si="1"/>
        <v>99.999999999999872</v>
      </c>
      <c r="F26" s="10">
        <f t="shared" si="2"/>
        <v>428.69</v>
      </c>
      <c r="G26" s="41">
        <f>'Bhangar khal'!P597</f>
        <v>2.7249999999999996</v>
      </c>
      <c r="H26" s="41">
        <f t="shared" si="4"/>
        <v>-2.7600000000000038</v>
      </c>
      <c r="L26" s="39"/>
    </row>
    <row r="27" spans="1:12" ht="15.6" x14ac:dyDescent="0.3">
      <c r="A27" s="4"/>
      <c r="B27" s="11">
        <f>'Bhangar khal'!D626</f>
        <v>2</v>
      </c>
      <c r="C27" s="10">
        <f>'Bhangar khal'!M660</f>
        <v>4.1011000000000024</v>
      </c>
      <c r="D27" s="11">
        <f t="shared" si="0"/>
        <v>3.7816750000000017</v>
      </c>
      <c r="E27" s="10">
        <f t="shared" si="1"/>
        <v>100.00000000000009</v>
      </c>
      <c r="F27" s="10">
        <f t="shared" si="2"/>
        <v>378.17</v>
      </c>
      <c r="G27" s="41">
        <f>'Bhangar khal'!P627</f>
        <v>3</v>
      </c>
      <c r="H27" s="41">
        <f t="shared" si="4"/>
        <v>-2.7400000000000038</v>
      </c>
      <c r="L27" s="39"/>
    </row>
    <row r="28" spans="1:12" ht="15.6" x14ac:dyDescent="0.3">
      <c r="A28" s="4"/>
      <c r="B28" s="11">
        <f>'Bhangar khal'!D662</f>
        <v>2.1</v>
      </c>
      <c r="C28" s="10">
        <f>'Bhangar khal'!M690</f>
        <v>7.7332422499999991</v>
      </c>
      <c r="D28" s="11">
        <f t="shared" si="0"/>
        <v>5.9171711250000012</v>
      </c>
      <c r="E28" s="10">
        <f t="shared" si="1"/>
        <v>100.00000000000009</v>
      </c>
      <c r="F28" s="10">
        <f t="shared" si="2"/>
        <v>591.72</v>
      </c>
      <c r="G28" s="41">
        <f>'Bhangar khal'!P663</f>
        <v>-25</v>
      </c>
      <c r="H28" s="41">
        <f t="shared" si="4"/>
        <v>-2.7200000000000037</v>
      </c>
      <c r="L28" s="39"/>
    </row>
    <row r="29" spans="1:12" ht="15.6" x14ac:dyDescent="0.3">
      <c r="A29" s="4"/>
      <c r="B29" s="11">
        <f>'Bhangar khal'!D692</f>
        <v>2.2000000000000002</v>
      </c>
      <c r="C29" s="10">
        <f>'Bhangar khal'!M720</f>
        <v>4.4575572499999998</v>
      </c>
      <c r="D29" s="11">
        <f t="shared" si="0"/>
        <v>6.0953997499999995</v>
      </c>
      <c r="E29" s="10">
        <f t="shared" si="1"/>
        <v>100.00000000000009</v>
      </c>
      <c r="F29" s="10">
        <f t="shared" si="2"/>
        <v>609.54</v>
      </c>
      <c r="G29" s="41">
        <f>'Bhangar khal'!P693</f>
        <v>-25</v>
      </c>
      <c r="H29" s="41">
        <f t="shared" si="4"/>
        <v>-2.7000000000000037</v>
      </c>
      <c r="L29" s="39"/>
    </row>
    <row r="30" spans="1:12" ht="15.6" x14ac:dyDescent="0.3">
      <c r="A30" s="4"/>
      <c r="B30" s="11">
        <f>'Bhangar khal'!D722</f>
        <v>2.2999999999999998</v>
      </c>
      <c r="C30" s="10">
        <f>'Bhangar khal'!M750</f>
        <v>5.8504899999999971</v>
      </c>
      <c r="D30" s="11">
        <f t="shared" si="0"/>
        <v>5.1540236249999989</v>
      </c>
      <c r="E30" s="10">
        <f t="shared" si="1"/>
        <v>99.999999999999645</v>
      </c>
      <c r="F30" s="10">
        <f t="shared" si="2"/>
        <v>515.4</v>
      </c>
      <c r="G30" s="41">
        <f>'Bhangar khal'!P723</f>
        <v>11</v>
      </c>
      <c r="H30" s="41">
        <f t="shared" si="4"/>
        <v>-2.6800000000000037</v>
      </c>
      <c r="L30" s="39"/>
    </row>
    <row r="31" spans="1:12" ht="15.6" x14ac:dyDescent="0.3">
      <c r="A31" s="4"/>
      <c r="B31" s="11">
        <f>'Bhangar khal'!D752</f>
        <v>2.4</v>
      </c>
      <c r="C31" s="10">
        <f>'Bhangar khal'!M781</f>
        <v>4.7734847499999979</v>
      </c>
      <c r="D31" s="11">
        <f t="shared" si="0"/>
        <v>5.3119873749999975</v>
      </c>
      <c r="E31" s="10">
        <f t="shared" si="1"/>
        <v>100.00000000000009</v>
      </c>
      <c r="F31" s="10">
        <f t="shared" si="2"/>
        <v>531.20000000000005</v>
      </c>
      <c r="G31" s="41">
        <f>'Bhangar khal'!P753</f>
        <v>10</v>
      </c>
      <c r="H31" s="41">
        <f t="shared" si="4"/>
        <v>-2.6600000000000037</v>
      </c>
      <c r="L31" s="39"/>
    </row>
    <row r="32" spans="1:12" ht="15.6" x14ac:dyDescent="0.3">
      <c r="A32" s="4"/>
      <c r="B32" s="11">
        <f>'Bhangar khal'!D782</f>
        <v>2.5</v>
      </c>
      <c r="C32" s="10">
        <f>'Bhangar khal'!M811</f>
        <v>9.2574929999999984</v>
      </c>
      <c r="D32" s="11">
        <f t="shared" si="0"/>
        <v>7.0154888749999982</v>
      </c>
      <c r="E32" s="10">
        <f t="shared" si="1"/>
        <v>100.00000000000009</v>
      </c>
      <c r="F32" s="10">
        <f t="shared" si="2"/>
        <v>701.55</v>
      </c>
      <c r="G32" s="41">
        <f>'Bhangar khal'!P783</f>
        <v>3</v>
      </c>
      <c r="H32" s="41">
        <f t="shared" si="4"/>
        <v>-2.6400000000000037</v>
      </c>
      <c r="L32" s="39"/>
    </row>
    <row r="33" spans="1:13" ht="15.6" x14ac:dyDescent="0.3">
      <c r="A33" s="4"/>
      <c r="B33" s="11">
        <f>'Bhangar khal'!D813</f>
        <v>2.5979999999999999</v>
      </c>
      <c r="C33" s="10">
        <f>'Bhangar khal'!M842</f>
        <v>0</v>
      </c>
      <c r="D33" s="11">
        <f t="shared" si="0"/>
        <v>4.6287464999999992</v>
      </c>
      <c r="E33" s="10">
        <f t="shared" ref="E33:E34" si="5">(B33-B32)*1000</f>
        <v>97.999999999999858</v>
      </c>
      <c r="F33" s="10">
        <f t="shared" ref="F33:F34" si="6">ROUND(E33*D33,2)</f>
        <v>453.62</v>
      </c>
      <c r="G33" s="41">
        <f>'Bhangar khal'!P814</f>
        <v>4</v>
      </c>
      <c r="H33" s="41">
        <f t="shared" si="4"/>
        <v>-2.6200000000000037</v>
      </c>
      <c r="L33" s="39"/>
    </row>
    <row r="34" spans="1:13" ht="15.6" x14ac:dyDescent="0.3">
      <c r="A34" s="4"/>
      <c r="B34" s="11">
        <f>'Bhangar khal'!D844</f>
        <v>2.6819999999999999</v>
      </c>
      <c r="C34" s="10">
        <f>'Bhangar khal'!M873</f>
        <v>0</v>
      </c>
      <c r="D34" s="11">
        <f t="shared" si="0"/>
        <v>0</v>
      </c>
      <c r="E34" s="10">
        <f t="shared" si="5"/>
        <v>84.000000000000071</v>
      </c>
      <c r="F34" s="10">
        <f t="shared" si="6"/>
        <v>0</v>
      </c>
      <c r="G34" s="41">
        <f>'Bhangar khal'!P845</f>
        <v>4</v>
      </c>
      <c r="H34" s="41">
        <f t="shared" si="4"/>
        <v>-2.6000000000000036</v>
      </c>
      <c r="K34" s="35">
        <v>12700</v>
      </c>
      <c r="L34" s="39">
        <v>30</v>
      </c>
      <c r="M34" s="35">
        <f>K34/L34</f>
        <v>423.33333333333331</v>
      </c>
    </row>
    <row r="35" spans="1:13" x14ac:dyDescent="0.25">
      <c r="B35" s="162" t="s">
        <v>6</v>
      </c>
      <c r="C35" s="163"/>
      <c r="D35" s="164"/>
      <c r="E35" s="37">
        <f>SUM(E6:E34)</f>
        <v>2681.9999999999986</v>
      </c>
      <c r="F35" s="37">
        <f>SUM(F6:F34)</f>
        <v>15383.389999999996</v>
      </c>
    </row>
    <row r="36" spans="1:13" x14ac:dyDescent="0.25">
      <c r="F36" s="38"/>
      <c r="K36" s="39">
        <f>F35-K34</f>
        <v>2683.3899999999958</v>
      </c>
    </row>
    <row r="37" spans="1:13" x14ac:dyDescent="0.25">
      <c r="D37" s="165" t="s">
        <v>15</v>
      </c>
      <c r="E37" s="165"/>
      <c r="F37" s="38">
        <v>764692.46</v>
      </c>
    </row>
    <row r="38" spans="1:13" x14ac:dyDescent="0.25">
      <c r="D38" s="166" t="s">
        <v>16</v>
      </c>
      <c r="E38" s="166"/>
      <c r="F38" s="43">
        <f>F37-F35</f>
        <v>749309.07</v>
      </c>
    </row>
  </sheetData>
  <mergeCells count="4">
    <mergeCell ref="A2:G2"/>
    <mergeCell ref="B35:D35"/>
    <mergeCell ref="D37:E37"/>
    <mergeCell ref="D38:E38"/>
  </mergeCells>
  <printOptions horizontalCentered="1"/>
  <pageMargins left="0.5" right="0" top="0.5" bottom="0.25" header="0" footer="0"/>
  <pageSetup paperSize="9" orientation="portrait" horizontalDpi="4294967293" r:id="rId1"/>
  <headerFooter alignWithMargins="0">
    <oddFooter>Page &amp;P&amp;RBayanno kura Khal 4.00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F0"/>
  </sheetPr>
  <dimension ref="A1:V521"/>
  <sheetViews>
    <sheetView tabSelected="1" zoomScale="55" zoomScaleNormal="55" zoomScaleSheetLayoutView="95" workbookViewId="0">
      <selection activeCell="V16" sqref="V16"/>
    </sheetView>
  </sheetViews>
  <sheetFormatPr defaultRowHeight="13.2" x14ac:dyDescent="0.25"/>
  <cols>
    <col min="1" max="1" width="2.44140625" style="5" customWidth="1"/>
    <col min="2" max="2" width="8.109375" style="22" customWidth="1"/>
    <col min="3" max="3" width="8.5546875" style="46" customWidth="1"/>
    <col min="4" max="4" width="12.6640625" style="46" customWidth="1"/>
    <col min="5" max="7" width="8.109375" style="5" hidden="1" customWidth="1"/>
    <col min="8" max="8" width="7.5546875" style="5" hidden="1" customWidth="1"/>
    <col min="9" max="9" width="7.44140625" style="5" hidden="1" customWidth="1"/>
    <col min="10" max="10" width="7.44140625" style="25" hidden="1" customWidth="1"/>
    <col min="11" max="12" width="7.44140625" style="5" hidden="1" customWidth="1"/>
    <col min="13" max="13" width="10.5546875" style="5" hidden="1" customWidth="1"/>
    <col min="14" max="14" width="2.6640625" style="5" customWidth="1"/>
    <col min="15" max="16" width="10.109375" style="5" customWidth="1"/>
    <col min="17" max="17" width="8.6640625" style="5" customWidth="1"/>
    <col min="18" max="18" width="9.109375" style="5"/>
    <col min="19" max="19" width="22.33203125" style="5" customWidth="1"/>
    <col min="20" max="20" width="5.5546875" style="5" customWidth="1"/>
    <col min="21" max="258" width="9.109375" style="5"/>
    <col min="259" max="263" width="8.109375" style="5" customWidth="1"/>
    <col min="264" max="264" width="2.88671875" style="5" customWidth="1"/>
    <col min="265" max="269" width="7.44140625" style="5" customWidth="1"/>
    <col min="270" max="272" width="10.109375" style="5" customWidth="1"/>
    <col min="273" max="273" width="8.6640625" style="5" customWidth="1"/>
    <col min="274" max="514" width="9.109375" style="5"/>
    <col min="515" max="519" width="8.109375" style="5" customWidth="1"/>
    <col min="520" max="520" width="2.88671875" style="5" customWidth="1"/>
    <col min="521" max="525" width="7.44140625" style="5" customWidth="1"/>
    <col min="526" max="528" width="10.109375" style="5" customWidth="1"/>
    <col min="529" max="529" width="8.6640625" style="5" customWidth="1"/>
    <col min="530" max="770" width="9.109375" style="5"/>
    <col min="771" max="775" width="8.109375" style="5" customWidth="1"/>
    <col min="776" max="776" width="2.88671875" style="5" customWidth="1"/>
    <col min="777" max="781" width="7.44140625" style="5" customWidth="1"/>
    <col min="782" max="784" width="10.109375" style="5" customWidth="1"/>
    <col min="785" max="785" width="8.6640625" style="5" customWidth="1"/>
    <col min="786" max="1026" width="9.109375" style="5"/>
    <col min="1027" max="1031" width="8.109375" style="5" customWidth="1"/>
    <col min="1032" max="1032" width="2.88671875" style="5" customWidth="1"/>
    <col min="1033" max="1037" width="7.44140625" style="5" customWidth="1"/>
    <col min="1038" max="1040" width="10.109375" style="5" customWidth="1"/>
    <col min="1041" max="1041" width="8.6640625" style="5" customWidth="1"/>
    <col min="1042" max="1282" width="9.109375" style="5"/>
    <col min="1283" max="1287" width="8.109375" style="5" customWidth="1"/>
    <col min="1288" max="1288" width="2.88671875" style="5" customWidth="1"/>
    <col min="1289" max="1293" width="7.44140625" style="5" customWidth="1"/>
    <col min="1294" max="1296" width="10.109375" style="5" customWidth="1"/>
    <col min="1297" max="1297" width="8.6640625" style="5" customWidth="1"/>
    <col min="1298" max="1538" width="9.109375" style="5"/>
    <col min="1539" max="1543" width="8.109375" style="5" customWidth="1"/>
    <col min="1544" max="1544" width="2.88671875" style="5" customWidth="1"/>
    <col min="1545" max="1549" width="7.44140625" style="5" customWidth="1"/>
    <col min="1550" max="1552" width="10.109375" style="5" customWidth="1"/>
    <col min="1553" max="1553" width="8.6640625" style="5" customWidth="1"/>
    <col min="1554" max="1794" width="9.109375" style="5"/>
    <col min="1795" max="1799" width="8.109375" style="5" customWidth="1"/>
    <col min="1800" max="1800" width="2.88671875" style="5" customWidth="1"/>
    <col min="1801" max="1805" width="7.44140625" style="5" customWidth="1"/>
    <col min="1806" max="1808" width="10.109375" style="5" customWidth="1"/>
    <col min="1809" max="1809" width="8.6640625" style="5" customWidth="1"/>
    <col min="1810" max="2050" width="9.109375" style="5"/>
    <col min="2051" max="2055" width="8.109375" style="5" customWidth="1"/>
    <col min="2056" max="2056" width="2.88671875" style="5" customWidth="1"/>
    <col min="2057" max="2061" width="7.44140625" style="5" customWidth="1"/>
    <col min="2062" max="2064" width="10.109375" style="5" customWidth="1"/>
    <col min="2065" max="2065" width="8.6640625" style="5" customWidth="1"/>
    <col min="2066" max="2306" width="9.109375" style="5"/>
    <col min="2307" max="2311" width="8.109375" style="5" customWidth="1"/>
    <col min="2312" max="2312" width="2.88671875" style="5" customWidth="1"/>
    <col min="2313" max="2317" width="7.44140625" style="5" customWidth="1"/>
    <col min="2318" max="2320" width="10.109375" style="5" customWidth="1"/>
    <col min="2321" max="2321" width="8.6640625" style="5" customWidth="1"/>
    <col min="2322" max="2562" width="9.109375" style="5"/>
    <col min="2563" max="2567" width="8.109375" style="5" customWidth="1"/>
    <col min="2568" max="2568" width="2.88671875" style="5" customWidth="1"/>
    <col min="2569" max="2573" width="7.44140625" style="5" customWidth="1"/>
    <col min="2574" max="2576" width="10.109375" style="5" customWidth="1"/>
    <col min="2577" max="2577" width="8.6640625" style="5" customWidth="1"/>
    <col min="2578" max="2818" width="9.109375" style="5"/>
    <col min="2819" max="2823" width="8.109375" style="5" customWidth="1"/>
    <col min="2824" max="2824" width="2.88671875" style="5" customWidth="1"/>
    <col min="2825" max="2829" width="7.44140625" style="5" customWidth="1"/>
    <col min="2830" max="2832" width="10.109375" style="5" customWidth="1"/>
    <col min="2833" max="2833" width="8.6640625" style="5" customWidth="1"/>
    <col min="2834" max="3074" width="9.109375" style="5"/>
    <col min="3075" max="3079" width="8.109375" style="5" customWidth="1"/>
    <col min="3080" max="3080" width="2.88671875" style="5" customWidth="1"/>
    <col min="3081" max="3085" width="7.44140625" style="5" customWidth="1"/>
    <col min="3086" max="3088" width="10.109375" style="5" customWidth="1"/>
    <col min="3089" max="3089" width="8.6640625" style="5" customWidth="1"/>
    <col min="3090" max="3330" width="9.109375" style="5"/>
    <col min="3331" max="3335" width="8.109375" style="5" customWidth="1"/>
    <col min="3336" max="3336" width="2.88671875" style="5" customWidth="1"/>
    <col min="3337" max="3341" width="7.44140625" style="5" customWidth="1"/>
    <col min="3342" max="3344" width="10.109375" style="5" customWidth="1"/>
    <col min="3345" max="3345" width="8.6640625" style="5" customWidth="1"/>
    <col min="3346" max="3586" width="9.109375" style="5"/>
    <col min="3587" max="3591" width="8.109375" style="5" customWidth="1"/>
    <col min="3592" max="3592" width="2.88671875" style="5" customWidth="1"/>
    <col min="3593" max="3597" width="7.44140625" style="5" customWidth="1"/>
    <col min="3598" max="3600" width="10.109375" style="5" customWidth="1"/>
    <col min="3601" max="3601" width="8.6640625" style="5" customWidth="1"/>
    <col min="3602" max="3842" width="9.109375" style="5"/>
    <col min="3843" max="3847" width="8.109375" style="5" customWidth="1"/>
    <col min="3848" max="3848" width="2.88671875" style="5" customWidth="1"/>
    <col min="3849" max="3853" width="7.44140625" style="5" customWidth="1"/>
    <col min="3854" max="3856" width="10.109375" style="5" customWidth="1"/>
    <col min="3857" max="3857" width="8.6640625" style="5" customWidth="1"/>
    <col min="3858" max="4098" width="9.109375" style="5"/>
    <col min="4099" max="4103" width="8.109375" style="5" customWidth="1"/>
    <col min="4104" max="4104" width="2.88671875" style="5" customWidth="1"/>
    <col min="4105" max="4109" width="7.44140625" style="5" customWidth="1"/>
    <col min="4110" max="4112" width="10.109375" style="5" customWidth="1"/>
    <col min="4113" max="4113" width="8.6640625" style="5" customWidth="1"/>
    <col min="4114" max="4354" width="9.109375" style="5"/>
    <col min="4355" max="4359" width="8.109375" style="5" customWidth="1"/>
    <col min="4360" max="4360" width="2.88671875" style="5" customWidth="1"/>
    <col min="4361" max="4365" width="7.44140625" style="5" customWidth="1"/>
    <col min="4366" max="4368" width="10.109375" style="5" customWidth="1"/>
    <col min="4369" max="4369" width="8.6640625" style="5" customWidth="1"/>
    <col min="4370" max="4610" width="9.109375" style="5"/>
    <col min="4611" max="4615" width="8.109375" style="5" customWidth="1"/>
    <col min="4616" max="4616" width="2.88671875" style="5" customWidth="1"/>
    <col min="4617" max="4621" width="7.44140625" style="5" customWidth="1"/>
    <col min="4622" max="4624" width="10.109375" style="5" customWidth="1"/>
    <col min="4625" max="4625" width="8.6640625" style="5" customWidth="1"/>
    <col min="4626" max="4866" width="9.109375" style="5"/>
    <col min="4867" max="4871" width="8.109375" style="5" customWidth="1"/>
    <col min="4872" max="4872" width="2.88671875" style="5" customWidth="1"/>
    <col min="4873" max="4877" width="7.44140625" style="5" customWidth="1"/>
    <col min="4878" max="4880" width="10.109375" style="5" customWidth="1"/>
    <col min="4881" max="4881" width="8.6640625" style="5" customWidth="1"/>
    <col min="4882" max="5122" width="9.109375" style="5"/>
    <col min="5123" max="5127" width="8.109375" style="5" customWidth="1"/>
    <col min="5128" max="5128" width="2.88671875" style="5" customWidth="1"/>
    <col min="5129" max="5133" width="7.44140625" style="5" customWidth="1"/>
    <col min="5134" max="5136" width="10.109375" style="5" customWidth="1"/>
    <col min="5137" max="5137" width="8.6640625" style="5" customWidth="1"/>
    <col min="5138" max="5378" width="9.109375" style="5"/>
    <col min="5379" max="5383" width="8.109375" style="5" customWidth="1"/>
    <col min="5384" max="5384" width="2.88671875" style="5" customWidth="1"/>
    <col min="5385" max="5389" width="7.44140625" style="5" customWidth="1"/>
    <col min="5390" max="5392" width="10.109375" style="5" customWidth="1"/>
    <col min="5393" max="5393" width="8.6640625" style="5" customWidth="1"/>
    <col min="5394" max="5634" width="9.109375" style="5"/>
    <col min="5635" max="5639" width="8.109375" style="5" customWidth="1"/>
    <col min="5640" max="5640" width="2.88671875" style="5" customWidth="1"/>
    <col min="5641" max="5645" width="7.44140625" style="5" customWidth="1"/>
    <col min="5646" max="5648" width="10.109375" style="5" customWidth="1"/>
    <col min="5649" max="5649" width="8.6640625" style="5" customWidth="1"/>
    <col min="5650" max="5890" width="9.109375" style="5"/>
    <col min="5891" max="5895" width="8.109375" style="5" customWidth="1"/>
    <col min="5896" max="5896" width="2.88671875" style="5" customWidth="1"/>
    <col min="5897" max="5901" width="7.44140625" style="5" customWidth="1"/>
    <col min="5902" max="5904" width="10.109375" style="5" customWidth="1"/>
    <col min="5905" max="5905" width="8.6640625" style="5" customWidth="1"/>
    <col min="5906" max="6146" width="9.109375" style="5"/>
    <col min="6147" max="6151" width="8.109375" style="5" customWidth="1"/>
    <col min="6152" max="6152" width="2.88671875" style="5" customWidth="1"/>
    <col min="6153" max="6157" width="7.44140625" style="5" customWidth="1"/>
    <col min="6158" max="6160" width="10.109375" style="5" customWidth="1"/>
    <col min="6161" max="6161" width="8.6640625" style="5" customWidth="1"/>
    <col min="6162" max="6402" width="9.109375" style="5"/>
    <col min="6403" max="6407" width="8.109375" style="5" customWidth="1"/>
    <col min="6408" max="6408" width="2.88671875" style="5" customWidth="1"/>
    <col min="6409" max="6413" width="7.44140625" style="5" customWidth="1"/>
    <col min="6414" max="6416" width="10.109375" style="5" customWidth="1"/>
    <col min="6417" max="6417" width="8.6640625" style="5" customWidth="1"/>
    <col min="6418" max="6658" width="9.109375" style="5"/>
    <col min="6659" max="6663" width="8.109375" style="5" customWidth="1"/>
    <col min="6664" max="6664" width="2.88671875" style="5" customWidth="1"/>
    <col min="6665" max="6669" width="7.44140625" style="5" customWidth="1"/>
    <col min="6670" max="6672" width="10.109375" style="5" customWidth="1"/>
    <col min="6673" max="6673" width="8.6640625" style="5" customWidth="1"/>
    <col min="6674" max="6914" width="9.109375" style="5"/>
    <col min="6915" max="6919" width="8.109375" style="5" customWidth="1"/>
    <col min="6920" max="6920" width="2.88671875" style="5" customWidth="1"/>
    <col min="6921" max="6925" width="7.44140625" style="5" customWidth="1"/>
    <col min="6926" max="6928" width="10.109375" style="5" customWidth="1"/>
    <col min="6929" max="6929" width="8.6640625" style="5" customWidth="1"/>
    <col min="6930" max="7170" width="9.109375" style="5"/>
    <col min="7171" max="7175" width="8.109375" style="5" customWidth="1"/>
    <col min="7176" max="7176" width="2.88671875" style="5" customWidth="1"/>
    <col min="7177" max="7181" width="7.44140625" style="5" customWidth="1"/>
    <col min="7182" max="7184" width="10.109375" style="5" customWidth="1"/>
    <col min="7185" max="7185" width="8.6640625" style="5" customWidth="1"/>
    <col min="7186" max="7426" width="9.109375" style="5"/>
    <col min="7427" max="7431" width="8.109375" style="5" customWidth="1"/>
    <col min="7432" max="7432" width="2.88671875" style="5" customWidth="1"/>
    <col min="7433" max="7437" width="7.44140625" style="5" customWidth="1"/>
    <col min="7438" max="7440" width="10.109375" style="5" customWidth="1"/>
    <col min="7441" max="7441" width="8.6640625" style="5" customWidth="1"/>
    <col min="7442" max="7682" width="9.109375" style="5"/>
    <col min="7683" max="7687" width="8.109375" style="5" customWidth="1"/>
    <col min="7688" max="7688" width="2.88671875" style="5" customWidth="1"/>
    <col min="7689" max="7693" width="7.44140625" style="5" customWidth="1"/>
    <col min="7694" max="7696" width="10.109375" style="5" customWidth="1"/>
    <col min="7697" max="7697" width="8.6640625" style="5" customWidth="1"/>
    <col min="7698" max="7938" width="9.109375" style="5"/>
    <col min="7939" max="7943" width="8.109375" style="5" customWidth="1"/>
    <col min="7944" max="7944" width="2.88671875" style="5" customWidth="1"/>
    <col min="7945" max="7949" width="7.44140625" style="5" customWidth="1"/>
    <col min="7950" max="7952" width="10.109375" style="5" customWidth="1"/>
    <col min="7953" max="7953" width="8.6640625" style="5" customWidth="1"/>
    <col min="7954" max="8194" width="9.109375" style="5"/>
    <col min="8195" max="8199" width="8.109375" style="5" customWidth="1"/>
    <col min="8200" max="8200" width="2.88671875" style="5" customWidth="1"/>
    <col min="8201" max="8205" width="7.44140625" style="5" customWidth="1"/>
    <col min="8206" max="8208" width="10.109375" style="5" customWidth="1"/>
    <col min="8209" max="8209" width="8.6640625" style="5" customWidth="1"/>
    <col min="8210" max="8450" width="9.109375" style="5"/>
    <col min="8451" max="8455" width="8.109375" style="5" customWidth="1"/>
    <col min="8456" max="8456" width="2.88671875" style="5" customWidth="1"/>
    <col min="8457" max="8461" width="7.44140625" style="5" customWidth="1"/>
    <col min="8462" max="8464" width="10.109375" style="5" customWidth="1"/>
    <col min="8465" max="8465" width="8.6640625" style="5" customWidth="1"/>
    <col min="8466" max="8706" width="9.109375" style="5"/>
    <col min="8707" max="8711" width="8.109375" style="5" customWidth="1"/>
    <col min="8712" max="8712" width="2.88671875" style="5" customWidth="1"/>
    <col min="8713" max="8717" width="7.44140625" style="5" customWidth="1"/>
    <col min="8718" max="8720" width="10.109375" style="5" customWidth="1"/>
    <col min="8721" max="8721" width="8.6640625" style="5" customWidth="1"/>
    <col min="8722" max="8962" width="9.109375" style="5"/>
    <col min="8963" max="8967" width="8.109375" style="5" customWidth="1"/>
    <col min="8968" max="8968" width="2.88671875" style="5" customWidth="1"/>
    <col min="8969" max="8973" width="7.44140625" style="5" customWidth="1"/>
    <col min="8974" max="8976" width="10.109375" style="5" customWidth="1"/>
    <col min="8977" max="8977" width="8.6640625" style="5" customWidth="1"/>
    <col min="8978" max="9218" width="9.109375" style="5"/>
    <col min="9219" max="9223" width="8.109375" style="5" customWidth="1"/>
    <col min="9224" max="9224" width="2.88671875" style="5" customWidth="1"/>
    <col min="9225" max="9229" width="7.44140625" style="5" customWidth="1"/>
    <col min="9230" max="9232" width="10.109375" style="5" customWidth="1"/>
    <col min="9233" max="9233" width="8.6640625" style="5" customWidth="1"/>
    <col min="9234" max="9474" width="9.109375" style="5"/>
    <col min="9475" max="9479" width="8.109375" style="5" customWidth="1"/>
    <col min="9480" max="9480" width="2.88671875" style="5" customWidth="1"/>
    <col min="9481" max="9485" width="7.44140625" style="5" customWidth="1"/>
    <col min="9486" max="9488" width="10.109375" style="5" customWidth="1"/>
    <col min="9489" max="9489" width="8.6640625" style="5" customWidth="1"/>
    <col min="9490" max="9730" width="9.109375" style="5"/>
    <col min="9731" max="9735" width="8.109375" style="5" customWidth="1"/>
    <col min="9736" max="9736" width="2.88671875" style="5" customWidth="1"/>
    <col min="9737" max="9741" width="7.44140625" style="5" customWidth="1"/>
    <col min="9742" max="9744" width="10.109375" style="5" customWidth="1"/>
    <col min="9745" max="9745" width="8.6640625" style="5" customWidth="1"/>
    <col min="9746" max="9986" width="9.109375" style="5"/>
    <col min="9987" max="9991" width="8.109375" style="5" customWidth="1"/>
    <col min="9992" max="9992" width="2.88671875" style="5" customWidth="1"/>
    <col min="9993" max="9997" width="7.44140625" style="5" customWidth="1"/>
    <col min="9998" max="10000" width="10.109375" style="5" customWidth="1"/>
    <col min="10001" max="10001" width="8.6640625" style="5" customWidth="1"/>
    <col min="10002" max="10242" width="9.109375" style="5"/>
    <col min="10243" max="10247" width="8.109375" style="5" customWidth="1"/>
    <col min="10248" max="10248" width="2.88671875" style="5" customWidth="1"/>
    <col min="10249" max="10253" width="7.44140625" style="5" customWidth="1"/>
    <col min="10254" max="10256" width="10.109375" style="5" customWidth="1"/>
    <col min="10257" max="10257" width="8.6640625" style="5" customWidth="1"/>
    <col min="10258" max="10498" width="9.109375" style="5"/>
    <col min="10499" max="10503" width="8.109375" style="5" customWidth="1"/>
    <col min="10504" max="10504" width="2.88671875" style="5" customWidth="1"/>
    <col min="10505" max="10509" width="7.44140625" style="5" customWidth="1"/>
    <col min="10510" max="10512" width="10.109375" style="5" customWidth="1"/>
    <col min="10513" max="10513" width="8.6640625" style="5" customWidth="1"/>
    <col min="10514" max="10754" width="9.109375" style="5"/>
    <col min="10755" max="10759" width="8.109375" style="5" customWidth="1"/>
    <col min="10760" max="10760" width="2.88671875" style="5" customWidth="1"/>
    <col min="10761" max="10765" width="7.44140625" style="5" customWidth="1"/>
    <col min="10766" max="10768" width="10.109375" style="5" customWidth="1"/>
    <col min="10769" max="10769" width="8.6640625" style="5" customWidth="1"/>
    <col min="10770" max="11010" width="9.109375" style="5"/>
    <col min="11011" max="11015" width="8.109375" style="5" customWidth="1"/>
    <col min="11016" max="11016" width="2.88671875" style="5" customWidth="1"/>
    <col min="11017" max="11021" width="7.44140625" style="5" customWidth="1"/>
    <col min="11022" max="11024" width="10.109375" style="5" customWidth="1"/>
    <col min="11025" max="11025" width="8.6640625" style="5" customWidth="1"/>
    <col min="11026" max="11266" width="9.109375" style="5"/>
    <col min="11267" max="11271" width="8.109375" style="5" customWidth="1"/>
    <col min="11272" max="11272" width="2.88671875" style="5" customWidth="1"/>
    <col min="11273" max="11277" width="7.44140625" style="5" customWidth="1"/>
    <col min="11278" max="11280" width="10.109375" style="5" customWidth="1"/>
    <col min="11281" max="11281" width="8.6640625" style="5" customWidth="1"/>
    <col min="11282" max="11522" width="9.109375" style="5"/>
    <col min="11523" max="11527" width="8.109375" style="5" customWidth="1"/>
    <col min="11528" max="11528" width="2.88671875" style="5" customWidth="1"/>
    <col min="11529" max="11533" width="7.44140625" style="5" customWidth="1"/>
    <col min="11534" max="11536" width="10.109375" style="5" customWidth="1"/>
    <col min="11537" max="11537" width="8.6640625" style="5" customWidth="1"/>
    <col min="11538" max="11778" width="9.109375" style="5"/>
    <col min="11779" max="11783" width="8.109375" style="5" customWidth="1"/>
    <col min="11784" max="11784" width="2.88671875" style="5" customWidth="1"/>
    <col min="11785" max="11789" width="7.44140625" style="5" customWidth="1"/>
    <col min="11790" max="11792" width="10.109375" style="5" customWidth="1"/>
    <col min="11793" max="11793" width="8.6640625" style="5" customWidth="1"/>
    <col min="11794" max="12034" width="9.109375" style="5"/>
    <col min="12035" max="12039" width="8.109375" style="5" customWidth="1"/>
    <col min="12040" max="12040" width="2.88671875" style="5" customWidth="1"/>
    <col min="12041" max="12045" width="7.44140625" style="5" customWidth="1"/>
    <col min="12046" max="12048" width="10.109375" style="5" customWidth="1"/>
    <col min="12049" max="12049" width="8.6640625" style="5" customWidth="1"/>
    <col min="12050" max="12290" width="9.109375" style="5"/>
    <col min="12291" max="12295" width="8.109375" style="5" customWidth="1"/>
    <col min="12296" max="12296" width="2.88671875" style="5" customWidth="1"/>
    <col min="12297" max="12301" width="7.44140625" style="5" customWidth="1"/>
    <col min="12302" max="12304" width="10.109375" style="5" customWidth="1"/>
    <col min="12305" max="12305" width="8.6640625" style="5" customWidth="1"/>
    <col min="12306" max="12546" width="9.109375" style="5"/>
    <col min="12547" max="12551" width="8.109375" style="5" customWidth="1"/>
    <col min="12552" max="12552" width="2.88671875" style="5" customWidth="1"/>
    <col min="12553" max="12557" width="7.44140625" style="5" customWidth="1"/>
    <col min="12558" max="12560" width="10.109375" style="5" customWidth="1"/>
    <col min="12561" max="12561" width="8.6640625" style="5" customWidth="1"/>
    <col min="12562" max="12802" width="9.109375" style="5"/>
    <col min="12803" max="12807" width="8.109375" style="5" customWidth="1"/>
    <col min="12808" max="12808" width="2.88671875" style="5" customWidth="1"/>
    <col min="12809" max="12813" width="7.44140625" style="5" customWidth="1"/>
    <col min="12814" max="12816" width="10.109375" style="5" customWidth="1"/>
    <col min="12817" max="12817" width="8.6640625" style="5" customWidth="1"/>
    <col min="12818" max="13058" width="9.109375" style="5"/>
    <col min="13059" max="13063" width="8.109375" style="5" customWidth="1"/>
    <col min="13064" max="13064" width="2.88671875" style="5" customWidth="1"/>
    <col min="13065" max="13069" width="7.44140625" style="5" customWidth="1"/>
    <col min="13070" max="13072" width="10.109375" style="5" customWidth="1"/>
    <col min="13073" max="13073" width="8.6640625" style="5" customWidth="1"/>
    <col min="13074" max="13314" width="9.109375" style="5"/>
    <col min="13315" max="13319" width="8.109375" style="5" customWidth="1"/>
    <col min="13320" max="13320" width="2.88671875" style="5" customWidth="1"/>
    <col min="13321" max="13325" width="7.44140625" style="5" customWidth="1"/>
    <col min="13326" max="13328" width="10.109375" style="5" customWidth="1"/>
    <col min="13329" max="13329" width="8.6640625" style="5" customWidth="1"/>
    <col min="13330" max="13570" width="9.109375" style="5"/>
    <col min="13571" max="13575" width="8.109375" style="5" customWidth="1"/>
    <col min="13576" max="13576" width="2.88671875" style="5" customWidth="1"/>
    <col min="13577" max="13581" width="7.44140625" style="5" customWidth="1"/>
    <col min="13582" max="13584" width="10.109375" style="5" customWidth="1"/>
    <col min="13585" max="13585" width="8.6640625" style="5" customWidth="1"/>
    <col min="13586" max="13826" width="9.109375" style="5"/>
    <col min="13827" max="13831" width="8.109375" style="5" customWidth="1"/>
    <col min="13832" max="13832" width="2.88671875" style="5" customWidth="1"/>
    <col min="13833" max="13837" width="7.44140625" style="5" customWidth="1"/>
    <col min="13838" max="13840" width="10.109375" style="5" customWidth="1"/>
    <col min="13841" max="13841" width="8.6640625" style="5" customWidth="1"/>
    <col min="13842" max="14082" width="9.109375" style="5"/>
    <col min="14083" max="14087" width="8.109375" style="5" customWidth="1"/>
    <col min="14088" max="14088" width="2.88671875" style="5" customWidth="1"/>
    <col min="14089" max="14093" width="7.44140625" style="5" customWidth="1"/>
    <col min="14094" max="14096" width="10.109375" style="5" customWidth="1"/>
    <col min="14097" max="14097" width="8.6640625" style="5" customWidth="1"/>
    <col min="14098" max="14338" width="9.109375" style="5"/>
    <col min="14339" max="14343" width="8.109375" style="5" customWidth="1"/>
    <col min="14344" max="14344" width="2.88671875" style="5" customWidth="1"/>
    <col min="14345" max="14349" width="7.44140625" style="5" customWidth="1"/>
    <col min="14350" max="14352" width="10.109375" style="5" customWidth="1"/>
    <col min="14353" max="14353" width="8.6640625" style="5" customWidth="1"/>
    <col min="14354" max="14594" width="9.109375" style="5"/>
    <col min="14595" max="14599" width="8.109375" style="5" customWidth="1"/>
    <col min="14600" max="14600" width="2.88671875" style="5" customWidth="1"/>
    <col min="14601" max="14605" width="7.44140625" style="5" customWidth="1"/>
    <col min="14606" max="14608" width="10.109375" style="5" customWidth="1"/>
    <col min="14609" max="14609" width="8.6640625" style="5" customWidth="1"/>
    <col min="14610" max="14850" width="9.109375" style="5"/>
    <col min="14851" max="14855" width="8.109375" style="5" customWidth="1"/>
    <col min="14856" max="14856" width="2.88671875" style="5" customWidth="1"/>
    <col min="14857" max="14861" width="7.44140625" style="5" customWidth="1"/>
    <col min="14862" max="14864" width="10.109375" style="5" customWidth="1"/>
    <col min="14865" max="14865" width="8.6640625" style="5" customWidth="1"/>
    <col min="14866" max="15106" width="9.109375" style="5"/>
    <col min="15107" max="15111" width="8.109375" style="5" customWidth="1"/>
    <col min="15112" max="15112" width="2.88671875" style="5" customWidth="1"/>
    <col min="15113" max="15117" width="7.44140625" style="5" customWidth="1"/>
    <col min="15118" max="15120" width="10.109375" style="5" customWidth="1"/>
    <col min="15121" max="15121" width="8.6640625" style="5" customWidth="1"/>
    <col min="15122" max="15362" width="9.109375" style="5"/>
    <col min="15363" max="15367" width="8.109375" style="5" customWidth="1"/>
    <col min="15368" max="15368" width="2.88671875" style="5" customWidth="1"/>
    <col min="15369" max="15373" width="7.44140625" style="5" customWidth="1"/>
    <col min="15374" max="15376" width="10.109375" style="5" customWidth="1"/>
    <col min="15377" max="15377" width="8.6640625" style="5" customWidth="1"/>
    <col min="15378" max="15618" width="9.109375" style="5"/>
    <col min="15619" max="15623" width="8.109375" style="5" customWidth="1"/>
    <col min="15624" max="15624" width="2.88671875" style="5" customWidth="1"/>
    <col min="15625" max="15629" width="7.44140625" style="5" customWidth="1"/>
    <col min="15630" max="15632" width="10.109375" style="5" customWidth="1"/>
    <col min="15633" max="15633" width="8.6640625" style="5" customWidth="1"/>
    <col min="15634" max="15874" width="9.109375" style="5"/>
    <col min="15875" max="15879" width="8.109375" style="5" customWidth="1"/>
    <col min="15880" max="15880" width="2.88671875" style="5" customWidth="1"/>
    <col min="15881" max="15885" width="7.44140625" style="5" customWidth="1"/>
    <col min="15886" max="15888" width="10.109375" style="5" customWidth="1"/>
    <col min="15889" max="15889" width="8.6640625" style="5" customWidth="1"/>
    <col min="15890" max="16130" width="9.109375" style="5"/>
    <col min="16131" max="16135" width="8.109375" style="5" customWidth="1"/>
    <col min="16136" max="16136" width="2.88671875" style="5" customWidth="1"/>
    <col min="16137" max="16141" width="7.44140625" style="5" customWidth="1"/>
    <col min="16142" max="16144" width="10.109375" style="5" customWidth="1"/>
    <col min="16145" max="16145" width="8.6640625" style="5" customWidth="1"/>
    <col min="16146" max="16384" width="9.109375" style="5"/>
  </cols>
  <sheetData>
    <row r="1" spans="1:22" ht="49.95" customHeight="1" x14ac:dyDescent="0.25">
      <c r="A1" s="167" t="s">
        <v>47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2"/>
      <c r="V1" s="12"/>
    </row>
    <row r="2" spans="1:22" ht="15" x14ac:dyDescent="0.25">
      <c r="B2" s="13"/>
      <c r="C2" s="30"/>
      <c r="D2" s="3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2"/>
      <c r="U2" s="12"/>
      <c r="V2" s="12"/>
    </row>
    <row r="3" spans="1:22" ht="15" x14ac:dyDescent="0.25">
      <c r="B3" s="1" t="s">
        <v>7</v>
      </c>
      <c r="C3" s="1"/>
      <c r="D3" s="152">
        <v>0</v>
      </c>
      <c r="E3" s="152"/>
      <c r="J3" s="13"/>
      <c r="K3" s="13"/>
      <c r="L3" s="13"/>
      <c r="M3" s="13"/>
      <c r="N3" s="14"/>
      <c r="O3" s="14"/>
      <c r="P3" s="14"/>
    </row>
    <row r="4" spans="1:22" x14ac:dyDescent="0.25">
      <c r="B4" s="150"/>
      <c r="C4" s="150"/>
      <c r="D4" s="150"/>
      <c r="E4" s="150"/>
      <c r="F4" s="150"/>
      <c r="G4" s="150"/>
      <c r="I4" s="150" t="s">
        <v>9</v>
      </c>
      <c r="J4" s="150"/>
      <c r="K4" s="150"/>
      <c r="L4" s="150"/>
      <c r="M4" s="150"/>
      <c r="N4" s="15"/>
      <c r="O4" s="15"/>
      <c r="P4" s="15"/>
    </row>
    <row r="5" spans="1:22" x14ac:dyDescent="0.25">
      <c r="B5" s="2">
        <v>0</v>
      </c>
      <c r="C5" s="3">
        <v>1.7470000000000001</v>
      </c>
      <c r="D5" s="3" t="s">
        <v>20</v>
      </c>
      <c r="E5" s="16"/>
      <c r="F5" s="16"/>
      <c r="G5" s="16"/>
      <c r="H5" s="16"/>
      <c r="I5" s="17"/>
      <c r="J5" s="18"/>
      <c r="K5" s="19"/>
      <c r="L5" s="16"/>
      <c r="M5" s="19"/>
      <c r="N5" s="20"/>
      <c r="O5" s="20"/>
      <c r="P5" s="20"/>
      <c r="R5" s="21"/>
    </row>
    <row r="6" spans="1:22" x14ac:dyDescent="0.25">
      <c r="B6" s="2">
        <v>5</v>
      </c>
      <c r="C6" s="3">
        <v>1.742</v>
      </c>
      <c r="D6" s="3"/>
      <c r="E6" s="19">
        <f>(C5+C6)/2</f>
        <v>1.7444999999999999</v>
      </c>
      <c r="F6" s="16">
        <f>B6-B5</f>
        <v>5</v>
      </c>
      <c r="G6" s="19">
        <f>E6*F6</f>
        <v>8.7225000000000001</v>
      </c>
      <c r="H6" s="16"/>
      <c r="I6" s="2">
        <v>0</v>
      </c>
      <c r="J6" s="3">
        <v>1.7470000000000001</v>
      </c>
      <c r="K6" s="19"/>
      <c r="L6" s="16"/>
      <c r="M6" s="19"/>
      <c r="N6" s="20"/>
      <c r="O6" s="20"/>
      <c r="P6" s="20"/>
      <c r="Q6" s="22"/>
      <c r="R6" s="21"/>
    </row>
    <row r="7" spans="1:22" x14ac:dyDescent="0.25">
      <c r="B7" s="2">
        <v>10</v>
      </c>
      <c r="C7" s="3">
        <v>1.7370000000000001</v>
      </c>
      <c r="D7" s="3" t="s">
        <v>17</v>
      </c>
      <c r="E7" s="19">
        <f t="shared" ref="E7:E17" si="0">(C6+C7)/2</f>
        <v>1.7395</v>
      </c>
      <c r="F7" s="16">
        <f t="shared" ref="F7:F17" si="1">B7-B6</f>
        <v>5</v>
      </c>
      <c r="G7" s="19">
        <f t="shared" ref="G7:G17" si="2">E7*F7</f>
        <v>8.6974999999999998</v>
      </c>
      <c r="H7" s="16"/>
      <c r="I7" s="2">
        <v>5</v>
      </c>
      <c r="J7" s="3">
        <v>1.742</v>
      </c>
      <c r="K7" s="19">
        <f t="shared" ref="K7:K12" si="3">AVERAGE(J6,J7)</f>
        <v>1.7444999999999999</v>
      </c>
      <c r="L7" s="16">
        <f t="shared" ref="L7:L12" si="4">I7-I6</f>
        <v>5</v>
      </c>
      <c r="M7" s="19">
        <f t="shared" ref="M7:M18" si="5">L7*K7</f>
        <v>8.7225000000000001</v>
      </c>
      <c r="N7" s="20"/>
      <c r="O7" s="20"/>
      <c r="P7" s="20"/>
      <c r="Q7" s="22"/>
      <c r="R7" s="21"/>
    </row>
    <row r="8" spans="1:22" x14ac:dyDescent="0.25">
      <c r="B8" s="2">
        <v>12</v>
      </c>
      <c r="C8" s="3">
        <v>-0.16800000000000001</v>
      </c>
      <c r="D8" s="3"/>
      <c r="E8" s="19">
        <f t="shared" si="0"/>
        <v>0.78450000000000009</v>
      </c>
      <c r="F8" s="16">
        <f t="shared" si="1"/>
        <v>2</v>
      </c>
      <c r="G8" s="19">
        <f t="shared" si="2"/>
        <v>1.5690000000000002</v>
      </c>
      <c r="H8" s="16"/>
      <c r="I8" s="2">
        <v>10</v>
      </c>
      <c r="J8" s="3">
        <v>1.7370000000000001</v>
      </c>
      <c r="K8" s="19">
        <f t="shared" si="3"/>
        <v>1.7395</v>
      </c>
      <c r="L8" s="16">
        <f t="shared" si="4"/>
        <v>5</v>
      </c>
      <c r="M8" s="19">
        <f t="shared" si="5"/>
        <v>8.6974999999999998</v>
      </c>
      <c r="N8" s="20"/>
      <c r="O8" s="20"/>
      <c r="P8" s="20"/>
      <c r="Q8" s="22"/>
      <c r="R8" s="21"/>
    </row>
    <row r="9" spans="1:22" x14ac:dyDescent="0.25">
      <c r="B9" s="2">
        <v>14</v>
      </c>
      <c r="C9" s="3">
        <v>-0.433</v>
      </c>
      <c r="D9" s="3"/>
      <c r="E9" s="19">
        <f t="shared" si="0"/>
        <v>-0.30049999999999999</v>
      </c>
      <c r="F9" s="16">
        <f t="shared" si="1"/>
        <v>2</v>
      </c>
      <c r="G9" s="19">
        <f t="shared" si="2"/>
        <v>-0.60099999999999998</v>
      </c>
      <c r="H9" s="16"/>
      <c r="I9" s="2">
        <v>12</v>
      </c>
      <c r="J9" s="3">
        <v>-0.16800000000000001</v>
      </c>
      <c r="K9" s="19">
        <f t="shared" si="3"/>
        <v>0.78450000000000009</v>
      </c>
      <c r="L9" s="16">
        <f t="shared" si="4"/>
        <v>2</v>
      </c>
      <c r="M9" s="19">
        <f t="shared" si="5"/>
        <v>1.5690000000000002</v>
      </c>
      <c r="N9" s="20"/>
      <c r="O9" s="20"/>
      <c r="P9" s="20"/>
      <c r="Q9" s="22"/>
      <c r="R9" s="21"/>
    </row>
    <row r="10" spans="1:22" x14ac:dyDescent="0.25">
      <c r="B10" s="2">
        <v>16</v>
      </c>
      <c r="C10" s="3">
        <v>-0.63900000000000001</v>
      </c>
      <c r="D10" s="3"/>
      <c r="E10" s="19">
        <f t="shared" si="0"/>
        <v>-0.53600000000000003</v>
      </c>
      <c r="F10" s="16">
        <f t="shared" si="1"/>
        <v>2</v>
      </c>
      <c r="G10" s="19">
        <f t="shared" si="2"/>
        <v>-1.0720000000000001</v>
      </c>
      <c r="H10" s="16"/>
      <c r="I10" s="2">
        <v>14</v>
      </c>
      <c r="J10" s="3">
        <v>-0.433</v>
      </c>
      <c r="K10" s="19">
        <f t="shared" si="3"/>
        <v>-0.30049999999999999</v>
      </c>
      <c r="L10" s="16">
        <f t="shared" si="4"/>
        <v>2</v>
      </c>
      <c r="M10" s="19">
        <f t="shared" si="5"/>
        <v>-0.60099999999999998</v>
      </c>
      <c r="N10" s="20"/>
      <c r="O10" s="20"/>
      <c r="P10" s="20"/>
      <c r="Q10" s="22"/>
      <c r="R10" s="21"/>
    </row>
    <row r="11" spans="1:22" x14ac:dyDescent="0.25">
      <c r="B11" s="2">
        <v>17</v>
      </c>
      <c r="C11" s="3">
        <v>-0.68799999999999994</v>
      </c>
      <c r="D11" s="3" t="s">
        <v>18</v>
      </c>
      <c r="E11" s="19">
        <f t="shared" si="0"/>
        <v>-0.66349999999999998</v>
      </c>
      <c r="F11" s="16">
        <f t="shared" si="1"/>
        <v>1</v>
      </c>
      <c r="G11" s="19">
        <f t="shared" si="2"/>
        <v>-0.66349999999999998</v>
      </c>
      <c r="H11" s="16"/>
      <c r="I11" s="81">
        <f>I10+(J10-J11)*1.5</f>
        <v>15.6005</v>
      </c>
      <c r="J11" s="82">
        <v>-1.5</v>
      </c>
      <c r="K11" s="19">
        <f t="shared" si="3"/>
        <v>-0.96650000000000003</v>
      </c>
      <c r="L11" s="16">
        <f t="shared" si="4"/>
        <v>1.6005000000000003</v>
      </c>
      <c r="M11" s="19">
        <f t="shared" si="5"/>
        <v>-1.5468832500000003</v>
      </c>
      <c r="N11" s="20"/>
      <c r="O11" s="20"/>
      <c r="P11" s="20"/>
      <c r="Q11" s="22"/>
      <c r="R11" s="21"/>
    </row>
    <row r="12" spans="1:22" x14ac:dyDescent="0.25">
      <c r="B12" s="2">
        <v>18</v>
      </c>
      <c r="C12" s="3">
        <v>-0.63800000000000001</v>
      </c>
      <c r="E12" s="19">
        <f t="shared" si="0"/>
        <v>-0.66300000000000003</v>
      </c>
      <c r="F12" s="16">
        <f t="shared" si="1"/>
        <v>1</v>
      </c>
      <c r="G12" s="19">
        <f t="shared" si="2"/>
        <v>-0.66300000000000003</v>
      </c>
      <c r="H12" s="16"/>
      <c r="I12" s="86">
        <f>I11+1.5</f>
        <v>17.1005</v>
      </c>
      <c r="J12" s="87">
        <f>J11</f>
        <v>-1.5</v>
      </c>
      <c r="K12" s="19">
        <f t="shared" si="3"/>
        <v>-1.5</v>
      </c>
      <c r="L12" s="16">
        <f t="shared" si="4"/>
        <v>1.5</v>
      </c>
      <c r="M12" s="19">
        <f t="shared" si="5"/>
        <v>-2.25</v>
      </c>
      <c r="N12" s="20"/>
      <c r="O12" s="20"/>
      <c r="P12" s="20"/>
      <c r="Q12" s="22"/>
      <c r="R12" s="21"/>
    </row>
    <row r="13" spans="1:22" x14ac:dyDescent="0.25">
      <c r="B13" s="2">
        <v>20</v>
      </c>
      <c r="C13" s="3">
        <v>-0.41899999999999998</v>
      </c>
      <c r="D13" s="3"/>
      <c r="E13" s="19">
        <f t="shared" si="0"/>
        <v>-0.52849999999999997</v>
      </c>
      <c r="F13" s="16">
        <f t="shared" si="1"/>
        <v>2</v>
      </c>
      <c r="G13" s="19">
        <f t="shared" si="2"/>
        <v>-1.0569999999999999</v>
      </c>
      <c r="H13" s="16"/>
      <c r="I13" s="81">
        <f>I12+1.5</f>
        <v>18.6005</v>
      </c>
      <c r="J13" s="82">
        <f>J11</f>
        <v>-1.5</v>
      </c>
      <c r="K13" s="19">
        <f>AVERAGE(J12,J13)</f>
        <v>-1.5</v>
      </c>
      <c r="L13" s="16">
        <f>I13-I12</f>
        <v>1.5</v>
      </c>
      <c r="M13" s="19">
        <f t="shared" si="5"/>
        <v>-2.25</v>
      </c>
      <c r="N13" s="24"/>
      <c r="O13" s="24"/>
      <c r="P13" s="24"/>
      <c r="Q13" s="22"/>
      <c r="R13" s="21"/>
    </row>
    <row r="14" spans="1:22" x14ac:dyDescent="0.25">
      <c r="B14" s="2">
        <v>22</v>
      </c>
      <c r="C14" s="3">
        <v>-0.183</v>
      </c>
      <c r="D14" s="3"/>
      <c r="E14" s="19">
        <f t="shared" si="0"/>
        <v>-0.30099999999999999</v>
      </c>
      <c r="F14" s="16">
        <f t="shared" si="1"/>
        <v>2</v>
      </c>
      <c r="G14" s="19">
        <f t="shared" si="2"/>
        <v>-0.60199999999999998</v>
      </c>
      <c r="H14" s="16"/>
      <c r="I14" s="81">
        <f>I13+(J14-J13)*1.5</f>
        <v>20.250499999999999</v>
      </c>
      <c r="J14" s="85">
        <v>-0.4</v>
      </c>
      <c r="K14" s="19">
        <f t="shared" ref="K14:K18" si="6">AVERAGE(J13,J14)</f>
        <v>-0.95</v>
      </c>
      <c r="L14" s="16">
        <f t="shared" ref="L14:L18" si="7">I14-I13</f>
        <v>1.6499999999999986</v>
      </c>
      <c r="M14" s="19">
        <f t="shared" si="5"/>
        <v>-1.5674999999999986</v>
      </c>
      <c r="N14" s="20"/>
      <c r="O14" s="20"/>
      <c r="P14" s="20"/>
      <c r="Q14" s="22"/>
      <c r="R14" s="21"/>
    </row>
    <row r="15" spans="1:22" x14ac:dyDescent="0.25">
      <c r="B15" s="2">
        <v>24</v>
      </c>
      <c r="C15" s="3">
        <v>0.77200000000000002</v>
      </c>
      <c r="D15" s="3" t="s">
        <v>19</v>
      </c>
      <c r="E15" s="19">
        <f t="shared" si="0"/>
        <v>0.29449999999999998</v>
      </c>
      <c r="F15" s="16">
        <f t="shared" si="1"/>
        <v>2</v>
      </c>
      <c r="G15" s="19">
        <f t="shared" si="2"/>
        <v>0.58899999999999997</v>
      </c>
      <c r="H15" s="1"/>
      <c r="I15" s="2">
        <v>22</v>
      </c>
      <c r="J15" s="3">
        <v>-0.183</v>
      </c>
      <c r="K15" s="19">
        <f t="shared" si="6"/>
        <v>-0.29149999999999998</v>
      </c>
      <c r="L15" s="16">
        <f t="shared" si="7"/>
        <v>1.7495000000000012</v>
      </c>
      <c r="M15" s="19">
        <f t="shared" si="5"/>
        <v>-0.50997925000000033</v>
      </c>
      <c r="N15" s="24"/>
      <c r="O15" s="24"/>
      <c r="P15" s="24"/>
      <c r="Q15" s="22"/>
      <c r="R15" s="21"/>
    </row>
    <row r="16" spans="1:22" x14ac:dyDescent="0.25">
      <c r="B16" s="2">
        <v>30</v>
      </c>
      <c r="C16" s="3">
        <v>0.77700000000000002</v>
      </c>
      <c r="D16" s="3"/>
      <c r="E16" s="19">
        <f t="shared" si="0"/>
        <v>0.77449999999999997</v>
      </c>
      <c r="F16" s="16">
        <f t="shared" si="1"/>
        <v>6</v>
      </c>
      <c r="G16" s="19">
        <f t="shared" si="2"/>
        <v>4.6470000000000002</v>
      </c>
      <c r="H16" s="1"/>
      <c r="I16" s="2">
        <v>24</v>
      </c>
      <c r="J16" s="3">
        <v>0.77200000000000002</v>
      </c>
      <c r="K16" s="19">
        <f t="shared" si="6"/>
        <v>0.29449999999999998</v>
      </c>
      <c r="L16" s="16">
        <f t="shared" si="7"/>
        <v>2</v>
      </c>
      <c r="M16" s="19">
        <f t="shared" si="5"/>
        <v>0.58899999999999997</v>
      </c>
      <c r="N16" s="24"/>
      <c r="O16" s="24"/>
      <c r="P16" s="24"/>
      <c r="Q16" s="22"/>
      <c r="R16" s="21"/>
    </row>
    <row r="17" spans="2:18" x14ac:dyDescent="0.25">
      <c r="B17" s="2">
        <v>35</v>
      </c>
      <c r="C17" s="3">
        <v>0.78200000000000003</v>
      </c>
      <c r="D17" s="46" t="s">
        <v>26</v>
      </c>
      <c r="E17" s="19">
        <f t="shared" si="0"/>
        <v>0.77950000000000008</v>
      </c>
      <c r="F17" s="16">
        <f t="shared" si="1"/>
        <v>5</v>
      </c>
      <c r="G17" s="19">
        <f t="shared" si="2"/>
        <v>3.8975000000000004</v>
      </c>
      <c r="H17" s="1"/>
      <c r="I17" s="2">
        <v>30</v>
      </c>
      <c r="J17" s="3">
        <v>0.77700000000000002</v>
      </c>
      <c r="K17" s="19">
        <f t="shared" si="6"/>
        <v>0.77449999999999997</v>
      </c>
      <c r="L17" s="16">
        <f t="shared" si="7"/>
        <v>6</v>
      </c>
      <c r="M17" s="19">
        <f t="shared" si="5"/>
        <v>4.6470000000000002</v>
      </c>
      <c r="N17" s="20"/>
      <c r="O17" s="20"/>
      <c r="P17" s="20"/>
      <c r="R17" s="21"/>
    </row>
    <row r="18" spans="2:18" x14ac:dyDescent="0.25">
      <c r="B18" s="2"/>
      <c r="C18" s="3"/>
      <c r="D18" s="3"/>
      <c r="E18" s="19"/>
      <c r="F18" s="16"/>
      <c r="G18" s="19"/>
      <c r="H18" s="1"/>
      <c r="I18" s="2">
        <v>35</v>
      </c>
      <c r="J18" s="3">
        <v>0.78200000000000003</v>
      </c>
      <c r="K18" s="19">
        <f t="shared" si="6"/>
        <v>0.77950000000000008</v>
      </c>
      <c r="L18" s="16">
        <f t="shared" si="7"/>
        <v>5</v>
      </c>
      <c r="M18" s="19">
        <f t="shared" si="5"/>
        <v>3.8975000000000004</v>
      </c>
      <c r="N18" s="20"/>
      <c r="O18" s="20"/>
      <c r="P18" s="20"/>
      <c r="R18" s="21"/>
    </row>
    <row r="19" spans="2:18" ht="15" x14ac:dyDescent="0.25">
      <c r="B19" s="1" t="s">
        <v>7</v>
      </c>
      <c r="C19" s="1"/>
      <c r="D19" s="152">
        <v>0.1</v>
      </c>
      <c r="E19" s="152"/>
      <c r="J19" s="13"/>
      <c r="K19" s="13"/>
      <c r="L19" s="13"/>
      <c r="M19" s="13"/>
      <c r="N19" s="14"/>
      <c r="O19" s="14"/>
      <c r="P19" s="14"/>
    </row>
    <row r="20" spans="2:18" x14ac:dyDescent="0.25">
      <c r="B20" s="150"/>
      <c r="C20" s="150"/>
      <c r="D20" s="150"/>
      <c r="E20" s="150"/>
      <c r="F20" s="150"/>
      <c r="G20" s="150"/>
      <c r="H20" s="5" t="s">
        <v>5</v>
      </c>
      <c r="I20" s="150" t="s">
        <v>9</v>
      </c>
      <c r="J20" s="150"/>
      <c r="K20" s="150"/>
      <c r="L20" s="150"/>
      <c r="M20" s="150"/>
      <c r="N20" s="15"/>
      <c r="O20" s="15"/>
      <c r="P20" s="15"/>
    </row>
    <row r="21" spans="2:18" x14ac:dyDescent="0.25">
      <c r="B21" s="2">
        <v>0</v>
      </c>
      <c r="C21" s="3">
        <v>-0.94799999999999995</v>
      </c>
      <c r="D21" s="3" t="s">
        <v>33</v>
      </c>
      <c r="E21" s="16"/>
      <c r="F21" s="16"/>
      <c r="G21" s="16"/>
      <c r="H21" s="16"/>
      <c r="I21" s="17"/>
      <c r="J21" s="18"/>
      <c r="K21" s="19"/>
      <c r="L21" s="16"/>
      <c r="M21" s="19"/>
      <c r="N21" s="20"/>
      <c r="O21" s="20"/>
      <c r="P21" s="20"/>
      <c r="R21" s="21"/>
    </row>
    <row r="22" spans="2:18" x14ac:dyDescent="0.25">
      <c r="B22" s="2">
        <v>2</v>
      </c>
      <c r="C22" s="3">
        <v>-0.71399999999999997</v>
      </c>
      <c r="D22" s="3"/>
      <c r="E22" s="19">
        <f>(C21+C22)/2</f>
        <v>-0.83099999999999996</v>
      </c>
      <c r="F22" s="16">
        <f>B22-B21</f>
        <v>2</v>
      </c>
      <c r="G22" s="19">
        <f>E22*F22</f>
        <v>-1.6619999999999999</v>
      </c>
      <c r="H22" s="16"/>
      <c r="I22" s="2">
        <v>0</v>
      </c>
      <c r="J22" s="3">
        <v>-0.94799999999999995</v>
      </c>
      <c r="K22" s="19"/>
      <c r="L22" s="16"/>
      <c r="M22" s="19"/>
      <c r="N22" s="20"/>
      <c r="O22" s="20"/>
      <c r="P22" s="20"/>
      <c r="Q22" s="22"/>
      <c r="R22" s="21"/>
    </row>
    <row r="23" spans="2:18" x14ac:dyDescent="0.25">
      <c r="B23" s="2">
        <v>5</v>
      </c>
      <c r="C23" s="3">
        <v>-0.44800000000000001</v>
      </c>
      <c r="E23" s="19">
        <f t="shared" ref="E23:E37" si="8">(C22+C23)/2</f>
        <v>-0.58099999999999996</v>
      </c>
      <c r="F23" s="16">
        <f t="shared" ref="F23:F37" si="9">B23-B22</f>
        <v>3</v>
      </c>
      <c r="G23" s="19">
        <f t="shared" ref="G23:G37" si="10">E23*F23</f>
        <v>-1.7429999999999999</v>
      </c>
      <c r="H23" s="16"/>
      <c r="I23" s="2">
        <v>2</v>
      </c>
      <c r="J23" s="3">
        <v>-0.71399999999999997</v>
      </c>
      <c r="K23" s="19">
        <f t="shared" ref="K23:K28" si="11">AVERAGE(J22,J23)</f>
        <v>-0.83099999999999996</v>
      </c>
      <c r="L23" s="16">
        <f t="shared" ref="L23:L28" si="12">I23-I22</f>
        <v>2</v>
      </c>
      <c r="M23" s="19">
        <f t="shared" ref="M23:M37" si="13">L23*K23</f>
        <v>-1.6619999999999999</v>
      </c>
      <c r="N23" s="20"/>
      <c r="O23" s="20"/>
      <c r="P23" s="20"/>
      <c r="Q23" s="22"/>
      <c r="R23" s="21"/>
    </row>
    <row r="24" spans="2:18" x14ac:dyDescent="0.25">
      <c r="B24" s="2">
        <v>7</v>
      </c>
      <c r="C24" s="3">
        <v>0.68200000000000005</v>
      </c>
      <c r="D24" s="3"/>
      <c r="E24" s="19">
        <f t="shared" si="8"/>
        <v>0.11700000000000002</v>
      </c>
      <c r="F24" s="16">
        <f t="shared" si="9"/>
        <v>2</v>
      </c>
      <c r="G24" s="19">
        <f t="shared" si="10"/>
        <v>0.23400000000000004</v>
      </c>
      <c r="H24" s="16"/>
      <c r="I24" s="2">
        <v>5</v>
      </c>
      <c r="J24" s="3">
        <v>-0.44800000000000001</v>
      </c>
      <c r="K24" s="19">
        <f t="shared" si="11"/>
        <v>-0.58099999999999996</v>
      </c>
      <c r="L24" s="16">
        <f t="shared" si="12"/>
        <v>3</v>
      </c>
      <c r="M24" s="19">
        <f t="shared" si="13"/>
        <v>-1.7429999999999999</v>
      </c>
      <c r="N24" s="20"/>
      <c r="O24" s="20"/>
      <c r="P24" s="20"/>
      <c r="Q24" s="22"/>
      <c r="R24" s="21"/>
    </row>
    <row r="25" spans="2:18" x14ac:dyDescent="0.25">
      <c r="B25" s="2">
        <v>10</v>
      </c>
      <c r="C25" s="3">
        <v>0.69199999999999995</v>
      </c>
      <c r="D25" s="3" t="s">
        <v>17</v>
      </c>
      <c r="E25" s="19">
        <f t="shared" si="8"/>
        <v>0.68700000000000006</v>
      </c>
      <c r="F25" s="16">
        <f t="shared" si="9"/>
        <v>3</v>
      </c>
      <c r="G25" s="19">
        <f t="shared" si="10"/>
        <v>2.0609999999999999</v>
      </c>
      <c r="H25" s="16"/>
      <c r="I25" s="2">
        <v>7</v>
      </c>
      <c r="J25" s="3">
        <v>0.68200000000000005</v>
      </c>
      <c r="K25" s="19">
        <f t="shared" si="11"/>
        <v>0.11700000000000002</v>
      </c>
      <c r="L25" s="16">
        <f t="shared" si="12"/>
        <v>2</v>
      </c>
      <c r="M25" s="19">
        <f t="shared" si="13"/>
        <v>0.23400000000000004</v>
      </c>
      <c r="N25" s="20"/>
      <c r="O25" s="20"/>
      <c r="P25" s="20"/>
      <c r="Q25" s="22"/>
      <c r="R25" s="21"/>
    </row>
    <row r="26" spans="2:18" x14ac:dyDescent="0.25">
      <c r="B26" s="2">
        <v>12</v>
      </c>
      <c r="C26" s="3">
        <v>-0.14599999999999999</v>
      </c>
      <c r="D26" s="3"/>
      <c r="E26" s="19">
        <f t="shared" si="8"/>
        <v>0.27299999999999996</v>
      </c>
      <c r="F26" s="16">
        <f t="shared" si="9"/>
        <v>2</v>
      </c>
      <c r="G26" s="19">
        <f t="shared" si="10"/>
        <v>0.54599999999999993</v>
      </c>
      <c r="H26" s="16"/>
      <c r="I26" s="2">
        <v>10</v>
      </c>
      <c r="J26" s="3">
        <v>0.69199999999999995</v>
      </c>
      <c r="K26" s="19">
        <f t="shared" si="11"/>
        <v>0.68700000000000006</v>
      </c>
      <c r="L26" s="16">
        <f t="shared" si="12"/>
        <v>3</v>
      </c>
      <c r="M26" s="19">
        <f t="shared" si="13"/>
        <v>2.0609999999999999</v>
      </c>
      <c r="N26" s="20"/>
      <c r="O26" s="20"/>
      <c r="P26" s="20"/>
      <c r="Q26" s="22"/>
      <c r="R26" s="21"/>
    </row>
    <row r="27" spans="2:18" x14ac:dyDescent="0.25">
      <c r="B27" s="2">
        <v>14</v>
      </c>
      <c r="C27" s="3">
        <v>-0.40899999999999997</v>
      </c>
      <c r="D27" s="3"/>
      <c r="E27" s="19">
        <f t="shared" si="8"/>
        <v>-0.27749999999999997</v>
      </c>
      <c r="F27" s="16">
        <f t="shared" si="9"/>
        <v>2</v>
      </c>
      <c r="G27" s="19">
        <f t="shared" si="10"/>
        <v>-0.55499999999999994</v>
      </c>
      <c r="H27" s="16"/>
      <c r="I27" s="2">
        <v>12</v>
      </c>
      <c r="J27" s="3">
        <v>-0.14599999999999999</v>
      </c>
      <c r="K27" s="19">
        <f t="shared" si="11"/>
        <v>0.27299999999999996</v>
      </c>
      <c r="L27" s="16">
        <f t="shared" si="12"/>
        <v>2</v>
      </c>
      <c r="M27" s="19">
        <f t="shared" si="13"/>
        <v>0.54599999999999993</v>
      </c>
      <c r="N27" s="20"/>
      <c r="O27" s="20"/>
      <c r="P27" s="20"/>
      <c r="Q27" s="22"/>
      <c r="R27" s="21"/>
    </row>
    <row r="28" spans="2:18" x14ac:dyDescent="0.25">
      <c r="B28" s="2">
        <v>16</v>
      </c>
      <c r="C28" s="3">
        <v>-0.69199999999999995</v>
      </c>
      <c r="E28" s="19">
        <f t="shared" si="8"/>
        <v>-0.55049999999999999</v>
      </c>
      <c r="F28" s="16">
        <f t="shared" si="9"/>
        <v>2</v>
      </c>
      <c r="G28" s="19">
        <f t="shared" si="10"/>
        <v>-1.101</v>
      </c>
      <c r="H28" s="16"/>
      <c r="I28" s="2">
        <v>14</v>
      </c>
      <c r="J28" s="3">
        <v>-0.40899999999999997</v>
      </c>
      <c r="K28" s="19">
        <f t="shared" si="11"/>
        <v>-0.27749999999999997</v>
      </c>
      <c r="L28" s="16">
        <f t="shared" si="12"/>
        <v>2</v>
      </c>
      <c r="M28" s="19">
        <f t="shared" si="13"/>
        <v>-0.55499999999999994</v>
      </c>
      <c r="N28" s="20"/>
      <c r="O28" s="20"/>
      <c r="P28" s="20"/>
      <c r="Q28" s="22"/>
      <c r="R28" s="21"/>
    </row>
    <row r="29" spans="2:18" x14ac:dyDescent="0.25">
      <c r="B29" s="2">
        <v>17</v>
      </c>
      <c r="C29" s="3">
        <v>-0.73799999999999999</v>
      </c>
      <c r="D29" s="3" t="s">
        <v>18</v>
      </c>
      <c r="E29" s="19">
        <f t="shared" si="8"/>
        <v>-0.71499999999999997</v>
      </c>
      <c r="F29" s="16">
        <f t="shared" si="9"/>
        <v>1</v>
      </c>
      <c r="G29" s="19">
        <f t="shared" si="10"/>
        <v>-0.71499999999999997</v>
      </c>
      <c r="H29" s="16"/>
      <c r="I29" s="81">
        <f>I28+(J28-J29)*1.5</f>
        <v>15.6365</v>
      </c>
      <c r="J29" s="82">
        <v>-1.5</v>
      </c>
      <c r="K29" s="19">
        <f>AVERAGE(J28,J29)</f>
        <v>-0.95450000000000002</v>
      </c>
      <c r="L29" s="16">
        <f>I29-I28</f>
        <v>1.6364999999999998</v>
      </c>
      <c r="M29" s="19">
        <f t="shared" si="13"/>
        <v>-1.5620392499999998</v>
      </c>
      <c r="N29" s="24"/>
      <c r="O29" s="24"/>
      <c r="P29" s="24"/>
      <c r="Q29" s="22"/>
      <c r="R29" s="21"/>
    </row>
    <row r="30" spans="2:18" x14ac:dyDescent="0.25">
      <c r="B30" s="2">
        <v>18</v>
      </c>
      <c r="C30" s="3">
        <v>-0.68899999999999995</v>
      </c>
      <c r="D30" s="3"/>
      <c r="E30" s="19">
        <f t="shared" si="8"/>
        <v>-0.71350000000000002</v>
      </c>
      <c r="F30" s="16">
        <f t="shared" si="9"/>
        <v>1</v>
      </c>
      <c r="G30" s="19">
        <f t="shared" si="10"/>
        <v>-0.71350000000000002</v>
      </c>
      <c r="H30" s="16"/>
      <c r="I30" s="86">
        <f>I29+1.5</f>
        <v>17.136499999999998</v>
      </c>
      <c r="J30" s="87">
        <f>J29</f>
        <v>-1.5</v>
      </c>
      <c r="K30" s="19">
        <f t="shared" ref="K30:K37" si="14">AVERAGE(J29,J30)</f>
        <v>-1.5</v>
      </c>
      <c r="L30" s="16">
        <f t="shared" ref="L30:L37" si="15">I30-I29</f>
        <v>1.4999999999999982</v>
      </c>
      <c r="M30" s="19">
        <f t="shared" si="13"/>
        <v>-2.2499999999999973</v>
      </c>
      <c r="N30" s="20"/>
      <c r="O30" s="20"/>
      <c r="P30" s="20"/>
      <c r="Q30" s="22"/>
      <c r="R30" s="21"/>
    </row>
    <row r="31" spans="2:18" x14ac:dyDescent="0.25">
      <c r="B31" s="2">
        <v>20</v>
      </c>
      <c r="C31" s="3">
        <v>-0.41</v>
      </c>
      <c r="D31" s="3"/>
      <c r="E31" s="19">
        <f t="shared" si="8"/>
        <v>-0.54949999999999999</v>
      </c>
      <c r="F31" s="16">
        <f t="shared" si="9"/>
        <v>2</v>
      </c>
      <c r="G31" s="19">
        <f t="shared" si="10"/>
        <v>-1.099</v>
      </c>
      <c r="H31" s="1"/>
      <c r="I31" s="81">
        <f>I30+1.5</f>
        <v>18.636499999999998</v>
      </c>
      <c r="J31" s="82">
        <f>J29</f>
        <v>-1.5</v>
      </c>
      <c r="K31" s="19">
        <f t="shared" si="14"/>
        <v>-1.5</v>
      </c>
      <c r="L31" s="16">
        <f t="shared" si="15"/>
        <v>1.5</v>
      </c>
      <c r="M31" s="19">
        <f t="shared" si="13"/>
        <v>-2.25</v>
      </c>
      <c r="N31" s="24"/>
      <c r="O31" s="24"/>
      <c r="P31" s="24"/>
      <c r="Q31" s="22"/>
      <c r="R31" s="21"/>
    </row>
    <row r="32" spans="2:18" x14ac:dyDescent="0.25">
      <c r="B32" s="2">
        <v>22</v>
      </c>
      <c r="C32" s="3">
        <v>-0.114</v>
      </c>
      <c r="D32" s="3"/>
      <c r="E32" s="19">
        <f t="shared" si="8"/>
        <v>-0.26200000000000001</v>
      </c>
      <c r="F32" s="16">
        <f t="shared" si="9"/>
        <v>2</v>
      </c>
      <c r="G32" s="19">
        <f t="shared" si="10"/>
        <v>-0.52400000000000002</v>
      </c>
      <c r="H32" s="1"/>
      <c r="I32" s="81">
        <f>I31+(J32-J31)*1.5</f>
        <v>20.286499999999997</v>
      </c>
      <c r="J32" s="85">
        <v>-0.4</v>
      </c>
      <c r="K32" s="19">
        <f t="shared" si="14"/>
        <v>-0.95</v>
      </c>
      <c r="L32" s="16">
        <f t="shared" si="15"/>
        <v>1.6499999999999986</v>
      </c>
      <c r="M32" s="19">
        <f t="shared" si="13"/>
        <v>-1.5674999999999986</v>
      </c>
      <c r="N32" s="24"/>
      <c r="O32" s="24"/>
      <c r="P32" s="24"/>
      <c r="Q32" s="22"/>
      <c r="R32" s="21"/>
    </row>
    <row r="33" spans="2:18" x14ac:dyDescent="0.25">
      <c r="B33" s="2">
        <v>24</v>
      </c>
      <c r="C33" s="3">
        <v>1.242</v>
      </c>
      <c r="D33" s="3" t="s">
        <v>19</v>
      </c>
      <c r="E33" s="19">
        <f t="shared" si="8"/>
        <v>0.56399999999999995</v>
      </c>
      <c r="F33" s="16">
        <f t="shared" si="9"/>
        <v>2</v>
      </c>
      <c r="G33" s="19">
        <f t="shared" si="10"/>
        <v>1.1279999999999999</v>
      </c>
      <c r="H33" s="1"/>
      <c r="I33" s="2">
        <v>22</v>
      </c>
      <c r="J33" s="3">
        <v>-0.114</v>
      </c>
      <c r="K33" s="19">
        <f t="shared" si="14"/>
        <v>-0.25700000000000001</v>
      </c>
      <c r="L33" s="16">
        <f t="shared" si="15"/>
        <v>1.7135000000000034</v>
      </c>
      <c r="M33" s="19">
        <f t="shared" si="13"/>
        <v>-0.44036950000000086</v>
      </c>
      <c r="N33" s="20"/>
      <c r="O33" s="20"/>
      <c r="P33" s="20"/>
      <c r="R33" s="21"/>
    </row>
    <row r="34" spans="2:18" x14ac:dyDescent="0.25">
      <c r="B34" s="2">
        <v>28</v>
      </c>
      <c r="C34" s="3">
        <v>1.234</v>
      </c>
      <c r="D34" s="3"/>
      <c r="E34" s="19">
        <f t="shared" si="8"/>
        <v>1.238</v>
      </c>
      <c r="F34" s="16">
        <f t="shared" si="9"/>
        <v>4</v>
      </c>
      <c r="G34" s="19">
        <f t="shared" si="10"/>
        <v>4.952</v>
      </c>
      <c r="H34" s="1"/>
      <c r="I34" s="2">
        <v>24</v>
      </c>
      <c r="J34" s="3">
        <v>1.242</v>
      </c>
      <c r="K34" s="19">
        <f t="shared" si="14"/>
        <v>0.56399999999999995</v>
      </c>
      <c r="L34" s="16">
        <f t="shared" si="15"/>
        <v>2</v>
      </c>
      <c r="M34" s="19">
        <f t="shared" si="13"/>
        <v>1.1279999999999999</v>
      </c>
      <c r="N34" s="20"/>
      <c r="O34" s="20"/>
      <c r="P34" s="20"/>
      <c r="R34" s="21"/>
    </row>
    <row r="35" spans="2:18" x14ac:dyDescent="0.25">
      <c r="B35" s="2">
        <v>30</v>
      </c>
      <c r="C35" s="3">
        <v>-0.54800000000000004</v>
      </c>
      <c r="D35" s="3"/>
      <c r="E35" s="19">
        <f t="shared" si="8"/>
        <v>0.34299999999999997</v>
      </c>
      <c r="F35" s="16">
        <f t="shared" si="9"/>
        <v>2</v>
      </c>
      <c r="G35" s="19">
        <f t="shared" si="10"/>
        <v>0.68599999999999994</v>
      </c>
      <c r="H35" s="1"/>
      <c r="I35" s="2">
        <v>28</v>
      </c>
      <c r="J35" s="3">
        <v>1.234</v>
      </c>
      <c r="K35" s="19">
        <f t="shared" si="14"/>
        <v>1.238</v>
      </c>
      <c r="L35" s="16">
        <f t="shared" si="15"/>
        <v>4</v>
      </c>
      <c r="M35" s="19">
        <f t="shared" si="13"/>
        <v>4.952</v>
      </c>
      <c r="N35" s="20"/>
      <c r="O35" s="20"/>
      <c r="P35" s="20"/>
      <c r="R35" s="21"/>
    </row>
    <row r="36" spans="2:18" x14ac:dyDescent="0.25">
      <c r="B36" s="17">
        <v>32</v>
      </c>
      <c r="C36" s="44">
        <v>-0.97799999999999998</v>
      </c>
      <c r="D36" s="44"/>
      <c r="E36" s="19">
        <f t="shared" si="8"/>
        <v>-0.76300000000000001</v>
      </c>
      <c r="F36" s="16">
        <f t="shared" si="9"/>
        <v>2</v>
      </c>
      <c r="G36" s="19">
        <f t="shared" si="10"/>
        <v>-1.526</v>
      </c>
      <c r="I36" s="2">
        <v>30</v>
      </c>
      <c r="J36" s="3">
        <v>-0.54800000000000004</v>
      </c>
      <c r="K36" s="19">
        <f t="shared" si="14"/>
        <v>0.34299999999999997</v>
      </c>
      <c r="L36" s="16">
        <f t="shared" si="15"/>
        <v>2</v>
      </c>
      <c r="M36" s="19">
        <f t="shared" si="13"/>
        <v>0.68599999999999994</v>
      </c>
      <c r="N36" s="20"/>
      <c r="O36" s="20"/>
      <c r="P36" s="20"/>
      <c r="R36" s="21"/>
    </row>
    <row r="37" spans="2:18" x14ac:dyDescent="0.25">
      <c r="B37" s="17">
        <v>34</v>
      </c>
      <c r="C37" s="44">
        <v>-1.448</v>
      </c>
      <c r="D37" s="3" t="s">
        <v>25</v>
      </c>
      <c r="E37" s="19">
        <f t="shared" si="8"/>
        <v>-1.2130000000000001</v>
      </c>
      <c r="F37" s="16">
        <f t="shared" si="9"/>
        <v>2</v>
      </c>
      <c r="G37" s="19">
        <f t="shared" si="10"/>
        <v>-2.4260000000000002</v>
      </c>
      <c r="I37" s="17">
        <v>32</v>
      </c>
      <c r="J37" s="44">
        <v>-0.97799999999999998</v>
      </c>
      <c r="K37" s="19">
        <f t="shared" si="14"/>
        <v>-0.76300000000000001</v>
      </c>
      <c r="L37" s="16">
        <f t="shared" si="15"/>
        <v>2</v>
      </c>
      <c r="M37" s="19">
        <f t="shared" si="13"/>
        <v>-1.526</v>
      </c>
      <c r="O37" s="24"/>
      <c r="P37" s="24"/>
    </row>
    <row r="38" spans="2:18" ht="15" x14ac:dyDescent="0.25">
      <c r="B38" s="13"/>
      <c r="C38" s="30"/>
      <c r="D38" s="30"/>
      <c r="E38" s="13"/>
      <c r="F38" s="16"/>
      <c r="G38" s="19"/>
      <c r="H38" s="160" t="s">
        <v>10</v>
      </c>
      <c r="I38" s="160"/>
      <c r="J38" s="19" t="e">
        <f>#REF!</f>
        <v>#REF!</v>
      </c>
      <c r="K38" s="19" t="s">
        <v>11</v>
      </c>
      <c r="L38" s="16" t="e">
        <f>#REF!</f>
        <v>#REF!</v>
      </c>
      <c r="M38" s="19" t="e">
        <f>J38-L38</f>
        <v>#REF!</v>
      </c>
      <c r="N38" s="24"/>
      <c r="O38" s="14"/>
      <c r="P38" s="14"/>
    </row>
    <row r="39" spans="2:18" ht="15" x14ac:dyDescent="0.25">
      <c r="B39" s="1" t="s">
        <v>7</v>
      </c>
      <c r="C39" s="1"/>
      <c r="D39" s="152">
        <v>0.2</v>
      </c>
      <c r="E39" s="152"/>
      <c r="J39" s="13"/>
      <c r="K39" s="13"/>
      <c r="L39" s="13"/>
      <c r="M39" s="13"/>
      <c r="N39" s="14"/>
      <c r="O39" s="14"/>
      <c r="P39" s="31"/>
    </row>
    <row r="40" spans="2:18" x14ac:dyDescent="0.25">
      <c r="B40" s="150"/>
      <c r="C40" s="150"/>
      <c r="D40" s="150"/>
      <c r="E40" s="150"/>
      <c r="F40" s="150"/>
      <c r="G40" s="150"/>
      <c r="H40" s="5" t="s">
        <v>5</v>
      </c>
      <c r="I40" s="150" t="s">
        <v>9</v>
      </c>
      <c r="J40" s="150"/>
      <c r="K40" s="150"/>
      <c r="L40" s="150"/>
      <c r="M40" s="150"/>
      <c r="N40" s="15"/>
      <c r="O40" s="15"/>
      <c r="P40" s="15"/>
    </row>
    <row r="41" spans="2:18" x14ac:dyDescent="0.25">
      <c r="B41" s="2">
        <v>0</v>
      </c>
      <c r="C41" s="3">
        <v>0.38600000000000001</v>
      </c>
      <c r="D41" s="3" t="s">
        <v>34</v>
      </c>
      <c r="E41" s="16"/>
      <c r="F41" s="16"/>
      <c r="G41" s="16"/>
      <c r="H41" s="16"/>
      <c r="I41" s="17"/>
      <c r="J41" s="18"/>
      <c r="K41" s="19"/>
      <c r="L41" s="16"/>
      <c r="M41" s="19"/>
      <c r="N41" s="20"/>
      <c r="O41" s="20"/>
      <c r="P41" s="20"/>
      <c r="R41" s="21"/>
    </row>
    <row r="42" spans="2:18" x14ac:dyDescent="0.25">
      <c r="B42" s="2">
        <v>5</v>
      </c>
      <c r="C42" s="3">
        <v>0.377</v>
      </c>
      <c r="E42" s="19">
        <f>(C41+C42)/2</f>
        <v>0.38150000000000001</v>
      </c>
      <c r="F42" s="16">
        <f>B42-B41</f>
        <v>5</v>
      </c>
      <c r="G42" s="19">
        <f>E42*F42</f>
        <v>1.9075</v>
      </c>
      <c r="H42" s="16"/>
      <c r="I42" s="2"/>
      <c r="J42" s="2"/>
      <c r="K42" s="19"/>
      <c r="L42" s="16"/>
      <c r="M42" s="19"/>
      <c r="N42" s="20"/>
      <c r="O42" s="20"/>
      <c r="P42" s="20"/>
      <c r="Q42" s="22"/>
      <c r="R42" s="21"/>
    </row>
    <row r="43" spans="2:18" x14ac:dyDescent="0.25">
      <c r="B43" s="2">
        <v>10</v>
      </c>
      <c r="C43" s="3">
        <v>0.36699999999999999</v>
      </c>
      <c r="D43" s="3" t="s">
        <v>17</v>
      </c>
      <c r="E43" s="19">
        <f t="shared" ref="E43:E52" si="16">(C42+C43)/2</f>
        <v>0.372</v>
      </c>
      <c r="F43" s="16">
        <f t="shared" ref="F43:F52" si="17">B43-B42</f>
        <v>5</v>
      </c>
      <c r="G43" s="19">
        <f t="shared" ref="G43:G52" si="18">E43*F43</f>
        <v>1.8599999999999999</v>
      </c>
      <c r="H43" s="16"/>
      <c r="I43" s="2"/>
      <c r="J43" s="2"/>
      <c r="K43" s="19"/>
      <c r="L43" s="16"/>
      <c r="M43" s="19"/>
      <c r="N43" s="20"/>
      <c r="O43" s="20"/>
      <c r="P43" s="20"/>
      <c r="Q43" s="22"/>
      <c r="R43" s="21"/>
    </row>
    <row r="44" spans="2:18" x14ac:dyDescent="0.25">
      <c r="B44" s="2">
        <v>11</v>
      </c>
      <c r="C44" s="3">
        <v>-0.253</v>
      </c>
      <c r="D44" s="3"/>
      <c r="E44" s="19">
        <f t="shared" si="16"/>
        <v>5.6999999999999995E-2</v>
      </c>
      <c r="F44" s="16">
        <f t="shared" si="17"/>
        <v>1</v>
      </c>
      <c r="G44" s="19">
        <f t="shared" si="18"/>
        <v>5.6999999999999995E-2</v>
      </c>
      <c r="H44" s="16"/>
      <c r="I44" s="2"/>
      <c r="J44" s="2"/>
      <c r="K44" s="19"/>
      <c r="L44" s="16"/>
      <c r="M44" s="19"/>
      <c r="N44" s="20"/>
      <c r="O44" s="20"/>
      <c r="P44" s="20"/>
      <c r="Q44" s="22"/>
      <c r="R44" s="21"/>
    </row>
    <row r="45" spans="2:18" x14ac:dyDescent="0.25">
      <c r="B45" s="2">
        <v>12</v>
      </c>
      <c r="C45" s="3">
        <v>-0.504</v>
      </c>
      <c r="D45" s="3"/>
      <c r="E45" s="19">
        <f t="shared" si="16"/>
        <v>-0.3785</v>
      </c>
      <c r="F45" s="16">
        <f t="shared" si="17"/>
        <v>1</v>
      </c>
      <c r="G45" s="19">
        <f t="shared" si="18"/>
        <v>-0.3785</v>
      </c>
      <c r="H45" s="16"/>
      <c r="I45" s="2"/>
      <c r="J45" s="2"/>
      <c r="K45" s="19"/>
      <c r="L45" s="16"/>
      <c r="M45" s="19"/>
      <c r="N45" s="20"/>
      <c r="O45" s="20"/>
      <c r="P45" s="20"/>
      <c r="Q45" s="22"/>
      <c r="R45" s="21"/>
    </row>
    <row r="46" spans="2:18" x14ac:dyDescent="0.25">
      <c r="B46" s="2">
        <v>12.5</v>
      </c>
      <c r="C46" s="3">
        <v>-0.73299999999999998</v>
      </c>
      <c r="E46" s="19">
        <f t="shared" si="16"/>
        <v>-0.61850000000000005</v>
      </c>
      <c r="F46" s="16">
        <f t="shared" si="17"/>
        <v>0.5</v>
      </c>
      <c r="G46" s="19">
        <f t="shared" si="18"/>
        <v>-0.30925000000000002</v>
      </c>
      <c r="H46" s="16"/>
      <c r="I46" s="2"/>
      <c r="J46" s="2"/>
      <c r="K46" s="19"/>
      <c r="L46" s="16"/>
      <c r="M46" s="19"/>
      <c r="N46" s="20"/>
      <c r="O46" s="20"/>
      <c r="P46" s="20"/>
      <c r="Q46" s="22"/>
      <c r="R46" s="21"/>
    </row>
    <row r="47" spans="2:18" x14ac:dyDescent="0.25">
      <c r="B47" s="2">
        <v>13</v>
      </c>
      <c r="C47" s="3">
        <v>-0.79300000000000004</v>
      </c>
      <c r="D47" s="3" t="s">
        <v>18</v>
      </c>
      <c r="E47" s="19">
        <f t="shared" si="16"/>
        <v>-0.76300000000000001</v>
      </c>
      <c r="F47" s="16">
        <f t="shared" si="17"/>
        <v>0.5</v>
      </c>
      <c r="G47" s="19">
        <f t="shared" si="18"/>
        <v>-0.38150000000000001</v>
      </c>
      <c r="H47" s="16"/>
      <c r="I47" s="2">
        <v>0</v>
      </c>
      <c r="J47" s="3">
        <v>0.38600000000000001</v>
      </c>
      <c r="K47" s="19"/>
      <c r="L47" s="16"/>
      <c r="M47" s="19"/>
      <c r="N47" s="20"/>
      <c r="O47" s="20"/>
      <c r="P47" s="20"/>
      <c r="Q47" s="22"/>
      <c r="R47" s="21"/>
    </row>
    <row r="48" spans="2:18" x14ac:dyDescent="0.25">
      <c r="B48" s="2">
        <v>13.5</v>
      </c>
      <c r="C48" s="3">
        <v>-0.73399999999999999</v>
      </c>
      <c r="D48" s="3"/>
      <c r="E48" s="19">
        <f t="shared" si="16"/>
        <v>-0.76350000000000007</v>
      </c>
      <c r="F48" s="16">
        <f t="shared" si="17"/>
        <v>0.5</v>
      </c>
      <c r="G48" s="19">
        <f t="shared" si="18"/>
        <v>-0.38175000000000003</v>
      </c>
      <c r="H48" s="16"/>
      <c r="I48" s="2">
        <v>5</v>
      </c>
      <c r="J48" s="3">
        <v>0.377</v>
      </c>
      <c r="K48" s="19">
        <f t="shared" ref="K48" si="19">AVERAGE(J47,J48)</f>
        <v>0.38150000000000001</v>
      </c>
      <c r="L48" s="16">
        <f t="shared" ref="L48" si="20">I48-I47</f>
        <v>5</v>
      </c>
      <c r="M48" s="19">
        <f t="shared" ref="M48:M56" si="21">L48*K48</f>
        <v>1.9075</v>
      </c>
      <c r="N48" s="20"/>
      <c r="O48" s="20"/>
      <c r="P48" s="20"/>
      <c r="Q48" s="22"/>
      <c r="R48" s="21"/>
    </row>
    <row r="49" spans="2:18" x14ac:dyDescent="0.25">
      <c r="B49" s="2">
        <v>14</v>
      </c>
      <c r="C49" s="3">
        <v>-0.505</v>
      </c>
      <c r="D49" s="3"/>
      <c r="E49" s="19">
        <f t="shared" si="16"/>
        <v>-0.61949999999999994</v>
      </c>
      <c r="F49" s="16">
        <f t="shared" si="17"/>
        <v>0.5</v>
      </c>
      <c r="G49" s="19">
        <f t="shared" si="18"/>
        <v>-0.30974999999999997</v>
      </c>
      <c r="H49" s="16"/>
      <c r="I49" s="2">
        <v>6.8</v>
      </c>
      <c r="J49" s="3">
        <v>0.36699999999999999</v>
      </c>
      <c r="K49" s="19">
        <f>AVERAGE(J48,J49)</f>
        <v>0.372</v>
      </c>
      <c r="L49" s="16">
        <f>I49-I48</f>
        <v>1.7999999999999998</v>
      </c>
      <c r="M49" s="19">
        <f t="shared" si="21"/>
        <v>0.66959999999999997</v>
      </c>
      <c r="N49" s="24"/>
      <c r="O49" s="24"/>
      <c r="P49" s="24"/>
      <c r="Q49" s="22"/>
      <c r="R49" s="21"/>
    </row>
    <row r="50" spans="2:18" x14ac:dyDescent="0.25">
      <c r="B50" s="2">
        <v>15</v>
      </c>
      <c r="C50" s="3">
        <v>-0.248</v>
      </c>
      <c r="E50" s="19">
        <f t="shared" si="16"/>
        <v>-0.3765</v>
      </c>
      <c r="F50" s="16">
        <f t="shared" si="17"/>
        <v>1</v>
      </c>
      <c r="G50" s="19">
        <f t="shared" si="18"/>
        <v>-0.3765</v>
      </c>
      <c r="H50" s="16"/>
      <c r="I50" s="81">
        <f>I49+(J49-J50)*1.5</f>
        <v>9.6005000000000003</v>
      </c>
      <c r="J50" s="82">
        <v>-1.5</v>
      </c>
      <c r="K50" s="19">
        <f t="shared" ref="K50:K56" si="22">AVERAGE(J49,J50)</f>
        <v>-0.5665</v>
      </c>
      <c r="L50" s="16">
        <f t="shared" ref="L50:L56" si="23">I50-I49</f>
        <v>2.8005000000000004</v>
      </c>
      <c r="M50" s="19">
        <f t="shared" si="21"/>
        <v>-1.5864832500000003</v>
      </c>
      <c r="N50" s="20"/>
      <c r="O50" s="20"/>
      <c r="P50" s="20"/>
      <c r="Q50" s="22"/>
      <c r="R50" s="21"/>
    </row>
    <row r="51" spans="2:18" x14ac:dyDescent="0.25">
      <c r="B51" s="2">
        <v>16</v>
      </c>
      <c r="C51" s="3">
        <v>1.7969999999999999</v>
      </c>
      <c r="D51" s="3" t="s">
        <v>19</v>
      </c>
      <c r="E51" s="19">
        <f t="shared" si="16"/>
        <v>0.77449999999999997</v>
      </c>
      <c r="F51" s="16">
        <f t="shared" si="17"/>
        <v>1</v>
      </c>
      <c r="G51" s="19">
        <f t="shared" si="18"/>
        <v>0.77449999999999997</v>
      </c>
      <c r="H51" s="1"/>
      <c r="I51" s="86">
        <f>I50+1.5</f>
        <v>11.1005</v>
      </c>
      <c r="J51" s="87">
        <f>J50</f>
        <v>-1.5</v>
      </c>
      <c r="K51" s="19">
        <f t="shared" si="22"/>
        <v>-1.5</v>
      </c>
      <c r="L51" s="16">
        <f t="shared" si="23"/>
        <v>1.5</v>
      </c>
      <c r="M51" s="19">
        <f t="shared" si="21"/>
        <v>-2.25</v>
      </c>
      <c r="N51" s="24"/>
      <c r="O51" s="24"/>
      <c r="P51" s="24"/>
      <c r="Q51" s="22"/>
      <c r="R51" s="21"/>
    </row>
    <row r="52" spans="2:18" x14ac:dyDescent="0.25">
      <c r="B52" s="2">
        <v>19</v>
      </c>
      <c r="C52" s="3">
        <v>1.792</v>
      </c>
      <c r="D52" s="3" t="s">
        <v>36</v>
      </c>
      <c r="E52" s="19">
        <f t="shared" si="16"/>
        <v>1.7945</v>
      </c>
      <c r="F52" s="16">
        <f t="shared" si="17"/>
        <v>3</v>
      </c>
      <c r="G52" s="19">
        <f t="shared" si="18"/>
        <v>5.3834999999999997</v>
      </c>
      <c r="H52" s="1"/>
      <c r="I52" s="81">
        <f>I51+1.5</f>
        <v>12.6005</v>
      </c>
      <c r="J52" s="82">
        <f>J50</f>
        <v>-1.5</v>
      </c>
      <c r="K52" s="19">
        <f t="shared" si="22"/>
        <v>-1.5</v>
      </c>
      <c r="L52" s="16">
        <f t="shared" si="23"/>
        <v>1.5</v>
      </c>
      <c r="M52" s="19">
        <f t="shared" si="21"/>
        <v>-2.25</v>
      </c>
      <c r="N52" s="24"/>
      <c r="O52" s="24"/>
      <c r="P52" s="24"/>
      <c r="Q52" s="22"/>
      <c r="R52" s="21"/>
    </row>
    <row r="53" spans="2:18" x14ac:dyDescent="0.25">
      <c r="B53" s="2"/>
      <c r="C53" s="3"/>
      <c r="D53" s="3"/>
      <c r="E53" s="19"/>
      <c r="F53" s="16"/>
      <c r="G53" s="19"/>
      <c r="H53" s="1"/>
      <c r="I53" s="81">
        <f>I52+(J53-J52)*1.5</f>
        <v>14.3255</v>
      </c>
      <c r="J53" s="85">
        <v>-0.35</v>
      </c>
      <c r="K53" s="19">
        <f t="shared" si="22"/>
        <v>-0.92500000000000004</v>
      </c>
      <c r="L53" s="16">
        <f t="shared" si="23"/>
        <v>1.7249999999999996</v>
      </c>
      <c r="M53" s="19">
        <f t="shared" si="21"/>
        <v>-1.5956249999999998</v>
      </c>
      <c r="N53" s="20"/>
      <c r="O53" s="20"/>
      <c r="P53" s="20"/>
      <c r="R53" s="21"/>
    </row>
    <row r="54" spans="2:18" x14ac:dyDescent="0.25">
      <c r="B54" s="2"/>
      <c r="C54" s="3"/>
      <c r="D54" s="3"/>
      <c r="E54" s="19"/>
      <c r="F54" s="16"/>
      <c r="G54" s="19"/>
      <c r="H54" s="1"/>
      <c r="I54" s="2">
        <v>15</v>
      </c>
      <c r="J54" s="3">
        <v>-0.248</v>
      </c>
      <c r="K54" s="19">
        <f t="shared" si="22"/>
        <v>-0.29899999999999999</v>
      </c>
      <c r="L54" s="16">
        <f t="shared" si="23"/>
        <v>0.6745000000000001</v>
      </c>
      <c r="M54" s="19">
        <f t="shared" si="21"/>
        <v>-0.20167550000000004</v>
      </c>
      <c r="N54" s="20"/>
      <c r="O54" s="20"/>
      <c r="P54" s="20"/>
      <c r="R54" s="21"/>
    </row>
    <row r="55" spans="2:18" x14ac:dyDescent="0.25">
      <c r="B55" s="2"/>
      <c r="C55" s="3"/>
      <c r="D55" s="3"/>
      <c r="E55" s="19"/>
      <c r="F55" s="16"/>
      <c r="G55" s="19"/>
      <c r="H55" s="1"/>
      <c r="I55" s="2">
        <v>16</v>
      </c>
      <c r="J55" s="3">
        <v>1.7969999999999999</v>
      </c>
      <c r="K55" s="19">
        <f t="shared" si="22"/>
        <v>0.77449999999999997</v>
      </c>
      <c r="L55" s="16">
        <f t="shared" si="23"/>
        <v>1</v>
      </c>
      <c r="M55" s="19">
        <f t="shared" si="21"/>
        <v>0.77449999999999997</v>
      </c>
      <c r="N55" s="20"/>
      <c r="O55" s="20"/>
      <c r="P55" s="20"/>
      <c r="R55" s="21"/>
    </row>
    <row r="56" spans="2:18" x14ac:dyDescent="0.25">
      <c r="B56" s="17"/>
      <c r="C56" s="44"/>
      <c r="D56" s="44"/>
      <c r="E56" s="19"/>
      <c r="F56" s="16"/>
      <c r="G56" s="19"/>
      <c r="I56" s="2">
        <v>19</v>
      </c>
      <c r="J56" s="3">
        <v>1.792</v>
      </c>
      <c r="K56" s="19">
        <f t="shared" si="22"/>
        <v>1.7945</v>
      </c>
      <c r="L56" s="16">
        <f t="shared" si="23"/>
        <v>3</v>
      </c>
      <c r="M56" s="19">
        <f t="shared" si="21"/>
        <v>5.3834999999999997</v>
      </c>
      <c r="N56" s="20"/>
      <c r="O56" s="20"/>
      <c r="P56" s="20"/>
      <c r="R56" s="21"/>
    </row>
    <row r="57" spans="2:18" x14ac:dyDescent="0.25">
      <c r="B57" s="17"/>
      <c r="C57" s="44"/>
      <c r="D57" s="44"/>
      <c r="E57" s="19"/>
      <c r="F57" s="16"/>
      <c r="G57" s="19"/>
      <c r="I57" s="17"/>
      <c r="J57" s="17"/>
      <c r="K57" s="19"/>
      <c r="L57" s="16"/>
      <c r="M57" s="19"/>
      <c r="O57" s="24"/>
      <c r="P57" s="24"/>
    </row>
    <row r="58" spans="2:18" x14ac:dyDescent="0.25">
      <c r="B58" s="17"/>
      <c r="C58" s="44"/>
      <c r="D58" s="44"/>
      <c r="E58" s="19"/>
      <c r="F58" s="16"/>
      <c r="G58" s="19"/>
      <c r="I58" s="17"/>
      <c r="J58" s="17"/>
      <c r="K58" s="19"/>
      <c r="L58" s="16"/>
      <c r="M58" s="19"/>
      <c r="O58" s="14"/>
      <c r="P58" s="14"/>
    </row>
    <row r="59" spans="2:18" x14ac:dyDescent="0.25">
      <c r="B59" s="17"/>
      <c r="C59" s="44"/>
      <c r="D59" s="44"/>
      <c r="E59" s="19"/>
      <c r="F59" s="16"/>
      <c r="G59" s="19"/>
      <c r="I59" s="17"/>
      <c r="J59" s="17"/>
      <c r="K59" s="19"/>
      <c r="L59" s="16"/>
      <c r="M59" s="19"/>
      <c r="O59" s="14"/>
      <c r="P59" s="14"/>
    </row>
    <row r="60" spans="2:18" x14ac:dyDescent="0.25">
      <c r="B60" s="17"/>
      <c r="C60" s="44"/>
      <c r="D60" s="44"/>
      <c r="E60" s="19"/>
      <c r="F60" s="16"/>
      <c r="G60" s="19"/>
      <c r="H60" s="19"/>
      <c r="I60" s="17"/>
      <c r="J60" s="17"/>
      <c r="K60" s="19"/>
      <c r="L60" s="16"/>
      <c r="M60" s="19"/>
      <c r="N60" s="14"/>
      <c r="O60" s="14"/>
      <c r="P60" s="14"/>
    </row>
    <row r="61" spans="2:18" x14ac:dyDescent="0.25">
      <c r="B61" s="17"/>
      <c r="C61" s="44"/>
      <c r="D61" s="44"/>
      <c r="E61" s="19"/>
      <c r="F61" s="16"/>
      <c r="G61" s="19"/>
      <c r="H61" s="19"/>
      <c r="I61" s="17"/>
      <c r="J61" s="17"/>
      <c r="K61" s="19"/>
      <c r="L61" s="16">
        <f>SUM(L43:L60)</f>
        <v>19</v>
      </c>
      <c r="M61" s="19">
        <f>SUM(M43:M60)</f>
        <v>0.85131624999999822</v>
      </c>
      <c r="N61" s="14"/>
      <c r="O61" s="14"/>
      <c r="P61" s="14"/>
    </row>
    <row r="62" spans="2:18" x14ac:dyDescent="0.25">
      <c r="B62" s="17"/>
      <c r="C62" s="44"/>
      <c r="D62" s="44"/>
      <c r="E62" s="19"/>
      <c r="F62" s="16"/>
      <c r="G62" s="19"/>
      <c r="H62" s="19"/>
      <c r="I62" s="17"/>
      <c r="J62" s="17"/>
      <c r="K62" s="19"/>
      <c r="L62" s="16"/>
      <c r="M62" s="19"/>
      <c r="N62" s="14"/>
      <c r="O62" s="14"/>
      <c r="P62" s="14"/>
    </row>
    <row r="63" spans="2:18" ht="15" x14ac:dyDescent="0.25">
      <c r="B63" s="1" t="s">
        <v>7</v>
      </c>
      <c r="C63" s="1"/>
      <c r="D63" s="152">
        <v>0.3</v>
      </c>
      <c r="E63" s="152"/>
      <c r="J63" s="13"/>
      <c r="K63" s="13"/>
      <c r="L63" s="13"/>
      <c r="M63" s="13"/>
      <c r="N63" s="14"/>
      <c r="O63" s="14"/>
      <c r="P63" s="31"/>
    </row>
    <row r="64" spans="2:18" x14ac:dyDescent="0.25">
      <c r="B64" s="2">
        <v>0</v>
      </c>
      <c r="C64" s="3">
        <v>-0.92500000000000004</v>
      </c>
      <c r="D64" s="3" t="s">
        <v>33</v>
      </c>
      <c r="E64" s="16"/>
      <c r="F64" s="16"/>
      <c r="G64" s="16"/>
      <c r="H64" s="16"/>
      <c r="I64" s="17"/>
      <c r="J64" s="18"/>
      <c r="K64" s="19"/>
      <c r="L64" s="16"/>
      <c r="M64" s="19"/>
      <c r="N64" s="20"/>
      <c r="O64" s="20"/>
      <c r="P64" s="20"/>
      <c r="R64" s="21"/>
    </row>
    <row r="65" spans="2:18" x14ac:dyDescent="0.25">
      <c r="B65" s="2">
        <v>2</v>
      </c>
      <c r="C65" s="3">
        <v>-0.71199999999999997</v>
      </c>
      <c r="D65" s="3"/>
      <c r="E65" s="19">
        <f>(C64+C65)/2</f>
        <v>-0.81850000000000001</v>
      </c>
      <c r="F65" s="16">
        <f>B65-B64</f>
        <v>2</v>
      </c>
      <c r="G65" s="19">
        <f>E65*F65</f>
        <v>-1.637</v>
      </c>
      <c r="H65" s="16"/>
      <c r="I65" s="2"/>
      <c r="J65" s="2"/>
      <c r="K65" s="19"/>
      <c r="L65" s="16"/>
      <c r="M65" s="19"/>
      <c r="N65" s="20"/>
      <c r="O65" s="20"/>
      <c r="P65" s="20"/>
      <c r="Q65" s="22"/>
      <c r="R65" s="21"/>
    </row>
    <row r="66" spans="2:18" x14ac:dyDescent="0.25">
      <c r="B66" s="2">
        <v>5</v>
      </c>
      <c r="C66" s="3">
        <v>-0.45</v>
      </c>
      <c r="E66" s="19">
        <f t="shared" ref="E66:E79" si="24">(C65+C66)/2</f>
        <v>-0.58099999999999996</v>
      </c>
      <c r="F66" s="16">
        <f t="shared" ref="F66:F79" si="25">B66-B65</f>
        <v>3</v>
      </c>
      <c r="G66" s="19">
        <f t="shared" ref="G66:G79" si="26">E66*F66</f>
        <v>-1.7429999999999999</v>
      </c>
      <c r="H66" s="16"/>
      <c r="I66" s="2"/>
      <c r="J66" s="2"/>
      <c r="K66" s="19"/>
      <c r="L66" s="16"/>
      <c r="M66" s="19"/>
      <c r="N66" s="20"/>
      <c r="O66" s="20"/>
      <c r="P66" s="20"/>
      <c r="Q66" s="22"/>
      <c r="R66" s="21"/>
    </row>
    <row r="67" spans="2:18" x14ac:dyDescent="0.25">
      <c r="B67" s="2">
        <v>7</v>
      </c>
      <c r="C67" s="3">
        <v>0.314</v>
      </c>
      <c r="D67" s="3" t="s">
        <v>17</v>
      </c>
      <c r="E67" s="19">
        <f t="shared" si="24"/>
        <v>-6.8000000000000005E-2</v>
      </c>
      <c r="F67" s="16">
        <f t="shared" si="25"/>
        <v>2</v>
      </c>
      <c r="G67" s="19">
        <f t="shared" si="26"/>
        <v>-0.13600000000000001</v>
      </c>
      <c r="H67" s="16"/>
      <c r="I67" s="2"/>
      <c r="J67" s="2"/>
      <c r="K67" s="19"/>
      <c r="L67" s="16"/>
      <c r="M67" s="19"/>
      <c r="N67" s="20"/>
      <c r="O67" s="20"/>
      <c r="P67" s="20"/>
      <c r="Q67" s="22"/>
      <c r="R67" s="21"/>
    </row>
    <row r="68" spans="2:18" x14ac:dyDescent="0.25">
      <c r="B68" s="2">
        <v>8</v>
      </c>
      <c r="C68" s="3">
        <v>0.312</v>
      </c>
      <c r="D68" s="3"/>
      <c r="E68" s="19">
        <f t="shared" si="24"/>
        <v>0.313</v>
      </c>
      <c r="F68" s="16">
        <f t="shared" si="25"/>
        <v>1</v>
      </c>
      <c r="G68" s="19">
        <f t="shared" si="26"/>
        <v>0.313</v>
      </c>
      <c r="H68" s="16"/>
      <c r="I68" s="2"/>
      <c r="J68" s="2"/>
      <c r="K68" s="19"/>
      <c r="L68" s="16"/>
      <c r="M68" s="19"/>
      <c r="N68" s="20"/>
      <c r="O68" s="20"/>
      <c r="P68" s="20"/>
      <c r="Q68" s="22"/>
      <c r="R68" s="21"/>
    </row>
    <row r="69" spans="2:18" x14ac:dyDescent="0.25">
      <c r="B69" s="2">
        <v>9</v>
      </c>
      <c r="C69" s="3">
        <v>-6.0999999999999999E-2</v>
      </c>
      <c r="D69" s="3"/>
      <c r="E69" s="19">
        <f t="shared" si="24"/>
        <v>0.1255</v>
      </c>
      <c r="F69" s="16">
        <f t="shared" si="25"/>
        <v>1</v>
      </c>
      <c r="G69" s="19">
        <f t="shared" si="26"/>
        <v>0.1255</v>
      </c>
      <c r="H69" s="16"/>
      <c r="I69" s="2"/>
      <c r="J69" s="2"/>
      <c r="K69" s="19"/>
      <c r="L69" s="16"/>
      <c r="M69" s="19"/>
      <c r="N69" s="20"/>
      <c r="O69" s="20"/>
      <c r="P69" s="20"/>
      <c r="Q69" s="22"/>
      <c r="R69" s="21"/>
    </row>
    <row r="70" spans="2:18" x14ac:dyDescent="0.25">
      <c r="B70" s="2">
        <v>9.5</v>
      </c>
      <c r="C70" s="3">
        <v>-0.311</v>
      </c>
      <c r="D70" s="3"/>
      <c r="E70" s="19">
        <f t="shared" si="24"/>
        <v>-0.186</v>
      </c>
      <c r="F70" s="16">
        <f t="shared" si="25"/>
        <v>0.5</v>
      </c>
      <c r="G70" s="19">
        <f t="shared" si="26"/>
        <v>-9.2999999999999999E-2</v>
      </c>
      <c r="H70" s="16"/>
      <c r="I70" s="2">
        <v>0</v>
      </c>
      <c r="J70" s="3">
        <v>-0.92500000000000004</v>
      </c>
      <c r="K70" s="19"/>
      <c r="L70" s="16"/>
      <c r="M70" s="19"/>
      <c r="N70" s="20"/>
      <c r="O70" s="20"/>
      <c r="P70" s="20"/>
      <c r="Q70" s="22"/>
      <c r="R70" s="21"/>
    </row>
    <row r="71" spans="2:18" x14ac:dyDescent="0.25">
      <c r="B71" s="2">
        <v>10</v>
      </c>
      <c r="C71" s="3">
        <v>-0.502</v>
      </c>
      <c r="D71" s="3" t="s">
        <v>18</v>
      </c>
      <c r="E71" s="19">
        <f t="shared" si="24"/>
        <v>-0.40649999999999997</v>
      </c>
      <c r="F71" s="16">
        <f t="shared" si="25"/>
        <v>0.5</v>
      </c>
      <c r="G71" s="19">
        <f t="shared" si="26"/>
        <v>-0.20324999999999999</v>
      </c>
      <c r="H71" s="16"/>
      <c r="I71" s="2">
        <v>2</v>
      </c>
      <c r="J71" s="3">
        <v>-0.71199999999999997</v>
      </c>
      <c r="K71" s="19">
        <f t="shared" ref="K71" si="27">AVERAGE(J70,J71)</f>
        <v>-0.81850000000000001</v>
      </c>
      <c r="L71" s="16">
        <f t="shared" ref="L71" si="28">I71-I70</f>
        <v>2</v>
      </c>
      <c r="M71" s="19">
        <f t="shared" ref="M71:M79" si="29">L71*K71</f>
        <v>-1.637</v>
      </c>
      <c r="N71" s="20"/>
      <c r="O71" s="20"/>
      <c r="P71" s="20"/>
      <c r="Q71" s="22"/>
      <c r="R71" s="21"/>
    </row>
    <row r="72" spans="2:18" x14ac:dyDescent="0.25">
      <c r="B72" s="2">
        <v>10.5</v>
      </c>
      <c r="C72" s="3">
        <v>-0.55000000000000004</v>
      </c>
      <c r="D72" s="3"/>
      <c r="E72" s="19">
        <f t="shared" si="24"/>
        <v>-0.52600000000000002</v>
      </c>
      <c r="F72" s="16">
        <f t="shared" si="25"/>
        <v>0.5</v>
      </c>
      <c r="G72" s="19">
        <f t="shared" si="26"/>
        <v>-0.26300000000000001</v>
      </c>
      <c r="H72" s="16"/>
      <c r="I72" s="2">
        <v>5</v>
      </c>
      <c r="J72" s="3">
        <v>-0.45</v>
      </c>
      <c r="K72" s="19">
        <f>AVERAGE(J71,J72)</f>
        <v>-0.58099999999999996</v>
      </c>
      <c r="L72" s="16">
        <f>I72-I71</f>
        <v>3</v>
      </c>
      <c r="M72" s="19">
        <f t="shared" si="29"/>
        <v>-1.7429999999999999</v>
      </c>
      <c r="N72" s="24"/>
      <c r="O72" s="24"/>
      <c r="P72" s="24"/>
      <c r="Q72" s="22"/>
      <c r="R72" s="21"/>
    </row>
    <row r="73" spans="2:18" x14ac:dyDescent="0.25">
      <c r="B73" s="2">
        <v>11</v>
      </c>
      <c r="C73" s="3">
        <v>-0.501</v>
      </c>
      <c r="D73" s="3"/>
      <c r="E73" s="19">
        <f t="shared" si="24"/>
        <v>-0.52550000000000008</v>
      </c>
      <c r="F73" s="16">
        <f t="shared" si="25"/>
        <v>0.5</v>
      </c>
      <c r="G73" s="19">
        <f t="shared" si="26"/>
        <v>-0.26275000000000004</v>
      </c>
      <c r="H73" s="16"/>
      <c r="I73" s="2">
        <v>5.5</v>
      </c>
      <c r="J73" s="3">
        <v>-0.25</v>
      </c>
      <c r="K73" s="19">
        <f t="shared" ref="K73:K79" si="30">AVERAGE(J72,J73)</f>
        <v>-0.35</v>
      </c>
      <c r="L73" s="16">
        <f t="shared" ref="L73:L79" si="31">I73-I72</f>
        <v>0.5</v>
      </c>
      <c r="M73" s="19">
        <f t="shared" si="29"/>
        <v>-0.17499999999999999</v>
      </c>
      <c r="N73" s="20"/>
      <c r="O73" s="20"/>
      <c r="P73" s="20"/>
      <c r="Q73" s="22"/>
      <c r="R73" s="21"/>
    </row>
    <row r="74" spans="2:18" x14ac:dyDescent="0.25">
      <c r="B74" s="2">
        <v>12</v>
      </c>
      <c r="C74" s="3">
        <v>-0.312</v>
      </c>
      <c r="D74" s="3"/>
      <c r="E74" s="19">
        <f t="shared" si="24"/>
        <v>-0.40649999999999997</v>
      </c>
      <c r="F74" s="16">
        <f t="shared" si="25"/>
        <v>1</v>
      </c>
      <c r="G74" s="19">
        <f t="shared" si="26"/>
        <v>-0.40649999999999997</v>
      </c>
      <c r="H74" s="1"/>
      <c r="I74" s="81">
        <f>I73+(J73-J74)*1.5</f>
        <v>7.375</v>
      </c>
      <c r="J74" s="82">
        <v>-1.5</v>
      </c>
      <c r="K74" s="19">
        <f t="shared" si="30"/>
        <v>-0.875</v>
      </c>
      <c r="L74" s="16">
        <f t="shared" si="31"/>
        <v>1.875</v>
      </c>
      <c r="M74" s="19">
        <f t="shared" si="29"/>
        <v>-1.640625</v>
      </c>
      <c r="N74" s="24"/>
      <c r="O74" s="24"/>
      <c r="P74" s="24"/>
      <c r="Q74" s="22"/>
      <c r="R74" s="21"/>
    </row>
    <row r="75" spans="2:18" x14ac:dyDescent="0.25">
      <c r="B75" s="2">
        <v>13</v>
      </c>
      <c r="C75" s="3">
        <v>-0.06</v>
      </c>
      <c r="D75" s="3" t="s">
        <v>19</v>
      </c>
      <c r="E75" s="19">
        <f t="shared" si="24"/>
        <v>-0.186</v>
      </c>
      <c r="F75" s="16">
        <f t="shared" si="25"/>
        <v>1</v>
      </c>
      <c r="G75" s="19">
        <f t="shared" si="26"/>
        <v>-0.186</v>
      </c>
      <c r="H75" s="1"/>
      <c r="I75" s="86">
        <f>I74+1.5</f>
        <v>8.875</v>
      </c>
      <c r="J75" s="87">
        <f>J74</f>
        <v>-1.5</v>
      </c>
      <c r="K75" s="19">
        <f t="shared" si="30"/>
        <v>-1.5</v>
      </c>
      <c r="L75" s="16">
        <f t="shared" si="31"/>
        <v>1.5</v>
      </c>
      <c r="M75" s="19">
        <f t="shared" si="29"/>
        <v>-2.25</v>
      </c>
      <c r="N75" s="24"/>
      <c r="O75" s="24"/>
      <c r="P75" s="24"/>
      <c r="Q75" s="22"/>
      <c r="R75" s="21"/>
    </row>
    <row r="76" spans="2:18" x14ac:dyDescent="0.25">
      <c r="B76" s="2">
        <v>14</v>
      </c>
      <c r="C76" s="3">
        <v>0.48899999999999999</v>
      </c>
      <c r="E76" s="19">
        <f t="shared" si="24"/>
        <v>0.2145</v>
      </c>
      <c r="F76" s="16">
        <f t="shared" si="25"/>
        <v>1</v>
      </c>
      <c r="G76" s="19">
        <f t="shared" si="26"/>
        <v>0.2145</v>
      </c>
      <c r="H76" s="1"/>
      <c r="I76" s="81">
        <f>I75+1.5</f>
        <v>10.375</v>
      </c>
      <c r="J76" s="82">
        <f>J74</f>
        <v>-1.5</v>
      </c>
      <c r="K76" s="19">
        <f t="shared" si="30"/>
        <v>-1.5</v>
      </c>
      <c r="L76" s="16">
        <f t="shared" si="31"/>
        <v>1.5</v>
      </c>
      <c r="M76" s="19">
        <f t="shared" si="29"/>
        <v>-2.25</v>
      </c>
      <c r="N76" s="20"/>
      <c r="O76" s="20"/>
      <c r="P76" s="20"/>
      <c r="R76" s="21"/>
    </row>
    <row r="77" spans="2:18" x14ac:dyDescent="0.25">
      <c r="B77" s="2">
        <v>14</v>
      </c>
      <c r="C77" s="3">
        <v>0.51500000000000001</v>
      </c>
      <c r="D77" s="3"/>
      <c r="E77" s="19">
        <f t="shared" si="24"/>
        <v>0.502</v>
      </c>
      <c r="F77" s="16">
        <f t="shared" si="25"/>
        <v>0</v>
      </c>
      <c r="G77" s="19">
        <f t="shared" si="26"/>
        <v>0</v>
      </c>
      <c r="H77" s="1"/>
      <c r="I77" s="81">
        <f>I76+(J77-J76)*1.5</f>
        <v>12.1</v>
      </c>
      <c r="J77" s="85">
        <v>-0.35</v>
      </c>
      <c r="K77" s="19">
        <f t="shared" si="30"/>
        <v>-0.92500000000000004</v>
      </c>
      <c r="L77" s="16">
        <f t="shared" si="31"/>
        <v>1.7249999999999996</v>
      </c>
      <c r="M77" s="19">
        <f t="shared" si="29"/>
        <v>-1.5956249999999998</v>
      </c>
      <c r="N77" s="20"/>
      <c r="O77" s="20"/>
      <c r="P77" s="20"/>
      <c r="R77" s="21"/>
    </row>
    <row r="78" spans="2:18" x14ac:dyDescent="0.25">
      <c r="B78" s="2">
        <v>15</v>
      </c>
      <c r="C78" s="3">
        <v>2.08</v>
      </c>
      <c r="D78" s="3"/>
      <c r="E78" s="19">
        <f t="shared" si="24"/>
        <v>1.2975000000000001</v>
      </c>
      <c r="F78" s="16">
        <f t="shared" si="25"/>
        <v>1</v>
      </c>
      <c r="G78" s="19">
        <f t="shared" si="26"/>
        <v>1.2975000000000001</v>
      </c>
      <c r="H78" s="1"/>
      <c r="I78" s="2">
        <v>13</v>
      </c>
      <c r="J78" s="3">
        <v>-0.06</v>
      </c>
      <c r="K78" s="19">
        <f t="shared" si="30"/>
        <v>-0.20499999999999999</v>
      </c>
      <c r="L78" s="16">
        <f t="shared" si="31"/>
        <v>0.90000000000000036</v>
      </c>
      <c r="M78" s="19">
        <f t="shared" si="29"/>
        <v>-0.18450000000000005</v>
      </c>
      <c r="N78" s="20"/>
      <c r="O78" s="20"/>
      <c r="P78" s="20"/>
      <c r="R78" s="21"/>
    </row>
    <row r="79" spans="2:18" x14ac:dyDescent="0.25">
      <c r="B79" s="17">
        <v>18</v>
      </c>
      <c r="C79" s="44">
        <v>2.0750000000000002</v>
      </c>
      <c r="D79" s="3" t="s">
        <v>36</v>
      </c>
      <c r="E79" s="19">
        <f t="shared" si="24"/>
        <v>2.0775000000000001</v>
      </c>
      <c r="F79" s="16">
        <f t="shared" si="25"/>
        <v>3</v>
      </c>
      <c r="G79" s="19">
        <f t="shared" si="26"/>
        <v>6.2324999999999999</v>
      </c>
      <c r="I79" s="2">
        <v>14</v>
      </c>
      <c r="J79" s="3">
        <v>0.48899999999999999</v>
      </c>
      <c r="K79" s="19">
        <f t="shared" si="30"/>
        <v>0.2145</v>
      </c>
      <c r="L79" s="16">
        <f t="shared" si="31"/>
        <v>1</v>
      </c>
      <c r="M79" s="19">
        <f t="shared" si="29"/>
        <v>0.2145</v>
      </c>
      <c r="N79" s="20"/>
      <c r="O79" s="20"/>
      <c r="P79" s="20"/>
      <c r="R79" s="21"/>
    </row>
    <row r="80" spans="2:18" ht="15" x14ac:dyDescent="0.25">
      <c r="B80" s="1" t="s">
        <v>7</v>
      </c>
      <c r="C80" s="1"/>
      <c r="D80" s="152">
        <v>0.4</v>
      </c>
      <c r="E80" s="152"/>
      <c r="J80" s="13"/>
      <c r="K80" s="13"/>
      <c r="L80" s="13"/>
      <c r="M80" s="13"/>
      <c r="N80" s="14"/>
      <c r="O80" s="14"/>
      <c r="P80" s="14"/>
    </row>
    <row r="81" spans="2:18" x14ac:dyDescent="0.25">
      <c r="B81" s="2">
        <v>0</v>
      </c>
      <c r="C81" s="3">
        <v>-1.1299999999999999</v>
      </c>
      <c r="D81" s="3" t="s">
        <v>33</v>
      </c>
      <c r="E81" s="16"/>
      <c r="F81" s="16"/>
      <c r="G81" s="16"/>
      <c r="H81" s="16"/>
      <c r="I81" s="2">
        <v>0</v>
      </c>
      <c r="J81" s="3">
        <v>-1.1299999999999999</v>
      </c>
      <c r="K81" s="19"/>
      <c r="L81" s="16"/>
      <c r="M81" s="19"/>
      <c r="N81" s="20"/>
      <c r="O81" s="20"/>
      <c r="P81" s="20"/>
      <c r="R81" s="21"/>
    </row>
    <row r="82" spans="2:18" x14ac:dyDescent="0.25">
      <c r="B82" s="2">
        <v>2</v>
      </c>
      <c r="C82" s="3">
        <v>-0.73</v>
      </c>
      <c r="E82" s="19">
        <f>(C81+C82)/2</f>
        <v>-0.92999999999999994</v>
      </c>
      <c r="F82" s="16">
        <f>B82-B81</f>
        <v>2</v>
      </c>
      <c r="G82" s="19">
        <f>E82*F82</f>
        <v>-1.8599999999999999</v>
      </c>
      <c r="H82" s="16"/>
      <c r="I82" s="2">
        <v>2</v>
      </c>
      <c r="J82" s="3">
        <v>-0.73</v>
      </c>
      <c r="K82" s="19">
        <f t="shared" ref="K82:K88" si="32">AVERAGE(J81,J82)</f>
        <v>-0.92999999999999994</v>
      </c>
      <c r="L82" s="16">
        <f t="shared" ref="L82:L88" si="33">I82-I81</f>
        <v>2</v>
      </c>
      <c r="M82" s="19">
        <f t="shared" ref="M82:M92" si="34">L82*K82</f>
        <v>-1.8599999999999999</v>
      </c>
      <c r="N82" s="20"/>
      <c r="O82" s="20"/>
      <c r="P82" s="20"/>
      <c r="Q82" s="22"/>
      <c r="R82" s="21"/>
    </row>
    <row r="83" spans="2:18" x14ac:dyDescent="0.25">
      <c r="B83" s="2">
        <v>5</v>
      </c>
      <c r="C83" s="3">
        <v>-0.43</v>
      </c>
      <c r="D83" s="3"/>
      <c r="E83" s="19">
        <f t="shared" ref="E83:E94" si="35">(C82+C83)/2</f>
        <v>-0.57999999999999996</v>
      </c>
      <c r="F83" s="16">
        <f t="shared" ref="F83:F94" si="36">B83-B82</f>
        <v>3</v>
      </c>
      <c r="G83" s="19">
        <f t="shared" ref="G83:G94" si="37">E83*F83</f>
        <v>-1.7399999999999998</v>
      </c>
      <c r="H83" s="16"/>
      <c r="I83" s="2">
        <v>5</v>
      </c>
      <c r="J83" s="3">
        <v>-0.43</v>
      </c>
      <c r="K83" s="19">
        <f t="shared" si="32"/>
        <v>-0.57999999999999996</v>
      </c>
      <c r="L83" s="16">
        <f t="shared" si="33"/>
        <v>3</v>
      </c>
      <c r="M83" s="19">
        <f t="shared" si="34"/>
        <v>-1.7399999999999998</v>
      </c>
      <c r="N83" s="20"/>
      <c r="O83" s="20"/>
      <c r="P83" s="20"/>
      <c r="Q83" s="22"/>
      <c r="R83" s="21"/>
    </row>
    <row r="84" spans="2:18" x14ac:dyDescent="0.25">
      <c r="B84" s="2">
        <v>6</v>
      </c>
      <c r="C84" s="3">
        <v>0.39500000000000002</v>
      </c>
      <c r="D84" s="3"/>
      <c r="E84" s="19">
        <f t="shared" si="35"/>
        <v>-1.7499999999999988E-2</v>
      </c>
      <c r="F84" s="16">
        <f t="shared" si="36"/>
        <v>1</v>
      </c>
      <c r="G84" s="19">
        <f t="shared" si="37"/>
        <v>-1.7499999999999988E-2</v>
      </c>
      <c r="H84" s="16"/>
      <c r="I84" s="2">
        <v>6</v>
      </c>
      <c r="J84" s="3">
        <v>0.39500000000000002</v>
      </c>
      <c r="K84" s="19">
        <f t="shared" si="32"/>
        <v>-1.7499999999999988E-2</v>
      </c>
      <c r="L84" s="16">
        <f t="shared" si="33"/>
        <v>1</v>
      </c>
      <c r="M84" s="19">
        <f t="shared" si="34"/>
        <v>-1.7499999999999988E-2</v>
      </c>
      <c r="N84" s="20"/>
      <c r="O84" s="20"/>
      <c r="P84" s="20"/>
      <c r="Q84" s="22"/>
      <c r="R84" s="21"/>
    </row>
    <row r="85" spans="2:18" x14ac:dyDescent="0.25">
      <c r="B85" s="2">
        <v>8</v>
      </c>
      <c r="C85" s="3">
        <v>0.40400000000000003</v>
      </c>
      <c r="D85" s="3" t="s">
        <v>17</v>
      </c>
      <c r="E85" s="19">
        <f t="shared" si="35"/>
        <v>0.39950000000000002</v>
      </c>
      <c r="F85" s="16">
        <f t="shared" si="36"/>
        <v>2</v>
      </c>
      <c r="G85" s="19">
        <f t="shared" si="37"/>
        <v>0.79900000000000004</v>
      </c>
      <c r="H85" s="16"/>
      <c r="I85" s="2">
        <v>6.5</v>
      </c>
      <c r="J85" s="3">
        <v>0.40400000000000003</v>
      </c>
      <c r="K85" s="19">
        <f t="shared" si="32"/>
        <v>0.39950000000000002</v>
      </c>
      <c r="L85" s="16">
        <f t="shared" si="33"/>
        <v>0.5</v>
      </c>
      <c r="M85" s="19">
        <f t="shared" si="34"/>
        <v>0.19975000000000001</v>
      </c>
      <c r="N85" s="20"/>
      <c r="O85" s="20"/>
      <c r="P85" s="20"/>
      <c r="Q85" s="22"/>
      <c r="R85" s="21"/>
    </row>
    <row r="86" spans="2:18" x14ac:dyDescent="0.25">
      <c r="B86" s="2">
        <v>9</v>
      </c>
      <c r="C86" s="3">
        <v>-0.14499999999999999</v>
      </c>
      <c r="D86" s="3"/>
      <c r="E86" s="19">
        <f t="shared" si="35"/>
        <v>0.1295</v>
      </c>
      <c r="F86" s="16">
        <f t="shared" si="36"/>
        <v>1</v>
      </c>
      <c r="G86" s="19">
        <f t="shared" si="37"/>
        <v>0.1295</v>
      </c>
      <c r="H86" s="16"/>
      <c r="I86" s="81">
        <f>I85+(J85-J86)*1.5</f>
        <v>9.3559999999999999</v>
      </c>
      <c r="J86" s="82">
        <v>-1.5</v>
      </c>
      <c r="K86" s="19">
        <f t="shared" si="32"/>
        <v>-0.54800000000000004</v>
      </c>
      <c r="L86" s="16">
        <f t="shared" si="33"/>
        <v>2.8559999999999999</v>
      </c>
      <c r="M86" s="19">
        <f t="shared" si="34"/>
        <v>-1.565088</v>
      </c>
      <c r="N86" s="20"/>
      <c r="O86" s="20"/>
      <c r="P86" s="20"/>
      <c r="Q86" s="22"/>
      <c r="R86" s="21"/>
    </row>
    <row r="87" spans="2:18" x14ac:dyDescent="0.25">
      <c r="B87" s="2">
        <v>10</v>
      </c>
      <c r="C87" s="3">
        <v>-0.39100000000000001</v>
      </c>
      <c r="E87" s="19">
        <f t="shared" si="35"/>
        <v>-0.26800000000000002</v>
      </c>
      <c r="F87" s="16">
        <f t="shared" si="36"/>
        <v>1</v>
      </c>
      <c r="G87" s="19">
        <f t="shared" si="37"/>
        <v>-0.26800000000000002</v>
      </c>
      <c r="H87" s="16"/>
      <c r="I87" s="86">
        <f>I86+1.5</f>
        <v>10.856</v>
      </c>
      <c r="J87" s="87">
        <f>J86</f>
        <v>-1.5</v>
      </c>
      <c r="K87" s="19">
        <f t="shared" si="32"/>
        <v>-1.5</v>
      </c>
      <c r="L87" s="16">
        <f t="shared" si="33"/>
        <v>1.5</v>
      </c>
      <c r="M87" s="19">
        <f t="shared" si="34"/>
        <v>-2.25</v>
      </c>
      <c r="N87" s="20"/>
      <c r="O87" s="20"/>
      <c r="P87" s="20"/>
      <c r="Q87" s="22"/>
      <c r="R87" s="21"/>
    </row>
    <row r="88" spans="2:18" x14ac:dyDescent="0.25">
      <c r="B88" s="2">
        <v>11</v>
      </c>
      <c r="C88" s="3">
        <v>-0.58199999999999996</v>
      </c>
      <c r="D88" s="3"/>
      <c r="E88" s="19">
        <f t="shared" si="35"/>
        <v>-0.48649999999999999</v>
      </c>
      <c r="F88" s="16">
        <f t="shared" si="36"/>
        <v>1</v>
      </c>
      <c r="G88" s="19">
        <f t="shared" si="37"/>
        <v>-0.48649999999999999</v>
      </c>
      <c r="H88" s="16"/>
      <c r="I88" s="81">
        <f>I87+1.5</f>
        <v>12.356</v>
      </c>
      <c r="J88" s="82">
        <f>J86</f>
        <v>-1.5</v>
      </c>
      <c r="K88" s="19">
        <f t="shared" si="32"/>
        <v>-1.5</v>
      </c>
      <c r="L88" s="16">
        <f t="shared" si="33"/>
        <v>1.5</v>
      </c>
      <c r="M88" s="19">
        <f t="shared" si="34"/>
        <v>-2.25</v>
      </c>
      <c r="N88" s="20"/>
      <c r="O88" s="20"/>
      <c r="P88" s="20"/>
      <c r="Q88" s="22"/>
      <c r="R88" s="21"/>
    </row>
    <row r="89" spans="2:18" x14ac:dyDescent="0.25">
      <c r="B89" s="2">
        <v>12</v>
      </c>
      <c r="C89" s="3">
        <v>-0.62</v>
      </c>
      <c r="D89" s="3" t="s">
        <v>18</v>
      </c>
      <c r="E89" s="19">
        <f t="shared" si="35"/>
        <v>-0.60099999999999998</v>
      </c>
      <c r="F89" s="16">
        <f t="shared" si="36"/>
        <v>1</v>
      </c>
      <c r="G89" s="19">
        <f t="shared" si="37"/>
        <v>-0.60099999999999998</v>
      </c>
      <c r="H89" s="16"/>
      <c r="I89" s="81">
        <f>I88+(J89-J88)*1.5</f>
        <v>14.081</v>
      </c>
      <c r="J89" s="85">
        <v>-0.35</v>
      </c>
      <c r="K89" s="19">
        <f>AVERAGE(J88,J89)</f>
        <v>-0.92500000000000004</v>
      </c>
      <c r="L89" s="16">
        <f>I89-I88</f>
        <v>1.7249999999999996</v>
      </c>
      <c r="M89" s="19">
        <f t="shared" si="34"/>
        <v>-1.5956249999999998</v>
      </c>
      <c r="N89" s="24"/>
      <c r="O89" s="24"/>
      <c r="P89" s="24"/>
      <c r="Q89" s="22"/>
      <c r="R89" s="21"/>
    </row>
    <row r="90" spans="2:18" x14ac:dyDescent="0.25">
      <c r="B90" s="2">
        <v>13</v>
      </c>
      <c r="C90" s="3">
        <v>-0.58099999999999996</v>
      </c>
      <c r="D90" s="3"/>
      <c r="E90" s="19">
        <f t="shared" si="35"/>
        <v>-0.60050000000000003</v>
      </c>
      <c r="F90" s="16">
        <f t="shared" si="36"/>
        <v>1</v>
      </c>
      <c r="G90" s="19">
        <f t="shared" si="37"/>
        <v>-0.60050000000000003</v>
      </c>
      <c r="H90" s="16"/>
      <c r="I90" s="2">
        <v>15</v>
      </c>
      <c r="J90" s="3">
        <v>-0.14000000000000001</v>
      </c>
      <c r="K90" s="19">
        <f t="shared" ref="K90:K92" si="38">AVERAGE(J89,J90)</f>
        <v>-0.245</v>
      </c>
      <c r="L90" s="16">
        <f t="shared" ref="L90:L92" si="39">I90-I89</f>
        <v>0.91900000000000048</v>
      </c>
      <c r="M90" s="19">
        <f t="shared" si="34"/>
        <v>-0.22515500000000011</v>
      </c>
      <c r="N90" s="20"/>
      <c r="O90" s="20"/>
      <c r="P90" s="20"/>
      <c r="Q90" s="22"/>
      <c r="R90" s="21"/>
    </row>
    <row r="91" spans="2:18" x14ac:dyDescent="0.25">
      <c r="B91" s="2">
        <v>14</v>
      </c>
      <c r="C91" s="3">
        <v>-0.39200000000000002</v>
      </c>
      <c r="D91" s="3"/>
      <c r="E91" s="19">
        <f t="shared" si="35"/>
        <v>-0.48649999999999999</v>
      </c>
      <c r="F91" s="16">
        <f t="shared" si="36"/>
        <v>1</v>
      </c>
      <c r="G91" s="19">
        <f t="shared" si="37"/>
        <v>-0.48649999999999999</v>
      </c>
      <c r="H91" s="1"/>
      <c r="I91" s="2">
        <v>16</v>
      </c>
      <c r="J91" s="3">
        <v>1.88</v>
      </c>
      <c r="K91" s="19">
        <f t="shared" si="38"/>
        <v>0.86999999999999988</v>
      </c>
      <c r="L91" s="16">
        <f t="shared" si="39"/>
        <v>1</v>
      </c>
      <c r="M91" s="19">
        <f t="shared" si="34"/>
        <v>0.86999999999999988</v>
      </c>
      <c r="N91" s="24"/>
      <c r="O91" s="24"/>
      <c r="P91" s="24"/>
      <c r="Q91" s="22"/>
      <c r="R91" s="21"/>
    </row>
    <row r="92" spans="2:18" x14ac:dyDescent="0.25">
      <c r="B92" s="2">
        <v>15</v>
      </c>
      <c r="C92" s="3">
        <v>-0.14000000000000001</v>
      </c>
      <c r="E92" s="19">
        <f t="shared" si="35"/>
        <v>-0.26600000000000001</v>
      </c>
      <c r="F92" s="16">
        <f t="shared" si="36"/>
        <v>1</v>
      </c>
      <c r="G92" s="19">
        <f t="shared" si="37"/>
        <v>-0.26600000000000001</v>
      </c>
      <c r="H92" s="1"/>
      <c r="I92" s="2">
        <v>19</v>
      </c>
      <c r="J92" s="3">
        <v>1.8720000000000001</v>
      </c>
      <c r="K92" s="19">
        <f t="shared" si="38"/>
        <v>1.8759999999999999</v>
      </c>
      <c r="L92" s="16">
        <f t="shared" si="39"/>
        <v>3</v>
      </c>
      <c r="M92" s="19">
        <f t="shared" si="34"/>
        <v>5.6280000000000001</v>
      </c>
      <c r="N92" s="24"/>
      <c r="O92" s="24"/>
      <c r="P92" s="24"/>
      <c r="Q92" s="22"/>
      <c r="R92" s="21"/>
    </row>
    <row r="93" spans="2:18" x14ac:dyDescent="0.25">
      <c r="B93" s="2">
        <v>16</v>
      </c>
      <c r="C93" s="3">
        <v>1.88</v>
      </c>
      <c r="D93" s="3" t="s">
        <v>19</v>
      </c>
      <c r="E93" s="19">
        <f t="shared" si="35"/>
        <v>0.86999999999999988</v>
      </c>
      <c r="F93" s="16">
        <f t="shared" si="36"/>
        <v>1</v>
      </c>
      <c r="G93" s="19">
        <f t="shared" si="37"/>
        <v>0.86999999999999988</v>
      </c>
      <c r="H93" s="1"/>
      <c r="I93" s="2"/>
      <c r="J93" s="3"/>
      <c r="K93" s="19"/>
      <c r="L93" s="16"/>
      <c r="M93" s="19"/>
      <c r="N93" s="20"/>
      <c r="O93" s="20"/>
      <c r="P93" s="20"/>
      <c r="R93" s="21"/>
    </row>
    <row r="94" spans="2:18" x14ac:dyDescent="0.25">
      <c r="B94" s="2">
        <v>19</v>
      </c>
      <c r="C94" s="3">
        <v>1.8720000000000001</v>
      </c>
      <c r="D94" s="3" t="s">
        <v>36</v>
      </c>
      <c r="E94" s="19">
        <f t="shared" si="35"/>
        <v>1.8759999999999999</v>
      </c>
      <c r="F94" s="16">
        <f t="shared" si="36"/>
        <v>3</v>
      </c>
      <c r="G94" s="19">
        <f t="shared" si="37"/>
        <v>5.6280000000000001</v>
      </c>
      <c r="H94" s="1"/>
      <c r="I94" s="2"/>
      <c r="J94" s="28"/>
      <c r="K94" s="19"/>
      <c r="L94" s="16"/>
      <c r="M94" s="19"/>
      <c r="N94" s="20"/>
      <c r="O94" s="20"/>
      <c r="P94" s="20"/>
      <c r="R94" s="21"/>
    </row>
    <row r="95" spans="2:18" ht="15" x14ac:dyDescent="0.25">
      <c r="B95" s="1" t="s">
        <v>7</v>
      </c>
      <c r="C95" s="1"/>
      <c r="D95" s="152">
        <v>0.5</v>
      </c>
      <c r="E95" s="152"/>
      <c r="J95" s="13"/>
      <c r="K95" s="13"/>
      <c r="L95" s="13"/>
      <c r="M95" s="13"/>
      <c r="N95" s="14"/>
      <c r="O95" s="14"/>
      <c r="P95" s="14"/>
    </row>
    <row r="96" spans="2:18" x14ac:dyDescent="0.25">
      <c r="B96" s="2">
        <v>0</v>
      </c>
      <c r="C96" s="3">
        <v>1.702</v>
      </c>
      <c r="D96" s="3" t="s">
        <v>20</v>
      </c>
      <c r="E96" s="16"/>
      <c r="F96" s="16"/>
      <c r="G96" s="16"/>
      <c r="H96" s="16"/>
      <c r="I96" s="17"/>
      <c r="J96" s="18"/>
      <c r="K96" s="19"/>
      <c r="L96" s="16"/>
      <c r="M96" s="19"/>
      <c r="N96" s="20"/>
      <c r="O96" s="20"/>
      <c r="P96" s="20"/>
      <c r="R96" s="21"/>
    </row>
    <row r="97" spans="2:18" x14ac:dyDescent="0.25">
      <c r="B97" s="2">
        <v>4</v>
      </c>
      <c r="C97" s="3">
        <v>1.6930000000000001</v>
      </c>
      <c r="D97" s="3" t="s">
        <v>17</v>
      </c>
      <c r="E97" s="19">
        <f>(C96+C97)/2</f>
        <v>1.6975</v>
      </c>
      <c r="F97" s="16">
        <f>B97-B96</f>
        <v>4</v>
      </c>
      <c r="G97" s="19">
        <f>E97*F97</f>
        <v>6.79</v>
      </c>
      <c r="H97" s="16"/>
      <c r="I97" s="2"/>
      <c r="J97" s="2"/>
      <c r="K97" s="19"/>
      <c r="L97" s="16"/>
      <c r="M97" s="19"/>
      <c r="N97" s="20"/>
      <c r="O97" s="20"/>
      <c r="P97" s="20"/>
      <c r="Q97" s="22"/>
      <c r="R97" s="21"/>
    </row>
    <row r="98" spans="2:18" x14ac:dyDescent="0.25">
      <c r="B98" s="2">
        <v>6</v>
      </c>
      <c r="C98" s="3">
        <v>-7.0000000000000001E-3</v>
      </c>
      <c r="E98" s="19">
        <f t="shared" ref="E98:E110" si="40">(C97+C98)/2</f>
        <v>0.84300000000000008</v>
      </c>
      <c r="F98" s="16">
        <f t="shared" ref="F98:F110" si="41">B98-B97</f>
        <v>2</v>
      </c>
      <c r="G98" s="19">
        <f t="shared" ref="G98:G110" si="42">E98*F98</f>
        <v>1.6860000000000002</v>
      </c>
      <c r="H98" s="16"/>
      <c r="I98" s="2"/>
      <c r="J98" s="2"/>
      <c r="K98" s="19"/>
      <c r="L98" s="16"/>
      <c r="M98" s="19"/>
      <c r="N98" s="20"/>
      <c r="O98" s="20"/>
      <c r="P98" s="20"/>
      <c r="Q98" s="22"/>
      <c r="R98" s="21"/>
    </row>
    <row r="99" spans="2:18" x14ac:dyDescent="0.25">
      <c r="B99" s="2">
        <v>8</v>
      </c>
      <c r="C99" s="3">
        <v>-0.158</v>
      </c>
      <c r="D99" s="3"/>
      <c r="E99" s="19">
        <f t="shared" si="40"/>
        <v>-8.2500000000000004E-2</v>
      </c>
      <c r="F99" s="16">
        <f t="shared" si="41"/>
        <v>2</v>
      </c>
      <c r="G99" s="19">
        <f t="shared" si="42"/>
        <v>-0.16500000000000001</v>
      </c>
      <c r="H99" s="16"/>
      <c r="I99" s="2"/>
      <c r="J99" s="2"/>
      <c r="K99" s="19"/>
      <c r="L99" s="16"/>
      <c r="M99" s="19"/>
      <c r="N99" s="20"/>
      <c r="O99" s="20"/>
      <c r="P99" s="20"/>
      <c r="Q99" s="22"/>
      <c r="R99" s="21"/>
    </row>
    <row r="100" spans="2:18" x14ac:dyDescent="0.25">
      <c r="B100" s="2">
        <v>10</v>
      </c>
      <c r="C100" s="3">
        <v>-0.40699999999999997</v>
      </c>
      <c r="D100" s="3"/>
      <c r="E100" s="19">
        <f t="shared" si="40"/>
        <v>-0.28249999999999997</v>
      </c>
      <c r="F100" s="16">
        <f t="shared" si="41"/>
        <v>2</v>
      </c>
      <c r="G100" s="19">
        <f t="shared" si="42"/>
        <v>-0.56499999999999995</v>
      </c>
      <c r="H100" s="16"/>
      <c r="I100" s="2">
        <v>0</v>
      </c>
      <c r="J100" s="3">
        <v>1.702</v>
      </c>
      <c r="K100" s="19"/>
      <c r="L100" s="16"/>
      <c r="M100" s="19"/>
      <c r="N100" s="20"/>
      <c r="O100" s="20"/>
      <c r="P100" s="20"/>
      <c r="Q100" s="22"/>
      <c r="R100" s="21"/>
    </row>
    <row r="101" spans="2:18" x14ac:dyDescent="0.25">
      <c r="B101" s="2">
        <v>12</v>
      </c>
      <c r="C101" s="3">
        <v>-0.44800000000000001</v>
      </c>
      <c r="D101" s="3"/>
      <c r="E101" s="19">
        <f t="shared" si="40"/>
        <v>-0.42749999999999999</v>
      </c>
      <c r="F101" s="16">
        <f t="shared" si="41"/>
        <v>2</v>
      </c>
      <c r="G101" s="19">
        <f t="shared" si="42"/>
        <v>-0.85499999999999998</v>
      </c>
      <c r="H101" s="16"/>
      <c r="I101" s="2">
        <v>4</v>
      </c>
      <c r="J101" s="3">
        <v>1.6930000000000001</v>
      </c>
      <c r="K101" s="19">
        <f t="shared" ref="K101:K103" si="43">AVERAGE(J100,J101)</f>
        <v>1.6975</v>
      </c>
      <c r="L101" s="16">
        <f t="shared" ref="L101:L103" si="44">I101-I100</f>
        <v>4</v>
      </c>
      <c r="M101" s="19">
        <f t="shared" ref="M101:M110" si="45">L101*K101</f>
        <v>6.79</v>
      </c>
      <c r="N101" s="20"/>
      <c r="O101" s="20"/>
      <c r="P101" s="20"/>
      <c r="Q101" s="22"/>
      <c r="R101" s="21"/>
    </row>
    <row r="102" spans="2:18" x14ac:dyDescent="0.25">
      <c r="B102" s="2">
        <v>14</v>
      </c>
      <c r="C102" s="3">
        <v>-0.54800000000000004</v>
      </c>
      <c r="E102" s="19">
        <f t="shared" si="40"/>
        <v>-0.498</v>
      </c>
      <c r="F102" s="16">
        <f t="shared" si="41"/>
        <v>2</v>
      </c>
      <c r="G102" s="19">
        <f t="shared" si="42"/>
        <v>-0.996</v>
      </c>
      <c r="H102" s="16"/>
      <c r="I102" s="2">
        <v>6</v>
      </c>
      <c r="J102" s="3">
        <v>-7.0000000000000001E-3</v>
      </c>
      <c r="K102" s="19">
        <f t="shared" si="43"/>
        <v>0.84300000000000008</v>
      </c>
      <c r="L102" s="16">
        <f t="shared" si="44"/>
        <v>2</v>
      </c>
      <c r="M102" s="19">
        <f t="shared" si="45"/>
        <v>1.6860000000000002</v>
      </c>
      <c r="N102" s="20"/>
      <c r="O102" s="20"/>
      <c r="P102" s="20"/>
      <c r="Q102" s="22"/>
      <c r="R102" s="21"/>
    </row>
    <row r="103" spans="2:18" x14ac:dyDescent="0.25">
      <c r="B103" s="2">
        <v>17</v>
      </c>
      <c r="C103" s="3">
        <v>-0.59899999999999998</v>
      </c>
      <c r="D103" s="3" t="s">
        <v>18</v>
      </c>
      <c r="E103" s="19">
        <f t="shared" si="40"/>
        <v>-0.57350000000000001</v>
      </c>
      <c r="F103" s="16">
        <f t="shared" si="41"/>
        <v>3</v>
      </c>
      <c r="G103" s="19">
        <f t="shared" si="42"/>
        <v>-1.7204999999999999</v>
      </c>
      <c r="H103" s="16"/>
      <c r="I103" s="2">
        <v>8</v>
      </c>
      <c r="J103" s="3">
        <v>-0.158</v>
      </c>
      <c r="K103" s="19">
        <f t="shared" si="43"/>
        <v>-8.2500000000000004E-2</v>
      </c>
      <c r="L103" s="16">
        <f t="shared" si="44"/>
        <v>2</v>
      </c>
      <c r="M103" s="19">
        <f t="shared" si="45"/>
        <v>-0.16500000000000001</v>
      </c>
      <c r="N103" s="20"/>
      <c r="O103" s="20"/>
      <c r="P103" s="20"/>
      <c r="Q103" s="22"/>
      <c r="R103" s="21"/>
    </row>
    <row r="104" spans="2:18" x14ac:dyDescent="0.25">
      <c r="B104" s="2">
        <v>20</v>
      </c>
      <c r="C104" s="3">
        <v>-0.54900000000000004</v>
      </c>
      <c r="D104" s="3"/>
      <c r="E104" s="19">
        <f t="shared" si="40"/>
        <v>-0.57400000000000007</v>
      </c>
      <c r="F104" s="16">
        <f t="shared" si="41"/>
        <v>3</v>
      </c>
      <c r="G104" s="19">
        <f t="shared" si="42"/>
        <v>-1.7220000000000002</v>
      </c>
      <c r="H104" s="16"/>
      <c r="I104" s="2">
        <v>10</v>
      </c>
      <c r="J104" s="3">
        <v>-0.40699999999999997</v>
      </c>
      <c r="K104" s="19">
        <f>AVERAGE(J103,J104)</f>
        <v>-0.28249999999999997</v>
      </c>
      <c r="L104" s="16">
        <f>I104-I103</f>
        <v>2</v>
      </c>
      <c r="M104" s="19">
        <f t="shared" si="45"/>
        <v>-0.56499999999999995</v>
      </c>
      <c r="N104" s="24"/>
      <c r="O104" s="24"/>
      <c r="P104" s="24"/>
      <c r="Q104" s="22"/>
      <c r="R104" s="21"/>
    </row>
    <row r="105" spans="2:18" x14ac:dyDescent="0.25">
      <c r="B105" s="2">
        <v>22</v>
      </c>
      <c r="C105" s="3">
        <v>-0.44900000000000001</v>
      </c>
      <c r="D105" s="3"/>
      <c r="E105" s="19">
        <f t="shared" si="40"/>
        <v>-0.499</v>
      </c>
      <c r="F105" s="16">
        <f t="shared" si="41"/>
        <v>2</v>
      </c>
      <c r="G105" s="19">
        <f t="shared" si="42"/>
        <v>-0.998</v>
      </c>
      <c r="H105" s="16"/>
      <c r="I105" s="2">
        <v>12</v>
      </c>
      <c r="J105" s="3">
        <v>-0.44800000000000001</v>
      </c>
      <c r="K105" s="19">
        <f t="shared" ref="K105:K110" si="46">AVERAGE(J104,J105)</f>
        <v>-0.42749999999999999</v>
      </c>
      <c r="L105" s="16">
        <f t="shared" ref="L105:L110" si="47">I105-I104</f>
        <v>2</v>
      </c>
      <c r="M105" s="19">
        <f t="shared" si="45"/>
        <v>-0.85499999999999998</v>
      </c>
      <c r="N105" s="20"/>
      <c r="O105" s="20"/>
      <c r="P105" s="20"/>
      <c r="Q105" s="22"/>
      <c r="R105" s="21"/>
    </row>
    <row r="106" spans="2:18" x14ac:dyDescent="0.25">
      <c r="B106" s="2">
        <v>24</v>
      </c>
      <c r="C106" s="3">
        <v>-0.35799999999999998</v>
      </c>
      <c r="E106" s="19">
        <f t="shared" si="40"/>
        <v>-0.40349999999999997</v>
      </c>
      <c r="F106" s="16">
        <f t="shared" si="41"/>
        <v>2</v>
      </c>
      <c r="G106" s="19">
        <f t="shared" si="42"/>
        <v>-0.80699999999999994</v>
      </c>
      <c r="H106" s="1"/>
      <c r="I106" s="2">
        <v>14</v>
      </c>
      <c r="J106" s="3">
        <v>-0.54800000000000004</v>
      </c>
      <c r="K106" s="19">
        <f t="shared" si="46"/>
        <v>-0.498</v>
      </c>
      <c r="L106" s="16">
        <f t="shared" si="47"/>
        <v>2</v>
      </c>
      <c r="M106" s="19">
        <f t="shared" si="45"/>
        <v>-0.996</v>
      </c>
      <c r="N106" s="24"/>
      <c r="O106" s="24"/>
      <c r="P106" s="24"/>
      <c r="Q106" s="22"/>
      <c r="R106" s="21"/>
    </row>
    <row r="107" spans="2:18" x14ac:dyDescent="0.25">
      <c r="B107" s="2">
        <v>26</v>
      </c>
      <c r="C107" s="3">
        <v>-0.20699999999999999</v>
      </c>
      <c r="D107" s="3"/>
      <c r="E107" s="19">
        <f t="shared" si="40"/>
        <v>-0.28249999999999997</v>
      </c>
      <c r="F107" s="16">
        <f t="shared" si="41"/>
        <v>2</v>
      </c>
      <c r="G107" s="19">
        <f t="shared" si="42"/>
        <v>-0.56499999999999995</v>
      </c>
      <c r="H107" s="1"/>
      <c r="I107" s="81">
        <f>I106+(J106-J107)*1.5</f>
        <v>15.428000000000001</v>
      </c>
      <c r="J107" s="82">
        <v>-1.5</v>
      </c>
      <c r="K107" s="19">
        <f t="shared" si="46"/>
        <v>-1.024</v>
      </c>
      <c r="L107" s="16">
        <f t="shared" si="47"/>
        <v>1.4280000000000008</v>
      </c>
      <c r="M107" s="19">
        <f t="shared" si="45"/>
        <v>-1.4622720000000009</v>
      </c>
      <c r="N107" s="24"/>
      <c r="O107" s="24"/>
      <c r="P107" s="24"/>
      <c r="Q107" s="22"/>
      <c r="R107" s="21"/>
    </row>
    <row r="108" spans="2:18" x14ac:dyDescent="0.25">
      <c r="B108" s="2">
        <v>28</v>
      </c>
      <c r="C108" s="3">
        <v>-4.2000000000000003E-2</v>
      </c>
      <c r="D108" s="3"/>
      <c r="E108" s="19">
        <f t="shared" si="40"/>
        <v>-0.1245</v>
      </c>
      <c r="F108" s="16">
        <f t="shared" si="41"/>
        <v>2</v>
      </c>
      <c r="G108" s="19">
        <f t="shared" si="42"/>
        <v>-0.249</v>
      </c>
      <c r="H108" s="1"/>
      <c r="I108" s="86">
        <f>I107+1.5</f>
        <v>16.928000000000001</v>
      </c>
      <c r="J108" s="87">
        <f>J107</f>
        <v>-1.5</v>
      </c>
      <c r="K108" s="19">
        <f t="shared" si="46"/>
        <v>-1.5</v>
      </c>
      <c r="L108" s="16">
        <f t="shared" si="47"/>
        <v>1.5</v>
      </c>
      <c r="M108" s="19">
        <f t="shared" si="45"/>
        <v>-2.25</v>
      </c>
      <c r="N108" s="20"/>
      <c r="O108" s="20"/>
      <c r="P108" s="20"/>
      <c r="R108" s="21"/>
    </row>
    <row r="109" spans="2:18" x14ac:dyDescent="0.25">
      <c r="B109" s="2">
        <v>30</v>
      </c>
      <c r="C109" s="3">
        <v>0.63300000000000001</v>
      </c>
      <c r="D109" s="3" t="s">
        <v>19</v>
      </c>
      <c r="E109" s="19">
        <f t="shared" si="40"/>
        <v>0.29549999999999998</v>
      </c>
      <c r="F109" s="16">
        <f t="shared" si="41"/>
        <v>2</v>
      </c>
      <c r="G109" s="19">
        <f t="shared" si="42"/>
        <v>0.59099999999999997</v>
      </c>
      <c r="H109" s="1"/>
      <c r="I109" s="81">
        <f>I108+1.5</f>
        <v>18.428000000000001</v>
      </c>
      <c r="J109" s="82">
        <f>J107</f>
        <v>-1.5</v>
      </c>
      <c r="K109" s="19">
        <f t="shared" si="46"/>
        <v>-1.5</v>
      </c>
      <c r="L109" s="16">
        <f t="shared" si="47"/>
        <v>1.5</v>
      </c>
      <c r="M109" s="19">
        <f t="shared" si="45"/>
        <v>-2.25</v>
      </c>
      <c r="N109" s="20"/>
      <c r="O109" s="20"/>
      <c r="P109" s="20"/>
      <c r="R109" s="21"/>
    </row>
    <row r="110" spans="2:18" x14ac:dyDescent="0.25">
      <c r="B110" s="2">
        <v>33</v>
      </c>
      <c r="C110" s="3">
        <v>0.628</v>
      </c>
      <c r="D110" s="3" t="s">
        <v>36</v>
      </c>
      <c r="E110" s="19">
        <f t="shared" si="40"/>
        <v>0.63050000000000006</v>
      </c>
      <c r="F110" s="16">
        <f t="shared" si="41"/>
        <v>3</v>
      </c>
      <c r="G110" s="19">
        <f t="shared" si="42"/>
        <v>1.8915000000000002</v>
      </c>
      <c r="H110" s="1"/>
      <c r="I110" s="81">
        <f>I109+(J110-J109)*1.5</f>
        <v>19.928000000000001</v>
      </c>
      <c r="J110" s="85">
        <v>-0.5</v>
      </c>
      <c r="K110" s="19">
        <f t="shared" si="46"/>
        <v>-1</v>
      </c>
      <c r="L110" s="16">
        <f t="shared" si="47"/>
        <v>1.5</v>
      </c>
      <c r="M110" s="19">
        <f t="shared" si="45"/>
        <v>-1.5</v>
      </c>
      <c r="N110" s="20"/>
      <c r="O110" s="20"/>
      <c r="P110" s="20"/>
      <c r="R110" s="21"/>
    </row>
    <row r="111" spans="2:18" ht="15" x14ac:dyDescent="0.25">
      <c r="B111" s="1" t="s">
        <v>7</v>
      </c>
      <c r="C111" s="1"/>
      <c r="D111" s="152">
        <v>0.55000000000000004</v>
      </c>
      <c r="E111" s="152"/>
      <c r="J111" s="13"/>
      <c r="K111" s="13"/>
      <c r="L111" s="13"/>
      <c r="M111" s="13"/>
      <c r="N111" s="14"/>
      <c r="O111" s="14"/>
      <c r="P111" s="14"/>
    </row>
    <row r="112" spans="2:18" x14ac:dyDescent="0.25">
      <c r="B112" s="2">
        <v>0</v>
      </c>
      <c r="C112" s="3">
        <v>-0.70299999999999996</v>
      </c>
      <c r="D112" s="3" t="s">
        <v>33</v>
      </c>
      <c r="E112" s="16"/>
      <c r="F112" s="16"/>
      <c r="G112" s="16"/>
      <c r="H112" s="16"/>
      <c r="I112" s="2">
        <v>0</v>
      </c>
      <c r="J112" s="3">
        <v>-0.70299999999999996</v>
      </c>
      <c r="K112" s="19"/>
      <c r="L112" s="16"/>
      <c r="M112" s="19"/>
      <c r="N112" s="20"/>
      <c r="O112" s="20"/>
      <c r="P112" s="20"/>
      <c r="R112" s="21"/>
    </row>
    <row r="113" spans="2:18" x14ac:dyDescent="0.25">
      <c r="B113" s="2">
        <v>2</v>
      </c>
      <c r="C113" s="3">
        <v>-0.39700000000000002</v>
      </c>
      <c r="D113" s="3"/>
      <c r="E113" s="19">
        <f>(C112+C113)/2</f>
        <v>-0.55000000000000004</v>
      </c>
      <c r="F113" s="16">
        <f>B113-B112</f>
        <v>2</v>
      </c>
      <c r="G113" s="19">
        <f>E113*F113</f>
        <v>-1.1000000000000001</v>
      </c>
      <c r="H113" s="16"/>
      <c r="I113" s="2">
        <v>2</v>
      </c>
      <c r="J113" s="3">
        <v>-0.39700000000000002</v>
      </c>
      <c r="K113" s="19">
        <f t="shared" ref="K113:K119" si="48">AVERAGE(J112,J113)</f>
        <v>-0.55000000000000004</v>
      </c>
      <c r="L113" s="16">
        <f t="shared" ref="L113:L119" si="49">I113-I112</f>
        <v>2</v>
      </c>
      <c r="M113" s="19">
        <f t="shared" ref="M113:M124" si="50">L113*K113</f>
        <v>-1.1000000000000001</v>
      </c>
      <c r="N113" s="20"/>
      <c r="O113" s="20"/>
      <c r="P113" s="20"/>
      <c r="Q113" s="22"/>
      <c r="R113" s="21"/>
    </row>
    <row r="114" spans="2:18" x14ac:dyDescent="0.25">
      <c r="B114" s="2">
        <v>3</v>
      </c>
      <c r="C114" s="3">
        <v>0.38500000000000001</v>
      </c>
      <c r="E114" s="19">
        <f t="shared" ref="E114:E127" si="51">(C113+C114)/2</f>
        <v>-6.0000000000000053E-3</v>
      </c>
      <c r="F114" s="16">
        <f t="shared" ref="F114:F127" si="52">B114-B113</f>
        <v>1</v>
      </c>
      <c r="G114" s="19">
        <f t="shared" ref="G114:G127" si="53">E114*F114</f>
        <v>-6.0000000000000053E-3</v>
      </c>
      <c r="H114" s="16"/>
      <c r="I114" s="2">
        <v>3</v>
      </c>
      <c r="J114" s="3">
        <v>0.38500000000000001</v>
      </c>
      <c r="K114" s="19">
        <f t="shared" si="48"/>
        <v>-6.0000000000000053E-3</v>
      </c>
      <c r="L114" s="16">
        <f t="shared" si="49"/>
        <v>1</v>
      </c>
      <c r="M114" s="19">
        <f t="shared" si="50"/>
        <v>-6.0000000000000053E-3</v>
      </c>
      <c r="N114" s="20"/>
      <c r="O114" s="20"/>
      <c r="P114" s="20"/>
      <c r="Q114" s="22"/>
      <c r="R114" s="21"/>
    </row>
    <row r="115" spans="2:18" x14ac:dyDescent="0.25">
      <c r="B115" s="2">
        <v>4</v>
      </c>
      <c r="C115" s="3">
        <v>1.8680000000000001</v>
      </c>
      <c r="D115" s="3"/>
      <c r="E115" s="19">
        <f t="shared" si="51"/>
        <v>1.1265000000000001</v>
      </c>
      <c r="F115" s="16">
        <f t="shared" si="52"/>
        <v>1</v>
      </c>
      <c r="G115" s="19">
        <f t="shared" si="53"/>
        <v>1.1265000000000001</v>
      </c>
      <c r="H115" s="16"/>
      <c r="I115" s="2">
        <v>4</v>
      </c>
      <c r="J115" s="3">
        <v>1.8680000000000001</v>
      </c>
      <c r="K115" s="19">
        <f t="shared" si="48"/>
        <v>1.1265000000000001</v>
      </c>
      <c r="L115" s="16">
        <f t="shared" si="49"/>
        <v>1</v>
      </c>
      <c r="M115" s="19">
        <f t="shared" si="50"/>
        <v>1.1265000000000001</v>
      </c>
      <c r="N115" s="20"/>
      <c r="O115" s="20"/>
      <c r="P115" s="20"/>
      <c r="Q115" s="22"/>
      <c r="R115" s="21"/>
    </row>
    <row r="116" spans="2:18" x14ac:dyDescent="0.25">
      <c r="B116" s="2">
        <v>5</v>
      </c>
      <c r="C116" s="3">
        <v>1.873</v>
      </c>
      <c r="D116" s="3" t="s">
        <v>17</v>
      </c>
      <c r="E116" s="19">
        <f t="shared" si="51"/>
        <v>1.8705000000000001</v>
      </c>
      <c r="F116" s="16">
        <f t="shared" si="52"/>
        <v>1</v>
      </c>
      <c r="G116" s="19">
        <f t="shared" si="53"/>
        <v>1.8705000000000001</v>
      </c>
      <c r="H116" s="16"/>
      <c r="I116" s="2">
        <v>5</v>
      </c>
      <c r="J116" s="3">
        <v>1.873</v>
      </c>
      <c r="K116" s="19">
        <f t="shared" si="48"/>
        <v>1.8705000000000001</v>
      </c>
      <c r="L116" s="16">
        <f t="shared" si="49"/>
        <v>1</v>
      </c>
      <c r="M116" s="19">
        <f t="shared" si="50"/>
        <v>1.8705000000000001</v>
      </c>
      <c r="N116" s="20"/>
      <c r="O116" s="20"/>
      <c r="P116" s="20"/>
      <c r="Q116" s="22"/>
      <c r="R116" s="21"/>
    </row>
    <row r="117" spans="2:18" x14ac:dyDescent="0.25">
      <c r="B117" s="2">
        <v>6</v>
      </c>
      <c r="C117" s="3">
        <v>0.14199999999999999</v>
      </c>
      <c r="D117" s="3"/>
      <c r="E117" s="19">
        <f t="shared" si="51"/>
        <v>1.0075000000000001</v>
      </c>
      <c r="F117" s="16">
        <f t="shared" si="52"/>
        <v>1</v>
      </c>
      <c r="G117" s="19">
        <f t="shared" si="53"/>
        <v>1.0075000000000001</v>
      </c>
      <c r="H117" s="16"/>
      <c r="I117" s="2">
        <v>6</v>
      </c>
      <c r="J117" s="3">
        <v>0.14199999999999999</v>
      </c>
      <c r="K117" s="19">
        <f t="shared" si="48"/>
        <v>1.0075000000000001</v>
      </c>
      <c r="L117" s="16">
        <f t="shared" si="49"/>
        <v>1</v>
      </c>
      <c r="M117" s="19">
        <f t="shared" si="50"/>
        <v>1.0075000000000001</v>
      </c>
      <c r="N117" s="20"/>
      <c r="O117" s="20"/>
      <c r="P117" s="20"/>
      <c r="Q117" s="22"/>
      <c r="R117" s="21"/>
    </row>
    <row r="118" spans="2:18" x14ac:dyDescent="0.25">
      <c r="B118" s="2">
        <v>7</v>
      </c>
      <c r="C118" s="3">
        <v>-0.112</v>
      </c>
      <c r="E118" s="19">
        <f t="shared" si="51"/>
        <v>1.4999999999999993E-2</v>
      </c>
      <c r="F118" s="16">
        <f t="shared" si="52"/>
        <v>1</v>
      </c>
      <c r="G118" s="19">
        <f t="shared" si="53"/>
        <v>1.4999999999999993E-2</v>
      </c>
      <c r="H118" s="16"/>
      <c r="I118" s="81">
        <f>I117+(J117-J118)*1.5</f>
        <v>8.463000000000001</v>
      </c>
      <c r="J118" s="82">
        <v>-1.5</v>
      </c>
      <c r="K118" s="19">
        <f t="shared" si="48"/>
        <v>-0.67900000000000005</v>
      </c>
      <c r="L118" s="16">
        <f t="shared" si="49"/>
        <v>2.463000000000001</v>
      </c>
      <c r="M118" s="19">
        <f t="shared" si="50"/>
        <v>-1.6723770000000007</v>
      </c>
      <c r="N118" s="20"/>
      <c r="O118" s="20"/>
      <c r="P118" s="20"/>
      <c r="Q118" s="22"/>
      <c r="R118" s="21"/>
    </row>
    <row r="119" spans="2:18" x14ac:dyDescent="0.25">
      <c r="B119" s="2">
        <v>8</v>
      </c>
      <c r="C119" s="3">
        <v>-0.307</v>
      </c>
      <c r="D119" s="3"/>
      <c r="E119" s="19">
        <f t="shared" si="51"/>
        <v>-0.20949999999999999</v>
      </c>
      <c r="F119" s="16">
        <f t="shared" si="52"/>
        <v>1</v>
      </c>
      <c r="G119" s="19">
        <f t="shared" si="53"/>
        <v>-0.20949999999999999</v>
      </c>
      <c r="H119" s="16"/>
      <c r="I119" s="86">
        <f>I118+1.5</f>
        <v>9.963000000000001</v>
      </c>
      <c r="J119" s="87">
        <f>J118</f>
        <v>-1.5</v>
      </c>
      <c r="K119" s="19">
        <f t="shared" si="48"/>
        <v>-1.5</v>
      </c>
      <c r="L119" s="16">
        <f t="shared" si="49"/>
        <v>1.5</v>
      </c>
      <c r="M119" s="19">
        <f t="shared" si="50"/>
        <v>-2.25</v>
      </c>
      <c r="N119" s="20"/>
      <c r="O119" s="20"/>
      <c r="P119" s="20"/>
      <c r="Q119" s="22"/>
      <c r="R119" s="21"/>
    </row>
    <row r="120" spans="2:18" x14ac:dyDescent="0.25">
      <c r="B120" s="2">
        <v>9</v>
      </c>
      <c r="C120" s="3">
        <v>-0.44800000000000001</v>
      </c>
      <c r="D120" s="3"/>
      <c r="E120" s="19">
        <f t="shared" si="51"/>
        <v>-0.3775</v>
      </c>
      <c r="F120" s="16">
        <f t="shared" si="52"/>
        <v>1</v>
      </c>
      <c r="G120" s="19">
        <f t="shared" si="53"/>
        <v>-0.3775</v>
      </c>
      <c r="H120" s="16"/>
      <c r="I120" s="81">
        <f>I119+1.5</f>
        <v>11.463000000000001</v>
      </c>
      <c r="J120" s="82">
        <f>J118</f>
        <v>-1.5</v>
      </c>
      <c r="K120" s="19">
        <f>AVERAGE(J119,J120)</f>
        <v>-1.5</v>
      </c>
      <c r="L120" s="16">
        <f>I120-I119</f>
        <v>1.5</v>
      </c>
      <c r="M120" s="19">
        <f t="shared" si="50"/>
        <v>-2.25</v>
      </c>
      <c r="N120" s="24"/>
      <c r="O120" s="24"/>
      <c r="P120" s="24"/>
      <c r="Q120" s="22"/>
      <c r="R120" s="21"/>
    </row>
    <row r="121" spans="2:18" x14ac:dyDescent="0.25">
      <c r="B121" s="2">
        <v>10</v>
      </c>
      <c r="C121" s="3">
        <v>-0.497</v>
      </c>
      <c r="D121" s="3" t="s">
        <v>18</v>
      </c>
      <c r="E121" s="19">
        <f t="shared" si="51"/>
        <v>-0.47250000000000003</v>
      </c>
      <c r="F121" s="16">
        <f t="shared" si="52"/>
        <v>1</v>
      </c>
      <c r="G121" s="19">
        <f t="shared" si="53"/>
        <v>-0.47250000000000003</v>
      </c>
      <c r="H121" s="16"/>
      <c r="I121" s="81">
        <f>I120+(J121-J120)*1.5</f>
        <v>13.863000000000001</v>
      </c>
      <c r="J121" s="85">
        <v>0.1</v>
      </c>
      <c r="K121" s="19">
        <f t="shared" ref="K121:K124" si="54">AVERAGE(J120,J121)</f>
        <v>-0.7</v>
      </c>
      <c r="L121" s="16">
        <f t="shared" ref="L121:L124" si="55">I121-I120</f>
        <v>2.4000000000000004</v>
      </c>
      <c r="M121" s="19">
        <f t="shared" si="50"/>
        <v>-1.6800000000000002</v>
      </c>
      <c r="N121" s="20"/>
      <c r="O121" s="20"/>
      <c r="P121" s="20"/>
      <c r="Q121" s="22"/>
      <c r="R121" s="21"/>
    </row>
    <row r="122" spans="2:18" x14ac:dyDescent="0.25">
      <c r="B122" s="2">
        <v>11</v>
      </c>
      <c r="C122" s="3">
        <v>-0.44900000000000001</v>
      </c>
      <c r="E122" s="19">
        <f t="shared" si="51"/>
        <v>-0.47299999999999998</v>
      </c>
      <c r="F122" s="16">
        <f t="shared" si="52"/>
        <v>1</v>
      </c>
      <c r="G122" s="19">
        <f t="shared" si="53"/>
        <v>-0.47299999999999998</v>
      </c>
      <c r="H122" s="1"/>
      <c r="I122" s="2">
        <v>14</v>
      </c>
      <c r="J122" s="3">
        <v>0.188</v>
      </c>
      <c r="K122" s="19">
        <f t="shared" si="54"/>
        <v>0.14400000000000002</v>
      </c>
      <c r="L122" s="16">
        <f t="shared" si="55"/>
        <v>0.13699999999999868</v>
      </c>
      <c r="M122" s="19">
        <f t="shared" si="50"/>
        <v>1.9727999999999812E-2</v>
      </c>
      <c r="N122" s="24"/>
      <c r="O122" s="24"/>
      <c r="P122" s="24"/>
      <c r="Q122" s="22"/>
      <c r="R122" s="21"/>
    </row>
    <row r="123" spans="2:18" x14ac:dyDescent="0.25">
      <c r="B123" s="2">
        <v>12</v>
      </c>
      <c r="C123" s="3">
        <v>-0.28699999999999998</v>
      </c>
      <c r="D123" s="3"/>
      <c r="E123" s="19">
        <f t="shared" si="51"/>
        <v>-0.36799999999999999</v>
      </c>
      <c r="F123" s="16">
        <f t="shared" si="52"/>
        <v>1</v>
      </c>
      <c r="G123" s="19">
        <f t="shared" si="53"/>
        <v>-0.36799999999999999</v>
      </c>
      <c r="H123" s="1"/>
      <c r="I123" s="2">
        <v>15</v>
      </c>
      <c r="J123" s="3">
        <v>1.8180000000000001</v>
      </c>
      <c r="K123" s="19">
        <f t="shared" si="54"/>
        <v>1.0030000000000001</v>
      </c>
      <c r="L123" s="16">
        <f t="shared" si="55"/>
        <v>1</v>
      </c>
      <c r="M123" s="19">
        <f t="shared" si="50"/>
        <v>1.0030000000000001</v>
      </c>
      <c r="N123" s="24"/>
      <c r="O123" s="24"/>
      <c r="P123" s="24"/>
      <c r="Q123" s="22"/>
      <c r="R123" s="21"/>
    </row>
    <row r="124" spans="2:18" x14ac:dyDescent="0.25">
      <c r="B124" s="2">
        <v>13</v>
      </c>
      <c r="C124" s="3">
        <v>-5.8000000000000003E-2</v>
      </c>
      <c r="D124" s="3"/>
      <c r="E124" s="19">
        <f t="shared" si="51"/>
        <v>-0.17249999999999999</v>
      </c>
      <c r="F124" s="16">
        <f t="shared" si="52"/>
        <v>1</v>
      </c>
      <c r="G124" s="19">
        <f t="shared" si="53"/>
        <v>-0.17249999999999999</v>
      </c>
      <c r="H124" s="1"/>
      <c r="I124" s="17">
        <v>18</v>
      </c>
      <c r="J124" s="44">
        <v>1.8149999999999999</v>
      </c>
      <c r="K124" s="19">
        <f t="shared" si="54"/>
        <v>1.8165</v>
      </c>
      <c r="L124" s="16">
        <f t="shared" si="55"/>
        <v>3</v>
      </c>
      <c r="M124" s="19">
        <f t="shared" si="50"/>
        <v>5.4495000000000005</v>
      </c>
      <c r="N124" s="20"/>
      <c r="O124" s="20"/>
      <c r="P124" s="20"/>
      <c r="R124" s="21"/>
    </row>
    <row r="125" spans="2:18" x14ac:dyDescent="0.25">
      <c r="B125" s="2">
        <v>14</v>
      </c>
      <c r="C125" s="3">
        <v>0.188</v>
      </c>
      <c r="D125" s="3"/>
      <c r="E125" s="19">
        <f t="shared" si="51"/>
        <v>6.5000000000000002E-2</v>
      </c>
      <c r="F125" s="16">
        <f t="shared" si="52"/>
        <v>1</v>
      </c>
      <c r="G125" s="19">
        <f t="shared" si="53"/>
        <v>6.5000000000000002E-2</v>
      </c>
      <c r="H125" s="1"/>
      <c r="I125" s="17"/>
      <c r="J125" s="44"/>
      <c r="K125" s="19"/>
      <c r="L125" s="16"/>
      <c r="M125" s="19"/>
      <c r="N125" s="20"/>
      <c r="O125" s="20"/>
      <c r="P125" s="20"/>
      <c r="R125" s="21"/>
    </row>
    <row r="126" spans="2:18" x14ac:dyDescent="0.25">
      <c r="B126" s="2">
        <v>15</v>
      </c>
      <c r="C126" s="3">
        <v>1.8180000000000001</v>
      </c>
      <c r="D126" s="3" t="s">
        <v>19</v>
      </c>
      <c r="E126" s="19">
        <f t="shared" si="51"/>
        <v>1.0030000000000001</v>
      </c>
      <c r="F126" s="16">
        <f t="shared" si="52"/>
        <v>1</v>
      </c>
      <c r="G126" s="19">
        <f t="shared" si="53"/>
        <v>1.0030000000000001</v>
      </c>
      <c r="H126" s="1"/>
      <c r="I126" s="17"/>
      <c r="J126" s="17"/>
      <c r="K126" s="19"/>
      <c r="L126" s="16"/>
      <c r="M126" s="19"/>
      <c r="N126" s="20"/>
      <c r="O126" s="20"/>
      <c r="P126" s="20"/>
      <c r="R126" s="21"/>
    </row>
    <row r="127" spans="2:18" x14ac:dyDescent="0.25">
      <c r="B127" s="17">
        <v>18</v>
      </c>
      <c r="C127" s="44">
        <v>1.8149999999999999</v>
      </c>
      <c r="D127" s="3" t="s">
        <v>36</v>
      </c>
      <c r="E127" s="19">
        <f t="shared" si="51"/>
        <v>1.8165</v>
      </c>
      <c r="F127" s="16">
        <f t="shared" si="52"/>
        <v>3</v>
      </c>
      <c r="G127" s="19">
        <f t="shared" si="53"/>
        <v>5.4495000000000005</v>
      </c>
      <c r="I127" s="17"/>
      <c r="J127" s="17"/>
      <c r="K127" s="19"/>
      <c r="L127" s="16"/>
      <c r="M127" s="19"/>
      <c r="N127" s="20"/>
      <c r="O127" s="20"/>
      <c r="P127" s="20"/>
      <c r="R127" s="21"/>
    </row>
    <row r="128" spans="2:18" ht="15" x14ac:dyDescent="0.25">
      <c r="B128" s="1" t="s">
        <v>7</v>
      </c>
      <c r="C128" s="1"/>
      <c r="D128" s="152">
        <v>0.6</v>
      </c>
      <c r="E128" s="152"/>
      <c r="J128" s="13"/>
      <c r="K128" s="13"/>
      <c r="L128" s="13"/>
      <c r="M128" s="13"/>
      <c r="N128" s="14"/>
      <c r="O128" s="14"/>
      <c r="P128" s="14"/>
    </row>
    <row r="129" spans="2:18" x14ac:dyDescent="0.25">
      <c r="B129" s="2">
        <v>0</v>
      </c>
      <c r="C129" s="3">
        <v>0.39300000000000002</v>
      </c>
      <c r="D129" s="3" t="s">
        <v>24</v>
      </c>
      <c r="E129" s="16"/>
      <c r="F129" s="16"/>
      <c r="G129" s="16"/>
      <c r="H129" s="16"/>
      <c r="I129" s="17"/>
      <c r="J129" s="18"/>
      <c r="K129" s="19"/>
      <c r="L129" s="16"/>
      <c r="M129" s="19"/>
      <c r="N129" s="20"/>
      <c r="O129" s="20"/>
      <c r="P129" s="20"/>
      <c r="R129" s="21"/>
    </row>
    <row r="130" spans="2:18" x14ac:dyDescent="0.25">
      <c r="B130" s="2">
        <v>5</v>
      </c>
      <c r="C130" s="3">
        <v>0.36799999999999999</v>
      </c>
      <c r="D130" s="3"/>
      <c r="E130" s="19">
        <f>(C129+C130)/2</f>
        <v>0.3805</v>
      </c>
      <c r="F130" s="16">
        <f>B130-B129</f>
        <v>5</v>
      </c>
      <c r="G130" s="19">
        <f>E130*F130</f>
        <v>1.9025000000000001</v>
      </c>
      <c r="H130" s="16"/>
      <c r="I130" s="2"/>
      <c r="J130" s="2"/>
      <c r="K130" s="19"/>
      <c r="L130" s="16"/>
      <c r="M130" s="19"/>
      <c r="N130" s="20"/>
      <c r="O130" s="20"/>
      <c r="P130" s="20"/>
      <c r="Q130" s="22"/>
      <c r="R130" s="21"/>
    </row>
    <row r="131" spans="2:18" x14ac:dyDescent="0.25">
      <c r="B131" s="2">
        <v>10</v>
      </c>
      <c r="C131" s="3">
        <v>0.35299999999999998</v>
      </c>
      <c r="D131" s="3" t="s">
        <v>17</v>
      </c>
      <c r="E131" s="19">
        <f t="shared" ref="E131:E142" si="56">(C130+C131)/2</f>
        <v>0.36049999999999999</v>
      </c>
      <c r="F131" s="16">
        <f t="shared" ref="F131:F142" si="57">B131-B130</f>
        <v>5</v>
      </c>
      <c r="G131" s="19">
        <f t="shared" ref="G131:G142" si="58">E131*F131</f>
        <v>1.8025</v>
      </c>
      <c r="H131" s="16"/>
      <c r="I131" s="2"/>
      <c r="J131" s="2"/>
      <c r="K131" s="19"/>
      <c r="L131" s="16"/>
      <c r="M131" s="19"/>
      <c r="N131" s="20"/>
      <c r="O131" s="20"/>
      <c r="P131" s="20"/>
      <c r="Q131" s="22"/>
      <c r="R131" s="21"/>
    </row>
    <row r="132" spans="2:18" x14ac:dyDescent="0.25">
      <c r="B132" s="2">
        <v>11</v>
      </c>
      <c r="C132" s="3">
        <v>0.24199999999999999</v>
      </c>
      <c r="D132" s="3"/>
      <c r="E132" s="19">
        <f t="shared" si="56"/>
        <v>0.29749999999999999</v>
      </c>
      <c r="F132" s="16">
        <f t="shared" si="57"/>
        <v>1</v>
      </c>
      <c r="G132" s="19">
        <f t="shared" si="58"/>
        <v>0.29749999999999999</v>
      </c>
      <c r="H132" s="16"/>
      <c r="I132" s="2"/>
      <c r="J132" s="2"/>
      <c r="K132" s="19"/>
      <c r="L132" s="16"/>
      <c r="M132" s="19"/>
      <c r="N132" s="20"/>
      <c r="O132" s="20"/>
      <c r="P132" s="20"/>
      <c r="Q132" s="22"/>
      <c r="R132" s="21"/>
    </row>
    <row r="133" spans="2:18" x14ac:dyDescent="0.25">
      <c r="B133" s="2">
        <v>12</v>
      </c>
      <c r="C133" s="3">
        <v>0.13300000000000001</v>
      </c>
      <c r="D133" s="3"/>
      <c r="E133" s="19">
        <f t="shared" si="56"/>
        <v>0.1875</v>
      </c>
      <c r="F133" s="16">
        <f t="shared" si="57"/>
        <v>1</v>
      </c>
      <c r="G133" s="19">
        <f t="shared" si="58"/>
        <v>0.1875</v>
      </c>
      <c r="H133" s="16"/>
      <c r="I133" s="2"/>
      <c r="J133" s="2"/>
      <c r="K133" s="19"/>
      <c r="L133" s="16"/>
      <c r="M133" s="19"/>
      <c r="N133" s="20"/>
      <c r="O133" s="20"/>
      <c r="P133" s="20"/>
      <c r="Q133" s="22"/>
      <c r="R133" s="21"/>
    </row>
    <row r="134" spans="2:18" x14ac:dyDescent="0.25">
      <c r="B134" s="2">
        <v>13</v>
      </c>
      <c r="C134" s="3">
        <v>-5.8000000000000003E-2</v>
      </c>
      <c r="D134" s="3"/>
      <c r="E134" s="19">
        <f t="shared" si="56"/>
        <v>3.7500000000000006E-2</v>
      </c>
      <c r="F134" s="16">
        <f t="shared" si="57"/>
        <v>1</v>
      </c>
      <c r="G134" s="19">
        <f t="shared" si="58"/>
        <v>3.7500000000000006E-2</v>
      </c>
      <c r="H134" s="16"/>
      <c r="I134" s="2"/>
      <c r="J134" s="2"/>
      <c r="K134" s="19"/>
      <c r="L134" s="16"/>
      <c r="M134" s="19"/>
      <c r="N134" s="20"/>
      <c r="O134" s="20"/>
      <c r="P134" s="20"/>
      <c r="Q134" s="22"/>
      <c r="R134" s="21"/>
    </row>
    <row r="135" spans="2:18" x14ac:dyDescent="0.25">
      <c r="B135" s="2">
        <v>14</v>
      </c>
      <c r="C135" s="3">
        <v>-0.28899999999999998</v>
      </c>
      <c r="E135" s="19">
        <f t="shared" si="56"/>
        <v>-0.17349999999999999</v>
      </c>
      <c r="F135" s="16">
        <f t="shared" si="57"/>
        <v>1</v>
      </c>
      <c r="G135" s="19">
        <f t="shared" si="58"/>
        <v>-0.17349999999999999</v>
      </c>
      <c r="H135" s="16"/>
      <c r="I135" s="2">
        <v>0</v>
      </c>
      <c r="J135" s="3">
        <v>0.39300000000000002</v>
      </c>
      <c r="K135" s="19"/>
      <c r="L135" s="16"/>
      <c r="M135" s="19"/>
      <c r="N135" s="20"/>
      <c r="O135" s="20"/>
      <c r="P135" s="20"/>
      <c r="Q135" s="22"/>
      <c r="R135" s="21"/>
    </row>
    <row r="136" spans="2:18" x14ac:dyDescent="0.25">
      <c r="B136" s="2">
        <v>15</v>
      </c>
      <c r="C136" s="3">
        <v>-0.34699999999999998</v>
      </c>
      <c r="D136" s="3" t="s">
        <v>18</v>
      </c>
      <c r="E136" s="19">
        <f t="shared" si="56"/>
        <v>-0.31799999999999995</v>
      </c>
      <c r="F136" s="16">
        <f t="shared" si="57"/>
        <v>1</v>
      </c>
      <c r="G136" s="19">
        <f t="shared" si="58"/>
        <v>-0.31799999999999995</v>
      </c>
      <c r="H136" s="16"/>
      <c r="I136" s="2">
        <v>5</v>
      </c>
      <c r="J136" s="3">
        <v>0.36799999999999999</v>
      </c>
      <c r="K136" s="19">
        <f t="shared" ref="K136" si="59">AVERAGE(J135,J136)</f>
        <v>0.3805</v>
      </c>
      <c r="L136" s="16">
        <f t="shared" ref="L136" si="60">I136-I135</f>
        <v>5</v>
      </c>
      <c r="M136" s="19">
        <f t="shared" ref="M136:M143" si="61">L136*K136</f>
        <v>1.9025000000000001</v>
      </c>
      <c r="N136" s="20"/>
      <c r="O136" s="20"/>
      <c r="P136" s="20"/>
      <c r="Q136" s="22"/>
      <c r="R136" s="21"/>
    </row>
    <row r="137" spans="2:18" x14ac:dyDescent="0.25">
      <c r="B137" s="2">
        <v>16</v>
      </c>
      <c r="C137" s="3">
        <v>-0.29699999999999999</v>
      </c>
      <c r="D137" s="3"/>
      <c r="E137" s="19">
        <f t="shared" si="56"/>
        <v>-0.32199999999999995</v>
      </c>
      <c r="F137" s="16">
        <f t="shared" si="57"/>
        <v>1</v>
      </c>
      <c r="G137" s="19">
        <f t="shared" si="58"/>
        <v>-0.32199999999999995</v>
      </c>
      <c r="H137" s="16"/>
      <c r="I137" s="2">
        <v>10</v>
      </c>
      <c r="J137" s="3">
        <v>0.35299999999999998</v>
      </c>
      <c r="K137" s="19">
        <f>AVERAGE(J136,J137)</f>
        <v>0.36049999999999999</v>
      </c>
      <c r="L137" s="16">
        <f>I137-I136</f>
        <v>5</v>
      </c>
      <c r="M137" s="19">
        <f t="shared" si="61"/>
        <v>1.8025</v>
      </c>
      <c r="N137" s="24"/>
      <c r="O137" s="24"/>
      <c r="P137" s="24"/>
      <c r="Q137" s="22"/>
      <c r="R137" s="21"/>
    </row>
    <row r="138" spans="2:18" x14ac:dyDescent="0.25">
      <c r="B138" s="2">
        <v>17</v>
      </c>
      <c r="C138" s="3">
        <v>-5.8999999999999997E-2</v>
      </c>
      <c r="D138" s="3"/>
      <c r="E138" s="19">
        <f t="shared" si="56"/>
        <v>-0.17799999999999999</v>
      </c>
      <c r="F138" s="16">
        <f t="shared" si="57"/>
        <v>1</v>
      </c>
      <c r="G138" s="19">
        <f t="shared" si="58"/>
        <v>-0.17799999999999999</v>
      </c>
      <c r="H138" s="16"/>
      <c r="I138" s="81">
        <f>I137+(J137-J138)*1.5</f>
        <v>12.779500000000001</v>
      </c>
      <c r="J138" s="82">
        <v>-1.5</v>
      </c>
      <c r="K138" s="19">
        <f t="shared" ref="K138:K143" si="62">AVERAGE(J137,J138)</f>
        <v>-0.57350000000000001</v>
      </c>
      <c r="L138" s="16">
        <f t="shared" ref="L138:L143" si="63">I138-I137</f>
        <v>2.7795000000000005</v>
      </c>
      <c r="M138" s="19">
        <f t="shared" si="61"/>
        <v>-1.5940432500000004</v>
      </c>
      <c r="N138" s="20"/>
      <c r="O138" s="20"/>
      <c r="P138" s="20"/>
      <c r="Q138" s="22"/>
      <c r="R138" s="21"/>
    </row>
    <row r="139" spans="2:18" x14ac:dyDescent="0.25">
      <c r="B139" s="2">
        <v>18</v>
      </c>
      <c r="C139" s="3">
        <v>0.128</v>
      </c>
      <c r="E139" s="19">
        <f t="shared" si="56"/>
        <v>3.4500000000000003E-2</v>
      </c>
      <c r="F139" s="16">
        <f t="shared" si="57"/>
        <v>1</v>
      </c>
      <c r="G139" s="19">
        <f t="shared" si="58"/>
        <v>3.4500000000000003E-2</v>
      </c>
      <c r="H139" s="1"/>
      <c r="I139" s="86">
        <f>I138+1.5</f>
        <v>14.279500000000001</v>
      </c>
      <c r="J139" s="87">
        <f>J138</f>
        <v>-1.5</v>
      </c>
      <c r="K139" s="19">
        <f t="shared" si="62"/>
        <v>-1.5</v>
      </c>
      <c r="L139" s="16">
        <f t="shared" si="63"/>
        <v>1.5</v>
      </c>
      <c r="M139" s="19">
        <f t="shared" si="61"/>
        <v>-2.25</v>
      </c>
      <c r="N139" s="24"/>
      <c r="O139" s="24"/>
      <c r="P139" s="24"/>
      <c r="Q139" s="22"/>
      <c r="R139" s="21"/>
    </row>
    <row r="140" spans="2:18" x14ac:dyDescent="0.25">
      <c r="B140" s="2">
        <v>19</v>
      </c>
      <c r="C140" s="3">
        <v>0.28799999999999998</v>
      </c>
      <c r="D140" s="3"/>
      <c r="E140" s="19">
        <f t="shared" si="56"/>
        <v>0.20799999999999999</v>
      </c>
      <c r="F140" s="16">
        <f t="shared" si="57"/>
        <v>1</v>
      </c>
      <c r="G140" s="19">
        <f t="shared" si="58"/>
        <v>0.20799999999999999</v>
      </c>
      <c r="H140" s="1"/>
      <c r="I140" s="81">
        <f>I139+1.5</f>
        <v>15.779500000000001</v>
      </c>
      <c r="J140" s="82">
        <f>J138</f>
        <v>-1.5</v>
      </c>
      <c r="K140" s="19">
        <f t="shared" si="62"/>
        <v>-1.5</v>
      </c>
      <c r="L140" s="16">
        <f t="shared" si="63"/>
        <v>1.5</v>
      </c>
      <c r="M140" s="19">
        <f t="shared" si="61"/>
        <v>-2.25</v>
      </c>
      <c r="N140" s="24"/>
      <c r="O140" s="24"/>
      <c r="P140" s="24"/>
      <c r="Q140" s="22"/>
      <c r="R140" s="21"/>
    </row>
    <row r="141" spans="2:18" x14ac:dyDescent="0.25">
      <c r="B141" s="2">
        <v>20</v>
      </c>
      <c r="C141" s="3">
        <v>1.7929999999999999</v>
      </c>
      <c r="D141" s="3" t="s">
        <v>19</v>
      </c>
      <c r="E141" s="19">
        <f t="shared" si="56"/>
        <v>1.0405</v>
      </c>
      <c r="F141" s="16">
        <f t="shared" si="57"/>
        <v>1</v>
      </c>
      <c r="G141" s="19">
        <f t="shared" si="58"/>
        <v>1.0405</v>
      </c>
      <c r="H141" s="1"/>
      <c r="I141" s="81">
        <f>I140+(J141-J140)*1.5</f>
        <v>18.329499999999999</v>
      </c>
      <c r="J141" s="85">
        <v>0.2</v>
      </c>
      <c r="K141" s="19">
        <f t="shared" si="62"/>
        <v>-0.65</v>
      </c>
      <c r="L141" s="16">
        <f t="shared" si="63"/>
        <v>2.5499999999999989</v>
      </c>
      <c r="M141" s="19">
        <f t="shared" si="61"/>
        <v>-1.6574999999999993</v>
      </c>
      <c r="N141" s="20"/>
      <c r="O141" s="20"/>
      <c r="P141" s="20"/>
      <c r="R141" s="21"/>
    </row>
    <row r="142" spans="2:18" x14ac:dyDescent="0.25">
      <c r="B142" s="2">
        <v>23</v>
      </c>
      <c r="C142" s="3">
        <v>1.8029999999999999</v>
      </c>
      <c r="D142" s="3" t="s">
        <v>36</v>
      </c>
      <c r="E142" s="19">
        <f t="shared" si="56"/>
        <v>1.798</v>
      </c>
      <c r="F142" s="16">
        <f t="shared" si="57"/>
        <v>3</v>
      </c>
      <c r="G142" s="19">
        <f t="shared" si="58"/>
        <v>5.3940000000000001</v>
      </c>
      <c r="H142" s="1"/>
      <c r="I142" s="2">
        <v>19</v>
      </c>
      <c r="J142" s="3">
        <v>0.28799999999999998</v>
      </c>
      <c r="K142" s="19">
        <f t="shared" si="62"/>
        <v>0.24399999999999999</v>
      </c>
      <c r="L142" s="16">
        <f t="shared" si="63"/>
        <v>0.67050000000000054</v>
      </c>
      <c r="M142" s="19">
        <f t="shared" si="61"/>
        <v>0.16360200000000014</v>
      </c>
      <c r="N142" s="20"/>
      <c r="O142" s="20"/>
      <c r="P142" s="20"/>
      <c r="R142" s="21"/>
    </row>
    <row r="143" spans="2:18" x14ac:dyDescent="0.25">
      <c r="B143" s="2"/>
      <c r="C143" s="3"/>
      <c r="D143" s="3"/>
      <c r="E143" s="19"/>
      <c r="F143" s="16"/>
      <c r="G143" s="19"/>
      <c r="H143" s="1"/>
      <c r="I143" s="2">
        <v>20</v>
      </c>
      <c r="J143" s="3">
        <v>1.7929999999999999</v>
      </c>
      <c r="K143" s="19">
        <f t="shared" si="62"/>
        <v>1.0405</v>
      </c>
      <c r="L143" s="16">
        <f t="shared" si="63"/>
        <v>1</v>
      </c>
      <c r="M143" s="19">
        <f t="shared" si="61"/>
        <v>1.0405</v>
      </c>
      <c r="N143" s="20"/>
      <c r="O143" s="20"/>
      <c r="P143" s="20"/>
      <c r="R143" s="21"/>
    </row>
    <row r="144" spans="2:18" ht="15" x14ac:dyDescent="0.25">
      <c r="B144" s="1" t="s">
        <v>7</v>
      </c>
      <c r="C144" s="1"/>
      <c r="D144" s="152">
        <v>0.65</v>
      </c>
      <c r="E144" s="152"/>
      <c r="J144" s="13"/>
      <c r="K144" s="13"/>
      <c r="L144" s="13"/>
      <c r="M144" s="13"/>
      <c r="N144" s="14"/>
      <c r="O144" s="14"/>
      <c r="P144" s="14"/>
    </row>
    <row r="145" spans="2:18" x14ac:dyDescent="0.25">
      <c r="B145" s="2">
        <v>0</v>
      </c>
      <c r="C145" s="3">
        <v>0.40500000000000003</v>
      </c>
      <c r="D145" s="3" t="s">
        <v>24</v>
      </c>
      <c r="E145" s="16"/>
      <c r="F145" s="16"/>
      <c r="G145" s="16"/>
      <c r="H145" s="16"/>
      <c r="I145" s="17"/>
      <c r="J145" s="18"/>
      <c r="K145" s="19"/>
      <c r="L145" s="16"/>
      <c r="M145" s="19"/>
      <c r="N145" s="20"/>
      <c r="O145" s="20"/>
      <c r="P145" s="20"/>
      <c r="R145" s="21"/>
    </row>
    <row r="146" spans="2:18" x14ac:dyDescent="0.25">
      <c r="B146" s="2">
        <v>5</v>
      </c>
      <c r="C146" s="3">
        <v>0.40400000000000003</v>
      </c>
      <c r="D146" s="3"/>
      <c r="E146" s="19">
        <f>(C145+C146)/2</f>
        <v>0.40450000000000003</v>
      </c>
      <c r="F146" s="16">
        <f>B146-B145</f>
        <v>5</v>
      </c>
      <c r="G146" s="19">
        <f>E146*F146</f>
        <v>2.0225</v>
      </c>
      <c r="H146" s="16"/>
      <c r="I146" s="2"/>
      <c r="J146" s="2"/>
      <c r="K146" s="19"/>
      <c r="L146" s="16"/>
      <c r="M146" s="19"/>
      <c r="N146" s="20"/>
      <c r="O146" s="20"/>
      <c r="P146" s="20"/>
      <c r="Q146" s="22"/>
      <c r="R146" s="21"/>
    </row>
    <row r="147" spans="2:18" x14ac:dyDescent="0.25">
      <c r="B147" s="2">
        <v>10</v>
      </c>
      <c r="C147" s="3">
        <v>0.39500000000000002</v>
      </c>
      <c r="D147" s="3" t="s">
        <v>17</v>
      </c>
      <c r="E147" s="19">
        <f t="shared" ref="E147:E157" si="64">(C146+C147)/2</f>
        <v>0.39950000000000002</v>
      </c>
      <c r="F147" s="16">
        <f t="shared" ref="F147:F157" si="65">B147-B146</f>
        <v>5</v>
      </c>
      <c r="G147" s="19">
        <f t="shared" ref="G147:G157" si="66">E147*F147</f>
        <v>1.9975000000000001</v>
      </c>
      <c r="H147" s="16"/>
      <c r="I147" s="2"/>
      <c r="J147" s="2"/>
      <c r="K147" s="19"/>
      <c r="L147" s="16"/>
      <c r="M147" s="19"/>
      <c r="N147" s="20"/>
      <c r="O147" s="20"/>
      <c r="P147" s="20"/>
      <c r="Q147" s="22"/>
      <c r="R147" s="21"/>
    </row>
    <row r="148" spans="2:18" x14ac:dyDescent="0.25">
      <c r="B148" s="2">
        <v>11</v>
      </c>
      <c r="C148" s="3">
        <v>-1.4999999999999999E-2</v>
      </c>
      <c r="E148" s="19">
        <f t="shared" si="64"/>
        <v>0.19</v>
      </c>
      <c r="F148" s="16">
        <f t="shared" si="65"/>
        <v>1</v>
      </c>
      <c r="G148" s="19">
        <f t="shared" si="66"/>
        <v>0.19</v>
      </c>
      <c r="H148" s="16"/>
      <c r="I148" s="2"/>
      <c r="J148" s="2"/>
      <c r="K148" s="19"/>
      <c r="L148" s="16"/>
      <c r="M148" s="19"/>
      <c r="N148" s="20"/>
      <c r="O148" s="20"/>
      <c r="P148" s="20"/>
      <c r="Q148" s="22"/>
      <c r="R148" s="21"/>
    </row>
    <row r="149" spans="2:18" x14ac:dyDescent="0.25">
      <c r="B149" s="2">
        <v>12</v>
      </c>
      <c r="C149" s="3">
        <v>-0.18</v>
      </c>
      <c r="D149" s="3"/>
      <c r="E149" s="19">
        <f t="shared" si="64"/>
        <v>-9.7500000000000003E-2</v>
      </c>
      <c r="F149" s="16">
        <f t="shared" si="65"/>
        <v>1</v>
      </c>
      <c r="G149" s="19">
        <f t="shared" si="66"/>
        <v>-9.7500000000000003E-2</v>
      </c>
      <c r="H149" s="16"/>
      <c r="I149" s="2"/>
      <c r="J149" s="2"/>
      <c r="K149" s="19"/>
      <c r="L149" s="16"/>
      <c r="M149" s="19"/>
      <c r="N149" s="20"/>
      <c r="O149" s="20"/>
      <c r="P149" s="20"/>
      <c r="Q149" s="22"/>
      <c r="R149" s="21"/>
    </row>
    <row r="150" spans="2:18" x14ac:dyDescent="0.25">
      <c r="B150" s="2">
        <v>12.5</v>
      </c>
      <c r="C150" s="3">
        <v>-0.35899999999999999</v>
      </c>
      <c r="D150" s="3"/>
      <c r="E150" s="19">
        <f t="shared" si="64"/>
        <v>-0.26949999999999996</v>
      </c>
      <c r="F150" s="16">
        <f t="shared" si="65"/>
        <v>0.5</v>
      </c>
      <c r="G150" s="19">
        <f t="shared" si="66"/>
        <v>-0.13474999999999998</v>
      </c>
      <c r="H150" s="16"/>
      <c r="I150" s="2"/>
      <c r="J150" s="2"/>
      <c r="K150" s="19"/>
      <c r="L150" s="16"/>
      <c r="M150" s="19"/>
      <c r="N150" s="20"/>
      <c r="O150" s="20"/>
      <c r="P150" s="20"/>
      <c r="Q150" s="22"/>
      <c r="R150" s="21"/>
    </row>
    <row r="151" spans="2:18" x14ac:dyDescent="0.25">
      <c r="B151" s="2">
        <v>13</v>
      </c>
      <c r="C151" s="3">
        <v>-0.40500000000000003</v>
      </c>
      <c r="D151" s="3" t="s">
        <v>18</v>
      </c>
      <c r="E151" s="19">
        <f t="shared" si="64"/>
        <v>-0.38200000000000001</v>
      </c>
      <c r="F151" s="16">
        <f t="shared" si="65"/>
        <v>0.5</v>
      </c>
      <c r="G151" s="19">
        <f t="shared" si="66"/>
        <v>-0.191</v>
      </c>
      <c r="H151" s="16"/>
      <c r="I151" s="2"/>
      <c r="J151" s="2"/>
      <c r="K151" s="19"/>
      <c r="L151" s="16"/>
      <c r="M151" s="19"/>
      <c r="N151" s="20"/>
      <c r="O151" s="20"/>
      <c r="P151" s="20"/>
      <c r="Q151" s="22"/>
      <c r="R151" s="21"/>
    </row>
    <row r="152" spans="2:18" x14ac:dyDescent="0.25">
      <c r="B152" s="2">
        <v>13.5</v>
      </c>
      <c r="C152" s="3">
        <v>-0.36</v>
      </c>
      <c r="D152" s="3"/>
      <c r="E152" s="19">
        <f t="shared" si="64"/>
        <v>-0.38250000000000001</v>
      </c>
      <c r="F152" s="16">
        <f t="shared" si="65"/>
        <v>0.5</v>
      </c>
      <c r="G152" s="19">
        <f t="shared" si="66"/>
        <v>-0.19125</v>
      </c>
      <c r="H152" s="16"/>
      <c r="I152" s="2">
        <v>0</v>
      </c>
      <c r="J152" s="3">
        <v>0.40500000000000003</v>
      </c>
      <c r="K152" s="19"/>
      <c r="L152" s="16"/>
      <c r="M152" s="19"/>
      <c r="N152" s="20"/>
      <c r="O152" s="20"/>
      <c r="P152" s="20"/>
      <c r="Q152" s="22"/>
      <c r="R152" s="21"/>
    </row>
    <row r="153" spans="2:18" x14ac:dyDescent="0.25">
      <c r="B153" s="2">
        <v>14</v>
      </c>
      <c r="C153" s="3">
        <v>-0.16600000000000001</v>
      </c>
      <c r="E153" s="19">
        <f t="shared" si="64"/>
        <v>-0.26300000000000001</v>
      </c>
      <c r="F153" s="16">
        <f t="shared" si="65"/>
        <v>0.5</v>
      </c>
      <c r="G153" s="19">
        <f t="shared" si="66"/>
        <v>-0.13150000000000001</v>
      </c>
      <c r="H153" s="16"/>
      <c r="I153" s="2">
        <v>5</v>
      </c>
      <c r="J153" s="3">
        <v>0.40400000000000003</v>
      </c>
      <c r="K153" s="19">
        <f>AVERAGE(J152,J153)</f>
        <v>0.40450000000000003</v>
      </c>
      <c r="L153" s="16">
        <f>I153-I152</f>
        <v>5</v>
      </c>
      <c r="M153" s="19">
        <f t="shared" ref="M153:M158" si="67">L153*K153</f>
        <v>2.0225</v>
      </c>
      <c r="N153" s="24"/>
      <c r="O153" s="24"/>
      <c r="P153" s="24"/>
      <c r="Q153" s="22"/>
      <c r="R153" s="21"/>
    </row>
    <row r="154" spans="2:18" x14ac:dyDescent="0.25">
      <c r="B154" s="2">
        <v>15</v>
      </c>
      <c r="C154" s="3">
        <v>-3.5999999999999997E-2</v>
      </c>
      <c r="D154" s="3"/>
      <c r="E154" s="19">
        <f t="shared" si="64"/>
        <v>-0.10100000000000001</v>
      </c>
      <c r="F154" s="16">
        <f t="shared" si="65"/>
        <v>1</v>
      </c>
      <c r="G154" s="19">
        <f t="shared" si="66"/>
        <v>-0.10100000000000001</v>
      </c>
      <c r="H154" s="16"/>
      <c r="I154" s="2">
        <v>8.8000000000000007</v>
      </c>
      <c r="J154" s="3">
        <v>0.39500000000000002</v>
      </c>
      <c r="K154" s="19">
        <f t="shared" ref="K154:K158" si="68">AVERAGE(J153,J154)</f>
        <v>0.39950000000000002</v>
      </c>
      <c r="L154" s="16">
        <f t="shared" ref="L154:L158" si="69">I154-I153</f>
        <v>3.8000000000000007</v>
      </c>
      <c r="M154" s="19">
        <f t="shared" si="67"/>
        <v>1.5181000000000004</v>
      </c>
      <c r="N154" s="20"/>
      <c r="O154" s="20"/>
      <c r="P154" s="20"/>
      <c r="Q154" s="22"/>
      <c r="R154" s="21"/>
    </row>
    <row r="155" spans="2:18" x14ac:dyDescent="0.25">
      <c r="B155" s="2">
        <v>16</v>
      </c>
      <c r="C155" s="3">
        <v>0.185</v>
      </c>
      <c r="D155" s="3" t="s">
        <v>19</v>
      </c>
      <c r="E155" s="19">
        <f t="shared" si="64"/>
        <v>7.4499999999999997E-2</v>
      </c>
      <c r="F155" s="16">
        <f t="shared" si="65"/>
        <v>1</v>
      </c>
      <c r="G155" s="19">
        <f t="shared" si="66"/>
        <v>7.4499999999999997E-2</v>
      </c>
      <c r="H155" s="1"/>
      <c r="I155" s="81">
        <f>I154+(J154-J155)*1.5</f>
        <v>11.642500000000002</v>
      </c>
      <c r="J155" s="82">
        <v>-1.5</v>
      </c>
      <c r="K155" s="19">
        <f t="shared" si="68"/>
        <v>-0.55249999999999999</v>
      </c>
      <c r="L155" s="16">
        <f t="shared" si="69"/>
        <v>2.8425000000000011</v>
      </c>
      <c r="M155" s="19">
        <f t="shared" si="67"/>
        <v>-1.5704812500000005</v>
      </c>
      <c r="N155" s="24"/>
      <c r="O155" s="24"/>
      <c r="P155" s="24"/>
      <c r="Q155" s="22"/>
      <c r="R155" s="21"/>
    </row>
    <row r="156" spans="2:18" x14ac:dyDescent="0.25">
      <c r="B156" s="2">
        <v>20</v>
      </c>
      <c r="C156" s="3">
        <v>0.19</v>
      </c>
      <c r="D156" s="3"/>
      <c r="E156" s="19">
        <f t="shared" si="64"/>
        <v>0.1875</v>
      </c>
      <c r="F156" s="16">
        <f t="shared" si="65"/>
        <v>4</v>
      </c>
      <c r="G156" s="19">
        <f t="shared" si="66"/>
        <v>0.75</v>
      </c>
      <c r="H156" s="1"/>
      <c r="I156" s="86">
        <f>I155+1.5</f>
        <v>13.142500000000002</v>
      </c>
      <c r="J156" s="87">
        <f>J155</f>
        <v>-1.5</v>
      </c>
      <c r="K156" s="19">
        <f t="shared" si="68"/>
        <v>-1.5</v>
      </c>
      <c r="L156" s="16">
        <f t="shared" si="69"/>
        <v>1.5</v>
      </c>
      <c r="M156" s="19">
        <f t="shared" si="67"/>
        <v>-2.25</v>
      </c>
      <c r="N156" s="24"/>
      <c r="O156" s="24"/>
      <c r="P156" s="24"/>
      <c r="Q156" s="22"/>
      <c r="R156" s="21"/>
    </row>
    <row r="157" spans="2:18" x14ac:dyDescent="0.25">
      <c r="B157" s="2">
        <v>25</v>
      </c>
      <c r="C157" s="3">
        <v>0.19500000000000001</v>
      </c>
      <c r="D157" s="3" t="s">
        <v>24</v>
      </c>
      <c r="E157" s="19">
        <f t="shared" si="64"/>
        <v>0.1925</v>
      </c>
      <c r="F157" s="16">
        <f t="shared" si="65"/>
        <v>5</v>
      </c>
      <c r="G157" s="19">
        <f t="shared" si="66"/>
        <v>0.96250000000000002</v>
      </c>
      <c r="H157" s="1"/>
      <c r="I157" s="81">
        <f>I156+1.5</f>
        <v>14.642500000000002</v>
      </c>
      <c r="J157" s="82">
        <f>J155</f>
        <v>-1.5</v>
      </c>
      <c r="K157" s="19">
        <f t="shared" si="68"/>
        <v>-1.5</v>
      </c>
      <c r="L157" s="16">
        <f t="shared" si="69"/>
        <v>1.5</v>
      </c>
      <c r="M157" s="19">
        <f t="shared" si="67"/>
        <v>-2.25</v>
      </c>
      <c r="N157" s="20"/>
      <c r="O157" s="20"/>
      <c r="P157" s="20"/>
      <c r="R157" s="21"/>
    </row>
    <row r="158" spans="2:18" x14ac:dyDescent="0.25">
      <c r="B158" s="2"/>
      <c r="C158" s="3"/>
      <c r="E158" s="19"/>
      <c r="F158" s="16"/>
      <c r="G158" s="19"/>
      <c r="H158" s="1"/>
      <c r="I158" s="81">
        <f>I157+(J158-J157)*1.5</f>
        <v>17.162500000000001</v>
      </c>
      <c r="J158" s="85">
        <v>0.18</v>
      </c>
      <c r="K158" s="19">
        <f t="shared" si="68"/>
        <v>-0.66</v>
      </c>
      <c r="L158" s="16">
        <f t="shared" si="69"/>
        <v>2.5199999999999996</v>
      </c>
      <c r="M158" s="19">
        <f t="shared" si="67"/>
        <v>-1.6631999999999998</v>
      </c>
      <c r="N158" s="20"/>
      <c r="O158" s="20"/>
      <c r="P158" s="20"/>
      <c r="R158" s="21"/>
    </row>
    <row r="159" spans="2:18" ht="15" x14ac:dyDescent="0.25">
      <c r="B159" s="1" t="s">
        <v>7</v>
      </c>
      <c r="C159" s="1"/>
      <c r="D159" s="152">
        <v>0.7</v>
      </c>
      <c r="E159" s="152"/>
      <c r="J159" s="13"/>
      <c r="K159" s="13"/>
      <c r="L159" s="13"/>
      <c r="M159" s="13"/>
      <c r="N159" s="14"/>
      <c r="O159" s="14"/>
      <c r="P159" s="14"/>
    </row>
    <row r="160" spans="2:18" x14ac:dyDescent="0.25">
      <c r="B160" s="2">
        <v>0</v>
      </c>
      <c r="C160" s="3">
        <v>0.215</v>
      </c>
      <c r="D160" s="3" t="s">
        <v>24</v>
      </c>
      <c r="E160" s="16"/>
      <c r="F160" s="16"/>
      <c r="G160" s="16"/>
      <c r="H160" s="16"/>
      <c r="I160" s="17"/>
      <c r="J160" s="18"/>
      <c r="K160" s="19"/>
      <c r="L160" s="16"/>
      <c r="M160" s="19"/>
      <c r="N160" s="20"/>
      <c r="O160" s="20"/>
      <c r="P160" s="20"/>
      <c r="R160" s="21"/>
    </row>
    <row r="161" spans="2:18" x14ac:dyDescent="0.25">
      <c r="B161" s="2">
        <v>5</v>
      </c>
      <c r="C161" s="3">
        <v>0.21</v>
      </c>
      <c r="D161" s="3"/>
      <c r="E161" s="19">
        <f>(C160+C161)/2</f>
        <v>0.21249999999999999</v>
      </c>
      <c r="F161" s="16">
        <f>B161-B160</f>
        <v>5</v>
      </c>
      <c r="G161" s="19">
        <f>E161*F161</f>
        <v>1.0625</v>
      </c>
      <c r="H161" s="16"/>
      <c r="I161" s="2"/>
      <c r="J161" s="2"/>
      <c r="K161" s="19"/>
      <c r="L161" s="16"/>
      <c r="M161" s="19"/>
      <c r="N161" s="20"/>
      <c r="O161" s="20"/>
      <c r="P161" s="20"/>
      <c r="Q161" s="22"/>
      <c r="R161" s="21"/>
    </row>
    <row r="162" spans="2:18" x14ac:dyDescent="0.25">
      <c r="B162" s="2">
        <v>10</v>
      </c>
      <c r="C162" s="3">
        <v>0.20499999999999999</v>
      </c>
      <c r="D162" s="3" t="s">
        <v>17</v>
      </c>
      <c r="E162" s="19">
        <f t="shared" ref="E162:E174" si="70">(C161+C162)/2</f>
        <v>0.20749999999999999</v>
      </c>
      <c r="F162" s="16">
        <f t="shared" ref="F162:F174" si="71">B162-B161</f>
        <v>5</v>
      </c>
      <c r="G162" s="19">
        <f t="shared" ref="G162:G174" si="72">E162*F162</f>
        <v>1.0374999999999999</v>
      </c>
      <c r="H162" s="16"/>
      <c r="I162" s="2"/>
      <c r="J162" s="2"/>
      <c r="K162" s="19"/>
      <c r="L162" s="16"/>
      <c r="M162" s="19"/>
      <c r="N162" s="20"/>
      <c r="O162" s="20"/>
      <c r="P162" s="20"/>
      <c r="Q162" s="22"/>
      <c r="R162" s="21"/>
    </row>
    <row r="163" spans="2:18" x14ac:dyDescent="0.25">
      <c r="B163" s="2">
        <v>11</v>
      </c>
      <c r="C163" s="3">
        <v>-0.01</v>
      </c>
      <c r="D163" s="3"/>
      <c r="E163" s="19">
        <f t="shared" si="70"/>
        <v>9.7499999999999989E-2</v>
      </c>
      <c r="F163" s="16">
        <f t="shared" si="71"/>
        <v>1</v>
      </c>
      <c r="G163" s="19">
        <f t="shared" si="72"/>
        <v>9.7499999999999989E-2</v>
      </c>
      <c r="H163" s="16"/>
      <c r="I163" s="2"/>
      <c r="J163" s="2"/>
      <c r="K163" s="19"/>
      <c r="L163" s="16"/>
      <c r="M163" s="19"/>
      <c r="N163" s="20"/>
      <c r="O163" s="20"/>
      <c r="P163" s="20"/>
      <c r="Q163" s="22"/>
      <c r="R163" s="21"/>
    </row>
    <row r="164" spans="2:18" x14ac:dyDescent="0.25">
      <c r="B164" s="2">
        <v>12</v>
      </c>
      <c r="C164" s="3">
        <v>-0.14000000000000001</v>
      </c>
      <c r="D164" s="3"/>
      <c r="E164" s="19">
        <f t="shared" si="70"/>
        <v>-7.5000000000000011E-2</v>
      </c>
      <c r="F164" s="16">
        <f t="shared" si="71"/>
        <v>1</v>
      </c>
      <c r="G164" s="19">
        <f t="shared" si="72"/>
        <v>-7.5000000000000011E-2</v>
      </c>
      <c r="H164" s="16"/>
      <c r="I164" s="2"/>
      <c r="J164" s="2"/>
      <c r="K164" s="19"/>
      <c r="L164" s="16"/>
      <c r="M164" s="19"/>
      <c r="N164" s="20"/>
      <c r="O164" s="20"/>
      <c r="P164" s="20"/>
      <c r="Q164" s="22"/>
      <c r="R164" s="21"/>
    </row>
    <row r="165" spans="2:18" x14ac:dyDescent="0.25">
      <c r="B165" s="2">
        <v>12.5</v>
      </c>
      <c r="C165" s="3">
        <v>-0.29599999999999999</v>
      </c>
      <c r="D165" s="3"/>
      <c r="E165" s="19">
        <f t="shared" si="70"/>
        <v>-0.218</v>
      </c>
      <c r="F165" s="16">
        <f t="shared" si="71"/>
        <v>0.5</v>
      </c>
      <c r="G165" s="19">
        <f t="shared" si="72"/>
        <v>-0.109</v>
      </c>
      <c r="H165" s="16"/>
      <c r="I165" s="2"/>
      <c r="J165" s="2"/>
      <c r="K165" s="19"/>
      <c r="L165" s="16"/>
      <c r="M165" s="19"/>
      <c r="N165" s="20"/>
      <c r="O165" s="20"/>
      <c r="P165" s="20"/>
      <c r="Q165" s="22"/>
      <c r="R165" s="21"/>
    </row>
    <row r="166" spans="2:18" x14ac:dyDescent="0.25">
      <c r="B166" s="2">
        <v>13</v>
      </c>
      <c r="C166" s="3">
        <v>-0.35499999999999998</v>
      </c>
      <c r="D166" s="3" t="s">
        <v>18</v>
      </c>
      <c r="E166" s="19">
        <f t="shared" si="70"/>
        <v>-0.32550000000000001</v>
      </c>
      <c r="F166" s="16">
        <f t="shared" si="71"/>
        <v>0.5</v>
      </c>
      <c r="G166" s="19">
        <f t="shared" si="72"/>
        <v>-0.16275000000000001</v>
      </c>
      <c r="H166" s="16"/>
      <c r="I166" s="2">
        <v>0</v>
      </c>
      <c r="J166" s="3">
        <v>0.215</v>
      </c>
      <c r="K166" s="19"/>
      <c r="L166" s="16"/>
      <c r="M166" s="19"/>
      <c r="N166" s="20"/>
      <c r="O166" s="20"/>
      <c r="P166" s="20"/>
      <c r="Q166" s="22"/>
      <c r="R166" s="21"/>
    </row>
    <row r="167" spans="2:18" x14ac:dyDescent="0.25">
      <c r="B167" s="2">
        <v>13.5</v>
      </c>
      <c r="C167" s="3">
        <v>-0.30099999999999999</v>
      </c>
      <c r="E167" s="19">
        <f t="shared" si="70"/>
        <v>-0.32799999999999996</v>
      </c>
      <c r="F167" s="16">
        <f t="shared" si="71"/>
        <v>0.5</v>
      </c>
      <c r="G167" s="19">
        <f t="shared" si="72"/>
        <v>-0.16399999999999998</v>
      </c>
      <c r="H167" s="16"/>
      <c r="I167" s="2">
        <v>5</v>
      </c>
      <c r="J167" s="3">
        <v>0.21</v>
      </c>
      <c r="K167" s="19">
        <f t="shared" ref="K167:K174" si="73">AVERAGE(J166,J167)</f>
        <v>0.21249999999999999</v>
      </c>
      <c r="L167" s="16">
        <f t="shared" ref="L167:L174" si="74">I167-I166</f>
        <v>5</v>
      </c>
      <c r="M167" s="19">
        <f t="shared" ref="M167:M174" si="75">L167*K167</f>
        <v>1.0625</v>
      </c>
      <c r="N167" s="20"/>
      <c r="O167" s="20"/>
      <c r="P167" s="20"/>
      <c r="Q167" s="22"/>
      <c r="R167" s="21"/>
    </row>
    <row r="168" spans="2:18" x14ac:dyDescent="0.25">
      <c r="B168" s="2">
        <v>14</v>
      </c>
      <c r="C168" s="3">
        <v>-0.115</v>
      </c>
      <c r="D168" s="3"/>
      <c r="E168" s="19">
        <f t="shared" si="70"/>
        <v>-0.20799999999999999</v>
      </c>
      <c r="F168" s="16">
        <f t="shared" si="71"/>
        <v>0.5</v>
      </c>
      <c r="G168" s="19">
        <f t="shared" si="72"/>
        <v>-0.104</v>
      </c>
      <c r="H168" s="16"/>
      <c r="I168" s="2">
        <v>6.5</v>
      </c>
      <c r="J168" s="3">
        <v>0.20499999999999999</v>
      </c>
      <c r="K168" s="19">
        <f t="shared" si="73"/>
        <v>0.20749999999999999</v>
      </c>
      <c r="L168" s="16">
        <f t="shared" si="74"/>
        <v>1.5</v>
      </c>
      <c r="M168" s="19">
        <f t="shared" si="75"/>
        <v>0.31124999999999997</v>
      </c>
      <c r="N168" s="24"/>
      <c r="O168" s="24"/>
      <c r="P168" s="24"/>
      <c r="Q168" s="22"/>
      <c r="R168" s="21"/>
    </row>
    <row r="169" spans="2:18" x14ac:dyDescent="0.25">
      <c r="B169" s="2">
        <v>15</v>
      </c>
      <c r="C169" s="3">
        <v>-0.01</v>
      </c>
      <c r="D169" s="3"/>
      <c r="E169" s="19">
        <f t="shared" si="70"/>
        <v>-6.25E-2</v>
      </c>
      <c r="F169" s="16">
        <f t="shared" si="71"/>
        <v>1</v>
      </c>
      <c r="G169" s="19">
        <f t="shared" si="72"/>
        <v>-6.25E-2</v>
      </c>
      <c r="H169" s="16"/>
      <c r="I169" s="81">
        <f>I168+(J168-J169)*1.5</f>
        <v>9.057500000000001</v>
      </c>
      <c r="J169" s="82">
        <v>-1.5</v>
      </c>
      <c r="K169" s="19">
        <f t="shared" si="73"/>
        <v>-0.64749999999999996</v>
      </c>
      <c r="L169" s="16">
        <f t="shared" si="74"/>
        <v>2.557500000000001</v>
      </c>
      <c r="M169" s="19">
        <f t="shared" si="75"/>
        <v>-1.6559812500000006</v>
      </c>
      <c r="N169" s="20"/>
      <c r="O169" s="20"/>
      <c r="P169" s="20"/>
      <c r="Q169" s="22"/>
      <c r="R169" s="21"/>
    </row>
    <row r="170" spans="2:18" x14ac:dyDescent="0.25">
      <c r="B170" s="2">
        <v>16</v>
      </c>
      <c r="C170" s="3">
        <v>1.8340000000000001</v>
      </c>
      <c r="D170" s="3" t="s">
        <v>19</v>
      </c>
      <c r="E170" s="19">
        <f t="shared" si="70"/>
        <v>0.91200000000000003</v>
      </c>
      <c r="F170" s="16">
        <f t="shared" si="71"/>
        <v>1</v>
      </c>
      <c r="G170" s="19">
        <f t="shared" si="72"/>
        <v>0.91200000000000003</v>
      </c>
      <c r="H170" s="1"/>
      <c r="I170" s="86">
        <f>I169+1.5</f>
        <v>10.557500000000001</v>
      </c>
      <c r="J170" s="87">
        <f>J169</f>
        <v>-1.5</v>
      </c>
      <c r="K170" s="19">
        <f t="shared" si="73"/>
        <v>-1.5</v>
      </c>
      <c r="L170" s="16">
        <f t="shared" si="74"/>
        <v>1.5</v>
      </c>
      <c r="M170" s="19">
        <f t="shared" si="75"/>
        <v>-2.25</v>
      </c>
      <c r="N170" s="24"/>
      <c r="O170" s="24"/>
      <c r="P170" s="24"/>
      <c r="Q170" s="22"/>
      <c r="R170" s="21"/>
    </row>
    <row r="171" spans="2:18" x14ac:dyDescent="0.25">
      <c r="B171" s="2">
        <v>17</v>
      </c>
      <c r="C171" s="3">
        <v>1.7450000000000001</v>
      </c>
      <c r="D171" s="3"/>
      <c r="E171" s="19">
        <f t="shared" si="70"/>
        <v>1.7895000000000001</v>
      </c>
      <c r="F171" s="16">
        <f t="shared" si="71"/>
        <v>1</v>
      </c>
      <c r="G171" s="19">
        <f t="shared" si="72"/>
        <v>1.7895000000000001</v>
      </c>
      <c r="H171" s="1"/>
      <c r="I171" s="81">
        <f>I170+1.5</f>
        <v>12.057500000000001</v>
      </c>
      <c r="J171" s="82">
        <f>J169</f>
        <v>-1.5</v>
      </c>
      <c r="K171" s="19">
        <f t="shared" si="73"/>
        <v>-1.5</v>
      </c>
      <c r="L171" s="16">
        <f t="shared" si="74"/>
        <v>1.5</v>
      </c>
      <c r="M171" s="19">
        <f t="shared" si="75"/>
        <v>-2.25</v>
      </c>
      <c r="N171" s="24"/>
      <c r="O171" s="24"/>
      <c r="P171" s="24"/>
      <c r="Q171" s="22"/>
      <c r="R171" s="21"/>
    </row>
    <row r="172" spans="2:18" x14ac:dyDescent="0.25">
      <c r="B172" s="2">
        <v>18</v>
      </c>
      <c r="C172" s="3">
        <v>0.34499999999999997</v>
      </c>
      <c r="E172" s="19">
        <f t="shared" si="70"/>
        <v>1.0449999999999999</v>
      </c>
      <c r="F172" s="16">
        <f t="shared" si="71"/>
        <v>1</v>
      </c>
      <c r="G172" s="19">
        <f t="shared" si="72"/>
        <v>1.0449999999999999</v>
      </c>
      <c r="H172" s="1"/>
      <c r="I172" s="81">
        <f>I171+(J172-J171)*1.5</f>
        <v>14.157500000000001</v>
      </c>
      <c r="J172" s="85">
        <v>-0.1</v>
      </c>
      <c r="K172" s="19">
        <f t="shared" si="73"/>
        <v>-0.8</v>
      </c>
      <c r="L172" s="16">
        <f t="shared" si="74"/>
        <v>2.0999999999999996</v>
      </c>
      <c r="M172" s="19">
        <f t="shared" si="75"/>
        <v>-1.6799999999999997</v>
      </c>
      <c r="N172" s="20"/>
      <c r="O172" s="20"/>
      <c r="P172" s="20"/>
      <c r="R172" s="21"/>
    </row>
    <row r="173" spans="2:18" x14ac:dyDescent="0.25">
      <c r="B173" s="2">
        <v>25</v>
      </c>
      <c r="C173" s="3">
        <v>0.34</v>
      </c>
      <c r="D173" s="3"/>
      <c r="E173" s="19">
        <f t="shared" si="70"/>
        <v>0.34250000000000003</v>
      </c>
      <c r="F173" s="16">
        <f t="shared" si="71"/>
        <v>7</v>
      </c>
      <c r="G173" s="19">
        <f t="shared" si="72"/>
        <v>2.3975</v>
      </c>
      <c r="H173" s="1"/>
      <c r="I173" s="2">
        <v>15</v>
      </c>
      <c r="J173" s="3">
        <v>-0.01</v>
      </c>
      <c r="K173" s="19">
        <f t="shared" si="73"/>
        <v>-5.5E-2</v>
      </c>
      <c r="L173" s="16">
        <f t="shared" si="74"/>
        <v>0.84249999999999936</v>
      </c>
      <c r="M173" s="19">
        <f t="shared" si="75"/>
        <v>-4.6337499999999962E-2</v>
      </c>
      <c r="N173" s="20"/>
      <c r="O173" s="20"/>
      <c r="P173" s="20"/>
      <c r="R173" s="21"/>
    </row>
    <row r="174" spans="2:18" x14ac:dyDescent="0.25">
      <c r="B174" s="2">
        <v>30</v>
      </c>
      <c r="C174" s="3">
        <v>0.33400000000000002</v>
      </c>
      <c r="D174" s="3" t="s">
        <v>24</v>
      </c>
      <c r="E174" s="19">
        <f t="shared" si="70"/>
        <v>0.33700000000000002</v>
      </c>
      <c r="F174" s="16">
        <f t="shared" si="71"/>
        <v>5</v>
      </c>
      <c r="G174" s="19">
        <f t="shared" si="72"/>
        <v>1.6850000000000001</v>
      </c>
      <c r="H174" s="1"/>
      <c r="I174" s="2">
        <v>16</v>
      </c>
      <c r="J174" s="3">
        <v>1.8340000000000001</v>
      </c>
      <c r="K174" s="19">
        <f t="shared" si="73"/>
        <v>0.91200000000000003</v>
      </c>
      <c r="L174" s="16">
        <f t="shared" si="74"/>
        <v>1</v>
      </c>
      <c r="M174" s="19">
        <f t="shared" si="75"/>
        <v>0.91200000000000003</v>
      </c>
      <c r="N174" s="20"/>
      <c r="O174" s="20"/>
      <c r="P174" s="20"/>
      <c r="R174" s="21"/>
    </row>
    <row r="175" spans="2:18" x14ac:dyDescent="0.25">
      <c r="B175" s="2"/>
      <c r="C175" s="3"/>
      <c r="D175" s="3"/>
      <c r="E175" s="19"/>
      <c r="F175" s="16"/>
      <c r="G175" s="19"/>
      <c r="H175" s="16"/>
      <c r="I175" s="16"/>
      <c r="J175" s="19"/>
      <c r="K175" s="19"/>
      <c r="L175" s="16"/>
      <c r="M175" s="19"/>
      <c r="N175" s="20"/>
      <c r="O175" s="20"/>
      <c r="P175" s="20"/>
      <c r="Q175" s="22"/>
      <c r="R175" s="21"/>
    </row>
    <row r="176" spans="2:18" ht="15" x14ac:dyDescent="0.25">
      <c r="B176" s="1" t="s">
        <v>7</v>
      </c>
      <c r="C176" s="1"/>
      <c r="D176" s="152">
        <v>0.8</v>
      </c>
      <c r="E176" s="152"/>
      <c r="F176" s="13"/>
      <c r="K176" s="13"/>
      <c r="L176" s="13"/>
      <c r="M176" s="13"/>
      <c r="N176" s="14"/>
      <c r="O176" s="14"/>
      <c r="P176" s="14"/>
    </row>
    <row r="177" spans="2:18" x14ac:dyDescent="0.25">
      <c r="B177" s="2">
        <v>0</v>
      </c>
      <c r="C177" s="3">
        <v>0.55100000000000005</v>
      </c>
      <c r="D177" s="3" t="s">
        <v>24</v>
      </c>
      <c r="E177" s="16"/>
      <c r="F177" s="16"/>
      <c r="G177" s="16"/>
      <c r="H177" s="16"/>
      <c r="I177" s="17"/>
      <c r="J177" s="18"/>
      <c r="K177" s="19"/>
      <c r="L177" s="16"/>
      <c r="M177" s="19"/>
      <c r="N177" s="20"/>
      <c r="O177" s="20"/>
      <c r="P177" s="20"/>
      <c r="R177" s="21"/>
    </row>
    <row r="178" spans="2:18" x14ac:dyDescent="0.25">
      <c r="B178" s="2">
        <v>5</v>
      </c>
      <c r="C178" s="3">
        <v>0.54600000000000004</v>
      </c>
      <c r="D178" s="3"/>
      <c r="E178" s="19">
        <f>(C177+C178)/2</f>
        <v>0.54849999999999999</v>
      </c>
      <c r="F178" s="16">
        <f>B178-B177</f>
        <v>5</v>
      </c>
      <c r="G178" s="19">
        <f>E178*F178</f>
        <v>2.7424999999999997</v>
      </c>
      <c r="H178" s="16"/>
      <c r="I178" s="2"/>
      <c r="J178" s="2"/>
      <c r="K178" s="19"/>
      <c r="L178" s="16"/>
      <c r="M178" s="19"/>
      <c r="N178" s="20"/>
      <c r="O178" s="20"/>
      <c r="P178" s="20"/>
      <c r="Q178" s="22"/>
      <c r="R178" s="21"/>
    </row>
    <row r="179" spans="2:18" x14ac:dyDescent="0.25">
      <c r="B179" s="2">
        <v>10</v>
      </c>
      <c r="C179" s="3">
        <v>0.54</v>
      </c>
      <c r="E179" s="19">
        <f t="shared" ref="E179:E192" si="76">(C178+C179)/2</f>
        <v>0.54300000000000004</v>
      </c>
      <c r="F179" s="16">
        <f t="shared" ref="F179:F192" si="77">B179-B178</f>
        <v>5</v>
      </c>
      <c r="G179" s="19">
        <f t="shared" ref="G179:G192" si="78">E179*F179</f>
        <v>2.7150000000000003</v>
      </c>
      <c r="H179" s="16"/>
      <c r="I179" s="2"/>
      <c r="J179" s="2"/>
      <c r="K179" s="19"/>
      <c r="L179" s="16"/>
      <c r="M179" s="19"/>
      <c r="N179" s="20"/>
      <c r="O179" s="20"/>
      <c r="P179" s="20"/>
      <c r="Q179" s="22"/>
      <c r="R179" s="21"/>
    </row>
    <row r="180" spans="2:18" x14ac:dyDescent="0.25">
      <c r="B180" s="2">
        <v>15</v>
      </c>
      <c r="C180" s="3">
        <v>0.35</v>
      </c>
      <c r="D180" s="3"/>
      <c r="E180" s="19">
        <f t="shared" si="76"/>
        <v>0.44500000000000001</v>
      </c>
      <c r="F180" s="16">
        <f t="shared" si="77"/>
        <v>5</v>
      </c>
      <c r="G180" s="19">
        <f t="shared" si="78"/>
        <v>2.2250000000000001</v>
      </c>
      <c r="H180" s="16"/>
      <c r="I180" s="2"/>
      <c r="J180" s="2"/>
      <c r="K180" s="19"/>
      <c r="L180" s="16"/>
      <c r="M180" s="19"/>
      <c r="N180" s="20"/>
      <c r="O180" s="20"/>
      <c r="P180" s="20"/>
      <c r="Q180" s="22"/>
      <c r="R180" s="21"/>
    </row>
    <row r="181" spans="2:18" x14ac:dyDescent="0.25">
      <c r="B181" s="2">
        <v>20</v>
      </c>
      <c r="C181" s="3">
        <v>0.311</v>
      </c>
      <c r="D181" s="3" t="s">
        <v>17</v>
      </c>
      <c r="E181" s="19">
        <f t="shared" si="76"/>
        <v>0.33050000000000002</v>
      </c>
      <c r="F181" s="16">
        <f t="shared" si="77"/>
        <v>5</v>
      </c>
      <c r="G181" s="19">
        <f t="shared" si="78"/>
        <v>1.6525000000000001</v>
      </c>
      <c r="H181" s="16"/>
      <c r="I181" s="2"/>
      <c r="J181" s="2"/>
      <c r="K181" s="19"/>
      <c r="L181" s="16"/>
      <c r="M181" s="19"/>
      <c r="N181" s="20"/>
      <c r="O181" s="20"/>
      <c r="P181" s="20"/>
      <c r="Q181" s="22"/>
      <c r="R181" s="21"/>
    </row>
    <row r="182" spans="2:18" x14ac:dyDescent="0.25">
      <c r="B182" s="2">
        <v>21</v>
      </c>
      <c r="C182" s="3">
        <v>0.14899999999999999</v>
      </c>
      <c r="D182" s="3"/>
      <c r="E182" s="19">
        <f t="shared" si="76"/>
        <v>0.22999999999999998</v>
      </c>
      <c r="F182" s="16">
        <f t="shared" si="77"/>
        <v>1</v>
      </c>
      <c r="G182" s="19">
        <f t="shared" si="78"/>
        <v>0.22999999999999998</v>
      </c>
      <c r="H182" s="16"/>
      <c r="I182" s="2"/>
      <c r="J182" s="2"/>
      <c r="K182" s="19"/>
      <c r="L182" s="16"/>
      <c r="M182" s="19"/>
      <c r="N182" s="20"/>
      <c r="O182" s="20"/>
      <c r="P182" s="20"/>
      <c r="Q182" s="22"/>
      <c r="R182" s="21"/>
    </row>
    <row r="183" spans="2:18" x14ac:dyDescent="0.25">
      <c r="B183" s="2">
        <v>22</v>
      </c>
      <c r="C183" s="3">
        <v>-0.06</v>
      </c>
      <c r="E183" s="19">
        <f t="shared" si="76"/>
        <v>4.4499999999999998E-2</v>
      </c>
      <c r="F183" s="16">
        <f t="shared" si="77"/>
        <v>1</v>
      </c>
      <c r="G183" s="19">
        <f t="shared" si="78"/>
        <v>4.4499999999999998E-2</v>
      </c>
      <c r="H183" s="16"/>
      <c r="I183" s="2">
        <v>0</v>
      </c>
      <c r="J183" s="3">
        <v>0.55100000000000005</v>
      </c>
      <c r="K183" s="19"/>
      <c r="L183" s="16"/>
      <c r="M183" s="19"/>
      <c r="N183" s="20"/>
      <c r="O183" s="20"/>
      <c r="P183" s="20"/>
      <c r="Q183" s="22"/>
      <c r="R183" s="21"/>
    </row>
    <row r="184" spans="2:18" x14ac:dyDescent="0.25">
      <c r="B184" s="2">
        <v>22.5</v>
      </c>
      <c r="C184" s="3">
        <v>-0.33400000000000002</v>
      </c>
      <c r="D184" s="3"/>
      <c r="E184" s="19">
        <f t="shared" si="76"/>
        <v>-0.19700000000000001</v>
      </c>
      <c r="F184" s="16">
        <f t="shared" si="77"/>
        <v>0.5</v>
      </c>
      <c r="G184" s="19">
        <f t="shared" si="78"/>
        <v>-9.8500000000000004E-2</v>
      </c>
      <c r="H184" s="16"/>
      <c r="I184" s="2">
        <v>5</v>
      </c>
      <c r="J184" s="3">
        <v>0.54600000000000004</v>
      </c>
      <c r="K184" s="19">
        <f t="shared" ref="K184:K192" si="79">AVERAGE(J183,J184)</f>
        <v>0.54849999999999999</v>
      </c>
      <c r="L184" s="16">
        <f t="shared" ref="L184:L192" si="80">I184-I183</f>
        <v>5</v>
      </c>
      <c r="M184" s="19">
        <f t="shared" ref="M184:M192" si="81">L184*K184</f>
        <v>2.7424999999999997</v>
      </c>
      <c r="N184" s="20"/>
      <c r="O184" s="20"/>
      <c r="P184" s="20"/>
      <c r="Q184" s="22"/>
      <c r="R184" s="21"/>
    </row>
    <row r="185" spans="2:18" x14ac:dyDescent="0.25">
      <c r="B185" s="2">
        <v>23</v>
      </c>
      <c r="C185" s="3">
        <v>-0.379</v>
      </c>
      <c r="D185" s="3" t="s">
        <v>18</v>
      </c>
      <c r="E185" s="19">
        <f t="shared" si="76"/>
        <v>-0.35650000000000004</v>
      </c>
      <c r="F185" s="16">
        <f t="shared" si="77"/>
        <v>0.5</v>
      </c>
      <c r="G185" s="19">
        <f t="shared" si="78"/>
        <v>-0.17825000000000002</v>
      </c>
      <c r="H185" s="16"/>
      <c r="I185" s="2">
        <v>10</v>
      </c>
      <c r="J185" s="3">
        <v>0.54</v>
      </c>
      <c r="K185" s="19">
        <f t="shared" si="79"/>
        <v>0.54300000000000004</v>
      </c>
      <c r="L185" s="16">
        <f t="shared" si="80"/>
        <v>5</v>
      </c>
      <c r="M185" s="19">
        <f t="shared" si="81"/>
        <v>2.7150000000000003</v>
      </c>
      <c r="N185" s="24"/>
      <c r="O185" s="24"/>
      <c r="P185" s="24"/>
      <c r="Q185" s="22"/>
      <c r="R185" s="21"/>
    </row>
    <row r="186" spans="2:18" x14ac:dyDescent="0.25">
      <c r="B186" s="2">
        <v>23.5</v>
      </c>
      <c r="C186" s="3">
        <v>-0.32900000000000001</v>
      </c>
      <c r="D186" s="3"/>
      <c r="E186" s="19">
        <f t="shared" si="76"/>
        <v>-0.35399999999999998</v>
      </c>
      <c r="F186" s="16">
        <f t="shared" si="77"/>
        <v>0.5</v>
      </c>
      <c r="G186" s="19">
        <f t="shared" si="78"/>
        <v>-0.17699999999999999</v>
      </c>
      <c r="H186" s="16"/>
      <c r="I186" s="2">
        <v>15</v>
      </c>
      <c r="J186" s="3">
        <v>0.35</v>
      </c>
      <c r="K186" s="19">
        <f t="shared" si="79"/>
        <v>0.44500000000000001</v>
      </c>
      <c r="L186" s="16">
        <f t="shared" si="80"/>
        <v>5</v>
      </c>
      <c r="M186" s="19">
        <f t="shared" si="81"/>
        <v>2.2250000000000001</v>
      </c>
      <c r="N186" s="20"/>
      <c r="O186" s="20"/>
      <c r="P186" s="20"/>
      <c r="Q186" s="22"/>
      <c r="R186" s="21"/>
    </row>
    <row r="187" spans="2:18" x14ac:dyDescent="0.25">
      <c r="B187" s="2">
        <v>24</v>
      </c>
      <c r="C187" s="3">
        <v>-6.4000000000000001E-2</v>
      </c>
      <c r="E187" s="19">
        <f t="shared" si="76"/>
        <v>-0.19650000000000001</v>
      </c>
      <c r="F187" s="16">
        <f t="shared" si="77"/>
        <v>0.5</v>
      </c>
      <c r="G187" s="19">
        <f t="shared" si="78"/>
        <v>-9.8250000000000004E-2</v>
      </c>
      <c r="H187" s="1"/>
      <c r="I187" s="2">
        <v>16</v>
      </c>
      <c r="J187" s="3">
        <v>0.311</v>
      </c>
      <c r="K187" s="19">
        <f t="shared" si="79"/>
        <v>0.33050000000000002</v>
      </c>
      <c r="L187" s="16">
        <f t="shared" si="80"/>
        <v>1</v>
      </c>
      <c r="M187" s="19">
        <f t="shared" si="81"/>
        <v>0.33050000000000002</v>
      </c>
      <c r="N187" s="24"/>
      <c r="O187" s="24"/>
      <c r="P187" s="24"/>
      <c r="Q187" s="22"/>
      <c r="R187" s="21"/>
    </row>
    <row r="188" spans="2:18" x14ac:dyDescent="0.25">
      <c r="B188" s="2">
        <v>26</v>
      </c>
      <c r="C188" s="3">
        <v>1.581</v>
      </c>
      <c r="D188" s="3" t="s">
        <v>35</v>
      </c>
      <c r="E188" s="19">
        <f t="shared" si="76"/>
        <v>0.75849999999999995</v>
      </c>
      <c r="F188" s="16">
        <f t="shared" si="77"/>
        <v>2</v>
      </c>
      <c r="G188" s="19">
        <f t="shared" si="78"/>
        <v>1.5169999999999999</v>
      </c>
      <c r="H188" s="1"/>
      <c r="I188" s="81">
        <f>I187+(J187-J188)*1.5</f>
        <v>18.7165</v>
      </c>
      <c r="J188" s="82">
        <v>-1.5</v>
      </c>
      <c r="K188" s="19">
        <f t="shared" si="79"/>
        <v>-0.59450000000000003</v>
      </c>
      <c r="L188" s="16">
        <f t="shared" si="80"/>
        <v>2.7164999999999999</v>
      </c>
      <c r="M188" s="19">
        <f t="shared" si="81"/>
        <v>-1.6149592500000001</v>
      </c>
      <c r="N188" s="24"/>
      <c r="O188" s="24"/>
      <c r="P188" s="24"/>
      <c r="Q188" s="22"/>
      <c r="R188" s="21"/>
    </row>
    <row r="189" spans="2:18" x14ac:dyDescent="0.25">
      <c r="B189" s="2">
        <v>28</v>
      </c>
      <c r="C189" s="3">
        <v>1.573</v>
      </c>
      <c r="D189" s="3"/>
      <c r="E189" s="19">
        <f t="shared" si="76"/>
        <v>1.577</v>
      </c>
      <c r="F189" s="16">
        <f t="shared" si="77"/>
        <v>2</v>
      </c>
      <c r="G189" s="19">
        <f t="shared" si="78"/>
        <v>3.1539999999999999</v>
      </c>
      <c r="H189" s="1"/>
      <c r="I189" s="86">
        <f>I188+1.5</f>
        <v>20.2165</v>
      </c>
      <c r="J189" s="87">
        <f>J188</f>
        <v>-1.5</v>
      </c>
      <c r="K189" s="19">
        <f t="shared" si="79"/>
        <v>-1.5</v>
      </c>
      <c r="L189" s="16">
        <f t="shared" si="80"/>
        <v>1.5</v>
      </c>
      <c r="M189" s="19">
        <f t="shared" si="81"/>
        <v>-2.25</v>
      </c>
      <c r="N189" s="20"/>
      <c r="O189" s="20"/>
      <c r="P189" s="20"/>
      <c r="R189" s="21"/>
    </row>
    <row r="190" spans="2:18" x14ac:dyDescent="0.25">
      <c r="B190" s="2">
        <v>29</v>
      </c>
      <c r="C190" s="3">
        <v>0.191</v>
      </c>
      <c r="D190" s="3"/>
      <c r="E190" s="19">
        <f t="shared" si="76"/>
        <v>0.88200000000000001</v>
      </c>
      <c r="F190" s="16">
        <f t="shared" si="77"/>
        <v>1</v>
      </c>
      <c r="G190" s="19">
        <f t="shared" si="78"/>
        <v>0.88200000000000001</v>
      </c>
      <c r="H190" s="1"/>
      <c r="I190" s="81">
        <f>I189+1.5</f>
        <v>21.7165</v>
      </c>
      <c r="J190" s="82">
        <f>J188</f>
        <v>-1.5</v>
      </c>
      <c r="K190" s="19">
        <f t="shared" si="79"/>
        <v>-1.5</v>
      </c>
      <c r="L190" s="16">
        <f t="shared" si="80"/>
        <v>1.5</v>
      </c>
      <c r="M190" s="19">
        <f t="shared" si="81"/>
        <v>-2.25</v>
      </c>
      <c r="N190" s="20"/>
      <c r="O190" s="20"/>
      <c r="P190" s="20"/>
      <c r="R190" s="21"/>
    </row>
    <row r="191" spans="2:18" x14ac:dyDescent="0.25">
      <c r="B191" s="2">
        <v>35</v>
      </c>
      <c r="C191" s="3">
        <v>0.186</v>
      </c>
      <c r="D191" s="3"/>
      <c r="E191" s="19">
        <f t="shared" si="76"/>
        <v>0.1885</v>
      </c>
      <c r="F191" s="16">
        <f t="shared" si="77"/>
        <v>6</v>
      </c>
      <c r="G191" s="19">
        <f t="shared" si="78"/>
        <v>1.131</v>
      </c>
      <c r="H191" s="1"/>
      <c r="I191" s="81">
        <f>I190+(J191-J190)*1.5</f>
        <v>23.816499999999998</v>
      </c>
      <c r="J191" s="85">
        <v>-0.1</v>
      </c>
      <c r="K191" s="19">
        <f t="shared" si="79"/>
        <v>-0.8</v>
      </c>
      <c r="L191" s="16">
        <f t="shared" si="80"/>
        <v>2.0999999999999979</v>
      </c>
      <c r="M191" s="19">
        <f t="shared" si="81"/>
        <v>-1.6799999999999984</v>
      </c>
      <c r="N191" s="20"/>
      <c r="O191" s="20"/>
      <c r="P191" s="20"/>
      <c r="R191" s="21"/>
    </row>
    <row r="192" spans="2:18" x14ac:dyDescent="0.25">
      <c r="B192" s="17">
        <v>40</v>
      </c>
      <c r="C192" s="44">
        <v>0.18099999999999999</v>
      </c>
      <c r="D192" s="3" t="s">
        <v>24</v>
      </c>
      <c r="E192" s="19">
        <f t="shared" si="76"/>
        <v>0.1835</v>
      </c>
      <c r="F192" s="16">
        <f t="shared" si="77"/>
        <v>5</v>
      </c>
      <c r="G192" s="19">
        <f t="shared" si="78"/>
        <v>0.91749999999999998</v>
      </c>
      <c r="I192" s="2">
        <v>26</v>
      </c>
      <c r="J192" s="3">
        <v>1.581</v>
      </c>
      <c r="K192" s="19">
        <f t="shared" si="79"/>
        <v>0.74049999999999994</v>
      </c>
      <c r="L192" s="16">
        <f t="shared" si="80"/>
        <v>2.1835000000000022</v>
      </c>
      <c r="M192" s="19">
        <f t="shared" si="81"/>
        <v>1.6168817500000014</v>
      </c>
      <c r="N192" s="20"/>
      <c r="O192" s="20"/>
      <c r="P192" s="20"/>
      <c r="R192" s="21"/>
    </row>
    <row r="193" spans="2:18" ht="15" x14ac:dyDescent="0.25">
      <c r="B193" s="1" t="s">
        <v>7</v>
      </c>
      <c r="C193" s="1"/>
      <c r="D193" s="152">
        <v>0.9</v>
      </c>
      <c r="E193" s="152"/>
      <c r="J193" s="13"/>
      <c r="K193" s="13"/>
      <c r="L193" s="13"/>
      <c r="M193" s="13"/>
      <c r="N193" s="14"/>
      <c r="O193" s="14"/>
      <c r="P193" s="14"/>
    </row>
    <row r="194" spans="2:18" x14ac:dyDescent="0.25">
      <c r="B194" s="2">
        <v>0</v>
      </c>
      <c r="C194" s="3">
        <v>0.37</v>
      </c>
      <c r="D194" s="3" t="s">
        <v>24</v>
      </c>
      <c r="E194" s="16"/>
      <c r="F194" s="16"/>
      <c r="G194" s="16"/>
      <c r="H194" s="16"/>
      <c r="I194" s="17"/>
      <c r="J194" s="18"/>
      <c r="K194" s="19"/>
      <c r="L194" s="16"/>
      <c r="M194" s="19"/>
      <c r="N194" s="20"/>
      <c r="O194" s="20"/>
      <c r="P194" s="20"/>
      <c r="R194" s="21"/>
    </row>
    <row r="195" spans="2:18" x14ac:dyDescent="0.25">
      <c r="B195" s="2">
        <v>5</v>
      </c>
      <c r="C195" s="3">
        <v>0.36499999999999999</v>
      </c>
      <c r="D195" s="3"/>
      <c r="E195" s="19">
        <f>(C194+C195)/2</f>
        <v>0.36749999999999999</v>
      </c>
      <c r="F195" s="16">
        <f>B195-B194</f>
        <v>5</v>
      </c>
      <c r="G195" s="19">
        <f>E195*F195</f>
        <v>1.8374999999999999</v>
      </c>
      <c r="H195" s="16"/>
      <c r="I195" s="2"/>
      <c r="J195" s="2"/>
      <c r="K195" s="19"/>
      <c r="L195" s="16"/>
      <c r="M195" s="19"/>
      <c r="N195" s="20"/>
      <c r="O195" s="20"/>
      <c r="P195" s="20"/>
      <c r="Q195" s="22"/>
      <c r="R195" s="21"/>
    </row>
    <row r="196" spans="2:18" x14ac:dyDescent="0.25">
      <c r="B196" s="2">
        <v>10</v>
      </c>
      <c r="C196" s="3">
        <v>0.36</v>
      </c>
      <c r="D196" s="3" t="s">
        <v>17</v>
      </c>
      <c r="E196" s="19">
        <f t="shared" ref="E196:E208" si="82">(C195+C196)/2</f>
        <v>0.36249999999999999</v>
      </c>
      <c r="F196" s="16">
        <f t="shared" ref="F196:F208" si="83">B196-B195</f>
        <v>5</v>
      </c>
      <c r="G196" s="19">
        <f t="shared" ref="G196:G208" si="84">E196*F196</f>
        <v>1.8125</v>
      </c>
      <c r="H196" s="16"/>
      <c r="I196" s="2"/>
      <c r="J196" s="2"/>
      <c r="K196" s="19"/>
      <c r="L196" s="16"/>
      <c r="M196" s="19"/>
      <c r="N196" s="20"/>
      <c r="O196" s="20"/>
      <c r="P196" s="20"/>
      <c r="Q196" s="22"/>
      <c r="R196" s="21"/>
    </row>
    <row r="197" spans="2:18" x14ac:dyDescent="0.25">
      <c r="B197" s="2">
        <v>11</v>
      </c>
      <c r="C197" s="3">
        <v>0.13500000000000001</v>
      </c>
      <c r="D197" s="3"/>
      <c r="E197" s="19">
        <f t="shared" si="82"/>
        <v>0.2475</v>
      </c>
      <c r="F197" s="16">
        <f t="shared" si="83"/>
        <v>1</v>
      </c>
      <c r="G197" s="19">
        <f t="shared" si="84"/>
        <v>0.2475</v>
      </c>
      <c r="H197" s="16"/>
      <c r="I197" s="2"/>
      <c r="J197" s="2"/>
      <c r="K197" s="19"/>
      <c r="L197" s="16"/>
      <c r="M197" s="19"/>
      <c r="N197" s="20"/>
      <c r="O197" s="20"/>
      <c r="P197" s="20"/>
      <c r="Q197" s="22"/>
      <c r="R197" s="21"/>
    </row>
    <row r="198" spans="2:18" x14ac:dyDescent="0.25">
      <c r="B198" s="2">
        <v>12</v>
      </c>
      <c r="C198" s="3">
        <v>-0.15</v>
      </c>
      <c r="D198" s="3"/>
      <c r="E198" s="19">
        <f t="shared" si="82"/>
        <v>-7.4999999999999928E-3</v>
      </c>
      <c r="F198" s="16">
        <f t="shared" si="83"/>
        <v>1</v>
      </c>
      <c r="G198" s="19">
        <f t="shared" si="84"/>
        <v>-7.4999999999999928E-3</v>
      </c>
      <c r="H198" s="16"/>
      <c r="I198" s="2"/>
      <c r="J198" s="2"/>
      <c r="K198" s="19"/>
      <c r="L198" s="16"/>
      <c r="M198" s="19"/>
      <c r="N198" s="20"/>
      <c r="O198" s="20"/>
      <c r="P198" s="20"/>
      <c r="Q198" s="22"/>
      <c r="R198" s="21"/>
    </row>
    <row r="199" spans="2:18" x14ac:dyDescent="0.25">
      <c r="B199" s="2">
        <v>12.5</v>
      </c>
      <c r="C199" s="3">
        <v>-0.34100000000000003</v>
      </c>
      <c r="D199" s="3"/>
      <c r="E199" s="19">
        <f t="shared" si="82"/>
        <v>-0.2455</v>
      </c>
      <c r="F199" s="16">
        <f t="shared" si="83"/>
        <v>0.5</v>
      </c>
      <c r="G199" s="19">
        <f t="shared" si="84"/>
        <v>-0.12275</v>
      </c>
      <c r="H199" s="16"/>
      <c r="I199" s="2"/>
      <c r="J199" s="2"/>
      <c r="K199" s="19"/>
      <c r="L199" s="16"/>
      <c r="M199" s="19"/>
      <c r="N199" s="20"/>
      <c r="O199" s="20"/>
      <c r="P199" s="20"/>
      <c r="Q199" s="22"/>
      <c r="R199" s="21"/>
    </row>
    <row r="200" spans="2:18" x14ac:dyDescent="0.25">
      <c r="B200" s="2">
        <v>13</v>
      </c>
      <c r="C200" s="3">
        <v>-0.39500000000000002</v>
      </c>
      <c r="D200" s="3" t="s">
        <v>18</v>
      </c>
      <c r="E200" s="19">
        <f t="shared" si="82"/>
        <v>-0.36799999999999999</v>
      </c>
      <c r="F200" s="16">
        <f t="shared" si="83"/>
        <v>0.5</v>
      </c>
      <c r="G200" s="19">
        <f t="shared" si="84"/>
        <v>-0.184</v>
      </c>
      <c r="H200" s="16"/>
      <c r="I200" s="2"/>
      <c r="J200" s="2"/>
      <c r="K200" s="19"/>
      <c r="L200" s="16"/>
      <c r="M200" s="19"/>
      <c r="N200" s="20"/>
      <c r="O200" s="20"/>
      <c r="P200" s="20"/>
      <c r="Q200" s="22"/>
      <c r="R200" s="21"/>
    </row>
    <row r="201" spans="2:18" x14ac:dyDescent="0.25">
      <c r="B201" s="2">
        <v>13.5</v>
      </c>
      <c r="C201" s="3">
        <v>-0.34</v>
      </c>
      <c r="D201" s="3"/>
      <c r="E201" s="19">
        <f t="shared" si="82"/>
        <v>-0.36750000000000005</v>
      </c>
      <c r="F201" s="16">
        <f t="shared" si="83"/>
        <v>0.5</v>
      </c>
      <c r="G201" s="19">
        <f t="shared" si="84"/>
        <v>-0.18375000000000002</v>
      </c>
      <c r="H201" s="16"/>
      <c r="I201" s="2">
        <v>0</v>
      </c>
      <c r="J201" s="3">
        <v>0.37</v>
      </c>
      <c r="K201" s="19"/>
      <c r="L201" s="16"/>
      <c r="M201" s="19"/>
      <c r="N201" s="20"/>
      <c r="O201" s="20"/>
      <c r="P201" s="20"/>
      <c r="Q201" s="22"/>
      <c r="R201" s="21"/>
    </row>
    <row r="202" spans="2:18" x14ac:dyDescent="0.25">
      <c r="B202" s="2">
        <v>14</v>
      </c>
      <c r="C202" s="3">
        <v>-1.0999999999999999E-2</v>
      </c>
      <c r="D202" s="3"/>
      <c r="E202" s="19">
        <f t="shared" si="82"/>
        <v>-0.17550000000000002</v>
      </c>
      <c r="F202" s="16">
        <f t="shared" si="83"/>
        <v>0.5</v>
      </c>
      <c r="G202" s="19">
        <f t="shared" si="84"/>
        <v>-8.7750000000000009E-2</v>
      </c>
      <c r="H202" s="16"/>
      <c r="I202" s="2">
        <v>5</v>
      </c>
      <c r="J202" s="3">
        <v>0.36499999999999999</v>
      </c>
      <c r="K202" s="19">
        <f t="shared" ref="K202:K208" si="85">AVERAGE(J201,J202)</f>
        <v>0.36749999999999999</v>
      </c>
      <c r="L202" s="16">
        <f t="shared" ref="L202:L208" si="86">I202-I201</f>
        <v>5</v>
      </c>
      <c r="M202" s="19">
        <f t="shared" ref="M202:M208" si="87">L202*K202</f>
        <v>1.8374999999999999</v>
      </c>
      <c r="N202" s="24"/>
      <c r="O202" s="24"/>
      <c r="P202" s="24"/>
      <c r="Q202" s="22"/>
      <c r="R202" s="21"/>
    </row>
    <row r="203" spans="2:18" x14ac:dyDescent="0.25">
      <c r="B203" s="2">
        <v>16</v>
      </c>
      <c r="C203" s="3">
        <v>2.06</v>
      </c>
      <c r="D203" s="3" t="s">
        <v>19</v>
      </c>
      <c r="E203" s="19">
        <f t="shared" si="82"/>
        <v>1.0245</v>
      </c>
      <c r="F203" s="16">
        <f t="shared" si="83"/>
        <v>2</v>
      </c>
      <c r="G203" s="19">
        <f t="shared" si="84"/>
        <v>2.0489999999999999</v>
      </c>
      <c r="H203" s="16"/>
      <c r="I203" s="2">
        <v>6</v>
      </c>
      <c r="J203" s="3">
        <v>0.36</v>
      </c>
      <c r="K203" s="19">
        <f t="shared" si="85"/>
        <v>0.36249999999999999</v>
      </c>
      <c r="L203" s="16">
        <f t="shared" si="86"/>
        <v>1</v>
      </c>
      <c r="M203" s="19">
        <f t="shared" si="87"/>
        <v>0.36249999999999999</v>
      </c>
      <c r="N203" s="20"/>
      <c r="O203" s="20"/>
      <c r="P203" s="20"/>
      <c r="Q203" s="22"/>
      <c r="R203" s="21"/>
    </row>
    <row r="204" spans="2:18" x14ac:dyDescent="0.25">
      <c r="B204" s="2">
        <v>18</v>
      </c>
      <c r="C204" s="3">
        <v>2.052</v>
      </c>
      <c r="E204" s="19">
        <f t="shared" si="82"/>
        <v>2.056</v>
      </c>
      <c r="F204" s="16">
        <f t="shared" si="83"/>
        <v>2</v>
      </c>
      <c r="G204" s="19">
        <f t="shared" si="84"/>
        <v>4.1120000000000001</v>
      </c>
      <c r="H204" s="1"/>
      <c r="I204" s="81">
        <f>I203+(J203-J204)*1.5</f>
        <v>8.7899999999999991</v>
      </c>
      <c r="J204" s="82">
        <v>-1.5</v>
      </c>
      <c r="K204" s="19">
        <f t="shared" si="85"/>
        <v>-0.57000000000000006</v>
      </c>
      <c r="L204" s="16">
        <f t="shared" si="86"/>
        <v>2.7899999999999991</v>
      </c>
      <c r="M204" s="19">
        <f t="shared" si="87"/>
        <v>-1.5902999999999996</v>
      </c>
      <c r="N204" s="24"/>
      <c r="O204" s="24"/>
      <c r="P204" s="24"/>
      <c r="Q204" s="22"/>
      <c r="R204" s="21"/>
    </row>
    <row r="205" spans="2:18" x14ac:dyDescent="0.25">
      <c r="B205" s="2">
        <v>20</v>
      </c>
      <c r="C205" s="3">
        <v>0.14000000000000001</v>
      </c>
      <c r="D205" s="3"/>
      <c r="E205" s="19">
        <f t="shared" si="82"/>
        <v>1.0960000000000001</v>
      </c>
      <c r="F205" s="16">
        <f t="shared" si="83"/>
        <v>2</v>
      </c>
      <c r="G205" s="19">
        <f t="shared" si="84"/>
        <v>2.1920000000000002</v>
      </c>
      <c r="H205" s="1"/>
      <c r="I205" s="86">
        <f>I204+1.5</f>
        <v>10.29</v>
      </c>
      <c r="J205" s="87">
        <f>J204</f>
        <v>-1.5</v>
      </c>
      <c r="K205" s="19">
        <f t="shared" si="85"/>
        <v>-1.5</v>
      </c>
      <c r="L205" s="16">
        <f t="shared" si="86"/>
        <v>1.5</v>
      </c>
      <c r="M205" s="19">
        <f t="shared" si="87"/>
        <v>-2.25</v>
      </c>
      <c r="N205" s="24"/>
      <c r="O205" s="24"/>
      <c r="P205" s="24"/>
      <c r="Q205" s="22"/>
      <c r="R205" s="21"/>
    </row>
    <row r="206" spans="2:18" x14ac:dyDescent="0.25">
      <c r="B206" s="2">
        <v>25</v>
      </c>
      <c r="C206" s="3">
        <v>0.115</v>
      </c>
      <c r="D206" s="3"/>
      <c r="E206" s="19">
        <f t="shared" si="82"/>
        <v>0.1275</v>
      </c>
      <c r="F206" s="16">
        <f t="shared" si="83"/>
        <v>5</v>
      </c>
      <c r="G206" s="19">
        <f t="shared" si="84"/>
        <v>0.63749999999999996</v>
      </c>
      <c r="H206" s="1"/>
      <c r="I206" s="81">
        <f>I205+1.5</f>
        <v>11.79</v>
      </c>
      <c r="J206" s="82">
        <f>J204</f>
        <v>-1.5</v>
      </c>
      <c r="K206" s="19">
        <f t="shared" si="85"/>
        <v>-1.5</v>
      </c>
      <c r="L206" s="16">
        <f t="shared" si="86"/>
        <v>1.5</v>
      </c>
      <c r="M206" s="19">
        <f t="shared" si="87"/>
        <v>-2.25</v>
      </c>
      <c r="N206" s="20"/>
      <c r="O206" s="20"/>
      <c r="P206" s="20"/>
      <c r="R206" s="21"/>
    </row>
    <row r="207" spans="2:18" x14ac:dyDescent="0.25">
      <c r="B207" s="2">
        <v>28</v>
      </c>
      <c r="C207" s="3">
        <v>0.1</v>
      </c>
      <c r="D207" s="3"/>
      <c r="E207" s="19">
        <f t="shared" si="82"/>
        <v>0.10750000000000001</v>
      </c>
      <c r="F207" s="16">
        <f t="shared" si="83"/>
        <v>3</v>
      </c>
      <c r="G207" s="19">
        <f t="shared" si="84"/>
        <v>0.32250000000000001</v>
      </c>
      <c r="H207" s="1"/>
      <c r="I207" s="81">
        <f>I206+(J207-J206)*1.5</f>
        <v>13.889999999999999</v>
      </c>
      <c r="J207" s="85">
        <v>-0.1</v>
      </c>
      <c r="K207" s="19">
        <f t="shared" si="85"/>
        <v>-0.8</v>
      </c>
      <c r="L207" s="16">
        <f t="shared" si="86"/>
        <v>2.0999999999999996</v>
      </c>
      <c r="M207" s="19">
        <f t="shared" si="87"/>
        <v>-1.6799999999999997</v>
      </c>
      <c r="N207" s="20"/>
      <c r="O207" s="20"/>
      <c r="P207" s="20"/>
      <c r="R207" s="21"/>
    </row>
    <row r="208" spans="2:18" x14ac:dyDescent="0.25">
      <c r="B208" s="2">
        <v>30</v>
      </c>
      <c r="C208" s="3">
        <v>0.20100000000000001</v>
      </c>
      <c r="D208" s="3" t="s">
        <v>24</v>
      </c>
      <c r="E208" s="19">
        <f t="shared" si="82"/>
        <v>0.15050000000000002</v>
      </c>
      <c r="F208" s="16">
        <f t="shared" si="83"/>
        <v>2</v>
      </c>
      <c r="G208" s="19">
        <f t="shared" si="84"/>
        <v>0.30100000000000005</v>
      </c>
      <c r="H208" s="1"/>
      <c r="I208" s="2">
        <v>16</v>
      </c>
      <c r="J208" s="3">
        <v>2.06</v>
      </c>
      <c r="K208" s="19">
        <f t="shared" si="85"/>
        <v>0.98</v>
      </c>
      <c r="L208" s="16">
        <f t="shared" si="86"/>
        <v>2.1100000000000012</v>
      </c>
      <c r="M208" s="19">
        <f t="shared" si="87"/>
        <v>2.067800000000001</v>
      </c>
      <c r="N208" s="20"/>
      <c r="O208" s="20"/>
      <c r="P208" s="20"/>
      <c r="R208" s="21"/>
    </row>
    <row r="209" spans="2:18" x14ac:dyDescent="0.25">
      <c r="B209" s="2"/>
      <c r="C209" s="3"/>
      <c r="D209" s="3"/>
      <c r="E209" s="19"/>
      <c r="F209" s="16"/>
      <c r="G209" s="19"/>
      <c r="H209" s="16"/>
      <c r="I209" s="21"/>
      <c r="J209" s="23"/>
      <c r="K209" s="19"/>
      <c r="L209" s="16"/>
      <c r="M209" s="19"/>
      <c r="N209" s="20"/>
      <c r="O209" s="20"/>
      <c r="P209" s="20"/>
      <c r="Q209" s="22"/>
      <c r="R209" s="21"/>
    </row>
    <row r="210" spans="2:18" ht="15" x14ac:dyDescent="0.25">
      <c r="B210" s="1" t="s">
        <v>7</v>
      </c>
      <c r="C210" s="1"/>
      <c r="D210" s="152">
        <v>1</v>
      </c>
      <c r="E210" s="152"/>
      <c r="J210" s="13"/>
      <c r="K210" s="13"/>
      <c r="L210" s="13"/>
      <c r="M210" s="13"/>
      <c r="N210" s="14"/>
      <c r="O210" s="14"/>
      <c r="P210" s="14"/>
    </row>
    <row r="211" spans="2:18" x14ac:dyDescent="0.25">
      <c r="B211" s="2">
        <v>0</v>
      </c>
      <c r="C211" s="3">
        <v>0.30499999999999999</v>
      </c>
      <c r="D211" s="3" t="s">
        <v>24</v>
      </c>
      <c r="E211" s="16"/>
      <c r="F211" s="16"/>
      <c r="G211" s="16"/>
      <c r="H211" s="16"/>
      <c r="I211" s="17"/>
      <c r="J211" s="18"/>
      <c r="K211" s="19"/>
      <c r="L211" s="16"/>
      <c r="M211" s="19"/>
      <c r="N211" s="20"/>
      <c r="O211" s="20"/>
      <c r="P211" s="20"/>
      <c r="R211" s="21"/>
    </row>
    <row r="212" spans="2:18" x14ac:dyDescent="0.25">
      <c r="B212" s="2">
        <v>5</v>
      </c>
      <c r="C212" s="3">
        <v>0.31</v>
      </c>
      <c r="E212" s="19">
        <f>(C211+C212)/2</f>
        <v>0.3075</v>
      </c>
      <c r="F212" s="16">
        <f>B212-B211</f>
        <v>5</v>
      </c>
      <c r="G212" s="19">
        <f>E212*F212</f>
        <v>1.5375000000000001</v>
      </c>
      <c r="H212" s="16"/>
      <c r="I212" s="2"/>
      <c r="J212" s="2"/>
      <c r="K212" s="19"/>
      <c r="L212" s="16"/>
      <c r="M212" s="19"/>
      <c r="N212" s="20"/>
      <c r="O212" s="20"/>
      <c r="P212" s="20"/>
      <c r="Q212" s="22"/>
      <c r="R212" s="21"/>
    </row>
    <row r="213" spans="2:18" x14ac:dyDescent="0.25">
      <c r="B213" s="2">
        <v>10</v>
      </c>
      <c r="C213" s="3">
        <v>0.32</v>
      </c>
      <c r="D213" s="3" t="s">
        <v>17</v>
      </c>
      <c r="E213" s="19">
        <f t="shared" ref="E213:E224" si="88">(C212+C213)/2</f>
        <v>0.315</v>
      </c>
      <c r="F213" s="16">
        <f t="shared" ref="F213:F224" si="89">B213-B212</f>
        <v>5</v>
      </c>
      <c r="G213" s="19">
        <f t="shared" ref="G213:G224" si="90">E213*F213</f>
        <v>1.575</v>
      </c>
      <c r="H213" s="16"/>
      <c r="I213" s="2"/>
      <c r="J213" s="2"/>
      <c r="K213" s="19"/>
      <c r="L213" s="16"/>
      <c r="M213" s="19"/>
      <c r="N213" s="20"/>
      <c r="O213" s="20"/>
      <c r="P213" s="20"/>
      <c r="Q213" s="22"/>
      <c r="R213" s="21"/>
    </row>
    <row r="214" spans="2:18" x14ac:dyDescent="0.25">
      <c r="B214" s="2">
        <v>11</v>
      </c>
      <c r="C214" s="3">
        <v>-0.04</v>
      </c>
      <c r="D214" s="3"/>
      <c r="E214" s="19">
        <f t="shared" si="88"/>
        <v>0.14000000000000001</v>
      </c>
      <c r="F214" s="16">
        <f t="shared" si="89"/>
        <v>1</v>
      </c>
      <c r="G214" s="19">
        <f t="shared" si="90"/>
        <v>0.14000000000000001</v>
      </c>
      <c r="H214" s="16"/>
      <c r="I214" s="2"/>
      <c r="J214" s="2"/>
      <c r="K214" s="19"/>
      <c r="L214" s="16"/>
      <c r="M214" s="19"/>
      <c r="N214" s="20"/>
      <c r="O214" s="20"/>
      <c r="P214" s="20"/>
      <c r="Q214" s="22"/>
      <c r="R214" s="21"/>
    </row>
    <row r="215" spans="2:18" x14ac:dyDescent="0.25">
      <c r="B215" s="2">
        <v>12</v>
      </c>
      <c r="C215" s="3">
        <v>-0.19500000000000001</v>
      </c>
      <c r="D215" s="3"/>
      <c r="E215" s="19">
        <f t="shared" si="88"/>
        <v>-0.11750000000000001</v>
      </c>
      <c r="F215" s="16">
        <f t="shared" si="89"/>
        <v>1</v>
      </c>
      <c r="G215" s="19">
        <f t="shared" si="90"/>
        <v>-0.11750000000000001</v>
      </c>
      <c r="H215" s="16"/>
      <c r="I215" s="2"/>
      <c r="J215" s="2"/>
      <c r="K215" s="19"/>
      <c r="L215" s="16"/>
      <c r="M215" s="19"/>
      <c r="N215" s="20"/>
      <c r="O215" s="20"/>
      <c r="P215" s="20"/>
      <c r="Q215" s="22"/>
      <c r="R215" s="21"/>
    </row>
    <row r="216" spans="2:18" x14ac:dyDescent="0.25">
      <c r="B216" s="2">
        <v>13</v>
      </c>
      <c r="C216" s="3">
        <v>-0.38500000000000001</v>
      </c>
      <c r="D216" s="3"/>
      <c r="E216" s="19">
        <f t="shared" si="88"/>
        <v>-0.29000000000000004</v>
      </c>
      <c r="F216" s="16">
        <f t="shared" si="89"/>
        <v>1</v>
      </c>
      <c r="G216" s="19">
        <f t="shared" si="90"/>
        <v>-0.29000000000000004</v>
      </c>
      <c r="H216" s="16"/>
      <c r="I216" s="2"/>
      <c r="J216" s="2"/>
      <c r="K216" s="19"/>
      <c r="L216" s="16"/>
      <c r="M216" s="19"/>
      <c r="N216" s="20"/>
      <c r="O216" s="20"/>
      <c r="P216" s="20"/>
      <c r="Q216" s="22"/>
      <c r="R216" s="21"/>
    </row>
    <row r="217" spans="2:18" x14ac:dyDescent="0.25">
      <c r="B217" s="2">
        <v>14</v>
      </c>
      <c r="C217" s="3">
        <v>-0.43</v>
      </c>
      <c r="D217" s="3" t="s">
        <v>18</v>
      </c>
      <c r="E217" s="19">
        <f t="shared" si="88"/>
        <v>-0.40749999999999997</v>
      </c>
      <c r="F217" s="16">
        <f t="shared" si="89"/>
        <v>1</v>
      </c>
      <c r="G217" s="19">
        <f t="shared" si="90"/>
        <v>-0.40749999999999997</v>
      </c>
      <c r="H217" s="16"/>
      <c r="I217" s="2"/>
      <c r="J217" s="2"/>
      <c r="K217" s="19"/>
      <c r="L217" s="16"/>
      <c r="M217" s="19"/>
      <c r="N217" s="20"/>
      <c r="O217" s="20"/>
      <c r="P217" s="20"/>
      <c r="Q217" s="22"/>
      <c r="R217" s="21"/>
    </row>
    <row r="218" spans="2:18" x14ac:dyDescent="0.25">
      <c r="B218" s="2">
        <v>15</v>
      </c>
      <c r="C218" s="3">
        <v>-0.39</v>
      </c>
      <c r="D218" s="3"/>
      <c r="E218" s="19">
        <f t="shared" si="88"/>
        <v>-0.41000000000000003</v>
      </c>
      <c r="F218" s="16">
        <f t="shared" si="89"/>
        <v>1</v>
      </c>
      <c r="G218" s="19">
        <f t="shared" si="90"/>
        <v>-0.41000000000000003</v>
      </c>
      <c r="H218" s="16"/>
      <c r="I218" s="2">
        <v>0</v>
      </c>
      <c r="J218" s="3">
        <v>0.30499999999999999</v>
      </c>
      <c r="K218" s="19"/>
      <c r="L218" s="16"/>
      <c r="M218" s="19"/>
      <c r="N218" s="20"/>
      <c r="O218" s="20"/>
      <c r="P218" s="20"/>
      <c r="Q218" s="22"/>
      <c r="R218" s="21"/>
    </row>
    <row r="219" spans="2:18" x14ac:dyDescent="0.25">
      <c r="B219" s="2">
        <v>16</v>
      </c>
      <c r="C219" s="3">
        <v>-0.2</v>
      </c>
      <c r="D219" s="3"/>
      <c r="E219" s="19">
        <f t="shared" si="88"/>
        <v>-0.29500000000000004</v>
      </c>
      <c r="F219" s="16">
        <f t="shared" si="89"/>
        <v>1</v>
      </c>
      <c r="G219" s="19">
        <f t="shared" si="90"/>
        <v>-0.29500000000000004</v>
      </c>
      <c r="H219" s="16"/>
      <c r="I219" s="2">
        <v>5</v>
      </c>
      <c r="J219" s="3">
        <v>0.31</v>
      </c>
      <c r="K219" s="19">
        <f t="shared" ref="K219:K224" si="91">AVERAGE(J218,J219)</f>
        <v>0.3075</v>
      </c>
      <c r="L219" s="16">
        <f t="shared" ref="L219:L224" si="92">I219-I218</f>
        <v>5</v>
      </c>
      <c r="M219" s="19">
        <f t="shared" ref="M219:M224" si="93">L219*K219</f>
        <v>1.5375000000000001</v>
      </c>
      <c r="N219" s="24"/>
      <c r="O219" s="24"/>
      <c r="P219" s="24"/>
      <c r="Q219" s="22"/>
      <c r="R219" s="21"/>
    </row>
    <row r="220" spans="2:18" x14ac:dyDescent="0.25">
      <c r="B220" s="2">
        <v>18</v>
      </c>
      <c r="C220" s="3">
        <v>1.909</v>
      </c>
      <c r="D220" s="3" t="s">
        <v>19</v>
      </c>
      <c r="E220" s="19">
        <f t="shared" si="88"/>
        <v>0.85450000000000004</v>
      </c>
      <c r="F220" s="16">
        <f t="shared" si="89"/>
        <v>2</v>
      </c>
      <c r="G220" s="19">
        <f t="shared" si="90"/>
        <v>1.7090000000000001</v>
      </c>
      <c r="H220" s="16"/>
      <c r="I220" s="2">
        <v>8</v>
      </c>
      <c r="J220" s="3">
        <v>0.32</v>
      </c>
      <c r="K220" s="19">
        <f t="shared" si="91"/>
        <v>0.315</v>
      </c>
      <c r="L220" s="16">
        <f t="shared" si="92"/>
        <v>3</v>
      </c>
      <c r="M220" s="19">
        <f t="shared" si="93"/>
        <v>0.94500000000000006</v>
      </c>
      <c r="N220" s="20"/>
      <c r="O220" s="20"/>
      <c r="P220" s="20"/>
      <c r="Q220" s="22"/>
      <c r="R220" s="21"/>
    </row>
    <row r="221" spans="2:18" x14ac:dyDescent="0.25">
      <c r="B221" s="2">
        <v>20</v>
      </c>
      <c r="C221" s="3">
        <v>1.905</v>
      </c>
      <c r="D221" s="3"/>
      <c r="E221" s="19">
        <f t="shared" si="88"/>
        <v>1.907</v>
      </c>
      <c r="F221" s="16">
        <f t="shared" si="89"/>
        <v>2</v>
      </c>
      <c r="G221" s="19">
        <f t="shared" si="90"/>
        <v>3.8140000000000001</v>
      </c>
      <c r="H221" s="1"/>
      <c r="I221" s="81">
        <f>I220+(J220-J221)*1.5</f>
        <v>10.73</v>
      </c>
      <c r="J221" s="82">
        <v>-1.5</v>
      </c>
      <c r="K221" s="19">
        <f t="shared" si="91"/>
        <v>-0.59</v>
      </c>
      <c r="L221" s="16">
        <f t="shared" si="92"/>
        <v>2.7300000000000004</v>
      </c>
      <c r="M221" s="19">
        <f t="shared" si="93"/>
        <v>-1.6107000000000002</v>
      </c>
      <c r="N221" s="24"/>
      <c r="O221" s="24"/>
      <c r="P221" s="24"/>
      <c r="Q221" s="22"/>
      <c r="R221" s="21"/>
    </row>
    <row r="222" spans="2:18" x14ac:dyDescent="0.25">
      <c r="B222" s="2">
        <v>22</v>
      </c>
      <c r="C222" s="3">
        <v>0.36</v>
      </c>
      <c r="E222" s="19">
        <f t="shared" si="88"/>
        <v>1.1325000000000001</v>
      </c>
      <c r="F222" s="16">
        <f t="shared" si="89"/>
        <v>2</v>
      </c>
      <c r="G222" s="19">
        <f t="shared" si="90"/>
        <v>2.2650000000000001</v>
      </c>
      <c r="H222" s="1"/>
      <c r="I222" s="86">
        <f>I221+1.5</f>
        <v>12.23</v>
      </c>
      <c r="J222" s="87">
        <f>J221</f>
        <v>-1.5</v>
      </c>
      <c r="K222" s="19">
        <f t="shared" si="91"/>
        <v>-1.5</v>
      </c>
      <c r="L222" s="16">
        <f t="shared" si="92"/>
        <v>1.5</v>
      </c>
      <c r="M222" s="19">
        <f t="shared" si="93"/>
        <v>-2.25</v>
      </c>
      <c r="N222" s="24"/>
      <c r="O222" s="24"/>
      <c r="P222" s="24"/>
      <c r="Q222" s="22"/>
      <c r="R222" s="21"/>
    </row>
    <row r="223" spans="2:18" x14ac:dyDescent="0.25">
      <c r="B223" s="2">
        <v>25</v>
      </c>
      <c r="C223" s="3">
        <v>0.35499999999999998</v>
      </c>
      <c r="D223" s="3"/>
      <c r="E223" s="19">
        <f t="shared" si="88"/>
        <v>0.35749999999999998</v>
      </c>
      <c r="F223" s="16">
        <f t="shared" si="89"/>
        <v>3</v>
      </c>
      <c r="G223" s="19">
        <f t="shared" si="90"/>
        <v>1.0725</v>
      </c>
      <c r="H223" s="1"/>
      <c r="I223" s="81">
        <f>I222+1.5</f>
        <v>13.73</v>
      </c>
      <c r="J223" s="82">
        <f>J221</f>
        <v>-1.5</v>
      </c>
      <c r="K223" s="19">
        <f t="shared" si="91"/>
        <v>-1.5</v>
      </c>
      <c r="L223" s="16">
        <f t="shared" si="92"/>
        <v>1.5</v>
      </c>
      <c r="M223" s="19">
        <f t="shared" si="93"/>
        <v>-2.25</v>
      </c>
      <c r="N223" s="20"/>
      <c r="O223" s="20"/>
      <c r="P223" s="20"/>
      <c r="R223" s="21"/>
    </row>
    <row r="224" spans="2:18" x14ac:dyDescent="0.25">
      <c r="B224" s="2">
        <v>30</v>
      </c>
      <c r="C224" s="3">
        <v>0.35</v>
      </c>
      <c r="D224" s="3" t="s">
        <v>24</v>
      </c>
      <c r="E224" s="19">
        <f t="shared" si="88"/>
        <v>0.35249999999999998</v>
      </c>
      <c r="F224" s="16">
        <f t="shared" si="89"/>
        <v>5</v>
      </c>
      <c r="G224" s="19">
        <f t="shared" si="90"/>
        <v>1.7625</v>
      </c>
      <c r="H224" s="1"/>
      <c r="I224" s="81">
        <f>I223+(J224-J223)*1.5</f>
        <v>15.605</v>
      </c>
      <c r="J224" s="85">
        <v>-0.25</v>
      </c>
      <c r="K224" s="19">
        <f t="shared" si="91"/>
        <v>-0.875</v>
      </c>
      <c r="L224" s="16">
        <f t="shared" si="92"/>
        <v>1.875</v>
      </c>
      <c r="M224" s="19">
        <f t="shared" si="93"/>
        <v>-1.640625</v>
      </c>
      <c r="N224" s="20"/>
      <c r="O224" s="20"/>
      <c r="P224" s="20"/>
      <c r="R224" s="21"/>
    </row>
    <row r="225" spans="2:18" ht="15" x14ac:dyDescent="0.25">
      <c r="B225" s="1" t="s">
        <v>7</v>
      </c>
      <c r="C225" s="1"/>
      <c r="D225" s="152">
        <v>1.1000000000000001</v>
      </c>
      <c r="E225" s="152"/>
      <c r="J225" s="13"/>
      <c r="K225" s="13"/>
      <c r="L225" s="13"/>
      <c r="M225" s="13"/>
      <c r="N225" s="14"/>
      <c r="O225" s="14"/>
      <c r="P225" s="14"/>
    </row>
    <row r="226" spans="2:18" x14ac:dyDescent="0.25">
      <c r="B226" s="2">
        <v>0</v>
      </c>
      <c r="C226" s="3">
        <v>0.31900000000000001</v>
      </c>
      <c r="D226" s="3" t="s">
        <v>26</v>
      </c>
      <c r="E226" s="16"/>
      <c r="F226" s="16"/>
      <c r="G226" s="16"/>
      <c r="H226" s="16"/>
      <c r="I226" s="17"/>
      <c r="J226" s="18"/>
      <c r="K226" s="19"/>
      <c r="L226" s="16"/>
      <c r="M226" s="19"/>
      <c r="N226" s="20"/>
      <c r="O226" s="20"/>
      <c r="P226" s="20"/>
      <c r="R226" s="21"/>
    </row>
    <row r="227" spans="2:18" x14ac:dyDescent="0.25">
      <c r="B227" s="2">
        <v>5</v>
      </c>
      <c r="C227" s="3">
        <v>0.315</v>
      </c>
      <c r="D227" s="3"/>
      <c r="E227" s="19">
        <f>(C226+C227)/2</f>
        <v>0.317</v>
      </c>
      <c r="F227" s="16">
        <f>B227-B226</f>
        <v>5</v>
      </c>
      <c r="G227" s="19">
        <f>E227*F227</f>
        <v>1.585</v>
      </c>
      <c r="H227" s="16"/>
      <c r="I227" s="2"/>
      <c r="J227" s="2"/>
      <c r="K227" s="19"/>
      <c r="L227" s="16"/>
      <c r="M227" s="19"/>
      <c r="N227" s="20"/>
      <c r="O227" s="20"/>
      <c r="P227" s="20"/>
      <c r="Q227" s="22"/>
      <c r="R227" s="21"/>
    </row>
    <row r="228" spans="2:18" x14ac:dyDescent="0.25">
      <c r="B228" s="2">
        <v>10</v>
      </c>
      <c r="C228" s="3">
        <v>0.309</v>
      </c>
      <c r="D228" s="3" t="s">
        <v>17</v>
      </c>
      <c r="E228" s="19">
        <f t="shared" ref="E228:E239" si="94">(C227+C228)/2</f>
        <v>0.312</v>
      </c>
      <c r="F228" s="16">
        <f t="shared" ref="F228:F239" si="95">B228-B227</f>
        <v>5</v>
      </c>
      <c r="G228" s="19">
        <f t="shared" ref="G228:G239" si="96">E228*F228</f>
        <v>1.56</v>
      </c>
      <c r="H228" s="16"/>
      <c r="I228" s="2"/>
      <c r="J228" s="2"/>
      <c r="K228" s="19"/>
      <c r="L228" s="16"/>
      <c r="M228" s="19"/>
      <c r="N228" s="20"/>
      <c r="O228" s="20"/>
      <c r="P228" s="20"/>
      <c r="Q228" s="22"/>
      <c r="R228" s="21"/>
    </row>
    <row r="229" spans="2:18" x14ac:dyDescent="0.25">
      <c r="B229" s="2">
        <v>11</v>
      </c>
      <c r="C229" s="3">
        <v>0.06</v>
      </c>
      <c r="D229" s="3"/>
      <c r="E229" s="19">
        <f t="shared" si="94"/>
        <v>0.1845</v>
      </c>
      <c r="F229" s="16">
        <f t="shared" si="95"/>
        <v>1</v>
      </c>
      <c r="G229" s="19">
        <f t="shared" si="96"/>
        <v>0.1845</v>
      </c>
      <c r="H229" s="16"/>
      <c r="I229" s="2"/>
      <c r="J229" s="2"/>
      <c r="K229" s="19"/>
      <c r="L229" s="16"/>
      <c r="M229" s="19"/>
      <c r="N229" s="20"/>
      <c r="O229" s="20"/>
      <c r="P229" s="20"/>
      <c r="Q229" s="22"/>
      <c r="R229" s="21"/>
    </row>
    <row r="230" spans="2:18" x14ac:dyDescent="0.25">
      <c r="B230" s="2">
        <v>12</v>
      </c>
      <c r="C230" s="3">
        <v>-0.16500000000000001</v>
      </c>
      <c r="D230" s="3"/>
      <c r="E230" s="19">
        <f t="shared" si="94"/>
        <v>-5.2500000000000005E-2</v>
      </c>
      <c r="F230" s="16">
        <f t="shared" si="95"/>
        <v>1</v>
      </c>
      <c r="G230" s="19">
        <f t="shared" si="96"/>
        <v>-5.2500000000000005E-2</v>
      </c>
      <c r="H230" s="16"/>
      <c r="I230" s="2"/>
      <c r="J230" s="2"/>
      <c r="K230" s="19"/>
      <c r="L230" s="16"/>
      <c r="M230" s="19"/>
      <c r="N230" s="20"/>
      <c r="O230" s="20"/>
      <c r="P230" s="20"/>
      <c r="Q230" s="22"/>
      <c r="R230" s="21"/>
    </row>
    <row r="231" spans="2:18" x14ac:dyDescent="0.25">
      <c r="B231" s="2">
        <v>13</v>
      </c>
      <c r="C231" s="3">
        <v>-0.34</v>
      </c>
      <c r="D231" s="3"/>
      <c r="E231" s="19">
        <f t="shared" si="94"/>
        <v>-0.2525</v>
      </c>
      <c r="F231" s="16">
        <f t="shared" si="95"/>
        <v>1</v>
      </c>
      <c r="G231" s="19">
        <f t="shared" si="96"/>
        <v>-0.2525</v>
      </c>
      <c r="H231" s="16"/>
      <c r="I231" s="2"/>
      <c r="J231" s="2"/>
      <c r="K231" s="19"/>
      <c r="L231" s="16"/>
      <c r="M231" s="19"/>
      <c r="N231" s="20"/>
      <c r="O231" s="20"/>
      <c r="P231" s="20"/>
      <c r="Q231" s="22"/>
      <c r="R231" s="21"/>
    </row>
    <row r="232" spans="2:18" x14ac:dyDescent="0.25">
      <c r="B232" s="2">
        <v>14</v>
      </c>
      <c r="C232" s="3">
        <v>-0.39</v>
      </c>
      <c r="D232" s="3" t="s">
        <v>18</v>
      </c>
      <c r="E232" s="19">
        <f t="shared" si="94"/>
        <v>-0.36499999999999999</v>
      </c>
      <c r="F232" s="16">
        <f t="shared" si="95"/>
        <v>1</v>
      </c>
      <c r="G232" s="19">
        <f t="shared" si="96"/>
        <v>-0.36499999999999999</v>
      </c>
      <c r="H232" s="16"/>
      <c r="I232" s="2"/>
      <c r="J232" s="2"/>
      <c r="K232" s="19"/>
      <c r="L232" s="16"/>
      <c r="M232" s="19"/>
      <c r="N232" s="20"/>
      <c r="O232" s="20"/>
      <c r="P232" s="20"/>
      <c r="Q232" s="22"/>
      <c r="R232" s="21"/>
    </row>
    <row r="233" spans="2:18" x14ac:dyDescent="0.25">
      <c r="B233" s="2">
        <v>15</v>
      </c>
      <c r="C233" s="3">
        <v>-0.33100000000000002</v>
      </c>
      <c r="D233" s="3"/>
      <c r="E233" s="19">
        <f t="shared" si="94"/>
        <v>-0.36050000000000004</v>
      </c>
      <c r="F233" s="16">
        <f t="shared" si="95"/>
        <v>1</v>
      </c>
      <c r="G233" s="19">
        <f t="shared" si="96"/>
        <v>-0.36050000000000004</v>
      </c>
      <c r="H233" s="16"/>
      <c r="I233" s="2">
        <v>0</v>
      </c>
      <c r="J233" s="3">
        <v>0.31900000000000001</v>
      </c>
      <c r="K233" s="19"/>
      <c r="L233" s="16"/>
      <c r="M233" s="19"/>
      <c r="N233" s="20"/>
      <c r="O233" s="20"/>
      <c r="P233" s="20"/>
      <c r="Q233" s="22"/>
      <c r="R233" s="21"/>
    </row>
    <row r="234" spans="2:18" x14ac:dyDescent="0.25">
      <c r="B234" s="2">
        <v>16</v>
      </c>
      <c r="C234" s="3">
        <v>-0.16600000000000001</v>
      </c>
      <c r="D234" s="3"/>
      <c r="E234" s="19">
        <f t="shared" si="94"/>
        <v>-0.2485</v>
      </c>
      <c r="F234" s="16">
        <f t="shared" si="95"/>
        <v>1</v>
      </c>
      <c r="G234" s="19">
        <f t="shared" si="96"/>
        <v>-0.2485</v>
      </c>
      <c r="H234" s="16"/>
      <c r="I234" s="2">
        <v>5</v>
      </c>
      <c r="J234" s="3">
        <v>0.315</v>
      </c>
      <c r="K234" s="19">
        <f t="shared" ref="K234:K239" si="97">AVERAGE(J233,J234)</f>
        <v>0.317</v>
      </c>
      <c r="L234" s="16">
        <f t="shared" ref="L234:L239" si="98">I234-I233</f>
        <v>5</v>
      </c>
      <c r="M234" s="19">
        <f t="shared" ref="M234:M239" si="99">L234*K234</f>
        <v>1.585</v>
      </c>
      <c r="N234" s="24"/>
      <c r="O234" s="24"/>
      <c r="P234" s="24"/>
      <c r="Q234" s="22"/>
      <c r="R234" s="21"/>
    </row>
    <row r="235" spans="2:18" x14ac:dyDescent="0.25">
      <c r="B235" s="2">
        <v>18</v>
      </c>
      <c r="C235" s="3">
        <v>1.8</v>
      </c>
      <c r="D235" s="3"/>
      <c r="E235" s="19">
        <f t="shared" si="94"/>
        <v>0.81700000000000006</v>
      </c>
      <c r="F235" s="16">
        <f t="shared" si="95"/>
        <v>2</v>
      </c>
      <c r="G235" s="19">
        <f t="shared" si="96"/>
        <v>1.6340000000000001</v>
      </c>
      <c r="H235" s="16"/>
      <c r="I235" s="2">
        <v>7.8</v>
      </c>
      <c r="J235" s="3">
        <v>0.309</v>
      </c>
      <c r="K235" s="19">
        <f t="shared" si="97"/>
        <v>0.312</v>
      </c>
      <c r="L235" s="16">
        <f t="shared" si="98"/>
        <v>2.8</v>
      </c>
      <c r="M235" s="19">
        <f t="shared" si="99"/>
        <v>0.87359999999999993</v>
      </c>
      <c r="N235" s="20"/>
      <c r="O235" s="20"/>
      <c r="P235" s="20"/>
      <c r="Q235" s="22"/>
      <c r="R235" s="21"/>
    </row>
    <row r="236" spans="2:18" x14ac:dyDescent="0.25">
      <c r="B236" s="2">
        <v>20</v>
      </c>
      <c r="C236" s="3">
        <v>1.7949999999999999</v>
      </c>
      <c r="D236" s="3" t="s">
        <v>19</v>
      </c>
      <c r="E236" s="19">
        <f t="shared" si="94"/>
        <v>1.7974999999999999</v>
      </c>
      <c r="F236" s="16">
        <f t="shared" si="95"/>
        <v>2</v>
      </c>
      <c r="G236" s="19">
        <f t="shared" si="96"/>
        <v>3.5949999999999998</v>
      </c>
      <c r="H236" s="1"/>
      <c r="I236" s="81">
        <f>I235+(J235-J236)*1.5</f>
        <v>10.513500000000001</v>
      </c>
      <c r="J236" s="82">
        <v>-1.5</v>
      </c>
      <c r="K236" s="19">
        <f t="shared" si="97"/>
        <v>-0.59550000000000003</v>
      </c>
      <c r="L236" s="16">
        <f t="shared" si="98"/>
        <v>2.7135000000000007</v>
      </c>
      <c r="M236" s="19">
        <f t="shared" si="99"/>
        <v>-1.6158892500000004</v>
      </c>
      <c r="N236" s="24"/>
      <c r="O236" s="24"/>
      <c r="P236" s="24"/>
      <c r="Q236" s="22"/>
      <c r="R236" s="21"/>
    </row>
    <row r="237" spans="2:18" x14ac:dyDescent="0.25">
      <c r="B237" s="2">
        <v>22</v>
      </c>
      <c r="C237" s="3">
        <v>0.34</v>
      </c>
      <c r="D237" s="3" t="s">
        <v>21</v>
      </c>
      <c r="E237" s="19">
        <f t="shared" si="94"/>
        <v>1.0674999999999999</v>
      </c>
      <c r="F237" s="16">
        <f t="shared" si="95"/>
        <v>2</v>
      </c>
      <c r="G237" s="19">
        <f t="shared" si="96"/>
        <v>2.1349999999999998</v>
      </c>
      <c r="H237" s="1"/>
      <c r="I237" s="86">
        <f>I236+1.5</f>
        <v>12.013500000000001</v>
      </c>
      <c r="J237" s="87">
        <f>J236</f>
        <v>-1.5</v>
      </c>
      <c r="K237" s="19">
        <f t="shared" si="97"/>
        <v>-1.5</v>
      </c>
      <c r="L237" s="16">
        <f t="shared" si="98"/>
        <v>1.5</v>
      </c>
      <c r="M237" s="19">
        <f t="shared" si="99"/>
        <v>-2.25</v>
      </c>
      <c r="N237" s="24"/>
      <c r="O237" s="24"/>
      <c r="P237" s="24"/>
      <c r="Q237" s="22"/>
      <c r="R237" s="21"/>
    </row>
    <row r="238" spans="2:18" x14ac:dyDescent="0.25">
      <c r="B238" s="2">
        <v>25</v>
      </c>
      <c r="C238" s="3">
        <v>0.33500000000000002</v>
      </c>
      <c r="D238" s="3"/>
      <c r="E238" s="19">
        <f t="shared" si="94"/>
        <v>0.33750000000000002</v>
      </c>
      <c r="F238" s="16">
        <f t="shared" si="95"/>
        <v>3</v>
      </c>
      <c r="G238" s="19">
        <f t="shared" si="96"/>
        <v>1.0125000000000002</v>
      </c>
      <c r="H238" s="1"/>
      <c r="I238" s="81">
        <f>I237+1.5</f>
        <v>13.513500000000001</v>
      </c>
      <c r="J238" s="82">
        <f>J236</f>
        <v>-1.5</v>
      </c>
      <c r="K238" s="19">
        <f t="shared" si="97"/>
        <v>-1.5</v>
      </c>
      <c r="L238" s="16">
        <f t="shared" si="98"/>
        <v>1.5</v>
      </c>
      <c r="M238" s="19">
        <f t="shared" si="99"/>
        <v>-2.25</v>
      </c>
      <c r="N238" s="20"/>
      <c r="O238" s="20"/>
      <c r="P238" s="20"/>
      <c r="R238" s="21"/>
    </row>
    <row r="239" spans="2:18" x14ac:dyDescent="0.25">
      <c r="B239" s="2">
        <v>30</v>
      </c>
      <c r="C239" s="3">
        <v>0.33</v>
      </c>
      <c r="D239" s="3"/>
      <c r="E239" s="19">
        <f t="shared" si="94"/>
        <v>0.33250000000000002</v>
      </c>
      <c r="F239" s="16">
        <f t="shared" si="95"/>
        <v>5</v>
      </c>
      <c r="G239" s="19">
        <f t="shared" si="96"/>
        <v>1.6625000000000001</v>
      </c>
      <c r="H239" s="1"/>
      <c r="I239" s="81">
        <f>I238+(J239-J238)*1.5</f>
        <v>15.388500000000001</v>
      </c>
      <c r="J239" s="85">
        <v>-0.25</v>
      </c>
      <c r="K239" s="19">
        <f t="shared" si="97"/>
        <v>-0.875</v>
      </c>
      <c r="L239" s="16">
        <f t="shared" si="98"/>
        <v>1.875</v>
      </c>
      <c r="M239" s="19">
        <f t="shared" si="99"/>
        <v>-1.640625</v>
      </c>
      <c r="N239" s="20"/>
      <c r="O239" s="20"/>
      <c r="P239" s="20"/>
      <c r="R239" s="21"/>
    </row>
    <row r="240" spans="2:18" x14ac:dyDescent="0.25">
      <c r="B240" s="17"/>
      <c r="C240" s="44"/>
      <c r="D240" s="44"/>
      <c r="E240" s="19"/>
      <c r="F240" s="16"/>
      <c r="G240" s="19"/>
      <c r="I240" s="18"/>
      <c r="J240" s="3"/>
      <c r="K240" s="19"/>
      <c r="L240" s="16"/>
      <c r="M240" s="19"/>
      <c r="N240" s="20"/>
      <c r="O240" s="20"/>
      <c r="P240" s="20"/>
      <c r="R240" s="21"/>
    </row>
    <row r="241" spans="2:18" ht="15" x14ac:dyDescent="0.25">
      <c r="B241" s="1" t="s">
        <v>7</v>
      </c>
      <c r="C241" s="1"/>
      <c r="D241" s="152">
        <v>1.2</v>
      </c>
      <c r="E241" s="152"/>
      <c r="J241" s="13"/>
      <c r="K241" s="13"/>
      <c r="L241" s="13"/>
      <c r="M241" s="13"/>
      <c r="N241" s="14"/>
      <c r="O241" s="14"/>
      <c r="P241" s="14"/>
    </row>
    <row r="242" spans="2:18" x14ac:dyDescent="0.25">
      <c r="B242" s="2">
        <v>0</v>
      </c>
      <c r="C242" s="3">
        <v>0.311</v>
      </c>
      <c r="D242" s="3" t="s">
        <v>24</v>
      </c>
      <c r="E242" s="16"/>
      <c r="F242" s="16"/>
      <c r="G242" s="16"/>
      <c r="H242" s="16"/>
      <c r="I242" s="17"/>
      <c r="J242" s="18"/>
      <c r="K242" s="19"/>
      <c r="L242" s="16"/>
      <c r="M242" s="19"/>
      <c r="N242" s="20"/>
      <c r="O242" s="20"/>
      <c r="P242" s="20"/>
      <c r="R242" s="21"/>
    </row>
    <row r="243" spans="2:18" x14ac:dyDescent="0.25">
      <c r="B243" s="2">
        <v>5</v>
      </c>
      <c r="C243" s="3">
        <v>0.30099999999999999</v>
      </c>
      <c r="D243" s="3"/>
      <c r="E243" s="19">
        <f>(C242+C243)/2</f>
        <v>0.30599999999999999</v>
      </c>
      <c r="F243" s="16">
        <f>B243-B242</f>
        <v>5</v>
      </c>
      <c r="G243" s="19">
        <f>E243*F243</f>
        <v>1.53</v>
      </c>
      <c r="H243" s="16"/>
      <c r="I243" s="2"/>
      <c r="J243" s="2"/>
      <c r="K243" s="19"/>
      <c r="L243" s="16"/>
      <c r="M243" s="19"/>
      <c r="N243" s="20"/>
      <c r="O243" s="20"/>
      <c r="P243" s="20"/>
      <c r="Q243" s="22"/>
      <c r="R243" s="21"/>
    </row>
    <row r="244" spans="2:18" x14ac:dyDescent="0.25">
      <c r="B244" s="2">
        <v>10</v>
      </c>
      <c r="C244" s="3">
        <v>0.29599999999999999</v>
      </c>
      <c r="D244" s="3" t="s">
        <v>17</v>
      </c>
      <c r="E244" s="19">
        <f t="shared" ref="E244:E257" si="100">(C243+C244)/2</f>
        <v>0.29849999999999999</v>
      </c>
      <c r="F244" s="16">
        <f t="shared" ref="F244:F257" si="101">B244-B243</f>
        <v>5</v>
      </c>
      <c r="G244" s="19">
        <f t="shared" ref="G244:G257" si="102">E244*F244</f>
        <v>1.4924999999999999</v>
      </c>
      <c r="H244" s="16"/>
      <c r="I244" s="2"/>
      <c r="J244" s="2"/>
      <c r="K244" s="19"/>
      <c r="L244" s="16"/>
      <c r="M244" s="19"/>
      <c r="N244" s="20"/>
      <c r="O244" s="20"/>
      <c r="P244" s="20"/>
      <c r="Q244" s="22"/>
      <c r="R244" s="21"/>
    </row>
    <row r="245" spans="2:18" x14ac:dyDescent="0.25">
      <c r="B245" s="2">
        <v>11</v>
      </c>
      <c r="C245" s="3">
        <v>-0.154</v>
      </c>
      <c r="D245" s="3"/>
      <c r="E245" s="19">
        <f t="shared" si="100"/>
        <v>7.0999999999999994E-2</v>
      </c>
      <c r="F245" s="16">
        <f t="shared" si="101"/>
        <v>1</v>
      </c>
      <c r="G245" s="19">
        <f t="shared" si="102"/>
        <v>7.0999999999999994E-2</v>
      </c>
      <c r="H245" s="16"/>
      <c r="I245" s="2"/>
      <c r="J245" s="2"/>
      <c r="K245" s="19"/>
      <c r="L245" s="16"/>
      <c r="M245" s="19"/>
      <c r="N245" s="20"/>
      <c r="O245" s="20"/>
      <c r="P245" s="20"/>
      <c r="Q245" s="22"/>
      <c r="R245" s="21"/>
    </row>
    <row r="246" spans="2:18" x14ac:dyDescent="0.25">
      <c r="B246" s="2">
        <v>12</v>
      </c>
      <c r="C246" s="3">
        <v>-0.42399999999999999</v>
      </c>
      <c r="D246" s="3"/>
      <c r="E246" s="19">
        <f t="shared" si="100"/>
        <v>-0.28899999999999998</v>
      </c>
      <c r="F246" s="16">
        <f t="shared" si="101"/>
        <v>1</v>
      </c>
      <c r="G246" s="19">
        <f t="shared" si="102"/>
        <v>-0.28899999999999998</v>
      </c>
      <c r="H246" s="16"/>
      <c r="I246" s="2"/>
      <c r="J246" s="2"/>
      <c r="K246" s="19"/>
      <c r="L246" s="16"/>
      <c r="M246" s="19"/>
      <c r="N246" s="20"/>
      <c r="O246" s="20"/>
      <c r="P246" s="20"/>
      <c r="Q246" s="22"/>
      <c r="R246" s="21"/>
    </row>
    <row r="247" spans="2:18" x14ac:dyDescent="0.25">
      <c r="B247" s="2">
        <v>13</v>
      </c>
      <c r="C247" s="3">
        <v>-0.61499999999999999</v>
      </c>
      <c r="D247" s="3"/>
      <c r="E247" s="19">
        <f t="shared" si="100"/>
        <v>-0.51949999999999996</v>
      </c>
      <c r="F247" s="16">
        <f t="shared" si="101"/>
        <v>1</v>
      </c>
      <c r="G247" s="19">
        <f t="shared" si="102"/>
        <v>-0.51949999999999996</v>
      </c>
      <c r="H247" s="16"/>
      <c r="I247" s="2"/>
      <c r="J247" s="2"/>
      <c r="K247" s="19"/>
      <c r="L247" s="16"/>
      <c r="M247" s="19"/>
      <c r="N247" s="20"/>
      <c r="O247" s="20"/>
      <c r="P247" s="20"/>
      <c r="Q247" s="22"/>
      <c r="R247" s="21"/>
    </row>
    <row r="248" spans="2:18" x14ac:dyDescent="0.25">
      <c r="B248" s="2">
        <v>14</v>
      </c>
      <c r="C248" s="3">
        <v>-0.81599999999999995</v>
      </c>
      <c r="E248" s="19">
        <f t="shared" si="100"/>
        <v>-0.71550000000000002</v>
      </c>
      <c r="F248" s="16">
        <f t="shared" si="101"/>
        <v>1</v>
      </c>
      <c r="G248" s="19">
        <f t="shared" si="102"/>
        <v>-0.71550000000000002</v>
      </c>
      <c r="H248" s="16"/>
      <c r="I248" s="2"/>
      <c r="J248" s="2"/>
      <c r="K248" s="19"/>
      <c r="L248" s="16"/>
      <c r="M248" s="19"/>
      <c r="N248" s="20"/>
      <c r="O248" s="20"/>
      <c r="P248" s="20"/>
      <c r="Q248" s="22"/>
      <c r="R248" s="21"/>
    </row>
    <row r="249" spans="2:18" x14ac:dyDescent="0.25">
      <c r="B249" s="2">
        <v>14.5</v>
      </c>
      <c r="C249" s="3">
        <v>-0.86399999999999999</v>
      </c>
      <c r="D249" s="3" t="s">
        <v>18</v>
      </c>
      <c r="E249" s="19">
        <f t="shared" si="100"/>
        <v>-0.84</v>
      </c>
      <c r="F249" s="16">
        <f t="shared" si="101"/>
        <v>0.5</v>
      </c>
      <c r="G249" s="19">
        <f t="shared" si="102"/>
        <v>-0.42</v>
      </c>
      <c r="H249" s="16"/>
      <c r="I249" s="2">
        <v>0</v>
      </c>
      <c r="J249" s="3">
        <v>0.311</v>
      </c>
      <c r="K249" s="19"/>
      <c r="L249" s="16"/>
      <c r="M249" s="19"/>
      <c r="N249" s="20"/>
      <c r="O249" s="20"/>
      <c r="P249" s="20"/>
      <c r="Q249" s="22"/>
      <c r="R249" s="21"/>
    </row>
    <row r="250" spans="2:18" x14ac:dyDescent="0.25">
      <c r="B250" s="2">
        <v>15</v>
      </c>
      <c r="C250" s="3">
        <v>-0.81299999999999994</v>
      </c>
      <c r="D250" s="3"/>
      <c r="E250" s="19">
        <f t="shared" si="100"/>
        <v>-0.83850000000000002</v>
      </c>
      <c r="F250" s="16">
        <f t="shared" si="101"/>
        <v>0.5</v>
      </c>
      <c r="G250" s="19">
        <f t="shared" si="102"/>
        <v>-0.41925000000000001</v>
      </c>
      <c r="H250" s="16"/>
      <c r="I250" s="2">
        <v>5</v>
      </c>
      <c r="J250" s="3">
        <v>0.30099999999999999</v>
      </c>
      <c r="K250" s="19">
        <f t="shared" ref="K250:K257" si="103">AVERAGE(J249,J250)</f>
        <v>0.30599999999999999</v>
      </c>
      <c r="L250" s="16">
        <f t="shared" ref="L250:L257" si="104">I250-I249</f>
        <v>5</v>
      </c>
      <c r="M250" s="19">
        <f t="shared" ref="M250:M257" si="105">L250*K250</f>
        <v>1.53</v>
      </c>
      <c r="N250" s="24"/>
      <c r="O250" s="24"/>
      <c r="P250" s="24"/>
      <c r="Q250" s="22"/>
      <c r="R250" s="21"/>
    </row>
    <row r="251" spans="2:18" x14ac:dyDescent="0.25">
      <c r="B251" s="2">
        <v>16</v>
      </c>
      <c r="C251" s="3">
        <v>-0.61599999999999999</v>
      </c>
      <c r="D251" s="3"/>
      <c r="E251" s="19">
        <f t="shared" si="100"/>
        <v>-0.71449999999999991</v>
      </c>
      <c r="F251" s="16">
        <f t="shared" si="101"/>
        <v>1</v>
      </c>
      <c r="G251" s="19">
        <f t="shared" si="102"/>
        <v>-0.71449999999999991</v>
      </c>
      <c r="H251" s="16"/>
      <c r="I251" s="2">
        <v>9.5</v>
      </c>
      <c r="J251" s="3">
        <v>0.29599999999999999</v>
      </c>
      <c r="K251" s="19">
        <f t="shared" si="103"/>
        <v>0.29849999999999999</v>
      </c>
      <c r="L251" s="16">
        <f t="shared" si="104"/>
        <v>4.5</v>
      </c>
      <c r="M251" s="19">
        <f t="shared" si="105"/>
        <v>1.3432499999999998</v>
      </c>
      <c r="N251" s="20"/>
      <c r="O251" s="20"/>
      <c r="P251" s="20"/>
      <c r="Q251" s="22"/>
      <c r="R251" s="21"/>
    </row>
    <row r="252" spans="2:18" x14ac:dyDescent="0.25">
      <c r="B252" s="2">
        <v>17</v>
      </c>
      <c r="C252" s="3">
        <v>-0.315</v>
      </c>
      <c r="E252" s="19">
        <f t="shared" si="100"/>
        <v>-0.46550000000000002</v>
      </c>
      <c r="F252" s="16">
        <f t="shared" si="101"/>
        <v>1</v>
      </c>
      <c r="G252" s="19">
        <f t="shared" si="102"/>
        <v>-0.46550000000000002</v>
      </c>
      <c r="H252" s="1"/>
      <c r="I252" s="81">
        <f>I251+(J251-J252)*1.5</f>
        <v>12.193999999999999</v>
      </c>
      <c r="J252" s="82">
        <v>-1.5</v>
      </c>
      <c r="K252" s="19">
        <f t="shared" si="103"/>
        <v>-0.60199999999999998</v>
      </c>
      <c r="L252" s="16">
        <f t="shared" si="104"/>
        <v>2.6939999999999991</v>
      </c>
      <c r="M252" s="19">
        <f t="shared" si="105"/>
        <v>-1.6217879999999993</v>
      </c>
      <c r="N252" s="24"/>
      <c r="O252" s="24"/>
      <c r="P252" s="24"/>
      <c r="Q252" s="22"/>
      <c r="R252" s="21"/>
    </row>
    <row r="253" spans="2:18" x14ac:dyDescent="0.25">
      <c r="B253" s="2">
        <v>19</v>
      </c>
      <c r="C253" s="3">
        <v>1.8859999999999999</v>
      </c>
      <c r="D253" s="3" t="s">
        <v>19</v>
      </c>
      <c r="E253" s="19">
        <f t="shared" si="100"/>
        <v>0.78549999999999998</v>
      </c>
      <c r="F253" s="16">
        <f t="shared" si="101"/>
        <v>2</v>
      </c>
      <c r="G253" s="19">
        <f t="shared" si="102"/>
        <v>1.571</v>
      </c>
      <c r="H253" s="1"/>
      <c r="I253" s="86">
        <f>I252+1.5</f>
        <v>13.693999999999999</v>
      </c>
      <c r="J253" s="87">
        <f>J252</f>
        <v>-1.5</v>
      </c>
      <c r="K253" s="19">
        <f t="shared" si="103"/>
        <v>-1.5</v>
      </c>
      <c r="L253" s="16">
        <f t="shared" si="104"/>
        <v>1.5</v>
      </c>
      <c r="M253" s="19">
        <f t="shared" si="105"/>
        <v>-2.25</v>
      </c>
      <c r="N253" s="24"/>
      <c r="O253" s="24"/>
      <c r="P253" s="24"/>
      <c r="Q253" s="22"/>
      <c r="R253" s="21"/>
    </row>
    <row r="254" spans="2:18" x14ac:dyDescent="0.25">
      <c r="B254" s="2">
        <v>20</v>
      </c>
      <c r="C254" s="3">
        <v>1.8779999999999999</v>
      </c>
      <c r="D254" s="3"/>
      <c r="E254" s="19">
        <f t="shared" si="100"/>
        <v>1.8819999999999999</v>
      </c>
      <c r="F254" s="16">
        <f t="shared" si="101"/>
        <v>1</v>
      </c>
      <c r="G254" s="19">
        <f t="shared" si="102"/>
        <v>1.8819999999999999</v>
      </c>
      <c r="H254" s="1"/>
      <c r="I254" s="81">
        <f>I253+1.5</f>
        <v>15.193999999999999</v>
      </c>
      <c r="J254" s="82">
        <f>J252</f>
        <v>-1.5</v>
      </c>
      <c r="K254" s="19">
        <f t="shared" si="103"/>
        <v>-1.5</v>
      </c>
      <c r="L254" s="16">
        <f t="shared" si="104"/>
        <v>1.5</v>
      </c>
      <c r="M254" s="19">
        <f t="shared" si="105"/>
        <v>-2.25</v>
      </c>
      <c r="N254" s="20"/>
      <c r="O254" s="20"/>
      <c r="P254" s="20"/>
      <c r="R254" s="21"/>
    </row>
    <row r="255" spans="2:18" x14ac:dyDescent="0.25">
      <c r="B255" s="2">
        <v>22</v>
      </c>
      <c r="C255" s="3">
        <v>0.246</v>
      </c>
      <c r="D255" s="3"/>
      <c r="E255" s="19">
        <f t="shared" si="100"/>
        <v>1.0619999999999998</v>
      </c>
      <c r="F255" s="16">
        <f t="shared" si="101"/>
        <v>2</v>
      </c>
      <c r="G255" s="19">
        <f t="shared" si="102"/>
        <v>2.1239999999999997</v>
      </c>
      <c r="H255" s="1"/>
      <c r="I255" s="81">
        <f>I254+(J255-J254)*1.5</f>
        <v>17.068999999999999</v>
      </c>
      <c r="J255" s="85">
        <v>-0.25</v>
      </c>
      <c r="K255" s="19">
        <f t="shared" si="103"/>
        <v>-0.875</v>
      </c>
      <c r="L255" s="16">
        <f t="shared" si="104"/>
        <v>1.875</v>
      </c>
      <c r="M255" s="19">
        <f t="shared" si="105"/>
        <v>-1.640625</v>
      </c>
      <c r="N255" s="20"/>
      <c r="O255" s="20"/>
      <c r="P255" s="20"/>
      <c r="R255" s="21"/>
    </row>
    <row r="256" spans="2:18" x14ac:dyDescent="0.25">
      <c r="B256" s="2">
        <v>25</v>
      </c>
      <c r="C256" s="3">
        <v>-0.154</v>
      </c>
      <c r="D256" s="3"/>
      <c r="E256" s="19">
        <f t="shared" si="100"/>
        <v>4.5999999999999999E-2</v>
      </c>
      <c r="F256" s="16">
        <f t="shared" si="101"/>
        <v>3</v>
      </c>
      <c r="G256" s="19">
        <f t="shared" si="102"/>
        <v>0.13800000000000001</v>
      </c>
      <c r="H256" s="1"/>
      <c r="I256" s="2">
        <v>19</v>
      </c>
      <c r="J256" s="3">
        <v>1.8859999999999999</v>
      </c>
      <c r="K256" s="19">
        <f t="shared" si="103"/>
        <v>0.81799999999999995</v>
      </c>
      <c r="L256" s="16">
        <f t="shared" si="104"/>
        <v>1.9310000000000009</v>
      </c>
      <c r="M256" s="19">
        <f t="shared" si="105"/>
        <v>1.5795580000000007</v>
      </c>
      <c r="N256" s="20"/>
      <c r="O256" s="20"/>
      <c r="P256" s="20"/>
      <c r="R256" s="21"/>
    </row>
    <row r="257" spans="2:18" x14ac:dyDescent="0.25">
      <c r="B257" s="17">
        <v>27</v>
      </c>
      <c r="C257" s="44">
        <v>-0.68400000000000005</v>
      </c>
      <c r="D257" s="44" t="s">
        <v>33</v>
      </c>
      <c r="E257" s="19">
        <f t="shared" si="100"/>
        <v>-0.41900000000000004</v>
      </c>
      <c r="F257" s="16">
        <f t="shared" si="101"/>
        <v>2</v>
      </c>
      <c r="G257" s="19">
        <f t="shared" si="102"/>
        <v>-0.83800000000000008</v>
      </c>
      <c r="I257" s="2">
        <v>20</v>
      </c>
      <c r="J257" s="3">
        <v>1.8779999999999999</v>
      </c>
      <c r="K257" s="19">
        <f t="shared" si="103"/>
        <v>1.8819999999999999</v>
      </c>
      <c r="L257" s="16">
        <f t="shared" si="104"/>
        <v>1</v>
      </c>
      <c r="M257" s="19">
        <f t="shared" si="105"/>
        <v>1.8819999999999999</v>
      </c>
      <c r="N257" s="20"/>
      <c r="O257" s="20"/>
      <c r="P257" s="20"/>
      <c r="R257" s="21"/>
    </row>
    <row r="258" spans="2:18" x14ac:dyDescent="0.25">
      <c r="B258" s="17"/>
      <c r="C258" s="44"/>
      <c r="D258" s="44"/>
      <c r="E258" s="19"/>
      <c r="F258" s="16"/>
      <c r="G258" s="19"/>
      <c r="I258" s="2"/>
      <c r="J258" s="3"/>
      <c r="K258" s="19"/>
      <c r="L258" s="16"/>
      <c r="M258" s="19"/>
      <c r="N258" s="20"/>
      <c r="O258" s="20"/>
      <c r="P258" s="20"/>
      <c r="R258" s="21"/>
    </row>
    <row r="259" spans="2:18" ht="15" x14ac:dyDescent="0.25">
      <c r="B259" s="1" t="s">
        <v>7</v>
      </c>
      <c r="C259" s="1"/>
      <c r="D259" s="152">
        <v>1.3</v>
      </c>
      <c r="E259" s="152"/>
      <c r="J259" s="13"/>
      <c r="K259" s="13"/>
      <c r="L259" s="13"/>
      <c r="M259" s="13"/>
      <c r="N259" s="14"/>
      <c r="O259" s="14"/>
      <c r="P259" s="14"/>
    </row>
    <row r="260" spans="2:18" x14ac:dyDescent="0.25">
      <c r="B260" s="150"/>
      <c r="C260" s="150"/>
      <c r="D260" s="150"/>
      <c r="E260" s="150"/>
      <c r="F260" s="150"/>
      <c r="G260" s="150"/>
      <c r="I260" s="150"/>
      <c r="J260" s="150"/>
      <c r="K260" s="150"/>
      <c r="L260" s="150"/>
      <c r="M260" s="150"/>
      <c r="N260" s="15"/>
      <c r="O260" s="15"/>
      <c r="P260" s="20"/>
    </row>
    <row r="261" spans="2:18" x14ac:dyDescent="0.25">
      <c r="B261" s="2">
        <v>0</v>
      </c>
      <c r="C261" s="3">
        <v>0.28100000000000003</v>
      </c>
      <c r="D261" s="3" t="s">
        <v>24</v>
      </c>
      <c r="E261" s="16"/>
      <c r="F261" s="16"/>
      <c r="G261" s="16"/>
      <c r="H261" s="16"/>
      <c r="I261" s="17"/>
      <c r="J261" s="18"/>
      <c r="K261" s="19"/>
      <c r="L261" s="16"/>
      <c r="M261" s="19"/>
      <c r="N261" s="20"/>
      <c r="O261" s="20"/>
      <c r="P261" s="20"/>
      <c r="R261" s="21"/>
    </row>
    <row r="262" spans="2:18" x14ac:dyDescent="0.25">
      <c r="B262" s="2">
        <v>5</v>
      </c>
      <c r="C262" s="3">
        <v>0.27600000000000002</v>
      </c>
      <c r="D262" s="3"/>
      <c r="E262" s="19">
        <f>(C261+C262)/2</f>
        <v>0.27850000000000003</v>
      </c>
      <c r="F262" s="16">
        <f>B262-B261</f>
        <v>5</v>
      </c>
      <c r="G262" s="19">
        <f>E262*F262</f>
        <v>1.3925000000000001</v>
      </c>
      <c r="H262" s="16"/>
      <c r="I262" s="2">
        <v>0</v>
      </c>
      <c r="J262" s="3">
        <v>0.28100000000000003</v>
      </c>
      <c r="K262" s="19"/>
      <c r="L262" s="16"/>
      <c r="M262" s="19"/>
      <c r="N262" s="20"/>
      <c r="O262" s="20"/>
      <c r="P262" s="20"/>
      <c r="Q262" s="22"/>
      <c r="R262" s="21"/>
    </row>
    <row r="263" spans="2:18" x14ac:dyDescent="0.25">
      <c r="B263" s="2">
        <v>10</v>
      </c>
      <c r="C263" s="3">
        <v>0.27100000000000002</v>
      </c>
      <c r="D263" s="3" t="s">
        <v>17</v>
      </c>
      <c r="E263" s="19">
        <f t="shared" ref="E263:E273" si="106">(C262+C263)/2</f>
        <v>0.27350000000000002</v>
      </c>
      <c r="F263" s="16">
        <f t="shared" ref="F263:F273" si="107">B263-B262</f>
        <v>5</v>
      </c>
      <c r="G263" s="19">
        <f t="shared" ref="G263:G273" si="108">E263*F263</f>
        <v>1.3675000000000002</v>
      </c>
      <c r="H263" s="16"/>
      <c r="I263" s="2">
        <v>5</v>
      </c>
      <c r="J263" s="3">
        <v>0.27600000000000002</v>
      </c>
      <c r="K263" s="19">
        <f t="shared" ref="K263:K270" si="109">AVERAGE(J262,J263)</f>
        <v>0.27850000000000003</v>
      </c>
      <c r="L263" s="16">
        <f t="shared" ref="L263:L270" si="110">I263-I262</f>
        <v>5</v>
      </c>
      <c r="M263" s="19">
        <f t="shared" ref="M263:M270" si="111">L263*K263</f>
        <v>1.3925000000000001</v>
      </c>
      <c r="N263" s="20"/>
      <c r="O263" s="20"/>
      <c r="P263" s="20"/>
      <c r="Q263" s="22"/>
      <c r="R263" s="21"/>
    </row>
    <row r="264" spans="2:18" x14ac:dyDescent="0.25">
      <c r="B264" s="2">
        <v>11</v>
      </c>
      <c r="C264" s="3">
        <v>-0.28399999999999997</v>
      </c>
      <c r="E264" s="19">
        <f t="shared" si="106"/>
        <v>-6.499999999999978E-3</v>
      </c>
      <c r="F264" s="16">
        <f t="shared" si="107"/>
        <v>1</v>
      </c>
      <c r="G264" s="19">
        <f t="shared" si="108"/>
        <v>-6.499999999999978E-3</v>
      </c>
      <c r="H264" s="16"/>
      <c r="I264" s="2">
        <v>10</v>
      </c>
      <c r="J264" s="3">
        <v>0.27100000000000002</v>
      </c>
      <c r="K264" s="19">
        <f t="shared" si="109"/>
        <v>0.27350000000000002</v>
      </c>
      <c r="L264" s="16">
        <f t="shared" si="110"/>
        <v>5</v>
      </c>
      <c r="M264" s="19">
        <f t="shared" si="111"/>
        <v>1.3675000000000002</v>
      </c>
      <c r="N264" s="20"/>
      <c r="O264" s="20"/>
      <c r="P264" s="20"/>
      <c r="Q264" s="22"/>
      <c r="R264" s="21"/>
    </row>
    <row r="265" spans="2:18" x14ac:dyDescent="0.25">
      <c r="B265" s="2">
        <v>12</v>
      </c>
      <c r="C265" s="3">
        <v>-0.64500000000000002</v>
      </c>
      <c r="D265" s="3"/>
      <c r="E265" s="19">
        <f t="shared" si="106"/>
        <v>-0.46450000000000002</v>
      </c>
      <c r="F265" s="16">
        <f t="shared" si="107"/>
        <v>1</v>
      </c>
      <c r="G265" s="19">
        <f t="shared" si="108"/>
        <v>-0.46450000000000002</v>
      </c>
      <c r="H265" s="16"/>
      <c r="I265" s="81">
        <f>I264+(J264-J265)*1.5</f>
        <v>12.656499999999999</v>
      </c>
      <c r="J265" s="82">
        <v>-1.5</v>
      </c>
      <c r="K265" s="19">
        <f t="shared" si="109"/>
        <v>-0.61450000000000005</v>
      </c>
      <c r="L265" s="16">
        <f t="shared" si="110"/>
        <v>2.6564999999999994</v>
      </c>
      <c r="M265" s="19">
        <f t="shared" si="111"/>
        <v>-1.6324192499999997</v>
      </c>
      <c r="N265" s="20"/>
      <c r="O265" s="20"/>
      <c r="P265" s="20"/>
      <c r="Q265" s="22"/>
      <c r="R265" s="21"/>
    </row>
    <row r="266" spans="2:18" x14ac:dyDescent="0.25">
      <c r="B266" s="2">
        <v>13</v>
      </c>
      <c r="C266" s="3">
        <v>-0.86499999999999999</v>
      </c>
      <c r="D266" s="3"/>
      <c r="E266" s="19">
        <f t="shared" si="106"/>
        <v>-0.755</v>
      </c>
      <c r="F266" s="16">
        <f t="shared" si="107"/>
        <v>1</v>
      </c>
      <c r="G266" s="19">
        <f t="shared" si="108"/>
        <v>-0.755</v>
      </c>
      <c r="H266" s="16"/>
      <c r="I266" s="86">
        <f>I265+1.5</f>
        <v>14.156499999999999</v>
      </c>
      <c r="J266" s="87">
        <f>J265</f>
        <v>-1.5</v>
      </c>
      <c r="K266" s="19">
        <f t="shared" si="109"/>
        <v>-1.5</v>
      </c>
      <c r="L266" s="16">
        <f t="shared" si="110"/>
        <v>1.5</v>
      </c>
      <c r="M266" s="19">
        <f t="shared" si="111"/>
        <v>-2.25</v>
      </c>
      <c r="N266" s="20"/>
      <c r="O266" s="20"/>
      <c r="P266" s="20"/>
      <c r="Q266" s="22"/>
      <c r="R266" s="21"/>
    </row>
    <row r="267" spans="2:18" x14ac:dyDescent="0.25">
      <c r="B267" s="2">
        <v>14</v>
      </c>
      <c r="C267" s="3">
        <v>-0.92100000000000004</v>
      </c>
      <c r="D267" s="3" t="s">
        <v>18</v>
      </c>
      <c r="E267" s="19">
        <f t="shared" si="106"/>
        <v>-0.89300000000000002</v>
      </c>
      <c r="F267" s="16">
        <f t="shared" si="107"/>
        <v>1</v>
      </c>
      <c r="G267" s="19">
        <f t="shared" si="108"/>
        <v>-0.89300000000000002</v>
      </c>
      <c r="I267" s="81">
        <f>I266+1.5</f>
        <v>15.656499999999999</v>
      </c>
      <c r="J267" s="82">
        <f>J265</f>
        <v>-1.5</v>
      </c>
      <c r="K267" s="19">
        <f t="shared" si="109"/>
        <v>-1.5</v>
      </c>
      <c r="L267" s="16">
        <f t="shared" si="110"/>
        <v>1.5</v>
      </c>
      <c r="M267" s="19">
        <f t="shared" si="111"/>
        <v>-2.25</v>
      </c>
      <c r="N267" s="20"/>
      <c r="O267" s="20"/>
      <c r="P267" s="20"/>
      <c r="Q267" s="22"/>
      <c r="R267" s="21"/>
    </row>
    <row r="268" spans="2:18" x14ac:dyDescent="0.25">
      <c r="B268" s="2">
        <v>15</v>
      </c>
      <c r="C268" s="3">
        <v>-0.86399999999999999</v>
      </c>
      <c r="E268" s="19">
        <f t="shared" si="106"/>
        <v>-0.89250000000000007</v>
      </c>
      <c r="F268" s="16">
        <f t="shared" si="107"/>
        <v>1</v>
      </c>
      <c r="G268" s="19">
        <f t="shared" si="108"/>
        <v>-0.89250000000000007</v>
      </c>
      <c r="I268" s="81">
        <f>I267+(J268-J267)*1.5</f>
        <v>18.305499999999999</v>
      </c>
      <c r="J268" s="85">
        <v>0.26600000000000001</v>
      </c>
      <c r="K268" s="19">
        <f t="shared" si="109"/>
        <v>-0.61699999999999999</v>
      </c>
      <c r="L268" s="16">
        <f t="shared" si="110"/>
        <v>2.6489999999999991</v>
      </c>
      <c r="M268" s="19">
        <f t="shared" si="111"/>
        <v>-1.6344329999999994</v>
      </c>
      <c r="N268" s="20"/>
      <c r="O268" s="20"/>
      <c r="P268" s="20"/>
      <c r="Q268" s="22"/>
      <c r="R268" s="21"/>
    </row>
    <row r="269" spans="2:18" x14ac:dyDescent="0.25">
      <c r="B269" s="2">
        <v>16</v>
      </c>
      <c r="C269" s="3">
        <v>-0.64600000000000002</v>
      </c>
      <c r="D269" s="3"/>
      <c r="E269" s="19">
        <f t="shared" si="106"/>
        <v>-0.755</v>
      </c>
      <c r="F269" s="16">
        <f t="shared" si="107"/>
        <v>1</v>
      </c>
      <c r="G269" s="19">
        <f t="shared" si="108"/>
        <v>-0.755</v>
      </c>
      <c r="I269" s="2">
        <v>25</v>
      </c>
      <c r="J269" s="3">
        <v>0.26600000000000001</v>
      </c>
      <c r="K269" s="19">
        <f t="shared" si="109"/>
        <v>0.26600000000000001</v>
      </c>
      <c r="L269" s="16">
        <f t="shared" si="110"/>
        <v>6.6945000000000014</v>
      </c>
      <c r="M269" s="19">
        <f t="shared" si="111"/>
        <v>1.7807370000000005</v>
      </c>
      <c r="N269" s="24"/>
      <c r="O269" s="24"/>
      <c r="P269" s="24"/>
      <c r="Q269" s="22"/>
      <c r="R269" s="21"/>
    </row>
    <row r="270" spans="2:18" x14ac:dyDescent="0.25">
      <c r="B270" s="2">
        <v>17</v>
      </c>
      <c r="C270" s="3">
        <v>-0.29899999999999999</v>
      </c>
      <c r="D270" s="3"/>
      <c r="E270" s="19">
        <f t="shared" si="106"/>
        <v>-0.47250000000000003</v>
      </c>
      <c r="F270" s="16">
        <f t="shared" si="107"/>
        <v>1</v>
      </c>
      <c r="G270" s="19">
        <f t="shared" si="108"/>
        <v>-0.47250000000000003</v>
      </c>
      <c r="H270" s="16"/>
      <c r="I270" s="2">
        <v>30</v>
      </c>
      <c r="J270" s="3">
        <v>0.27100000000000002</v>
      </c>
      <c r="K270" s="19">
        <f t="shared" si="109"/>
        <v>0.26850000000000002</v>
      </c>
      <c r="L270" s="16">
        <f t="shared" si="110"/>
        <v>5</v>
      </c>
      <c r="M270" s="19">
        <f t="shared" si="111"/>
        <v>1.3425</v>
      </c>
      <c r="N270" s="20"/>
      <c r="O270" s="20"/>
      <c r="P270" s="20"/>
      <c r="Q270" s="22"/>
      <c r="R270" s="21"/>
    </row>
    <row r="271" spans="2:18" x14ac:dyDescent="0.25">
      <c r="B271" s="2">
        <v>18</v>
      </c>
      <c r="C271" s="3">
        <v>0.26100000000000001</v>
      </c>
      <c r="D271" s="3" t="s">
        <v>19</v>
      </c>
      <c r="E271" s="19">
        <f t="shared" si="106"/>
        <v>-1.8999999999999989E-2</v>
      </c>
      <c r="F271" s="16">
        <f t="shared" si="107"/>
        <v>1</v>
      </c>
      <c r="G271" s="19">
        <f t="shared" si="108"/>
        <v>-1.8999999999999989E-2</v>
      </c>
      <c r="H271" s="16"/>
      <c r="I271" s="2"/>
      <c r="J271" s="3"/>
      <c r="K271" s="19"/>
      <c r="L271" s="16"/>
      <c r="M271" s="19"/>
      <c r="N271" s="24"/>
      <c r="O271" s="24"/>
      <c r="P271" s="24"/>
      <c r="Q271" s="22"/>
      <c r="R271" s="21"/>
    </row>
    <row r="272" spans="2:18" x14ac:dyDescent="0.25">
      <c r="B272" s="2">
        <v>25</v>
      </c>
      <c r="C272" s="3">
        <v>0.26600000000000001</v>
      </c>
      <c r="E272" s="19">
        <f t="shared" si="106"/>
        <v>0.26350000000000001</v>
      </c>
      <c r="F272" s="16">
        <f t="shared" si="107"/>
        <v>7</v>
      </c>
      <c r="G272" s="19">
        <f t="shared" si="108"/>
        <v>1.8445</v>
      </c>
      <c r="H272" s="16"/>
      <c r="I272" s="2"/>
      <c r="J272" s="3"/>
      <c r="K272" s="19"/>
      <c r="L272" s="16"/>
      <c r="M272" s="19"/>
      <c r="N272" s="24"/>
      <c r="O272" s="24"/>
      <c r="P272" s="24"/>
      <c r="Q272" s="22"/>
      <c r="R272" s="21"/>
    </row>
    <row r="273" spans="2:18" x14ac:dyDescent="0.25">
      <c r="B273" s="2">
        <v>30</v>
      </c>
      <c r="C273" s="3">
        <v>0.27100000000000002</v>
      </c>
      <c r="D273" s="3" t="s">
        <v>24</v>
      </c>
      <c r="E273" s="19">
        <f t="shared" si="106"/>
        <v>0.26850000000000002</v>
      </c>
      <c r="F273" s="16">
        <f t="shared" si="107"/>
        <v>5</v>
      </c>
      <c r="G273" s="19">
        <f t="shared" si="108"/>
        <v>1.3425</v>
      </c>
      <c r="H273" s="16"/>
      <c r="I273" s="2"/>
      <c r="J273" s="3"/>
      <c r="K273" s="19"/>
      <c r="L273" s="16"/>
      <c r="M273" s="19"/>
      <c r="N273" s="20"/>
      <c r="O273" s="20"/>
      <c r="P273" s="20"/>
      <c r="R273" s="21"/>
    </row>
    <row r="274" spans="2:18" x14ac:dyDescent="0.25">
      <c r="B274" s="17"/>
      <c r="C274" s="44"/>
      <c r="D274" s="44"/>
      <c r="E274" s="19"/>
      <c r="F274" s="16"/>
      <c r="G274" s="19"/>
      <c r="H274" s="16" t="s">
        <v>10</v>
      </c>
      <c r="I274" s="16"/>
      <c r="J274" s="16" t="e">
        <f>#REF!</f>
        <v>#REF!</v>
      </c>
      <c r="K274" s="19" t="s">
        <v>11</v>
      </c>
      <c r="L274" s="16" t="e">
        <f>#REF!</f>
        <v>#REF!</v>
      </c>
      <c r="M274" s="19" t="e">
        <f>J274-L274</f>
        <v>#REF!</v>
      </c>
      <c r="N274" s="20"/>
      <c r="O274" s="20"/>
      <c r="P274" s="20"/>
      <c r="R274" s="21"/>
    </row>
    <row r="275" spans="2:18" ht="15" x14ac:dyDescent="0.25">
      <c r="B275" s="1" t="s">
        <v>7</v>
      </c>
      <c r="C275" s="1"/>
      <c r="D275" s="152">
        <v>1.4</v>
      </c>
      <c r="E275" s="152"/>
      <c r="J275" s="13"/>
      <c r="K275" s="13"/>
      <c r="L275" s="13"/>
      <c r="M275" s="13"/>
      <c r="N275" s="14"/>
      <c r="O275" s="14"/>
      <c r="P275" s="14"/>
    </row>
    <row r="276" spans="2:18" x14ac:dyDescent="0.25">
      <c r="B276" s="150"/>
      <c r="C276" s="150"/>
      <c r="D276" s="150"/>
      <c r="E276" s="150"/>
      <c r="F276" s="150"/>
      <c r="G276" s="150"/>
      <c r="I276" s="150"/>
      <c r="J276" s="150"/>
      <c r="K276" s="150"/>
      <c r="L276" s="150"/>
      <c r="M276" s="150"/>
      <c r="N276" s="15"/>
      <c r="O276" s="15"/>
      <c r="P276" s="20"/>
    </row>
    <row r="277" spans="2:18" x14ac:dyDescent="0.25">
      <c r="B277" s="2">
        <v>0</v>
      </c>
      <c r="C277" s="3">
        <v>0.28599999999999998</v>
      </c>
      <c r="D277" s="3" t="s">
        <v>24</v>
      </c>
      <c r="E277" s="16"/>
      <c r="F277" s="16"/>
      <c r="G277" s="16"/>
      <c r="H277" s="16"/>
      <c r="I277" s="17"/>
      <c r="J277" s="18"/>
      <c r="K277" s="19"/>
      <c r="L277" s="16"/>
      <c r="M277" s="19"/>
      <c r="N277" s="20"/>
      <c r="O277" s="20"/>
      <c r="P277" s="20"/>
      <c r="R277" s="21"/>
    </row>
    <row r="278" spans="2:18" x14ac:dyDescent="0.25">
      <c r="B278" s="2">
        <v>5</v>
      </c>
      <c r="C278" s="3">
        <v>0.28100000000000003</v>
      </c>
      <c r="D278" s="3"/>
      <c r="E278" s="19">
        <f>(C277+C278)/2</f>
        <v>0.28349999999999997</v>
      </c>
      <c r="F278" s="16">
        <f>B278-B277</f>
        <v>5</v>
      </c>
      <c r="G278" s="19">
        <f>E278*F278</f>
        <v>1.4175</v>
      </c>
      <c r="H278" s="16"/>
      <c r="I278" s="21"/>
      <c r="J278" s="21"/>
      <c r="K278" s="19"/>
      <c r="L278" s="16"/>
      <c r="M278" s="19"/>
      <c r="N278" s="20"/>
      <c r="O278" s="20"/>
      <c r="P278" s="20"/>
      <c r="Q278" s="22"/>
      <c r="R278" s="21"/>
    </row>
    <row r="279" spans="2:18" x14ac:dyDescent="0.25">
      <c r="B279" s="2">
        <v>10</v>
      </c>
      <c r="C279" s="3">
        <v>0.27600000000000002</v>
      </c>
      <c r="D279" s="3" t="s">
        <v>17</v>
      </c>
      <c r="E279" s="19">
        <f t="shared" ref="E279:E289" si="112">(C278+C279)/2</f>
        <v>0.27850000000000003</v>
      </c>
      <c r="F279" s="16">
        <f t="shared" ref="F279:F289" si="113">B279-B278</f>
        <v>5</v>
      </c>
      <c r="G279" s="19">
        <f t="shared" ref="G279:G289" si="114">E279*F279</f>
        <v>1.3925000000000001</v>
      </c>
      <c r="H279" s="16"/>
      <c r="I279" s="21"/>
      <c r="J279" s="21"/>
      <c r="K279" s="19"/>
      <c r="L279" s="16"/>
      <c r="M279" s="19"/>
      <c r="N279" s="20"/>
      <c r="O279" s="20"/>
      <c r="P279" s="20"/>
      <c r="Q279" s="22"/>
      <c r="R279" s="21"/>
    </row>
    <row r="280" spans="2:18" x14ac:dyDescent="0.25">
      <c r="B280" s="2">
        <v>11</v>
      </c>
      <c r="C280" s="3">
        <v>-0.14599999999999999</v>
      </c>
      <c r="E280" s="19">
        <f t="shared" si="112"/>
        <v>6.5000000000000016E-2</v>
      </c>
      <c r="F280" s="16">
        <f t="shared" si="113"/>
        <v>1</v>
      </c>
      <c r="G280" s="19">
        <f t="shared" si="114"/>
        <v>6.5000000000000016E-2</v>
      </c>
      <c r="H280" s="16"/>
      <c r="I280" s="21"/>
      <c r="J280" s="21"/>
      <c r="K280" s="19"/>
      <c r="L280" s="16"/>
      <c r="M280" s="19"/>
      <c r="N280" s="20"/>
      <c r="O280" s="20"/>
      <c r="P280" s="20"/>
      <c r="Q280" s="22"/>
      <c r="R280" s="21"/>
    </row>
    <row r="281" spans="2:18" x14ac:dyDescent="0.25">
      <c r="B281" s="2">
        <v>12</v>
      </c>
      <c r="C281" s="3">
        <v>-0.44500000000000001</v>
      </c>
      <c r="D281" s="3"/>
      <c r="E281" s="19">
        <f t="shared" si="112"/>
        <v>-0.29549999999999998</v>
      </c>
      <c r="F281" s="16">
        <f t="shared" si="113"/>
        <v>1</v>
      </c>
      <c r="G281" s="19">
        <f t="shared" si="114"/>
        <v>-0.29549999999999998</v>
      </c>
      <c r="H281" s="16"/>
      <c r="I281" s="21"/>
      <c r="J281" s="21"/>
      <c r="K281" s="19"/>
      <c r="L281" s="16"/>
      <c r="M281" s="19"/>
      <c r="N281" s="20"/>
      <c r="O281" s="20"/>
      <c r="P281" s="20"/>
      <c r="Q281" s="22"/>
      <c r="R281" s="21"/>
    </row>
    <row r="282" spans="2:18" x14ac:dyDescent="0.25">
      <c r="B282" s="2">
        <v>13</v>
      </c>
      <c r="C282" s="3">
        <v>-0.78900000000000003</v>
      </c>
      <c r="D282" s="3"/>
      <c r="E282" s="19">
        <f t="shared" si="112"/>
        <v>-0.61699999999999999</v>
      </c>
      <c r="F282" s="16">
        <f t="shared" si="113"/>
        <v>1</v>
      </c>
      <c r="G282" s="19">
        <f t="shared" si="114"/>
        <v>-0.61699999999999999</v>
      </c>
      <c r="H282" s="16"/>
      <c r="I282" s="2">
        <v>0</v>
      </c>
      <c r="J282" s="3">
        <v>0.28599999999999998</v>
      </c>
      <c r="K282" s="19"/>
      <c r="L282" s="16"/>
      <c r="M282" s="19"/>
      <c r="N282" s="20"/>
      <c r="O282" s="20"/>
      <c r="P282" s="20"/>
      <c r="Q282" s="22"/>
      <c r="R282" s="21"/>
    </row>
    <row r="283" spans="2:18" x14ac:dyDescent="0.25">
      <c r="B283" s="2">
        <v>14</v>
      </c>
      <c r="C283" s="3">
        <v>-0.84499999999999997</v>
      </c>
      <c r="D283" s="3" t="s">
        <v>18</v>
      </c>
      <c r="E283" s="19">
        <f t="shared" si="112"/>
        <v>-0.81699999999999995</v>
      </c>
      <c r="F283" s="16">
        <f t="shared" si="113"/>
        <v>1</v>
      </c>
      <c r="G283" s="19">
        <f t="shared" si="114"/>
        <v>-0.81699999999999995</v>
      </c>
      <c r="I283" s="2">
        <v>5</v>
      </c>
      <c r="J283" s="3">
        <v>0.28100000000000003</v>
      </c>
      <c r="K283" s="19">
        <f t="shared" ref="K283:K289" si="115">AVERAGE(J282,J283)</f>
        <v>0.28349999999999997</v>
      </c>
      <c r="L283" s="16">
        <f t="shared" ref="L283:L289" si="116">I283-I282</f>
        <v>5</v>
      </c>
      <c r="M283" s="19">
        <f t="shared" ref="M283:M289" si="117">L283*K283</f>
        <v>1.4175</v>
      </c>
      <c r="N283" s="20"/>
      <c r="O283" s="20"/>
      <c r="P283" s="20"/>
      <c r="Q283" s="22"/>
      <c r="R283" s="21"/>
    </row>
    <row r="284" spans="2:18" x14ac:dyDescent="0.25">
      <c r="B284" s="2">
        <v>15</v>
      </c>
      <c r="C284" s="3">
        <v>-0.79400000000000004</v>
      </c>
      <c r="E284" s="19">
        <f t="shared" si="112"/>
        <v>-0.81950000000000001</v>
      </c>
      <c r="F284" s="16">
        <f t="shared" si="113"/>
        <v>1</v>
      </c>
      <c r="G284" s="19">
        <f t="shared" si="114"/>
        <v>-0.81950000000000001</v>
      </c>
      <c r="I284" s="2">
        <v>9.6999999999999993</v>
      </c>
      <c r="J284" s="3">
        <v>0.27600000000000002</v>
      </c>
      <c r="K284" s="19">
        <f t="shared" si="115"/>
        <v>0.27850000000000003</v>
      </c>
      <c r="L284" s="16">
        <f t="shared" si="116"/>
        <v>4.6999999999999993</v>
      </c>
      <c r="M284" s="19">
        <f t="shared" si="117"/>
        <v>1.3089499999999998</v>
      </c>
      <c r="N284" s="20"/>
      <c r="O284" s="20"/>
      <c r="P284" s="20"/>
      <c r="Q284" s="22"/>
      <c r="R284" s="21"/>
    </row>
    <row r="285" spans="2:18" x14ac:dyDescent="0.25">
      <c r="B285" s="2">
        <v>16</v>
      </c>
      <c r="C285" s="3">
        <v>-0.45400000000000001</v>
      </c>
      <c r="D285" s="3"/>
      <c r="E285" s="19">
        <f t="shared" si="112"/>
        <v>-0.624</v>
      </c>
      <c r="F285" s="16">
        <f t="shared" si="113"/>
        <v>1</v>
      </c>
      <c r="G285" s="19">
        <f t="shared" si="114"/>
        <v>-0.624</v>
      </c>
      <c r="I285" s="81">
        <f>I284+(J284-J285)*1.5</f>
        <v>12.363999999999999</v>
      </c>
      <c r="J285" s="82">
        <v>-1.5</v>
      </c>
      <c r="K285" s="19">
        <f t="shared" si="115"/>
        <v>-0.61199999999999999</v>
      </c>
      <c r="L285" s="16">
        <f t="shared" si="116"/>
        <v>2.6639999999999997</v>
      </c>
      <c r="M285" s="19">
        <f t="shared" si="117"/>
        <v>-1.6303679999999998</v>
      </c>
      <c r="N285" s="24"/>
      <c r="O285" s="24"/>
      <c r="P285" s="24"/>
      <c r="Q285" s="22"/>
      <c r="R285" s="21"/>
    </row>
    <row r="286" spans="2:18" x14ac:dyDescent="0.25">
      <c r="B286" s="2">
        <v>17</v>
      </c>
      <c r="C286" s="3">
        <v>-0.14499999999999999</v>
      </c>
      <c r="D286" s="3"/>
      <c r="E286" s="19">
        <f t="shared" si="112"/>
        <v>-0.29949999999999999</v>
      </c>
      <c r="F286" s="16">
        <f t="shared" si="113"/>
        <v>1</v>
      </c>
      <c r="G286" s="19">
        <f t="shared" si="114"/>
        <v>-0.29949999999999999</v>
      </c>
      <c r="H286" s="16"/>
      <c r="I286" s="86">
        <f>I285+1.5</f>
        <v>13.863999999999999</v>
      </c>
      <c r="J286" s="87">
        <f>J285</f>
        <v>-1.5</v>
      </c>
      <c r="K286" s="19">
        <f t="shared" si="115"/>
        <v>-1.5</v>
      </c>
      <c r="L286" s="16">
        <f t="shared" si="116"/>
        <v>1.5</v>
      </c>
      <c r="M286" s="19">
        <f t="shared" si="117"/>
        <v>-2.25</v>
      </c>
      <c r="N286" s="20"/>
      <c r="O286" s="20"/>
      <c r="P286" s="20"/>
      <c r="Q286" s="22"/>
      <c r="R286" s="21"/>
    </row>
    <row r="287" spans="2:18" x14ac:dyDescent="0.25">
      <c r="B287" s="2">
        <v>18</v>
      </c>
      <c r="C287" s="3">
        <v>0.29599999999999999</v>
      </c>
      <c r="D287" s="3" t="s">
        <v>19</v>
      </c>
      <c r="E287" s="19">
        <f t="shared" si="112"/>
        <v>7.5499999999999998E-2</v>
      </c>
      <c r="F287" s="16">
        <f t="shared" si="113"/>
        <v>1</v>
      </c>
      <c r="G287" s="19">
        <f t="shared" si="114"/>
        <v>7.5499999999999998E-2</v>
      </c>
      <c r="H287" s="16"/>
      <c r="I287" s="81">
        <f>I286+1.5</f>
        <v>15.363999999999999</v>
      </c>
      <c r="J287" s="82">
        <f>J285</f>
        <v>-1.5</v>
      </c>
      <c r="K287" s="19">
        <f t="shared" si="115"/>
        <v>-1.5</v>
      </c>
      <c r="L287" s="16">
        <f t="shared" si="116"/>
        <v>1.5</v>
      </c>
      <c r="M287" s="19">
        <f t="shared" si="117"/>
        <v>-2.25</v>
      </c>
      <c r="N287" s="24"/>
      <c r="O287" s="24"/>
      <c r="P287" s="24"/>
      <c r="Q287" s="22"/>
      <c r="R287" s="21"/>
    </row>
    <row r="288" spans="2:18" x14ac:dyDescent="0.25">
      <c r="B288" s="2">
        <v>25</v>
      </c>
      <c r="C288" s="3">
        <v>0.30099999999999999</v>
      </c>
      <c r="E288" s="19">
        <f t="shared" si="112"/>
        <v>0.29849999999999999</v>
      </c>
      <c r="F288" s="16">
        <f t="shared" si="113"/>
        <v>7</v>
      </c>
      <c r="G288" s="19">
        <f t="shared" si="114"/>
        <v>2.0895000000000001</v>
      </c>
      <c r="H288" s="16"/>
      <c r="I288" s="81">
        <f>I287+(J288-J287)*1.5</f>
        <v>18.012999999999998</v>
      </c>
      <c r="J288" s="85">
        <v>0.26600000000000001</v>
      </c>
      <c r="K288" s="19">
        <f t="shared" si="115"/>
        <v>-0.61699999999999999</v>
      </c>
      <c r="L288" s="16">
        <f t="shared" si="116"/>
        <v>2.6489999999999991</v>
      </c>
      <c r="M288" s="19">
        <f t="shared" si="117"/>
        <v>-1.6344329999999994</v>
      </c>
      <c r="N288" s="24"/>
      <c r="O288" s="24"/>
      <c r="P288" s="24"/>
      <c r="Q288" s="22"/>
      <c r="R288" s="21"/>
    </row>
    <row r="289" spans="2:18" x14ac:dyDescent="0.25">
      <c r="B289" s="2">
        <v>30</v>
      </c>
      <c r="C289" s="3">
        <v>0.30599999999999999</v>
      </c>
      <c r="D289" s="3" t="s">
        <v>24</v>
      </c>
      <c r="E289" s="19">
        <f t="shared" si="112"/>
        <v>0.30349999999999999</v>
      </c>
      <c r="F289" s="16">
        <f t="shared" si="113"/>
        <v>5</v>
      </c>
      <c r="G289" s="19">
        <f t="shared" si="114"/>
        <v>1.5175000000000001</v>
      </c>
      <c r="H289" s="16"/>
      <c r="I289" s="2">
        <v>25</v>
      </c>
      <c r="J289" s="3">
        <v>0.30099999999999999</v>
      </c>
      <c r="K289" s="19">
        <f t="shared" si="115"/>
        <v>0.28349999999999997</v>
      </c>
      <c r="L289" s="16">
        <f t="shared" si="116"/>
        <v>6.9870000000000019</v>
      </c>
      <c r="M289" s="19">
        <f t="shared" si="117"/>
        <v>1.9808145000000004</v>
      </c>
      <c r="N289" s="20"/>
      <c r="O289" s="20"/>
      <c r="P289" s="20"/>
      <c r="R289" s="21"/>
    </row>
    <row r="290" spans="2:18" x14ac:dyDescent="0.25">
      <c r="B290" s="17"/>
      <c r="C290" s="44"/>
      <c r="D290" s="44"/>
      <c r="E290" s="19"/>
      <c r="F290" s="16"/>
      <c r="G290" s="19"/>
      <c r="H290" s="16" t="s">
        <v>10</v>
      </c>
      <c r="I290" s="16"/>
      <c r="J290" s="16" t="e">
        <f>#REF!</f>
        <v>#REF!</v>
      </c>
      <c r="K290" s="19" t="s">
        <v>11</v>
      </c>
      <c r="L290" s="16" t="e">
        <f>#REF!</f>
        <v>#REF!</v>
      </c>
      <c r="M290" s="19" t="e">
        <f>J290-L290</f>
        <v>#REF!</v>
      </c>
      <c r="N290" s="20"/>
      <c r="O290" s="20"/>
      <c r="P290" s="20"/>
      <c r="R290" s="21"/>
    </row>
    <row r="291" spans="2:18" ht="15" x14ac:dyDescent="0.25">
      <c r="B291" s="1" t="s">
        <v>7</v>
      </c>
      <c r="C291" s="1"/>
      <c r="D291" s="152">
        <v>1.5</v>
      </c>
      <c r="E291" s="152"/>
      <c r="J291" s="13"/>
      <c r="K291" s="13"/>
      <c r="L291" s="13"/>
      <c r="M291" s="13"/>
      <c r="N291" s="14"/>
      <c r="O291" s="14"/>
      <c r="P291" s="14"/>
    </row>
    <row r="292" spans="2:18" x14ac:dyDescent="0.25">
      <c r="B292" s="150"/>
      <c r="C292" s="150"/>
      <c r="D292" s="150"/>
      <c r="E292" s="150"/>
      <c r="F292" s="150"/>
      <c r="G292" s="150"/>
      <c r="I292" s="150"/>
      <c r="J292" s="150"/>
      <c r="K292" s="150"/>
      <c r="L292" s="150"/>
      <c r="M292" s="150"/>
      <c r="N292" s="15"/>
      <c r="O292" s="15"/>
      <c r="P292" s="20"/>
    </row>
    <row r="293" spans="2:18" x14ac:dyDescent="0.25">
      <c r="B293" s="2">
        <v>0</v>
      </c>
      <c r="C293" s="3">
        <v>0.14799999999999999</v>
      </c>
      <c r="D293" s="3" t="s">
        <v>24</v>
      </c>
      <c r="E293" s="16"/>
      <c r="F293" s="16"/>
      <c r="G293" s="16"/>
      <c r="H293" s="16"/>
      <c r="I293" s="17"/>
      <c r="J293" s="18"/>
      <c r="K293" s="19"/>
      <c r="L293" s="16"/>
      <c r="M293" s="19"/>
      <c r="N293" s="20"/>
      <c r="O293" s="20"/>
      <c r="P293" s="20"/>
      <c r="R293" s="21"/>
    </row>
    <row r="294" spans="2:18" x14ac:dyDescent="0.25">
      <c r="B294" s="2">
        <v>5</v>
      </c>
      <c r="C294" s="3">
        <v>0.14299999999999999</v>
      </c>
      <c r="D294" s="3"/>
      <c r="E294" s="19">
        <f>(C293+C294)/2</f>
        <v>0.14549999999999999</v>
      </c>
      <c r="F294" s="16">
        <f>B294-B293</f>
        <v>5</v>
      </c>
      <c r="G294" s="19">
        <f>E294*F294</f>
        <v>0.72749999999999992</v>
      </c>
      <c r="H294" s="16"/>
      <c r="I294" s="21"/>
      <c r="J294" s="21"/>
      <c r="K294" s="19"/>
      <c r="L294" s="16"/>
      <c r="M294" s="19"/>
      <c r="N294" s="20"/>
      <c r="O294" s="20"/>
      <c r="P294" s="20"/>
      <c r="Q294" s="22"/>
      <c r="R294" s="21"/>
    </row>
    <row r="295" spans="2:18" x14ac:dyDescent="0.25">
      <c r="B295" s="2">
        <v>10</v>
      </c>
      <c r="C295" s="3">
        <v>0.13800000000000001</v>
      </c>
      <c r="D295" s="3" t="s">
        <v>17</v>
      </c>
      <c r="E295" s="19">
        <f t="shared" ref="E295:E305" si="118">(C294+C295)/2</f>
        <v>0.14050000000000001</v>
      </c>
      <c r="F295" s="16">
        <f t="shared" ref="F295:F305" si="119">B295-B294</f>
        <v>5</v>
      </c>
      <c r="G295" s="19">
        <f t="shared" ref="G295:G305" si="120">E295*F295</f>
        <v>0.70250000000000012</v>
      </c>
      <c r="H295" s="16"/>
      <c r="I295" s="21"/>
      <c r="J295" s="21"/>
      <c r="K295" s="19"/>
      <c r="L295" s="16"/>
      <c r="M295" s="19"/>
      <c r="N295" s="20"/>
      <c r="O295" s="20"/>
      <c r="P295" s="20"/>
      <c r="Q295" s="22"/>
      <c r="R295" s="21"/>
    </row>
    <row r="296" spans="2:18" x14ac:dyDescent="0.25">
      <c r="B296" s="2">
        <v>11</v>
      </c>
      <c r="C296" s="3">
        <v>6.2E-2</v>
      </c>
      <c r="D296" s="3"/>
      <c r="E296" s="19">
        <f t="shared" si="118"/>
        <v>0.1</v>
      </c>
      <c r="F296" s="16">
        <f t="shared" si="119"/>
        <v>1</v>
      </c>
      <c r="G296" s="19">
        <f t="shared" si="120"/>
        <v>0.1</v>
      </c>
      <c r="H296" s="16"/>
      <c r="I296" s="2">
        <v>0</v>
      </c>
      <c r="J296" s="3">
        <v>0.14799999999999999</v>
      </c>
      <c r="K296" s="19"/>
      <c r="L296" s="16"/>
      <c r="M296" s="19"/>
      <c r="N296" s="20"/>
      <c r="O296" s="20"/>
      <c r="P296" s="20"/>
      <c r="Q296" s="22"/>
      <c r="R296" s="21"/>
    </row>
    <row r="297" spans="2:18" x14ac:dyDescent="0.25">
      <c r="B297" s="2">
        <v>12</v>
      </c>
      <c r="C297" s="3">
        <v>-0.11700000000000001</v>
      </c>
      <c r="D297" s="3"/>
      <c r="E297" s="19">
        <f t="shared" si="118"/>
        <v>-2.7500000000000004E-2</v>
      </c>
      <c r="F297" s="16">
        <f t="shared" si="119"/>
        <v>1</v>
      </c>
      <c r="G297" s="19">
        <f t="shared" si="120"/>
        <v>-2.7500000000000004E-2</v>
      </c>
      <c r="H297" s="16"/>
      <c r="I297" s="2">
        <v>5</v>
      </c>
      <c r="J297" s="3">
        <v>0.14299999999999999</v>
      </c>
      <c r="K297" s="19">
        <f t="shared" ref="K297:K304" si="121">AVERAGE(J296,J297)</f>
        <v>0.14549999999999999</v>
      </c>
      <c r="L297" s="16">
        <f t="shared" ref="L297:L304" si="122">I297-I296</f>
        <v>5</v>
      </c>
      <c r="M297" s="19">
        <f t="shared" ref="M297:M304" si="123">L297*K297</f>
        <v>0.72749999999999992</v>
      </c>
      <c r="N297" s="20"/>
      <c r="O297" s="20"/>
      <c r="P297" s="20"/>
      <c r="Q297" s="22"/>
      <c r="R297" s="21"/>
    </row>
    <row r="298" spans="2:18" x14ac:dyDescent="0.25">
      <c r="B298" s="2">
        <v>12.5</v>
      </c>
      <c r="C298" s="3">
        <v>-0.21199999999999999</v>
      </c>
      <c r="D298" s="3"/>
      <c r="E298" s="19">
        <f t="shared" si="118"/>
        <v>-0.16450000000000001</v>
      </c>
      <c r="F298" s="16">
        <f t="shared" si="119"/>
        <v>0.5</v>
      </c>
      <c r="G298" s="19">
        <f t="shared" si="120"/>
        <v>-8.2250000000000004E-2</v>
      </c>
      <c r="H298" s="16"/>
      <c r="I298" s="2">
        <v>9</v>
      </c>
      <c r="J298" s="3">
        <v>0.13800000000000001</v>
      </c>
      <c r="K298" s="19">
        <f t="shared" si="121"/>
        <v>0.14050000000000001</v>
      </c>
      <c r="L298" s="16">
        <f t="shared" si="122"/>
        <v>4</v>
      </c>
      <c r="M298" s="19">
        <f t="shared" si="123"/>
        <v>0.56200000000000006</v>
      </c>
      <c r="N298" s="20"/>
      <c r="O298" s="20"/>
      <c r="P298" s="20"/>
      <c r="Q298" s="22"/>
      <c r="R298" s="21"/>
    </row>
    <row r="299" spans="2:18" x14ac:dyDescent="0.25">
      <c r="B299" s="2">
        <v>13</v>
      </c>
      <c r="C299" s="3">
        <v>-0.27200000000000002</v>
      </c>
      <c r="D299" s="3" t="s">
        <v>18</v>
      </c>
      <c r="E299" s="19">
        <f t="shared" si="118"/>
        <v>-0.24199999999999999</v>
      </c>
      <c r="F299" s="16">
        <f t="shared" si="119"/>
        <v>0.5</v>
      </c>
      <c r="G299" s="19">
        <f t="shared" si="120"/>
        <v>-0.121</v>
      </c>
      <c r="I299" s="81">
        <f>I298+(J298-J299)*1.5</f>
        <v>11.457000000000001</v>
      </c>
      <c r="J299" s="82">
        <v>-1.5</v>
      </c>
      <c r="K299" s="19">
        <f t="shared" si="121"/>
        <v>-0.68100000000000005</v>
      </c>
      <c r="L299" s="16">
        <f t="shared" si="122"/>
        <v>2.4570000000000007</v>
      </c>
      <c r="M299" s="19">
        <f t="shared" si="123"/>
        <v>-1.6732170000000006</v>
      </c>
      <c r="N299" s="20"/>
      <c r="O299" s="20"/>
      <c r="P299" s="20"/>
      <c r="Q299" s="22"/>
      <c r="R299" s="21"/>
    </row>
    <row r="300" spans="2:18" x14ac:dyDescent="0.25">
      <c r="B300" s="2">
        <v>13.5</v>
      </c>
      <c r="C300" s="3">
        <v>-0.222</v>
      </c>
      <c r="D300" s="3"/>
      <c r="E300" s="19">
        <f t="shared" si="118"/>
        <v>-0.247</v>
      </c>
      <c r="F300" s="16">
        <f t="shared" si="119"/>
        <v>0.5</v>
      </c>
      <c r="G300" s="19">
        <f t="shared" si="120"/>
        <v>-0.1235</v>
      </c>
      <c r="I300" s="86">
        <f>I299+1.5</f>
        <v>12.957000000000001</v>
      </c>
      <c r="J300" s="87">
        <f>J299</f>
        <v>-1.5</v>
      </c>
      <c r="K300" s="19">
        <f t="shared" si="121"/>
        <v>-1.5</v>
      </c>
      <c r="L300" s="16">
        <f t="shared" si="122"/>
        <v>1.5</v>
      </c>
      <c r="M300" s="19">
        <f t="shared" si="123"/>
        <v>-2.25</v>
      </c>
      <c r="N300" s="20"/>
      <c r="O300" s="20"/>
      <c r="P300" s="20"/>
      <c r="Q300" s="22"/>
      <c r="R300" s="21"/>
    </row>
    <row r="301" spans="2:18" x14ac:dyDescent="0.25">
      <c r="B301" s="2">
        <v>14</v>
      </c>
      <c r="C301" s="3">
        <v>-0.11799999999999999</v>
      </c>
      <c r="D301" s="3"/>
      <c r="E301" s="19">
        <f t="shared" si="118"/>
        <v>-0.16999999999999998</v>
      </c>
      <c r="F301" s="16">
        <f t="shared" si="119"/>
        <v>0.5</v>
      </c>
      <c r="G301" s="19">
        <f t="shared" si="120"/>
        <v>-8.4999999999999992E-2</v>
      </c>
      <c r="I301" s="81">
        <f>I300+1.5</f>
        <v>14.457000000000001</v>
      </c>
      <c r="J301" s="82">
        <f>J299</f>
        <v>-1.5</v>
      </c>
      <c r="K301" s="19">
        <f t="shared" si="121"/>
        <v>-1.5</v>
      </c>
      <c r="L301" s="16">
        <f t="shared" si="122"/>
        <v>1.5</v>
      </c>
      <c r="M301" s="19">
        <f t="shared" si="123"/>
        <v>-2.25</v>
      </c>
      <c r="N301" s="24"/>
      <c r="O301" s="24"/>
      <c r="P301" s="24"/>
      <c r="Q301" s="22"/>
      <c r="R301" s="21"/>
    </row>
    <row r="302" spans="2:18" x14ac:dyDescent="0.25">
      <c r="B302" s="2">
        <v>15</v>
      </c>
      <c r="C302" s="3">
        <v>6.8000000000000005E-2</v>
      </c>
      <c r="D302" s="3"/>
      <c r="E302" s="19">
        <f t="shared" si="118"/>
        <v>-2.4999999999999994E-2</v>
      </c>
      <c r="F302" s="16">
        <f t="shared" si="119"/>
        <v>1</v>
      </c>
      <c r="G302" s="19">
        <f t="shared" si="120"/>
        <v>-2.4999999999999994E-2</v>
      </c>
      <c r="H302" s="16"/>
      <c r="I302" s="81">
        <f>I301+(J302-J301)*1.5</f>
        <v>16.936500000000002</v>
      </c>
      <c r="J302" s="85">
        <v>0.153</v>
      </c>
      <c r="K302" s="19">
        <f t="shared" si="121"/>
        <v>-0.67349999999999999</v>
      </c>
      <c r="L302" s="16">
        <f t="shared" si="122"/>
        <v>2.4795000000000016</v>
      </c>
      <c r="M302" s="19">
        <f t="shared" si="123"/>
        <v>-1.6699432500000011</v>
      </c>
      <c r="N302" s="20"/>
      <c r="O302" s="20"/>
      <c r="P302" s="20"/>
      <c r="Q302" s="22"/>
      <c r="R302" s="21"/>
    </row>
    <row r="303" spans="2:18" x14ac:dyDescent="0.25">
      <c r="B303" s="2">
        <v>16</v>
      </c>
      <c r="C303" s="3">
        <v>0.14799999999999999</v>
      </c>
      <c r="D303" s="3" t="s">
        <v>19</v>
      </c>
      <c r="E303" s="19">
        <f t="shared" si="118"/>
        <v>0.108</v>
      </c>
      <c r="F303" s="16">
        <f t="shared" si="119"/>
        <v>1</v>
      </c>
      <c r="G303" s="19">
        <f t="shared" si="120"/>
        <v>0.108</v>
      </c>
      <c r="H303" s="16"/>
      <c r="I303" s="2">
        <v>20</v>
      </c>
      <c r="J303" s="3">
        <v>0.153</v>
      </c>
      <c r="K303" s="19">
        <f t="shared" si="121"/>
        <v>0.153</v>
      </c>
      <c r="L303" s="16">
        <f t="shared" si="122"/>
        <v>3.0634999999999977</v>
      </c>
      <c r="M303" s="19">
        <f t="shared" si="123"/>
        <v>0.46871549999999962</v>
      </c>
      <c r="N303" s="24"/>
      <c r="O303" s="24"/>
      <c r="P303" s="24"/>
      <c r="Q303" s="22"/>
      <c r="R303" s="21"/>
    </row>
    <row r="304" spans="2:18" x14ac:dyDescent="0.25">
      <c r="B304" s="2">
        <v>20</v>
      </c>
      <c r="C304" s="3">
        <v>0.153</v>
      </c>
      <c r="D304" s="3"/>
      <c r="E304" s="19">
        <f t="shared" si="118"/>
        <v>0.15049999999999999</v>
      </c>
      <c r="F304" s="16">
        <f t="shared" si="119"/>
        <v>4</v>
      </c>
      <c r="G304" s="19">
        <f t="shared" si="120"/>
        <v>0.60199999999999998</v>
      </c>
      <c r="H304" s="16"/>
      <c r="I304" s="2">
        <v>25</v>
      </c>
      <c r="J304" s="3">
        <v>0.158</v>
      </c>
      <c r="K304" s="19">
        <f t="shared" si="121"/>
        <v>0.1555</v>
      </c>
      <c r="L304" s="16">
        <f t="shared" si="122"/>
        <v>5</v>
      </c>
      <c r="M304" s="19">
        <f t="shared" si="123"/>
        <v>0.77749999999999997</v>
      </c>
      <c r="N304" s="24"/>
      <c r="O304" s="24"/>
      <c r="P304" s="24"/>
      <c r="Q304" s="22"/>
      <c r="R304" s="21"/>
    </row>
    <row r="305" spans="2:18" x14ac:dyDescent="0.25">
      <c r="B305" s="2">
        <v>25</v>
      </c>
      <c r="C305" s="3">
        <v>0.158</v>
      </c>
      <c r="D305" s="3" t="s">
        <v>24</v>
      </c>
      <c r="E305" s="19">
        <f t="shared" si="118"/>
        <v>0.1555</v>
      </c>
      <c r="F305" s="16">
        <f t="shared" si="119"/>
        <v>5</v>
      </c>
      <c r="G305" s="19">
        <f t="shared" si="120"/>
        <v>0.77749999999999997</v>
      </c>
      <c r="H305" s="16"/>
      <c r="I305" s="2"/>
      <c r="J305" s="3"/>
      <c r="K305" s="19"/>
      <c r="L305" s="16"/>
      <c r="M305" s="19"/>
      <c r="N305" s="20"/>
      <c r="O305" s="20"/>
      <c r="P305" s="20"/>
      <c r="R305" s="21"/>
    </row>
    <row r="306" spans="2:18" x14ac:dyDescent="0.25">
      <c r="B306" s="17"/>
      <c r="C306" s="44"/>
      <c r="D306" s="44"/>
      <c r="E306" s="19"/>
      <c r="F306" s="16"/>
      <c r="G306" s="19"/>
      <c r="H306" s="16" t="s">
        <v>10</v>
      </c>
      <c r="I306" s="16"/>
      <c r="J306" s="16" t="e">
        <f>#REF!</f>
        <v>#REF!</v>
      </c>
      <c r="K306" s="19" t="s">
        <v>11</v>
      </c>
      <c r="L306" s="16" t="e">
        <f>#REF!</f>
        <v>#REF!</v>
      </c>
      <c r="M306" s="19" t="e">
        <f>J306-L306</f>
        <v>#REF!</v>
      </c>
      <c r="N306" s="20"/>
      <c r="O306" s="20"/>
      <c r="P306" s="20"/>
      <c r="R306" s="21"/>
    </row>
    <row r="307" spans="2:18" ht="15" x14ac:dyDescent="0.25">
      <c r="B307" s="1" t="s">
        <v>7</v>
      </c>
      <c r="C307" s="1"/>
      <c r="D307" s="152">
        <v>1.6</v>
      </c>
      <c r="E307" s="152"/>
      <c r="J307" s="13"/>
      <c r="K307" s="13"/>
      <c r="L307" s="13"/>
      <c r="M307" s="13"/>
      <c r="N307" s="14"/>
      <c r="O307" s="14"/>
      <c r="P307" s="14"/>
    </row>
    <row r="308" spans="2:18" x14ac:dyDescent="0.25">
      <c r="B308" s="150"/>
      <c r="C308" s="150"/>
      <c r="D308" s="150"/>
      <c r="E308" s="150"/>
      <c r="F308" s="150"/>
      <c r="G308" s="150"/>
      <c r="H308" s="5" t="s">
        <v>5</v>
      </c>
      <c r="I308" s="150" t="s">
        <v>9</v>
      </c>
      <c r="J308" s="150"/>
      <c r="K308" s="150"/>
      <c r="L308" s="150"/>
      <c r="M308" s="150"/>
      <c r="N308" s="15"/>
      <c r="O308" s="15"/>
      <c r="P308" s="20"/>
    </row>
    <row r="309" spans="2:18" x14ac:dyDescent="0.25">
      <c r="B309" s="2">
        <v>0</v>
      </c>
      <c r="C309" s="3">
        <v>-3.2000000000000001E-2</v>
      </c>
      <c r="D309" s="3" t="s">
        <v>24</v>
      </c>
      <c r="E309" s="16"/>
      <c r="F309" s="16"/>
      <c r="G309" s="16"/>
      <c r="H309" s="16"/>
      <c r="I309" s="17"/>
      <c r="J309" s="18"/>
      <c r="K309" s="19"/>
      <c r="L309" s="16"/>
      <c r="M309" s="19"/>
      <c r="N309" s="20"/>
      <c r="O309" s="20"/>
      <c r="P309" s="20"/>
      <c r="R309" s="21"/>
    </row>
    <row r="310" spans="2:18" x14ac:dyDescent="0.25">
      <c r="B310" s="2">
        <v>5</v>
      </c>
      <c r="C310" s="3">
        <v>-3.5000000000000003E-2</v>
      </c>
      <c r="D310" s="3"/>
      <c r="E310" s="19">
        <f>(C309+C310)/2</f>
        <v>-3.3500000000000002E-2</v>
      </c>
      <c r="F310" s="16">
        <f>B310-B309</f>
        <v>5</v>
      </c>
      <c r="G310" s="19">
        <f>E310*F310</f>
        <v>-0.16750000000000001</v>
      </c>
      <c r="H310" s="16"/>
      <c r="I310" s="21"/>
      <c r="J310" s="21"/>
      <c r="K310" s="19"/>
      <c r="L310" s="16"/>
      <c r="M310" s="19"/>
      <c r="N310" s="20"/>
      <c r="O310" s="20"/>
      <c r="P310" s="20"/>
      <c r="Q310" s="22"/>
      <c r="R310" s="21"/>
    </row>
    <row r="311" spans="2:18" x14ac:dyDescent="0.25">
      <c r="B311" s="2">
        <v>10</v>
      </c>
      <c r="C311" s="3">
        <v>-4.2000000000000003E-2</v>
      </c>
      <c r="D311" s="3" t="s">
        <v>17</v>
      </c>
      <c r="E311" s="19">
        <f t="shared" ref="E311:E320" si="124">(C310+C311)/2</f>
        <v>-3.8500000000000006E-2</v>
      </c>
      <c r="F311" s="16">
        <f t="shared" ref="F311:F320" si="125">B311-B310</f>
        <v>5</v>
      </c>
      <c r="G311" s="19">
        <f t="shared" ref="G311:G320" si="126">E311*F311</f>
        <v>-0.19250000000000003</v>
      </c>
      <c r="H311" s="16"/>
      <c r="I311" s="21"/>
      <c r="J311" s="21"/>
      <c r="K311" s="19"/>
      <c r="L311" s="16"/>
      <c r="M311" s="19"/>
      <c r="N311" s="20"/>
      <c r="O311" s="20"/>
      <c r="P311" s="20"/>
      <c r="Q311" s="22"/>
      <c r="R311" s="21"/>
    </row>
    <row r="312" spans="2:18" x14ac:dyDescent="0.25">
      <c r="B312" s="2">
        <v>11</v>
      </c>
      <c r="C312" s="3">
        <v>-0.23799999999999999</v>
      </c>
      <c r="D312" s="3"/>
      <c r="E312" s="19">
        <f t="shared" si="124"/>
        <v>-0.13999999999999999</v>
      </c>
      <c r="F312" s="16">
        <f t="shared" si="125"/>
        <v>1</v>
      </c>
      <c r="G312" s="19">
        <f t="shared" si="126"/>
        <v>-0.13999999999999999</v>
      </c>
      <c r="H312" s="16"/>
      <c r="I312" s="21"/>
      <c r="J312" s="21"/>
      <c r="K312" s="19"/>
      <c r="L312" s="16"/>
      <c r="M312" s="19"/>
      <c r="N312" s="20"/>
      <c r="O312" s="20"/>
      <c r="P312" s="20"/>
      <c r="Q312" s="22"/>
      <c r="R312" s="21"/>
    </row>
    <row r="313" spans="2:18" x14ac:dyDescent="0.25">
      <c r="B313" s="2">
        <v>12</v>
      </c>
      <c r="C313" s="3">
        <v>-0.442</v>
      </c>
      <c r="D313" s="3"/>
      <c r="E313" s="19">
        <f t="shared" si="124"/>
        <v>-0.33999999999999997</v>
      </c>
      <c r="F313" s="16">
        <f t="shared" si="125"/>
        <v>1</v>
      </c>
      <c r="G313" s="19">
        <f t="shared" si="126"/>
        <v>-0.33999999999999997</v>
      </c>
      <c r="H313" s="16"/>
      <c r="I313" s="2">
        <v>0</v>
      </c>
      <c r="J313" s="3">
        <v>-3.2000000000000001E-2</v>
      </c>
      <c r="K313" s="19"/>
      <c r="L313" s="16"/>
      <c r="M313" s="19"/>
      <c r="N313" s="20"/>
      <c r="O313" s="20"/>
      <c r="P313" s="20"/>
      <c r="Q313" s="22"/>
      <c r="R313" s="21"/>
    </row>
    <row r="314" spans="2:18" x14ac:dyDescent="0.25">
      <c r="B314" s="2">
        <v>12.5</v>
      </c>
      <c r="C314" s="3">
        <v>-0.627</v>
      </c>
      <c r="D314" s="3"/>
      <c r="E314" s="19">
        <f t="shared" si="124"/>
        <v>-0.53449999999999998</v>
      </c>
      <c r="F314" s="16">
        <f t="shared" si="125"/>
        <v>0.5</v>
      </c>
      <c r="G314" s="19">
        <f t="shared" si="126"/>
        <v>-0.26724999999999999</v>
      </c>
      <c r="H314" s="16"/>
      <c r="I314" s="2">
        <v>5</v>
      </c>
      <c r="J314" s="3">
        <v>-3.5000000000000003E-2</v>
      </c>
      <c r="K314" s="19">
        <f t="shared" ref="K314:K321" si="127">AVERAGE(J313,J314)</f>
        <v>-3.3500000000000002E-2</v>
      </c>
      <c r="L314" s="16">
        <f t="shared" ref="L314:L321" si="128">I314-I313</f>
        <v>5</v>
      </c>
      <c r="M314" s="19">
        <f t="shared" ref="M314:M321" si="129">L314*K314</f>
        <v>-0.16750000000000001</v>
      </c>
      <c r="N314" s="20"/>
      <c r="O314" s="20"/>
      <c r="P314" s="20"/>
      <c r="Q314" s="22"/>
      <c r="R314" s="21"/>
    </row>
    <row r="315" spans="2:18" x14ac:dyDescent="0.25">
      <c r="B315" s="2">
        <v>13</v>
      </c>
      <c r="C315" s="3">
        <v>-0.68200000000000005</v>
      </c>
      <c r="D315" s="3" t="s">
        <v>18</v>
      </c>
      <c r="E315" s="19">
        <f t="shared" si="124"/>
        <v>-0.65450000000000008</v>
      </c>
      <c r="F315" s="16">
        <f t="shared" si="125"/>
        <v>0.5</v>
      </c>
      <c r="G315" s="19">
        <f t="shared" si="126"/>
        <v>-0.32725000000000004</v>
      </c>
      <c r="I315" s="2">
        <v>10</v>
      </c>
      <c r="J315" s="3">
        <v>-4.2000000000000003E-2</v>
      </c>
      <c r="K315" s="19">
        <f t="shared" si="127"/>
        <v>-3.8500000000000006E-2</v>
      </c>
      <c r="L315" s="16">
        <f t="shared" si="128"/>
        <v>5</v>
      </c>
      <c r="M315" s="19">
        <f t="shared" si="129"/>
        <v>-0.19250000000000003</v>
      </c>
      <c r="N315" s="20"/>
      <c r="O315" s="20"/>
      <c r="P315" s="20"/>
      <c r="Q315" s="22"/>
      <c r="R315" s="21"/>
    </row>
    <row r="316" spans="2:18" x14ac:dyDescent="0.25">
      <c r="B316" s="2">
        <v>13.5</v>
      </c>
      <c r="C316" s="3">
        <v>-0.63200000000000001</v>
      </c>
      <c r="D316" s="3"/>
      <c r="E316" s="19">
        <f t="shared" si="124"/>
        <v>-0.65700000000000003</v>
      </c>
      <c r="F316" s="16">
        <f t="shared" si="125"/>
        <v>0.5</v>
      </c>
      <c r="G316" s="19">
        <f t="shared" si="126"/>
        <v>-0.32850000000000001</v>
      </c>
      <c r="I316" s="81">
        <f>I315+(J315-J316)*1.5</f>
        <v>12.186999999999999</v>
      </c>
      <c r="J316" s="82">
        <v>-1.5</v>
      </c>
      <c r="K316" s="19">
        <f t="shared" si="127"/>
        <v>-0.77100000000000002</v>
      </c>
      <c r="L316" s="16">
        <f t="shared" si="128"/>
        <v>2.1869999999999994</v>
      </c>
      <c r="M316" s="19">
        <f t="shared" si="129"/>
        <v>-1.6861769999999996</v>
      </c>
      <c r="N316" s="20"/>
      <c r="O316" s="20"/>
      <c r="P316" s="20"/>
      <c r="Q316" s="22"/>
      <c r="R316" s="21"/>
    </row>
    <row r="317" spans="2:18" x14ac:dyDescent="0.25">
      <c r="B317" s="2">
        <v>14</v>
      </c>
      <c r="C317" s="3">
        <v>-0.39300000000000002</v>
      </c>
      <c r="D317" s="3"/>
      <c r="E317" s="19">
        <f t="shared" si="124"/>
        <v>-0.51249999999999996</v>
      </c>
      <c r="F317" s="16">
        <f t="shared" si="125"/>
        <v>0.5</v>
      </c>
      <c r="G317" s="19">
        <f t="shared" si="126"/>
        <v>-0.25624999999999998</v>
      </c>
      <c r="I317" s="86">
        <f>I316+1.5</f>
        <v>13.686999999999999</v>
      </c>
      <c r="J317" s="87">
        <f>J316</f>
        <v>-1.5</v>
      </c>
      <c r="K317" s="19">
        <f t="shared" si="127"/>
        <v>-1.5</v>
      </c>
      <c r="L317" s="16">
        <f t="shared" si="128"/>
        <v>1.5</v>
      </c>
      <c r="M317" s="19">
        <f t="shared" si="129"/>
        <v>-2.25</v>
      </c>
      <c r="N317" s="24"/>
      <c r="O317" s="24"/>
      <c r="P317" s="24"/>
      <c r="Q317" s="22"/>
      <c r="R317" s="21"/>
    </row>
    <row r="318" spans="2:18" x14ac:dyDescent="0.25">
      <c r="B318" s="2">
        <v>16</v>
      </c>
      <c r="C318" s="3">
        <v>-0.23200000000000001</v>
      </c>
      <c r="D318" s="3" t="s">
        <v>19</v>
      </c>
      <c r="E318" s="19">
        <f t="shared" si="124"/>
        <v>-0.3125</v>
      </c>
      <c r="F318" s="16">
        <f t="shared" si="125"/>
        <v>2</v>
      </c>
      <c r="G318" s="19">
        <f t="shared" si="126"/>
        <v>-0.625</v>
      </c>
      <c r="H318" s="16"/>
      <c r="I318" s="81">
        <f>I317+1.5</f>
        <v>15.186999999999999</v>
      </c>
      <c r="J318" s="82">
        <f>J316</f>
        <v>-1.5</v>
      </c>
      <c r="K318" s="19">
        <f t="shared" si="127"/>
        <v>-1.5</v>
      </c>
      <c r="L318" s="16">
        <f t="shared" si="128"/>
        <v>1.5</v>
      </c>
      <c r="M318" s="19">
        <f t="shared" si="129"/>
        <v>-2.25</v>
      </c>
      <c r="N318" s="20"/>
      <c r="O318" s="20"/>
      <c r="P318" s="20"/>
      <c r="Q318" s="22"/>
      <c r="R318" s="21"/>
    </row>
    <row r="319" spans="2:18" x14ac:dyDescent="0.25">
      <c r="B319" s="2">
        <v>20</v>
      </c>
      <c r="C319" s="3">
        <v>-1.2E-2</v>
      </c>
      <c r="E319" s="19">
        <f t="shared" si="124"/>
        <v>-0.12200000000000001</v>
      </c>
      <c r="F319" s="16">
        <f t="shared" si="125"/>
        <v>4</v>
      </c>
      <c r="G319" s="19">
        <f t="shared" si="126"/>
        <v>-0.48800000000000004</v>
      </c>
      <c r="H319" s="16"/>
      <c r="I319" s="81">
        <f>I318+(J319-J318)*1.5</f>
        <v>17.212</v>
      </c>
      <c r="J319" s="85">
        <v>-0.15</v>
      </c>
      <c r="K319" s="19">
        <f t="shared" si="127"/>
        <v>-0.82499999999999996</v>
      </c>
      <c r="L319" s="16">
        <f t="shared" si="128"/>
        <v>2.0250000000000004</v>
      </c>
      <c r="M319" s="19">
        <f t="shared" si="129"/>
        <v>-1.6706250000000002</v>
      </c>
      <c r="N319" s="24"/>
      <c r="O319" s="24"/>
      <c r="P319" s="24"/>
      <c r="Q319" s="22"/>
      <c r="R319" s="21"/>
    </row>
    <row r="320" spans="2:18" x14ac:dyDescent="0.25">
      <c r="B320" s="2">
        <v>25</v>
      </c>
      <c r="C320" s="3">
        <v>-7.0000000000000001E-3</v>
      </c>
      <c r="D320" s="3" t="s">
        <v>24</v>
      </c>
      <c r="E320" s="19">
        <f t="shared" si="124"/>
        <v>-9.4999999999999998E-3</v>
      </c>
      <c r="F320" s="16">
        <f t="shared" si="125"/>
        <v>5</v>
      </c>
      <c r="G320" s="19">
        <f t="shared" si="126"/>
        <v>-4.7500000000000001E-2</v>
      </c>
      <c r="H320" s="16"/>
      <c r="I320" s="2">
        <v>20</v>
      </c>
      <c r="J320" s="3">
        <v>-1.2E-2</v>
      </c>
      <c r="K320" s="19">
        <f t="shared" si="127"/>
        <v>-8.1000000000000003E-2</v>
      </c>
      <c r="L320" s="16">
        <f t="shared" si="128"/>
        <v>2.7880000000000003</v>
      </c>
      <c r="M320" s="19">
        <f t="shared" si="129"/>
        <v>-0.22582800000000003</v>
      </c>
      <c r="N320" s="24"/>
      <c r="O320" s="24"/>
      <c r="P320" s="24"/>
      <c r="Q320" s="22"/>
      <c r="R320" s="21"/>
    </row>
    <row r="321" spans="2:18" x14ac:dyDescent="0.25">
      <c r="B321" s="2"/>
      <c r="C321" s="3"/>
      <c r="D321" s="3"/>
      <c r="E321" s="19"/>
      <c r="F321" s="16"/>
      <c r="G321" s="19"/>
      <c r="H321" s="16"/>
      <c r="I321" s="2">
        <v>25</v>
      </c>
      <c r="J321" s="3">
        <v>-7.0000000000000001E-3</v>
      </c>
      <c r="K321" s="19">
        <f t="shared" si="127"/>
        <v>-9.4999999999999998E-3</v>
      </c>
      <c r="L321" s="16">
        <f t="shared" si="128"/>
        <v>5</v>
      </c>
      <c r="M321" s="19">
        <f t="shared" si="129"/>
        <v>-4.7500000000000001E-2</v>
      </c>
      <c r="N321" s="20"/>
      <c r="O321" s="20"/>
      <c r="P321" s="20"/>
      <c r="R321" s="21"/>
    </row>
    <row r="322" spans="2:18" x14ac:dyDescent="0.25">
      <c r="B322" s="2"/>
      <c r="C322" s="3"/>
      <c r="D322" s="3"/>
      <c r="E322" s="19"/>
      <c r="F322" s="16"/>
      <c r="G322" s="19"/>
      <c r="H322" s="1"/>
      <c r="I322" s="33"/>
      <c r="J322" s="21"/>
      <c r="K322" s="19"/>
      <c r="L322" s="16"/>
      <c r="M322" s="19"/>
      <c r="N322" s="20"/>
      <c r="O322" s="20"/>
      <c r="P322" s="20"/>
      <c r="R322" s="21"/>
    </row>
    <row r="323" spans="2:18" ht="15" x14ac:dyDescent="0.25">
      <c r="B323" s="1" t="s">
        <v>7</v>
      </c>
      <c r="C323" s="1"/>
      <c r="D323" s="152">
        <v>1.7</v>
      </c>
      <c r="E323" s="152"/>
      <c r="J323" s="13"/>
      <c r="K323" s="13"/>
      <c r="L323" s="13"/>
      <c r="M323" s="13"/>
      <c r="N323" s="14"/>
      <c r="O323" s="14"/>
      <c r="P323" s="14"/>
    </row>
    <row r="324" spans="2:18" x14ac:dyDescent="0.25">
      <c r="B324" s="2">
        <v>0</v>
      </c>
      <c r="C324" s="3">
        <v>-0.72</v>
      </c>
      <c r="D324" s="3" t="s">
        <v>33</v>
      </c>
      <c r="E324" s="16"/>
      <c r="F324" s="16"/>
      <c r="G324" s="16"/>
      <c r="H324" s="16"/>
      <c r="I324" s="17"/>
      <c r="J324" s="18"/>
      <c r="K324" s="19"/>
      <c r="L324" s="16"/>
      <c r="M324" s="19"/>
      <c r="N324" s="20"/>
      <c r="O324" s="20"/>
      <c r="P324" s="20"/>
      <c r="R324" s="21"/>
    </row>
    <row r="325" spans="2:18" x14ac:dyDescent="0.25">
      <c r="B325" s="2">
        <v>5</v>
      </c>
      <c r="C325" s="3">
        <v>-0.48099999999999998</v>
      </c>
      <c r="D325" s="3"/>
      <c r="E325" s="19">
        <f>(C324+C325)/2</f>
        <v>-0.60050000000000003</v>
      </c>
      <c r="F325" s="16">
        <f>B325-B324</f>
        <v>5</v>
      </c>
      <c r="G325" s="19">
        <f>E325*F325</f>
        <v>-3.0025000000000004</v>
      </c>
      <c r="H325" s="16"/>
      <c r="I325" s="21"/>
      <c r="J325" s="21"/>
      <c r="K325" s="19"/>
      <c r="L325" s="16"/>
      <c r="M325" s="19"/>
      <c r="N325" s="20"/>
      <c r="O325" s="20"/>
      <c r="P325" s="20"/>
      <c r="Q325" s="22"/>
      <c r="R325" s="21"/>
    </row>
    <row r="326" spans="2:18" x14ac:dyDescent="0.25">
      <c r="B326" s="2">
        <v>6</v>
      </c>
      <c r="C326" s="3">
        <v>-8.1000000000000003E-2</v>
      </c>
      <c r="E326" s="19">
        <f t="shared" ref="E326:E341" si="130">(C325+C326)/2</f>
        <v>-0.28099999999999997</v>
      </c>
      <c r="F326" s="16">
        <f t="shared" ref="F326:F341" si="131">B326-B325</f>
        <v>1</v>
      </c>
      <c r="G326" s="19">
        <f t="shared" ref="G326:G341" si="132">E326*F326</f>
        <v>-0.28099999999999997</v>
      </c>
      <c r="H326" s="16"/>
      <c r="I326" s="21"/>
      <c r="J326" s="21"/>
      <c r="K326" s="19"/>
      <c r="L326" s="16"/>
      <c r="M326" s="19"/>
      <c r="N326" s="20"/>
      <c r="O326" s="20"/>
      <c r="P326" s="20"/>
      <c r="Q326" s="22"/>
      <c r="R326" s="21"/>
    </row>
    <row r="327" spans="2:18" x14ac:dyDescent="0.25">
      <c r="B327" s="2">
        <v>10</v>
      </c>
      <c r="C327" s="3">
        <v>-0.121</v>
      </c>
      <c r="D327" s="3" t="s">
        <v>17</v>
      </c>
      <c r="E327" s="19">
        <f t="shared" si="130"/>
        <v>-0.10100000000000001</v>
      </c>
      <c r="F327" s="16">
        <f t="shared" si="131"/>
        <v>4</v>
      </c>
      <c r="G327" s="19">
        <f t="shared" si="132"/>
        <v>-0.40400000000000003</v>
      </c>
      <c r="H327" s="16"/>
      <c r="I327" s="21"/>
      <c r="J327" s="21"/>
      <c r="K327" s="19"/>
      <c r="L327" s="16"/>
      <c r="M327" s="19"/>
      <c r="N327" s="20"/>
      <c r="O327" s="20"/>
      <c r="P327" s="20"/>
      <c r="Q327" s="22"/>
      <c r="R327" s="21"/>
    </row>
    <row r="328" spans="2:18" x14ac:dyDescent="0.25">
      <c r="B328" s="2">
        <v>11</v>
      </c>
      <c r="C328" s="3">
        <v>-0.182</v>
      </c>
      <c r="D328" s="3"/>
      <c r="E328" s="19">
        <f t="shared" si="130"/>
        <v>-0.1515</v>
      </c>
      <c r="F328" s="16">
        <f t="shared" si="131"/>
        <v>1</v>
      </c>
      <c r="G328" s="19">
        <f t="shared" si="132"/>
        <v>-0.1515</v>
      </c>
      <c r="H328" s="16"/>
      <c r="I328" s="21"/>
      <c r="J328" s="21"/>
      <c r="K328" s="19"/>
      <c r="L328" s="16"/>
      <c r="M328" s="19"/>
      <c r="N328" s="20"/>
      <c r="O328" s="20"/>
      <c r="P328" s="20"/>
      <c r="Q328" s="22"/>
      <c r="R328" s="21"/>
    </row>
    <row r="329" spans="2:18" x14ac:dyDescent="0.25">
      <c r="B329" s="2">
        <v>12</v>
      </c>
      <c r="C329" s="3">
        <v>-0.38100000000000001</v>
      </c>
      <c r="D329" s="3"/>
      <c r="E329" s="19">
        <f t="shared" si="130"/>
        <v>-0.28149999999999997</v>
      </c>
      <c r="F329" s="16">
        <f t="shared" si="131"/>
        <v>1</v>
      </c>
      <c r="G329" s="19">
        <f t="shared" si="132"/>
        <v>-0.28149999999999997</v>
      </c>
      <c r="H329" s="16"/>
      <c r="I329" s="2">
        <v>0</v>
      </c>
      <c r="J329" s="3">
        <v>-0.72</v>
      </c>
      <c r="K329" s="19"/>
      <c r="L329" s="16"/>
      <c r="M329" s="19"/>
      <c r="N329" s="20"/>
      <c r="O329" s="20"/>
      <c r="P329" s="20"/>
      <c r="Q329" s="22"/>
      <c r="R329" s="21"/>
    </row>
    <row r="330" spans="2:18" x14ac:dyDescent="0.25">
      <c r="B330" s="2">
        <v>12.5</v>
      </c>
      <c r="C330" s="3">
        <v>-0.57799999999999996</v>
      </c>
      <c r="E330" s="19">
        <f t="shared" si="130"/>
        <v>-0.47949999999999998</v>
      </c>
      <c r="F330" s="16">
        <f t="shared" si="131"/>
        <v>0.5</v>
      </c>
      <c r="G330" s="19">
        <f t="shared" si="132"/>
        <v>-0.23974999999999999</v>
      </c>
      <c r="I330" s="2">
        <v>5</v>
      </c>
      <c r="J330" s="3">
        <v>-0.48099999999999998</v>
      </c>
      <c r="K330" s="19">
        <f t="shared" ref="K330:K341" si="133">AVERAGE(J329,J330)</f>
        <v>-0.60050000000000003</v>
      </c>
      <c r="L330" s="16">
        <f t="shared" ref="L330:L341" si="134">I330-I329</f>
        <v>5</v>
      </c>
      <c r="M330" s="19">
        <f t="shared" ref="M330:M341" si="135">L330*K330</f>
        <v>-3.0025000000000004</v>
      </c>
      <c r="N330" s="20"/>
      <c r="O330" s="20"/>
      <c r="P330" s="20"/>
      <c r="Q330" s="22"/>
      <c r="R330" s="21"/>
    </row>
    <row r="331" spans="2:18" x14ac:dyDescent="0.25">
      <c r="B331" s="2">
        <v>13</v>
      </c>
      <c r="C331" s="3">
        <v>-0.63</v>
      </c>
      <c r="D331" s="3" t="s">
        <v>18</v>
      </c>
      <c r="E331" s="19">
        <f t="shared" si="130"/>
        <v>-0.60399999999999998</v>
      </c>
      <c r="F331" s="16">
        <f t="shared" si="131"/>
        <v>0.5</v>
      </c>
      <c r="G331" s="19">
        <f t="shared" si="132"/>
        <v>-0.30199999999999999</v>
      </c>
      <c r="I331" s="2">
        <v>6</v>
      </c>
      <c r="J331" s="3">
        <v>-8.1000000000000003E-2</v>
      </c>
      <c r="K331" s="19">
        <f t="shared" si="133"/>
        <v>-0.28099999999999997</v>
      </c>
      <c r="L331" s="16">
        <f t="shared" si="134"/>
        <v>1</v>
      </c>
      <c r="M331" s="19">
        <f t="shared" si="135"/>
        <v>-0.28099999999999997</v>
      </c>
      <c r="N331" s="20"/>
      <c r="O331" s="20"/>
      <c r="P331" s="20"/>
      <c r="Q331" s="22"/>
      <c r="R331" s="21"/>
    </row>
    <row r="332" spans="2:18" x14ac:dyDescent="0.25">
      <c r="B332" s="2">
        <v>13.5</v>
      </c>
      <c r="C332" s="3">
        <v>-0.57999999999999996</v>
      </c>
      <c r="D332" s="3"/>
      <c r="E332" s="19">
        <f t="shared" si="130"/>
        <v>-0.60499999999999998</v>
      </c>
      <c r="F332" s="16">
        <f t="shared" si="131"/>
        <v>0.5</v>
      </c>
      <c r="G332" s="19">
        <f t="shared" si="132"/>
        <v>-0.30249999999999999</v>
      </c>
      <c r="I332" s="2">
        <v>9</v>
      </c>
      <c r="J332" s="3">
        <v>-0.121</v>
      </c>
      <c r="K332" s="19">
        <f t="shared" si="133"/>
        <v>-0.10100000000000001</v>
      </c>
      <c r="L332" s="16">
        <f t="shared" si="134"/>
        <v>3</v>
      </c>
      <c r="M332" s="19">
        <f t="shared" si="135"/>
        <v>-0.30300000000000005</v>
      </c>
      <c r="N332" s="24"/>
      <c r="O332" s="24"/>
      <c r="P332" s="24"/>
      <c r="Q332" s="22"/>
      <c r="R332" s="21"/>
    </row>
    <row r="333" spans="2:18" x14ac:dyDescent="0.25">
      <c r="B333" s="2">
        <v>14</v>
      </c>
      <c r="C333" s="3">
        <v>-0.39500000000000002</v>
      </c>
      <c r="D333" s="3"/>
      <c r="E333" s="19">
        <f t="shared" si="130"/>
        <v>-0.48749999999999999</v>
      </c>
      <c r="F333" s="16">
        <f t="shared" si="131"/>
        <v>0.5</v>
      </c>
      <c r="G333" s="19">
        <f t="shared" si="132"/>
        <v>-0.24374999999999999</v>
      </c>
      <c r="H333" s="16"/>
      <c r="I333" s="81">
        <f>I332+(J332-J333)*1.5</f>
        <v>11.0685</v>
      </c>
      <c r="J333" s="82">
        <v>-1.5</v>
      </c>
      <c r="K333" s="19">
        <f t="shared" si="133"/>
        <v>-0.8105</v>
      </c>
      <c r="L333" s="16">
        <f t="shared" si="134"/>
        <v>2.0685000000000002</v>
      </c>
      <c r="M333" s="19">
        <f t="shared" si="135"/>
        <v>-1.6765192500000001</v>
      </c>
      <c r="N333" s="20"/>
      <c r="O333" s="20"/>
      <c r="P333" s="20"/>
      <c r="Q333" s="22"/>
      <c r="R333" s="21"/>
    </row>
    <row r="334" spans="2:18" x14ac:dyDescent="0.25">
      <c r="B334" s="2">
        <v>15</v>
      </c>
      <c r="C334" s="3">
        <v>-0.12</v>
      </c>
      <c r="E334" s="19">
        <f t="shared" si="130"/>
        <v>-0.25750000000000001</v>
      </c>
      <c r="F334" s="16">
        <f t="shared" si="131"/>
        <v>1</v>
      </c>
      <c r="G334" s="19">
        <f t="shared" si="132"/>
        <v>-0.25750000000000001</v>
      </c>
      <c r="H334" s="16"/>
      <c r="I334" s="86">
        <f>I333+1.5</f>
        <v>12.5685</v>
      </c>
      <c r="J334" s="87">
        <f>J333</f>
        <v>-1.5</v>
      </c>
      <c r="K334" s="19">
        <f t="shared" si="133"/>
        <v>-1.5</v>
      </c>
      <c r="L334" s="16">
        <f t="shared" si="134"/>
        <v>1.5</v>
      </c>
      <c r="M334" s="19">
        <f t="shared" si="135"/>
        <v>-2.25</v>
      </c>
      <c r="N334" s="24"/>
      <c r="O334" s="24"/>
      <c r="P334" s="24"/>
      <c r="Q334" s="22"/>
      <c r="R334" s="21"/>
    </row>
    <row r="335" spans="2:18" x14ac:dyDescent="0.25">
      <c r="B335" s="2">
        <v>16</v>
      </c>
      <c r="C335" s="3">
        <v>0.38</v>
      </c>
      <c r="D335" s="3" t="s">
        <v>19</v>
      </c>
      <c r="E335" s="19">
        <f t="shared" si="130"/>
        <v>0.13</v>
      </c>
      <c r="F335" s="16">
        <f t="shared" si="131"/>
        <v>1</v>
      </c>
      <c r="G335" s="19">
        <f t="shared" si="132"/>
        <v>0.13</v>
      </c>
      <c r="H335" s="16"/>
      <c r="I335" s="81">
        <f>I334+1.5</f>
        <v>14.0685</v>
      </c>
      <c r="J335" s="82">
        <f>J333</f>
        <v>-1.5</v>
      </c>
      <c r="K335" s="19">
        <f t="shared" si="133"/>
        <v>-1.5</v>
      </c>
      <c r="L335" s="16">
        <f t="shared" si="134"/>
        <v>1.5</v>
      </c>
      <c r="M335" s="19">
        <f t="shared" si="135"/>
        <v>-2.25</v>
      </c>
      <c r="N335" s="24"/>
      <c r="O335" s="24"/>
      <c r="P335" s="24"/>
      <c r="Q335" s="22"/>
      <c r="R335" s="21"/>
    </row>
    <row r="336" spans="2:18" x14ac:dyDescent="0.25">
      <c r="B336" s="2">
        <v>17</v>
      </c>
      <c r="C336" s="3">
        <v>0.37</v>
      </c>
      <c r="D336" s="3"/>
      <c r="E336" s="19">
        <f t="shared" si="130"/>
        <v>0.375</v>
      </c>
      <c r="F336" s="16">
        <f t="shared" si="131"/>
        <v>1</v>
      </c>
      <c r="G336" s="19">
        <f t="shared" si="132"/>
        <v>0.375</v>
      </c>
      <c r="H336" s="16"/>
      <c r="I336" s="81">
        <f>I335+(J336-J335)*1.5</f>
        <v>16.093499999999999</v>
      </c>
      <c r="J336" s="85">
        <v>-0.15</v>
      </c>
      <c r="K336" s="19">
        <f t="shared" si="133"/>
        <v>-0.82499999999999996</v>
      </c>
      <c r="L336" s="16">
        <f t="shared" si="134"/>
        <v>2.0249999999999986</v>
      </c>
      <c r="M336" s="19">
        <f t="shared" si="135"/>
        <v>-1.6706249999999987</v>
      </c>
      <c r="N336" s="20"/>
      <c r="O336" s="20"/>
      <c r="P336" s="20"/>
      <c r="R336" s="21"/>
    </row>
    <row r="337" spans="2:18" x14ac:dyDescent="0.25">
      <c r="B337" s="2">
        <v>18</v>
      </c>
      <c r="C337" s="3">
        <v>1.69</v>
      </c>
      <c r="D337" s="3"/>
      <c r="E337" s="19">
        <f t="shared" si="130"/>
        <v>1.03</v>
      </c>
      <c r="F337" s="16">
        <f t="shared" si="131"/>
        <v>1</v>
      </c>
      <c r="G337" s="19">
        <f t="shared" si="132"/>
        <v>1.03</v>
      </c>
      <c r="H337" s="1"/>
      <c r="I337" s="2">
        <v>17</v>
      </c>
      <c r="J337" s="3">
        <v>0.37</v>
      </c>
      <c r="K337" s="19">
        <f t="shared" si="133"/>
        <v>0.11</v>
      </c>
      <c r="L337" s="16">
        <f t="shared" si="134"/>
        <v>0.90650000000000119</v>
      </c>
      <c r="M337" s="19">
        <f t="shared" si="135"/>
        <v>9.9715000000000137E-2</v>
      </c>
      <c r="N337" s="20"/>
      <c r="O337" s="20"/>
      <c r="P337" s="20"/>
      <c r="R337" s="21"/>
    </row>
    <row r="338" spans="2:18" x14ac:dyDescent="0.25">
      <c r="B338" s="2">
        <v>19</v>
      </c>
      <c r="C338" s="3">
        <v>1.6950000000000001</v>
      </c>
      <c r="D338" s="3"/>
      <c r="E338" s="19">
        <f t="shared" si="130"/>
        <v>1.6924999999999999</v>
      </c>
      <c r="F338" s="16">
        <f t="shared" si="131"/>
        <v>1</v>
      </c>
      <c r="G338" s="19">
        <f t="shared" si="132"/>
        <v>1.6924999999999999</v>
      </c>
      <c r="H338" s="1"/>
      <c r="I338" s="2">
        <v>18</v>
      </c>
      <c r="J338" s="3">
        <v>1.69</v>
      </c>
      <c r="K338" s="19">
        <f t="shared" si="133"/>
        <v>1.03</v>
      </c>
      <c r="L338" s="16">
        <f t="shared" si="134"/>
        <v>1</v>
      </c>
      <c r="M338" s="19">
        <f t="shared" si="135"/>
        <v>1.03</v>
      </c>
      <c r="N338" s="20"/>
      <c r="O338" s="20"/>
      <c r="P338" s="20"/>
      <c r="R338" s="21"/>
    </row>
    <row r="339" spans="2:18" x14ac:dyDescent="0.25">
      <c r="B339" s="17">
        <v>20</v>
      </c>
      <c r="C339" s="44">
        <v>-0.18</v>
      </c>
      <c r="D339" s="44"/>
      <c r="E339" s="19">
        <f t="shared" si="130"/>
        <v>0.75750000000000006</v>
      </c>
      <c r="F339" s="16">
        <f t="shared" si="131"/>
        <v>1</v>
      </c>
      <c r="G339" s="19">
        <f t="shared" si="132"/>
        <v>0.75750000000000006</v>
      </c>
      <c r="H339" s="1"/>
      <c r="I339" s="2">
        <v>19</v>
      </c>
      <c r="J339" s="3">
        <v>1.6950000000000001</v>
      </c>
      <c r="K339" s="19">
        <f t="shared" si="133"/>
        <v>1.6924999999999999</v>
      </c>
      <c r="L339" s="16">
        <f t="shared" si="134"/>
        <v>1</v>
      </c>
      <c r="M339" s="19">
        <f t="shared" si="135"/>
        <v>1.6924999999999999</v>
      </c>
      <c r="N339" s="20"/>
      <c r="O339" s="20"/>
      <c r="P339" s="20"/>
      <c r="R339" s="21"/>
    </row>
    <row r="340" spans="2:18" x14ac:dyDescent="0.25">
      <c r="B340" s="17">
        <v>22</v>
      </c>
      <c r="C340" s="44">
        <v>-0.52</v>
      </c>
      <c r="D340" s="44"/>
      <c r="E340" s="19">
        <f t="shared" si="130"/>
        <v>-0.35</v>
      </c>
      <c r="F340" s="16">
        <f t="shared" si="131"/>
        <v>2</v>
      </c>
      <c r="G340" s="19">
        <f t="shared" si="132"/>
        <v>-0.7</v>
      </c>
      <c r="H340" s="1"/>
      <c r="I340" s="17">
        <v>20</v>
      </c>
      <c r="J340" s="44">
        <v>-0.18</v>
      </c>
      <c r="K340" s="19">
        <f t="shared" si="133"/>
        <v>0.75750000000000006</v>
      </c>
      <c r="L340" s="16">
        <f t="shared" si="134"/>
        <v>1</v>
      </c>
      <c r="M340" s="19">
        <f t="shared" si="135"/>
        <v>0.75750000000000006</v>
      </c>
      <c r="O340" s="24"/>
      <c r="P340" s="24"/>
    </row>
    <row r="341" spans="2:18" x14ac:dyDescent="0.25">
      <c r="B341" s="17">
        <v>23</v>
      </c>
      <c r="C341" s="44">
        <v>-0.92</v>
      </c>
      <c r="D341" s="3" t="s">
        <v>33</v>
      </c>
      <c r="E341" s="19">
        <f t="shared" si="130"/>
        <v>-0.72</v>
      </c>
      <c r="F341" s="16">
        <f t="shared" si="131"/>
        <v>1</v>
      </c>
      <c r="G341" s="19">
        <f t="shared" si="132"/>
        <v>-0.72</v>
      </c>
      <c r="H341" s="1"/>
      <c r="I341" s="17">
        <v>22</v>
      </c>
      <c r="J341" s="44">
        <v>-0.52</v>
      </c>
      <c r="K341" s="19">
        <f t="shared" si="133"/>
        <v>-0.35</v>
      </c>
      <c r="L341" s="16">
        <f t="shared" si="134"/>
        <v>2</v>
      </c>
      <c r="M341" s="19">
        <f t="shared" si="135"/>
        <v>-0.7</v>
      </c>
      <c r="O341" s="14"/>
      <c r="P341" s="14"/>
    </row>
    <row r="342" spans="2:18" ht="15" x14ac:dyDescent="0.25">
      <c r="B342" s="1" t="s">
        <v>7</v>
      </c>
      <c r="C342" s="1"/>
      <c r="D342" s="152">
        <v>1.8</v>
      </c>
      <c r="E342" s="152"/>
      <c r="J342" s="13"/>
      <c r="K342" s="13"/>
      <c r="L342" s="13"/>
      <c r="M342" s="13"/>
      <c r="N342" s="14"/>
      <c r="O342" s="14"/>
      <c r="P342" s="14"/>
    </row>
    <row r="343" spans="2:18" x14ac:dyDescent="0.25">
      <c r="B343" s="2">
        <v>0</v>
      </c>
      <c r="C343" s="3">
        <v>1.431</v>
      </c>
      <c r="D343" s="3" t="s">
        <v>23</v>
      </c>
      <c r="E343" s="16"/>
      <c r="F343" s="16"/>
      <c r="G343" s="16"/>
      <c r="H343" s="16"/>
      <c r="I343" s="17"/>
      <c r="J343" s="18"/>
      <c r="K343" s="19"/>
      <c r="L343" s="16"/>
      <c r="M343" s="19"/>
      <c r="N343" s="20"/>
      <c r="O343" s="20"/>
      <c r="P343" s="20"/>
      <c r="R343" s="21"/>
    </row>
    <row r="344" spans="2:18" x14ac:dyDescent="0.25">
      <c r="B344" s="2">
        <v>4</v>
      </c>
      <c r="C344" s="3">
        <v>1.4259999999999999</v>
      </c>
      <c r="D344" s="3" t="s">
        <v>17</v>
      </c>
      <c r="E344" s="19">
        <f>(C343+C344)/2</f>
        <v>1.4285000000000001</v>
      </c>
      <c r="F344" s="16">
        <f>B344-B343</f>
        <v>4</v>
      </c>
      <c r="G344" s="19">
        <f>E344*F344</f>
        <v>5.7140000000000004</v>
      </c>
      <c r="H344" s="16"/>
      <c r="I344" s="21"/>
      <c r="J344" s="21"/>
      <c r="K344" s="19"/>
      <c r="L344" s="16"/>
      <c r="M344" s="19"/>
      <c r="N344" s="20"/>
      <c r="O344" s="20"/>
      <c r="P344" s="20"/>
      <c r="Q344" s="22"/>
      <c r="R344" s="21"/>
    </row>
    <row r="345" spans="2:18" x14ac:dyDescent="0.25">
      <c r="B345" s="2">
        <v>6</v>
      </c>
      <c r="C345" s="3">
        <v>-2.5999999999999999E-2</v>
      </c>
      <c r="E345" s="19">
        <f t="shared" ref="E345:E353" si="136">(C344+C345)/2</f>
        <v>0.7</v>
      </c>
      <c r="F345" s="16">
        <f t="shared" ref="F345:F353" si="137">B345-B344</f>
        <v>2</v>
      </c>
      <c r="G345" s="19">
        <f t="shared" ref="G345:G353" si="138">E345*F345</f>
        <v>1.4</v>
      </c>
      <c r="H345" s="16"/>
      <c r="I345" s="21"/>
      <c r="J345" s="21"/>
      <c r="K345" s="19"/>
      <c r="L345" s="16"/>
      <c r="M345" s="19"/>
      <c r="N345" s="20"/>
      <c r="O345" s="20"/>
      <c r="P345" s="20"/>
      <c r="Q345" s="22"/>
      <c r="R345" s="21"/>
    </row>
    <row r="346" spans="2:18" x14ac:dyDescent="0.25">
      <c r="B346" s="2">
        <v>8</v>
      </c>
      <c r="C346" s="3">
        <v>-0.374</v>
      </c>
      <c r="D346" s="3"/>
      <c r="E346" s="19">
        <f t="shared" si="136"/>
        <v>-0.2</v>
      </c>
      <c r="F346" s="16">
        <f t="shared" si="137"/>
        <v>2</v>
      </c>
      <c r="G346" s="19">
        <f t="shared" si="138"/>
        <v>-0.4</v>
      </c>
      <c r="H346" s="16"/>
      <c r="I346" s="21"/>
      <c r="J346" s="21"/>
      <c r="K346" s="19"/>
      <c r="L346" s="16"/>
      <c r="M346" s="19"/>
      <c r="N346" s="20"/>
      <c r="O346" s="20"/>
      <c r="P346" s="20"/>
      <c r="Q346" s="22"/>
      <c r="R346" s="21"/>
    </row>
    <row r="347" spans="2:18" x14ac:dyDescent="0.25">
      <c r="B347" s="2">
        <v>9</v>
      </c>
      <c r="C347" s="3">
        <v>-0.52500000000000002</v>
      </c>
      <c r="D347" s="3"/>
      <c r="E347" s="19">
        <f t="shared" si="136"/>
        <v>-0.44950000000000001</v>
      </c>
      <c r="F347" s="16">
        <f t="shared" si="137"/>
        <v>1</v>
      </c>
      <c r="G347" s="19">
        <f t="shared" si="138"/>
        <v>-0.44950000000000001</v>
      </c>
      <c r="H347" s="16"/>
      <c r="I347" s="2">
        <v>0</v>
      </c>
      <c r="J347" s="3">
        <v>1.431</v>
      </c>
      <c r="K347" s="19"/>
      <c r="L347" s="16"/>
      <c r="M347" s="19"/>
      <c r="N347" s="20"/>
      <c r="O347" s="20"/>
      <c r="P347" s="20"/>
      <c r="Q347" s="22"/>
      <c r="R347" s="21"/>
    </row>
    <row r="348" spans="2:18" x14ac:dyDescent="0.25">
      <c r="B348" s="2">
        <v>10</v>
      </c>
      <c r="C348" s="3">
        <v>-0.57399999999999995</v>
      </c>
      <c r="D348" s="3" t="s">
        <v>18</v>
      </c>
      <c r="E348" s="19">
        <f t="shared" si="136"/>
        <v>-0.54949999999999999</v>
      </c>
      <c r="F348" s="16">
        <f t="shared" si="137"/>
        <v>1</v>
      </c>
      <c r="G348" s="19">
        <f t="shared" si="138"/>
        <v>-0.54949999999999999</v>
      </c>
      <c r="H348" s="16"/>
      <c r="I348" s="2">
        <v>4</v>
      </c>
      <c r="J348" s="3">
        <v>1.4259999999999999</v>
      </c>
      <c r="K348" s="19">
        <f t="shared" ref="K348:K353" si="139">AVERAGE(J347,J348)</f>
        <v>1.4285000000000001</v>
      </c>
      <c r="L348" s="16">
        <f t="shared" ref="L348:L353" si="140">I348-I347</f>
        <v>4</v>
      </c>
      <c r="M348" s="19">
        <f t="shared" ref="M348:M353" si="141">L348*K348</f>
        <v>5.7140000000000004</v>
      </c>
      <c r="N348" s="20"/>
      <c r="O348" s="20"/>
      <c r="P348" s="20"/>
      <c r="Q348" s="22"/>
      <c r="R348" s="21"/>
    </row>
    <row r="349" spans="2:18" x14ac:dyDescent="0.25">
      <c r="B349" s="2">
        <v>11</v>
      </c>
      <c r="C349" s="3">
        <v>-0.52900000000000003</v>
      </c>
      <c r="E349" s="19">
        <f t="shared" si="136"/>
        <v>-0.55149999999999999</v>
      </c>
      <c r="F349" s="16">
        <f t="shared" si="137"/>
        <v>1</v>
      </c>
      <c r="G349" s="19">
        <f t="shared" si="138"/>
        <v>-0.55149999999999999</v>
      </c>
      <c r="I349" s="2">
        <v>6</v>
      </c>
      <c r="J349" s="3">
        <v>-2.5999999999999999E-2</v>
      </c>
      <c r="K349" s="19">
        <f t="shared" si="139"/>
        <v>0.7</v>
      </c>
      <c r="L349" s="16">
        <f t="shared" si="140"/>
        <v>2</v>
      </c>
      <c r="M349" s="19">
        <f t="shared" si="141"/>
        <v>1.4</v>
      </c>
      <c r="N349" s="20"/>
      <c r="O349" s="20"/>
      <c r="P349" s="20"/>
      <c r="Q349" s="22"/>
      <c r="R349" s="21"/>
    </row>
    <row r="350" spans="2:18" x14ac:dyDescent="0.25">
      <c r="B350" s="2">
        <v>12</v>
      </c>
      <c r="C350" s="3">
        <v>-0.38200000000000001</v>
      </c>
      <c r="D350" s="3"/>
      <c r="E350" s="19">
        <f t="shared" si="136"/>
        <v>-0.45550000000000002</v>
      </c>
      <c r="F350" s="16">
        <f t="shared" si="137"/>
        <v>1</v>
      </c>
      <c r="G350" s="19">
        <f t="shared" si="138"/>
        <v>-0.45550000000000002</v>
      </c>
      <c r="I350" s="81">
        <f>I349+(J349-J350)*1.5</f>
        <v>8.2110000000000003</v>
      </c>
      <c r="J350" s="82">
        <v>-1.5</v>
      </c>
      <c r="K350" s="19">
        <f t="shared" si="139"/>
        <v>-0.76300000000000001</v>
      </c>
      <c r="L350" s="16">
        <f t="shared" si="140"/>
        <v>2.2110000000000003</v>
      </c>
      <c r="M350" s="19">
        <f t="shared" si="141"/>
        <v>-1.6869930000000002</v>
      </c>
      <c r="N350" s="20"/>
      <c r="O350" s="20"/>
      <c r="P350" s="20"/>
      <c r="Q350" s="22"/>
      <c r="R350" s="21"/>
    </row>
    <row r="351" spans="2:18" x14ac:dyDescent="0.25">
      <c r="B351" s="2">
        <v>14</v>
      </c>
      <c r="C351" s="3">
        <v>-2.5000000000000001E-2</v>
      </c>
      <c r="D351" s="3"/>
      <c r="E351" s="19">
        <f t="shared" si="136"/>
        <v>-0.20350000000000001</v>
      </c>
      <c r="F351" s="16">
        <f t="shared" si="137"/>
        <v>2</v>
      </c>
      <c r="G351" s="19">
        <f t="shared" si="138"/>
        <v>-0.40700000000000003</v>
      </c>
      <c r="I351" s="86">
        <f>I350+1.5</f>
        <v>9.7110000000000003</v>
      </c>
      <c r="J351" s="87">
        <f>J350</f>
        <v>-1.5</v>
      </c>
      <c r="K351" s="19">
        <f t="shared" si="139"/>
        <v>-1.5</v>
      </c>
      <c r="L351" s="16">
        <f t="shared" si="140"/>
        <v>1.5</v>
      </c>
      <c r="M351" s="19">
        <f t="shared" si="141"/>
        <v>-2.25</v>
      </c>
      <c r="N351" s="24"/>
      <c r="O351" s="24"/>
      <c r="P351" s="24"/>
      <c r="Q351" s="22"/>
      <c r="R351" s="21"/>
    </row>
    <row r="352" spans="2:18" x14ac:dyDescent="0.25">
      <c r="B352" s="2">
        <v>16</v>
      </c>
      <c r="C352" s="3">
        <v>1.9810000000000001</v>
      </c>
      <c r="D352" s="3" t="s">
        <v>19</v>
      </c>
      <c r="E352" s="19">
        <f t="shared" si="136"/>
        <v>0.97800000000000009</v>
      </c>
      <c r="F352" s="16">
        <f t="shared" si="137"/>
        <v>2</v>
      </c>
      <c r="G352" s="19">
        <f t="shared" si="138"/>
        <v>1.9560000000000002</v>
      </c>
      <c r="H352" s="16"/>
      <c r="I352" s="81">
        <f>I351+1.5</f>
        <v>11.211</v>
      </c>
      <c r="J352" s="82">
        <f>J350</f>
        <v>-1.5</v>
      </c>
      <c r="K352" s="19">
        <f t="shared" si="139"/>
        <v>-1.5</v>
      </c>
      <c r="L352" s="16">
        <f t="shared" si="140"/>
        <v>1.5</v>
      </c>
      <c r="M352" s="19">
        <f t="shared" si="141"/>
        <v>-2.25</v>
      </c>
      <c r="N352" s="20"/>
      <c r="O352" s="20"/>
      <c r="P352" s="20"/>
      <c r="Q352" s="22"/>
      <c r="R352" s="21"/>
    </row>
    <row r="353" spans="2:18" x14ac:dyDescent="0.25">
      <c r="B353" s="2">
        <v>19</v>
      </c>
      <c r="C353" s="3">
        <v>1.976</v>
      </c>
      <c r="D353" s="3" t="s">
        <v>36</v>
      </c>
      <c r="E353" s="19">
        <f t="shared" si="136"/>
        <v>1.9784999999999999</v>
      </c>
      <c r="F353" s="16">
        <f t="shared" si="137"/>
        <v>3</v>
      </c>
      <c r="G353" s="19">
        <f t="shared" si="138"/>
        <v>5.9354999999999993</v>
      </c>
      <c r="H353" s="16"/>
      <c r="I353" s="81">
        <f>I352+(J353-J352)*1.5</f>
        <v>13.236000000000001</v>
      </c>
      <c r="J353" s="85">
        <v>-0.15</v>
      </c>
      <c r="K353" s="19">
        <f t="shared" si="139"/>
        <v>-0.82499999999999996</v>
      </c>
      <c r="L353" s="16">
        <f t="shared" si="140"/>
        <v>2.0250000000000004</v>
      </c>
      <c r="M353" s="19">
        <f t="shared" si="141"/>
        <v>-1.6706250000000002</v>
      </c>
      <c r="N353" s="24"/>
      <c r="O353" s="24"/>
      <c r="P353" s="24"/>
      <c r="Q353" s="22"/>
      <c r="R353" s="21"/>
    </row>
    <row r="354" spans="2:18" ht="15" x14ac:dyDescent="0.25">
      <c r="B354" s="1" t="s">
        <v>7</v>
      </c>
      <c r="C354" s="1"/>
      <c r="D354" s="152">
        <v>1.9</v>
      </c>
      <c r="E354" s="152"/>
      <c r="J354" s="13"/>
      <c r="K354" s="13"/>
      <c r="L354" s="13"/>
      <c r="M354" s="13"/>
      <c r="N354" s="14"/>
      <c r="O354" s="14"/>
      <c r="P354" s="14"/>
    </row>
    <row r="355" spans="2:18" x14ac:dyDescent="0.25">
      <c r="B355" s="2">
        <v>0</v>
      </c>
      <c r="C355" s="3">
        <v>0.36899999999999999</v>
      </c>
      <c r="D355" s="3" t="s">
        <v>24</v>
      </c>
      <c r="E355" s="16"/>
      <c r="F355" s="16"/>
      <c r="G355" s="16"/>
      <c r="H355" s="16"/>
      <c r="I355" s="17"/>
      <c r="J355" s="18"/>
      <c r="K355" s="19"/>
      <c r="L355" s="16"/>
      <c r="M355" s="19"/>
      <c r="N355" s="20"/>
      <c r="O355" s="20"/>
      <c r="P355" s="20"/>
      <c r="R355" s="21"/>
    </row>
    <row r="356" spans="2:18" x14ac:dyDescent="0.25">
      <c r="B356" s="2">
        <v>6</v>
      </c>
      <c r="C356" s="3">
        <v>0.36399999999999999</v>
      </c>
      <c r="D356" s="3"/>
      <c r="E356" s="19">
        <f>(C355+C356)/2</f>
        <v>0.36649999999999999</v>
      </c>
      <c r="F356" s="16">
        <f>B356-B355</f>
        <v>6</v>
      </c>
      <c r="G356" s="19">
        <f>E356*F356</f>
        <v>2.1989999999999998</v>
      </c>
      <c r="H356" s="16"/>
      <c r="I356" s="21"/>
      <c r="J356" s="21"/>
      <c r="K356" s="19"/>
      <c r="L356" s="16"/>
      <c r="M356" s="19"/>
      <c r="N356" s="20"/>
      <c r="O356" s="20"/>
      <c r="P356" s="20"/>
      <c r="Q356" s="22"/>
      <c r="R356" s="21"/>
    </row>
    <row r="357" spans="2:18" x14ac:dyDescent="0.25">
      <c r="B357" s="2">
        <v>7</v>
      </c>
      <c r="C357" s="3">
        <v>1.83</v>
      </c>
      <c r="D357" s="3" t="s">
        <v>36</v>
      </c>
      <c r="E357" s="19">
        <f t="shared" ref="E357:E370" si="142">(C356+C357)/2</f>
        <v>1.097</v>
      </c>
      <c r="F357" s="16">
        <f t="shared" ref="F357:F370" si="143">B357-B356</f>
        <v>1</v>
      </c>
      <c r="G357" s="19">
        <f t="shared" ref="G357:G370" si="144">E357*F357</f>
        <v>1.097</v>
      </c>
      <c r="H357" s="16"/>
      <c r="I357" s="21"/>
      <c r="J357" s="21"/>
      <c r="K357" s="19"/>
      <c r="L357" s="16"/>
      <c r="M357" s="19"/>
      <c r="N357" s="20"/>
      <c r="O357" s="20"/>
      <c r="P357" s="20"/>
      <c r="Q357" s="22"/>
      <c r="R357" s="21"/>
    </row>
    <row r="358" spans="2:18" x14ac:dyDescent="0.25">
      <c r="B358" s="2">
        <v>10</v>
      </c>
      <c r="C358" s="3">
        <v>1.8260000000000001</v>
      </c>
      <c r="D358" s="3" t="s">
        <v>17</v>
      </c>
      <c r="E358" s="19">
        <f t="shared" si="142"/>
        <v>1.8280000000000001</v>
      </c>
      <c r="F358" s="16">
        <f t="shared" si="143"/>
        <v>3</v>
      </c>
      <c r="G358" s="19">
        <f t="shared" si="144"/>
        <v>5.484</v>
      </c>
      <c r="H358" s="16"/>
      <c r="I358" s="21"/>
      <c r="J358" s="21"/>
      <c r="K358" s="19"/>
      <c r="L358" s="16"/>
      <c r="M358" s="19"/>
      <c r="N358" s="20"/>
      <c r="O358" s="20"/>
      <c r="P358" s="20"/>
      <c r="Q358" s="22"/>
      <c r="R358" s="21"/>
    </row>
    <row r="359" spans="2:18" x14ac:dyDescent="0.25">
      <c r="B359" s="2">
        <v>12</v>
      </c>
      <c r="C359" s="3">
        <v>-0.217</v>
      </c>
      <c r="D359" s="3"/>
      <c r="E359" s="19">
        <f t="shared" si="142"/>
        <v>0.80449999999999999</v>
      </c>
      <c r="F359" s="16">
        <f t="shared" si="143"/>
        <v>2</v>
      </c>
      <c r="G359" s="19">
        <f t="shared" si="144"/>
        <v>1.609</v>
      </c>
      <c r="H359" s="16"/>
      <c r="I359" s="21"/>
      <c r="J359" s="21"/>
      <c r="K359" s="19"/>
      <c r="L359" s="16"/>
      <c r="M359" s="19"/>
      <c r="N359" s="20"/>
      <c r="O359" s="20"/>
      <c r="P359" s="20"/>
      <c r="Q359" s="22"/>
      <c r="R359" s="21"/>
    </row>
    <row r="360" spans="2:18" x14ac:dyDescent="0.25">
      <c r="B360" s="2">
        <v>14</v>
      </c>
      <c r="C360" s="3">
        <v>-0.55600000000000005</v>
      </c>
      <c r="D360" s="3"/>
      <c r="E360" s="19">
        <f t="shared" si="142"/>
        <v>-0.38650000000000001</v>
      </c>
      <c r="F360" s="16">
        <f t="shared" si="143"/>
        <v>2</v>
      </c>
      <c r="G360" s="19">
        <f t="shared" si="144"/>
        <v>-0.77300000000000002</v>
      </c>
      <c r="H360" s="16"/>
      <c r="I360" s="21"/>
      <c r="J360" s="21"/>
      <c r="K360" s="19"/>
      <c r="L360" s="16"/>
      <c r="M360" s="19"/>
      <c r="N360" s="20"/>
      <c r="O360" s="20"/>
      <c r="P360" s="20"/>
      <c r="Q360" s="22"/>
      <c r="R360" s="21"/>
    </row>
    <row r="361" spans="2:18" x14ac:dyDescent="0.25">
      <c r="B361" s="2">
        <v>16</v>
      </c>
      <c r="C361" s="3">
        <v>-0.73599999999999999</v>
      </c>
      <c r="E361" s="19">
        <f t="shared" si="142"/>
        <v>-0.64600000000000002</v>
      </c>
      <c r="F361" s="16">
        <f t="shared" si="143"/>
        <v>2</v>
      </c>
      <c r="G361" s="19">
        <f t="shared" si="144"/>
        <v>-1.292</v>
      </c>
      <c r="I361" s="21"/>
      <c r="J361" s="21"/>
      <c r="K361" s="19"/>
      <c r="L361" s="16"/>
      <c r="M361" s="19"/>
      <c r="N361" s="20"/>
      <c r="O361" s="20"/>
      <c r="P361" s="20"/>
      <c r="Q361" s="22"/>
      <c r="R361" s="21"/>
    </row>
    <row r="362" spans="2:18" x14ac:dyDescent="0.25">
      <c r="B362" s="2">
        <v>17</v>
      </c>
      <c r="C362" s="3">
        <v>-0.79100000000000004</v>
      </c>
      <c r="D362" s="3" t="s">
        <v>18</v>
      </c>
      <c r="E362" s="19">
        <f t="shared" si="142"/>
        <v>-0.76350000000000007</v>
      </c>
      <c r="F362" s="16">
        <f t="shared" si="143"/>
        <v>1</v>
      </c>
      <c r="G362" s="19">
        <f t="shared" si="144"/>
        <v>-0.76350000000000007</v>
      </c>
      <c r="I362" s="21"/>
      <c r="J362" s="21"/>
      <c r="K362" s="19"/>
      <c r="L362" s="16"/>
      <c r="M362" s="19"/>
      <c r="N362" s="20"/>
      <c r="O362" s="20"/>
      <c r="P362" s="20"/>
      <c r="Q362" s="22"/>
      <c r="R362" s="21"/>
    </row>
    <row r="363" spans="2:18" x14ac:dyDescent="0.25">
      <c r="B363" s="2">
        <v>18</v>
      </c>
      <c r="C363" s="3">
        <v>-0.73699999999999999</v>
      </c>
      <c r="D363" s="3"/>
      <c r="E363" s="19">
        <f t="shared" si="142"/>
        <v>-0.76400000000000001</v>
      </c>
      <c r="F363" s="16">
        <f t="shared" si="143"/>
        <v>1</v>
      </c>
      <c r="G363" s="19">
        <f t="shared" si="144"/>
        <v>-0.76400000000000001</v>
      </c>
      <c r="I363" s="2">
        <v>0</v>
      </c>
      <c r="J363" s="3">
        <v>0.36899999999999999</v>
      </c>
      <c r="K363" s="19"/>
      <c r="L363" s="16"/>
      <c r="M363" s="19"/>
      <c r="N363" s="24"/>
      <c r="O363" s="24"/>
      <c r="P363" s="24"/>
      <c r="Q363" s="22"/>
      <c r="R363" s="21"/>
    </row>
    <row r="364" spans="2:18" x14ac:dyDescent="0.25">
      <c r="B364" s="2">
        <v>20</v>
      </c>
      <c r="C364" s="3">
        <v>-0.56599999999999995</v>
      </c>
      <c r="D364" s="3"/>
      <c r="E364" s="19">
        <f t="shared" si="142"/>
        <v>-0.65149999999999997</v>
      </c>
      <c r="F364" s="16">
        <f t="shared" si="143"/>
        <v>2</v>
      </c>
      <c r="G364" s="19">
        <f t="shared" si="144"/>
        <v>-1.3029999999999999</v>
      </c>
      <c r="H364" s="16"/>
      <c r="I364" s="2">
        <v>6</v>
      </c>
      <c r="J364" s="3">
        <v>0.36399999999999999</v>
      </c>
      <c r="K364" s="19">
        <f t="shared" ref="K364:K370" si="145">AVERAGE(J363,J364)</f>
        <v>0.36649999999999999</v>
      </c>
      <c r="L364" s="16">
        <f t="shared" ref="L364:L370" si="146">I364-I363</f>
        <v>6</v>
      </c>
      <c r="M364" s="19">
        <f t="shared" ref="M364:M370" si="147">L364*K364</f>
        <v>2.1989999999999998</v>
      </c>
      <c r="N364" s="20"/>
      <c r="O364" s="20"/>
      <c r="P364" s="20"/>
      <c r="Q364" s="22"/>
      <c r="R364" s="21"/>
    </row>
    <row r="365" spans="2:18" x14ac:dyDescent="0.25">
      <c r="B365" s="2">
        <v>22</v>
      </c>
      <c r="C365" s="3">
        <v>-0.218</v>
      </c>
      <c r="E365" s="19">
        <f t="shared" si="142"/>
        <v>-0.39199999999999996</v>
      </c>
      <c r="F365" s="16">
        <f t="shared" si="143"/>
        <v>2</v>
      </c>
      <c r="G365" s="19">
        <f t="shared" si="144"/>
        <v>-0.78399999999999992</v>
      </c>
      <c r="H365" s="16"/>
      <c r="I365" s="2">
        <v>7</v>
      </c>
      <c r="J365" s="3">
        <v>1.83</v>
      </c>
      <c r="K365" s="19">
        <f t="shared" si="145"/>
        <v>1.097</v>
      </c>
      <c r="L365" s="16">
        <f t="shared" si="146"/>
        <v>1</v>
      </c>
      <c r="M365" s="19">
        <f t="shared" si="147"/>
        <v>1.097</v>
      </c>
      <c r="N365" s="24"/>
      <c r="O365" s="24"/>
      <c r="P365" s="24"/>
      <c r="Q365" s="22"/>
      <c r="R365" s="21"/>
    </row>
    <row r="366" spans="2:18" x14ac:dyDescent="0.25">
      <c r="B366" s="2">
        <v>24</v>
      </c>
      <c r="C366" s="3">
        <v>1.734</v>
      </c>
      <c r="D366" s="3" t="s">
        <v>19</v>
      </c>
      <c r="E366" s="19">
        <f t="shared" si="142"/>
        <v>0.75800000000000001</v>
      </c>
      <c r="F366" s="16">
        <f t="shared" si="143"/>
        <v>2</v>
      </c>
      <c r="G366" s="19">
        <f t="shared" si="144"/>
        <v>1.516</v>
      </c>
      <c r="H366" s="16"/>
      <c r="I366" s="2">
        <v>10</v>
      </c>
      <c r="J366" s="3">
        <v>1.8260000000000001</v>
      </c>
      <c r="K366" s="19">
        <f t="shared" si="145"/>
        <v>1.8280000000000001</v>
      </c>
      <c r="L366" s="16">
        <f t="shared" si="146"/>
        <v>3</v>
      </c>
      <c r="M366" s="19">
        <f t="shared" si="147"/>
        <v>5.484</v>
      </c>
      <c r="N366" s="24"/>
      <c r="O366" s="24"/>
      <c r="P366" s="24"/>
      <c r="Q366" s="22"/>
      <c r="R366" s="21"/>
    </row>
    <row r="367" spans="2:18" x14ac:dyDescent="0.25">
      <c r="B367" s="2">
        <v>25</v>
      </c>
      <c r="C367" s="3">
        <v>1.7290000000000001</v>
      </c>
      <c r="D367" s="3"/>
      <c r="E367" s="19">
        <f t="shared" si="142"/>
        <v>1.7315</v>
      </c>
      <c r="F367" s="16">
        <f t="shared" si="143"/>
        <v>1</v>
      </c>
      <c r="G367" s="19">
        <f t="shared" si="144"/>
        <v>1.7315</v>
      </c>
      <c r="H367" s="16"/>
      <c r="I367" s="2">
        <v>12</v>
      </c>
      <c r="J367" s="3">
        <v>-0.217</v>
      </c>
      <c r="K367" s="19">
        <f t="shared" si="145"/>
        <v>0.80449999999999999</v>
      </c>
      <c r="L367" s="16">
        <f t="shared" si="146"/>
        <v>2</v>
      </c>
      <c r="M367" s="19">
        <f t="shared" si="147"/>
        <v>1.609</v>
      </c>
      <c r="N367" s="20"/>
      <c r="O367" s="20"/>
      <c r="P367" s="20"/>
      <c r="R367" s="21"/>
    </row>
    <row r="368" spans="2:18" x14ac:dyDescent="0.25">
      <c r="B368" s="2">
        <v>26</v>
      </c>
      <c r="C368" s="3">
        <v>0.28399999999999997</v>
      </c>
      <c r="D368" s="3"/>
      <c r="E368" s="19">
        <f t="shared" si="142"/>
        <v>1.0065</v>
      </c>
      <c r="F368" s="16">
        <f t="shared" si="143"/>
        <v>1</v>
      </c>
      <c r="G368" s="19">
        <f t="shared" si="144"/>
        <v>1.0065</v>
      </c>
      <c r="H368" s="1"/>
      <c r="I368" s="2">
        <v>13</v>
      </c>
      <c r="J368" s="3">
        <v>-0.35</v>
      </c>
      <c r="K368" s="19">
        <f t="shared" si="145"/>
        <v>-0.28349999999999997</v>
      </c>
      <c r="L368" s="16">
        <f t="shared" si="146"/>
        <v>1</v>
      </c>
      <c r="M368" s="19">
        <f t="shared" si="147"/>
        <v>-0.28349999999999997</v>
      </c>
      <c r="N368" s="20"/>
      <c r="O368" s="20"/>
      <c r="P368" s="20"/>
      <c r="R368" s="21"/>
    </row>
    <row r="369" spans="2:18" x14ac:dyDescent="0.25">
      <c r="B369" s="2">
        <v>30</v>
      </c>
      <c r="C369" s="3">
        <v>0.27900000000000003</v>
      </c>
      <c r="D369" s="3"/>
      <c r="E369" s="19">
        <f t="shared" si="142"/>
        <v>0.28149999999999997</v>
      </c>
      <c r="F369" s="16">
        <f t="shared" si="143"/>
        <v>4</v>
      </c>
      <c r="G369" s="19">
        <f t="shared" si="144"/>
        <v>1.1259999999999999</v>
      </c>
      <c r="H369" s="1"/>
      <c r="I369" s="81">
        <f>I368+(J368-J369)*1.5</f>
        <v>14.725</v>
      </c>
      <c r="J369" s="82">
        <v>-1.5</v>
      </c>
      <c r="K369" s="19">
        <f t="shared" si="145"/>
        <v>-0.92500000000000004</v>
      </c>
      <c r="L369" s="16">
        <f t="shared" si="146"/>
        <v>1.7249999999999996</v>
      </c>
      <c r="M369" s="19">
        <f t="shared" si="147"/>
        <v>-1.5956249999999998</v>
      </c>
      <c r="N369" s="20"/>
      <c r="O369" s="20"/>
      <c r="P369" s="20"/>
      <c r="R369" s="21"/>
    </row>
    <row r="370" spans="2:18" x14ac:dyDescent="0.25">
      <c r="B370" s="17">
        <v>35</v>
      </c>
      <c r="C370" s="44">
        <v>0.27400000000000002</v>
      </c>
      <c r="D370" s="3" t="s">
        <v>24</v>
      </c>
      <c r="E370" s="19">
        <f t="shared" si="142"/>
        <v>0.27650000000000002</v>
      </c>
      <c r="F370" s="16">
        <f t="shared" si="143"/>
        <v>5</v>
      </c>
      <c r="G370" s="19">
        <f t="shared" si="144"/>
        <v>1.3825000000000001</v>
      </c>
      <c r="H370" s="1"/>
      <c r="I370" s="86">
        <f>I369+1.5</f>
        <v>16.225000000000001</v>
      </c>
      <c r="J370" s="87">
        <f>J369</f>
        <v>-1.5</v>
      </c>
      <c r="K370" s="19">
        <f t="shared" si="145"/>
        <v>-1.5</v>
      </c>
      <c r="L370" s="16">
        <f t="shared" si="146"/>
        <v>1.5000000000000018</v>
      </c>
      <c r="M370" s="19">
        <f t="shared" si="147"/>
        <v>-2.2500000000000027</v>
      </c>
      <c r="N370" s="20"/>
      <c r="O370" s="20"/>
      <c r="P370" s="20"/>
      <c r="R370" s="21"/>
    </row>
    <row r="371" spans="2:18" ht="15" x14ac:dyDescent="0.25">
      <c r="B371" s="1" t="s">
        <v>7</v>
      </c>
      <c r="C371" s="1"/>
      <c r="D371" s="152">
        <v>2</v>
      </c>
      <c r="E371" s="152"/>
      <c r="J371" s="13"/>
      <c r="K371" s="13"/>
      <c r="L371" s="13"/>
      <c r="M371" s="13"/>
      <c r="N371" s="14"/>
      <c r="O371" s="14"/>
      <c r="P371" s="14"/>
    </row>
    <row r="372" spans="2:18" x14ac:dyDescent="0.25">
      <c r="B372" s="2">
        <v>0</v>
      </c>
      <c r="C372" s="3">
        <v>0.48899999999999999</v>
      </c>
      <c r="D372" s="3" t="s">
        <v>24</v>
      </c>
      <c r="E372" s="16"/>
      <c r="F372" s="16"/>
      <c r="G372" s="16"/>
      <c r="H372" s="16"/>
      <c r="I372" s="17"/>
      <c r="J372" s="18"/>
      <c r="K372" s="19"/>
      <c r="L372" s="16"/>
      <c r="M372" s="19"/>
      <c r="N372" s="20"/>
      <c r="O372" s="20"/>
      <c r="P372" s="20"/>
      <c r="R372" s="21"/>
    </row>
    <row r="373" spans="2:18" x14ac:dyDescent="0.25">
      <c r="B373" s="2">
        <v>6</v>
      </c>
      <c r="C373" s="3">
        <v>0.48299999999999998</v>
      </c>
      <c r="D373" s="3"/>
      <c r="E373" s="19">
        <f>(C372+C373)/2</f>
        <v>0.48599999999999999</v>
      </c>
      <c r="F373" s="16">
        <f>B373-B372</f>
        <v>6</v>
      </c>
      <c r="G373" s="19">
        <f>E373*F373</f>
        <v>2.9159999999999999</v>
      </c>
      <c r="H373" s="16"/>
      <c r="I373" s="21"/>
      <c r="J373" s="21"/>
      <c r="K373" s="19"/>
      <c r="L373" s="16"/>
      <c r="M373" s="19"/>
      <c r="N373" s="20"/>
      <c r="O373" s="20"/>
      <c r="P373" s="20"/>
      <c r="Q373" s="22"/>
      <c r="R373" s="21"/>
    </row>
    <row r="374" spans="2:18" x14ac:dyDescent="0.25">
      <c r="B374" s="2">
        <v>7</v>
      </c>
      <c r="C374" s="3">
        <v>1.9339999999999999</v>
      </c>
      <c r="D374" s="3" t="s">
        <v>36</v>
      </c>
      <c r="E374" s="19">
        <f t="shared" ref="E374:E386" si="148">(C373+C374)/2</f>
        <v>1.2084999999999999</v>
      </c>
      <c r="F374" s="16">
        <f t="shared" ref="F374:F386" si="149">B374-B373</f>
        <v>1</v>
      </c>
      <c r="G374" s="19">
        <f t="shared" ref="G374:G386" si="150">E374*F374</f>
        <v>1.2084999999999999</v>
      </c>
      <c r="H374" s="16"/>
      <c r="I374" s="21"/>
      <c r="J374" s="21"/>
      <c r="K374" s="19"/>
      <c r="L374" s="16"/>
      <c r="M374" s="19"/>
      <c r="N374" s="20"/>
      <c r="O374" s="20"/>
      <c r="P374" s="20"/>
      <c r="Q374" s="22"/>
      <c r="R374" s="21"/>
    </row>
    <row r="375" spans="2:18" x14ac:dyDescent="0.25">
      <c r="B375" s="2">
        <v>10</v>
      </c>
      <c r="C375" s="3">
        <v>1.9259999999999999</v>
      </c>
      <c r="D375" s="3" t="s">
        <v>17</v>
      </c>
      <c r="E375" s="19">
        <f t="shared" si="148"/>
        <v>1.93</v>
      </c>
      <c r="F375" s="16">
        <f t="shared" si="149"/>
        <v>3</v>
      </c>
      <c r="G375" s="19">
        <f t="shared" si="150"/>
        <v>5.79</v>
      </c>
      <c r="H375" s="16"/>
      <c r="I375" s="21"/>
      <c r="J375" s="21"/>
      <c r="K375" s="19"/>
      <c r="L375" s="16"/>
      <c r="M375" s="19"/>
      <c r="N375" s="20"/>
      <c r="O375" s="20"/>
      <c r="P375" s="20"/>
      <c r="Q375" s="22"/>
      <c r="R375" s="21"/>
    </row>
    <row r="376" spans="2:18" x14ac:dyDescent="0.25">
      <c r="B376" s="2">
        <v>12</v>
      </c>
      <c r="C376" s="3">
        <v>-0.16600000000000001</v>
      </c>
      <c r="D376" s="3"/>
      <c r="E376" s="19">
        <f t="shared" si="148"/>
        <v>0.88</v>
      </c>
      <c r="F376" s="16">
        <f t="shared" si="149"/>
        <v>2</v>
      </c>
      <c r="G376" s="19">
        <f t="shared" si="150"/>
        <v>1.76</v>
      </c>
      <c r="H376" s="16"/>
      <c r="I376" s="21"/>
      <c r="J376" s="21"/>
      <c r="K376" s="19"/>
      <c r="L376" s="16"/>
      <c r="M376" s="19"/>
      <c r="N376" s="20"/>
      <c r="O376" s="20"/>
      <c r="P376" s="20"/>
      <c r="Q376" s="22"/>
      <c r="R376" s="21"/>
    </row>
    <row r="377" spans="2:18" x14ac:dyDescent="0.25">
      <c r="B377" s="2">
        <v>14</v>
      </c>
      <c r="C377" s="3">
        <v>-0.41699999999999998</v>
      </c>
      <c r="D377" s="3"/>
      <c r="E377" s="19">
        <f t="shared" si="148"/>
        <v>-0.29149999999999998</v>
      </c>
      <c r="F377" s="16">
        <f t="shared" si="149"/>
        <v>2</v>
      </c>
      <c r="G377" s="19">
        <f t="shared" si="150"/>
        <v>-0.58299999999999996</v>
      </c>
      <c r="H377" s="16"/>
      <c r="I377" s="21"/>
      <c r="J377" s="21"/>
      <c r="K377" s="19"/>
      <c r="L377" s="16"/>
      <c r="M377" s="19"/>
      <c r="N377" s="20"/>
      <c r="O377" s="20"/>
      <c r="P377" s="20"/>
      <c r="Q377" s="22"/>
      <c r="R377" s="21"/>
    </row>
    <row r="378" spans="2:18" x14ac:dyDescent="0.25">
      <c r="B378" s="2">
        <v>16</v>
      </c>
      <c r="C378" s="3">
        <v>-0.65500000000000003</v>
      </c>
      <c r="D378" s="3"/>
      <c r="E378" s="19">
        <f t="shared" si="148"/>
        <v>-0.53600000000000003</v>
      </c>
      <c r="F378" s="16">
        <f t="shared" si="149"/>
        <v>2</v>
      </c>
      <c r="G378" s="19">
        <f t="shared" si="150"/>
        <v>-1.0720000000000001</v>
      </c>
      <c r="I378" s="21"/>
      <c r="J378" s="21"/>
      <c r="K378" s="19"/>
      <c r="L378" s="16"/>
      <c r="M378" s="19"/>
      <c r="N378" s="20"/>
      <c r="O378" s="20"/>
      <c r="P378" s="20"/>
      <c r="Q378" s="22"/>
      <c r="R378" s="21"/>
    </row>
    <row r="379" spans="2:18" x14ac:dyDescent="0.25">
      <c r="B379" s="2">
        <v>17</v>
      </c>
      <c r="C379" s="3">
        <v>-0.68600000000000005</v>
      </c>
      <c r="D379" s="3" t="s">
        <v>18</v>
      </c>
      <c r="E379" s="19">
        <f t="shared" si="148"/>
        <v>-0.6705000000000001</v>
      </c>
      <c r="F379" s="16">
        <f t="shared" si="149"/>
        <v>1</v>
      </c>
      <c r="G379" s="19">
        <f t="shared" si="150"/>
        <v>-0.6705000000000001</v>
      </c>
      <c r="I379" s="21"/>
      <c r="J379" s="21"/>
      <c r="K379" s="19"/>
      <c r="L379" s="16"/>
      <c r="M379" s="19"/>
      <c r="N379" s="20"/>
      <c r="O379" s="20"/>
      <c r="P379" s="20"/>
      <c r="Q379" s="22"/>
      <c r="R379" s="21"/>
    </row>
    <row r="380" spans="2:18" x14ac:dyDescent="0.25">
      <c r="B380" s="2">
        <v>18</v>
      </c>
      <c r="C380" s="3">
        <v>-0.63700000000000001</v>
      </c>
      <c r="D380" s="3"/>
      <c r="E380" s="19">
        <f t="shared" si="148"/>
        <v>-0.66149999999999998</v>
      </c>
      <c r="F380" s="16">
        <f t="shared" si="149"/>
        <v>1</v>
      </c>
      <c r="G380" s="19">
        <f t="shared" si="150"/>
        <v>-0.66149999999999998</v>
      </c>
      <c r="I380" s="21"/>
      <c r="J380" s="21"/>
      <c r="K380" s="19"/>
      <c r="L380" s="16"/>
      <c r="M380" s="19"/>
      <c r="N380" s="24"/>
      <c r="O380" s="24"/>
      <c r="P380" s="24"/>
      <c r="Q380" s="22"/>
      <c r="R380" s="21"/>
    </row>
    <row r="381" spans="2:18" x14ac:dyDescent="0.25">
      <c r="B381" s="2">
        <v>20</v>
      </c>
      <c r="C381" s="3">
        <v>-0.46600000000000003</v>
      </c>
      <c r="D381" s="3"/>
      <c r="E381" s="19">
        <f t="shared" si="148"/>
        <v>-0.55149999999999999</v>
      </c>
      <c r="F381" s="16">
        <f t="shared" si="149"/>
        <v>2</v>
      </c>
      <c r="G381" s="19">
        <f t="shared" si="150"/>
        <v>-1.103</v>
      </c>
      <c r="H381" s="16"/>
      <c r="I381" s="2">
        <v>0</v>
      </c>
      <c r="J381" s="3">
        <v>0.48899999999999999</v>
      </c>
      <c r="K381" s="19"/>
      <c r="L381" s="16"/>
      <c r="M381" s="19"/>
      <c r="N381" s="20"/>
      <c r="O381" s="20"/>
      <c r="P381" s="20"/>
      <c r="Q381" s="22"/>
      <c r="R381" s="21"/>
    </row>
    <row r="382" spans="2:18" x14ac:dyDescent="0.25">
      <c r="B382" s="2">
        <v>22</v>
      </c>
      <c r="C382" s="3">
        <v>-0.16700000000000001</v>
      </c>
      <c r="D382" s="3"/>
      <c r="E382" s="19">
        <f t="shared" si="148"/>
        <v>-0.3165</v>
      </c>
      <c r="F382" s="16">
        <f t="shared" si="149"/>
        <v>2</v>
      </c>
      <c r="G382" s="19">
        <f t="shared" si="150"/>
        <v>-0.63300000000000001</v>
      </c>
      <c r="H382" s="16"/>
      <c r="I382" s="2">
        <v>6</v>
      </c>
      <c r="J382" s="3">
        <v>0.48299999999999998</v>
      </c>
      <c r="K382" s="19">
        <f t="shared" ref="K382:K387" si="151">AVERAGE(J381,J382)</f>
        <v>0.48599999999999999</v>
      </c>
      <c r="L382" s="16">
        <f t="shared" ref="L382:L387" si="152">I382-I381</f>
        <v>6</v>
      </c>
      <c r="M382" s="19">
        <f t="shared" ref="M382:M387" si="153">L382*K382</f>
        <v>2.9159999999999999</v>
      </c>
      <c r="N382" s="24"/>
      <c r="O382" s="24"/>
      <c r="P382" s="24"/>
      <c r="Q382" s="22"/>
      <c r="R382" s="21"/>
    </row>
    <row r="383" spans="2:18" x14ac:dyDescent="0.25">
      <c r="B383" s="2">
        <v>24</v>
      </c>
      <c r="C383" s="3">
        <v>1.88</v>
      </c>
      <c r="D383" s="3" t="s">
        <v>19</v>
      </c>
      <c r="E383" s="19">
        <f t="shared" si="148"/>
        <v>0.85649999999999993</v>
      </c>
      <c r="F383" s="16">
        <f t="shared" si="149"/>
        <v>2</v>
      </c>
      <c r="G383" s="19">
        <f t="shared" si="150"/>
        <v>1.7129999999999999</v>
      </c>
      <c r="H383" s="16"/>
      <c r="I383" s="2">
        <v>7</v>
      </c>
      <c r="J383" s="3">
        <v>1.9339999999999999</v>
      </c>
      <c r="K383" s="19">
        <f t="shared" si="151"/>
        <v>1.2084999999999999</v>
      </c>
      <c r="L383" s="16">
        <f t="shared" si="152"/>
        <v>1</v>
      </c>
      <c r="M383" s="19">
        <f t="shared" si="153"/>
        <v>1.2084999999999999</v>
      </c>
      <c r="N383" s="24"/>
      <c r="O383" s="24"/>
      <c r="P383" s="24"/>
      <c r="Q383" s="22"/>
      <c r="R383" s="21"/>
    </row>
    <row r="384" spans="2:18" x14ac:dyDescent="0.25">
      <c r="B384" s="2">
        <v>25</v>
      </c>
      <c r="C384" s="3">
        <v>1.8839999999999999</v>
      </c>
      <c r="E384" s="19">
        <f t="shared" si="148"/>
        <v>1.8819999999999999</v>
      </c>
      <c r="F384" s="16">
        <f t="shared" si="149"/>
        <v>1</v>
      </c>
      <c r="G384" s="19">
        <f t="shared" si="150"/>
        <v>1.8819999999999999</v>
      </c>
      <c r="H384" s="16"/>
      <c r="I384" s="2">
        <v>10</v>
      </c>
      <c r="J384" s="3">
        <v>1.9259999999999999</v>
      </c>
      <c r="K384" s="19">
        <f t="shared" si="151"/>
        <v>1.93</v>
      </c>
      <c r="L384" s="16">
        <f t="shared" si="152"/>
        <v>3</v>
      </c>
      <c r="M384" s="19">
        <f t="shared" si="153"/>
        <v>5.79</v>
      </c>
      <c r="N384" s="20"/>
      <c r="O384" s="20"/>
      <c r="P384" s="20"/>
      <c r="R384" s="21"/>
    </row>
    <row r="385" spans="2:18" x14ac:dyDescent="0.25">
      <c r="B385" s="2">
        <v>30</v>
      </c>
      <c r="C385" s="3">
        <v>0.49399999999999999</v>
      </c>
      <c r="D385" s="3"/>
      <c r="E385" s="19">
        <f t="shared" si="148"/>
        <v>1.1890000000000001</v>
      </c>
      <c r="F385" s="16">
        <f t="shared" si="149"/>
        <v>5</v>
      </c>
      <c r="G385" s="19">
        <f t="shared" si="150"/>
        <v>5.9450000000000003</v>
      </c>
      <c r="H385" s="1"/>
      <c r="I385" s="2">
        <v>12</v>
      </c>
      <c r="J385" s="3">
        <v>-0.16600000000000001</v>
      </c>
      <c r="K385" s="19">
        <f t="shared" si="151"/>
        <v>0.88</v>
      </c>
      <c r="L385" s="16">
        <f t="shared" si="152"/>
        <v>2</v>
      </c>
      <c r="M385" s="19">
        <f t="shared" si="153"/>
        <v>1.76</v>
      </c>
      <c r="N385" s="20"/>
      <c r="O385" s="20"/>
      <c r="P385" s="20"/>
      <c r="R385" s="21"/>
    </row>
    <row r="386" spans="2:18" x14ac:dyDescent="0.25">
      <c r="B386" s="2">
        <v>35</v>
      </c>
      <c r="C386" s="3">
        <v>0.48899999999999999</v>
      </c>
      <c r="D386" s="3" t="s">
        <v>24</v>
      </c>
      <c r="E386" s="19">
        <f t="shared" si="148"/>
        <v>0.49149999999999999</v>
      </c>
      <c r="F386" s="16">
        <f t="shared" si="149"/>
        <v>5</v>
      </c>
      <c r="G386" s="19">
        <f t="shared" si="150"/>
        <v>2.4575</v>
      </c>
      <c r="H386" s="1"/>
      <c r="I386" s="2">
        <v>13</v>
      </c>
      <c r="J386" s="3">
        <v>-0.3</v>
      </c>
      <c r="K386" s="19">
        <f t="shared" si="151"/>
        <v>-0.23299999999999998</v>
      </c>
      <c r="L386" s="16">
        <f t="shared" si="152"/>
        <v>1</v>
      </c>
      <c r="M386" s="19">
        <f t="shared" si="153"/>
        <v>-0.23299999999999998</v>
      </c>
      <c r="N386" s="20"/>
      <c r="O386" s="20"/>
      <c r="P386" s="20"/>
      <c r="R386" s="21"/>
    </row>
    <row r="387" spans="2:18" x14ac:dyDescent="0.25">
      <c r="B387" s="17"/>
      <c r="C387" s="44"/>
      <c r="D387" s="44"/>
      <c r="E387" s="19"/>
      <c r="F387" s="16"/>
      <c r="G387" s="19"/>
      <c r="H387" s="1"/>
      <c r="I387" s="81">
        <f>I386+(J386-J387)*1.5</f>
        <v>14.8</v>
      </c>
      <c r="J387" s="82">
        <v>-1.5</v>
      </c>
      <c r="K387" s="19">
        <f t="shared" si="151"/>
        <v>-0.9</v>
      </c>
      <c r="L387" s="16">
        <f t="shared" si="152"/>
        <v>1.8000000000000007</v>
      </c>
      <c r="M387" s="19">
        <f t="shared" si="153"/>
        <v>-1.6200000000000008</v>
      </c>
      <c r="N387" s="20"/>
      <c r="O387" s="20"/>
      <c r="P387" s="20"/>
      <c r="R387" s="21"/>
    </row>
    <row r="388" spans="2:18" x14ac:dyDescent="0.25">
      <c r="B388" s="17"/>
      <c r="C388" s="44"/>
      <c r="D388" s="44"/>
      <c r="E388" s="19"/>
      <c r="F388" s="16"/>
      <c r="G388" s="19"/>
      <c r="H388" s="1"/>
      <c r="I388" s="81"/>
      <c r="J388" s="82"/>
      <c r="K388" s="19"/>
      <c r="L388" s="16"/>
      <c r="M388" s="19"/>
      <c r="N388" s="20"/>
      <c r="O388" s="20"/>
      <c r="P388" s="20"/>
      <c r="R388" s="21"/>
    </row>
    <row r="389" spans="2:18" ht="15" x14ac:dyDescent="0.25">
      <c r="B389" s="1" t="s">
        <v>7</v>
      </c>
      <c r="C389" s="1"/>
      <c r="D389" s="152">
        <v>2.1</v>
      </c>
      <c r="E389" s="152"/>
      <c r="J389" s="13"/>
      <c r="K389" s="13"/>
      <c r="L389" s="13"/>
      <c r="M389" s="13"/>
      <c r="N389" s="14"/>
      <c r="O389" s="14"/>
      <c r="P389" s="14"/>
    </row>
    <row r="390" spans="2:18" x14ac:dyDescent="0.25">
      <c r="B390" s="150"/>
      <c r="C390" s="150"/>
      <c r="D390" s="150"/>
      <c r="E390" s="150"/>
      <c r="F390" s="150"/>
      <c r="G390" s="150"/>
      <c r="I390" s="150"/>
      <c r="J390" s="150"/>
      <c r="K390" s="150"/>
      <c r="L390" s="150"/>
      <c r="M390" s="150"/>
      <c r="N390" s="15"/>
      <c r="O390" s="15"/>
      <c r="P390" s="20"/>
    </row>
    <row r="391" spans="2:18" x14ac:dyDescent="0.25">
      <c r="B391" s="2">
        <v>0</v>
      </c>
      <c r="C391" s="3">
        <v>1.929</v>
      </c>
      <c r="D391" s="3" t="s">
        <v>36</v>
      </c>
      <c r="E391" s="16"/>
      <c r="F391" s="16"/>
      <c r="G391" s="16"/>
      <c r="H391" s="16"/>
      <c r="I391" s="17"/>
      <c r="J391" s="18"/>
      <c r="K391" s="19"/>
      <c r="L391" s="16"/>
      <c r="M391" s="19"/>
      <c r="N391" s="20"/>
      <c r="O391" s="20"/>
      <c r="P391" s="20"/>
      <c r="R391" s="21"/>
    </row>
    <row r="392" spans="2:18" x14ac:dyDescent="0.25">
      <c r="B392" s="2">
        <v>3</v>
      </c>
      <c r="C392" s="3">
        <v>1.9179999999999999</v>
      </c>
      <c r="D392" s="3"/>
      <c r="E392" s="19">
        <f>(C391+C392)/2</f>
        <v>1.9235</v>
      </c>
      <c r="F392" s="16">
        <f>B392-B391</f>
        <v>3</v>
      </c>
      <c r="G392" s="19">
        <f>E392*F392</f>
        <v>5.7705000000000002</v>
      </c>
      <c r="H392" s="16"/>
      <c r="I392" s="21"/>
      <c r="J392" s="21"/>
      <c r="K392" s="19"/>
      <c r="L392" s="16"/>
      <c r="M392" s="19"/>
      <c r="N392" s="20"/>
      <c r="O392" s="20"/>
      <c r="P392" s="20"/>
      <c r="Q392" s="22"/>
      <c r="R392" s="21"/>
    </row>
    <row r="393" spans="2:18" x14ac:dyDescent="0.25">
      <c r="B393" s="2">
        <v>4</v>
      </c>
      <c r="C393" s="3">
        <v>1.125</v>
      </c>
      <c r="E393" s="19">
        <f t="shared" ref="E393:E404" si="154">(C392+C393)/2</f>
        <v>1.5215000000000001</v>
      </c>
      <c r="F393" s="16">
        <f t="shared" ref="F393:F404" si="155">B393-B392</f>
        <v>1</v>
      </c>
      <c r="G393" s="19">
        <f t="shared" ref="G393:G404" si="156">E393*F393</f>
        <v>1.5215000000000001</v>
      </c>
      <c r="H393" s="16"/>
      <c r="I393" s="2">
        <v>0</v>
      </c>
      <c r="J393" s="3">
        <v>1.929</v>
      </c>
      <c r="K393" s="19"/>
      <c r="L393" s="16"/>
      <c r="M393" s="19"/>
      <c r="N393" s="20"/>
      <c r="O393" s="20"/>
      <c r="P393" s="20"/>
      <c r="Q393" s="22"/>
      <c r="R393" s="21"/>
    </row>
    <row r="394" spans="2:18" x14ac:dyDescent="0.25">
      <c r="B394" s="2">
        <v>5</v>
      </c>
      <c r="C394" s="3">
        <v>1.119</v>
      </c>
      <c r="D394" s="3" t="s">
        <v>17</v>
      </c>
      <c r="E394" s="19">
        <f t="shared" si="154"/>
        <v>1.1219999999999999</v>
      </c>
      <c r="F394" s="16">
        <f t="shared" si="155"/>
        <v>1</v>
      </c>
      <c r="G394" s="19">
        <f t="shared" si="156"/>
        <v>1.1219999999999999</v>
      </c>
      <c r="H394" s="16"/>
      <c r="I394" s="2">
        <v>3</v>
      </c>
      <c r="J394" s="3">
        <v>1.9179999999999999</v>
      </c>
      <c r="K394" s="19">
        <f t="shared" ref="K394:K403" si="157">AVERAGE(J393,J394)</f>
        <v>1.9235</v>
      </c>
      <c r="L394" s="16">
        <f t="shared" ref="L394:L403" si="158">I394-I393</f>
        <v>3</v>
      </c>
      <c r="M394" s="19">
        <f t="shared" ref="M394:M403" si="159">L394*K394</f>
        <v>5.7705000000000002</v>
      </c>
      <c r="N394" s="20"/>
      <c r="O394" s="20"/>
      <c r="P394" s="20"/>
      <c r="Q394" s="22"/>
      <c r="R394" s="21"/>
    </row>
    <row r="395" spans="2:18" x14ac:dyDescent="0.25">
      <c r="B395" s="2">
        <v>7</v>
      </c>
      <c r="C395" s="3">
        <v>0.17799999999999999</v>
      </c>
      <c r="D395" s="3"/>
      <c r="E395" s="19">
        <f t="shared" si="154"/>
        <v>0.64849999999999997</v>
      </c>
      <c r="F395" s="16">
        <f t="shared" si="155"/>
        <v>2</v>
      </c>
      <c r="G395" s="19">
        <f t="shared" si="156"/>
        <v>1.2969999999999999</v>
      </c>
      <c r="H395" s="16"/>
      <c r="I395" s="2">
        <v>4</v>
      </c>
      <c r="J395" s="3">
        <v>1.125</v>
      </c>
      <c r="K395" s="19">
        <f t="shared" si="157"/>
        <v>1.5215000000000001</v>
      </c>
      <c r="L395" s="16">
        <f t="shared" si="158"/>
        <v>1</v>
      </c>
      <c r="M395" s="19">
        <f t="shared" si="159"/>
        <v>1.5215000000000001</v>
      </c>
      <c r="N395" s="20"/>
      <c r="O395" s="20"/>
      <c r="P395" s="20"/>
      <c r="Q395" s="22"/>
      <c r="R395" s="21"/>
    </row>
    <row r="396" spans="2:18" x14ac:dyDescent="0.25">
      <c r="B396" s="2">
        <v>8</v>
      </c>
      <c r="C396" s="3">
        <v>-0.187</v>
      </c>
      <c r="D396" s="3"/>
      <c r="E396" s="19">
        <f t="shared" si="154"/>
        <v>-4.500000000000004E-3</v>
      </c>
      <c r="F396" s="16">
        <f t="shared" si="155"/>
        <v>1</v>
      </c>
      <c r="G396" s="19">
        <f t="shared" si="156"/>
        <v>-4.500000000000004E-3</v>
      </c>
      <c r="H396" s="16"/>
      <c r="I396" s="2">
        <v>5</v>
      </c>
      <c r="J396" s="3">
        <v>1.119</v>
      </c>
      <c r="K396" s="19">
        <f t="shared" si="157"/>
        <v>1.1219999999999999</v>
      </c>
      <c r="L396" s="16">
        <f t="shared" si="158"/>
        <v>1</v>
      </c>
      <c r="M396" s="19">
        <f t="shared" si="159"/>
        <v>1.1219999999999999</v>
      </c>
      <c r="N396" s="20"/>
      <c r="O396" s="20"/>
      <c r="P396" s="20"/>
      <c r="Q396" s="22"/>
      <c r="R396" s="21"/>
    </row>
    <row r="397" spans="2:18" x14ac:dyDescent="0.25">
      <c r="B397" s="2">
        <v>9</v>
      </c>
      <c r="C397" s="3">
        <v>-0.35099999999999998</v>
      </c>
      <c r="E397" s="19">
        <f t="shared" si="154"/>
        <v>-0.26900000000000002</v>
      </c>
      <c r="F397" s="16">
        <f t="shared" si="155"/>
        <v>1</v>
      </c>
      <c r="G397" s="19">
        <f t="shared" si="156"/>
        <v>-0.26900000000000002</v>
      </c>
      <c r="I397" s="81">
        <f>I396+(J396-J397)*1.5</f>
        <v>8.9284999999999997</v>
      </c>
      <c r="J397" s="82">
        <v>-1.5</v>
      </c>
      <c r="K397" s="19">
        <f t="shared" si="157"/>
        <v>-0.1905</v>
      </c>
      <c r="L397" s="16">
        <f t="shared" si="158"/>
        <v>3.9284999999999997</v>
      </c>
      <c r="M397" s="19">
        <f t="shared" si="159"/>
        <v>-0.74837924999999994</v>
      </c>
      <c r="N397" s="20"/>
      <c r="O397" s="20"/>
      <c r="P397" s="20"/>
      <c r="Q397" s="22"/>
      <c r="R397" s="21"/>
    </row>
    <row r="398" spans="2:18" x14ac:dyDescent="0.25">
      <c r="B398" s="2">
        <v>10</v>
      </c>
      <c r="C398" s="3">
        <v>-0.38100000000000001</v>
      </c>
      <c r="D398" s="3" t="s">
        <v>18</v>
      </c>
      <c r="E398" s="19">
        <f t="shared" si="154"/>
        <v>-0.36599999999999999</v>
      </c>
      <c r="F398" s="16">
        <f t="shared" si="155"/>
        <v>1</v>
      </c>
      <c r="G398" s="19">
        <f t="shared" si="156"/>
        <v>-0.36599999999999999</v>
      </c>
      <c r="I398" s="86">
        <f>I397+1.5</f>
        <v>10.4285</v>
      </c>
      <c r="J398" s="87">
        <f>J397</f>
        <v>-1.5</v>
      </c>
      <c r="K398" s="19">
        <f t="shared" si="157"/>
        <v>-1.5</v>
      </c>
      <c r="L398" s="16">
        <f t="shared" si="158"/>
        <v>1.5</v>
      </c>
      <c r="M398" s="19">
        <f t="shared" si="159"/>
        <v>-2.25</v>
      </c>
      <c r="N398" s="20"/>
      <c r="O398" s="20"/>
      <c r="P398" s="20"/>
      <c r="Q398" s="22"/>
      <c r="R398" s="21"/>
    </row>
    <row r="399" spans="2:18" x14ac:dyDescent="0.25">
      <c r="B399" s="2">
        <v>11</v>
      </c>
      <c r="C399" s="3">
        <v>-0.32200000000000001</v>
      </c>
      <c r="D399" s="3"/>
      <c r="E399" s="19">
        <f t="shared" si="154"/>
        <v>-0.35150000000000003</v>
      </c>
      <c r="F399" s="16">
        <f t="shared" si="155"/>
        <v>1</v>
      </c>
      <c r="G399" s="19">
        <f t="shared" si="156"/>
        <v>-0.35150000000000003</v>
      </c>
      <c r="I399" s="81">
        <f>I398+1.5</f>
        <v>11.9285</v>
      </c>
      <c r="J399" s="82">
        <f>J397</f>
        <v>-1.5</v>
      </c>
      <c r="K399" s="19">
        <f t="shared" si="157"/>
        <v>-1.5</v>
      </c>
      <c r="L399" s="16">
        <f t="shared" si="158"/>
        <v>1.5</v>
      </c>
      <c r="M399" s="19">
        <f t="shared" si="159"/>
        <v>-2.25</v>
      </c>
      <c r="N399" s="24"/>
      <c r="O399" s="24"/>
      <c r="P399" s="24"/>
      <c r="Q399" s="22"/>
      <c r="R399" s="21"/>
    </row>
    <row r="400" spans="2:18" x14ac:dyDescent="0.25">
      <c r="B400" s="2">
        <v>12</v>
      </c>
      <c r="C400" s="3">
        <v>-3.5999999999999997E-2</v>
      </c>
      <c r="D400" s="3"/>
      <c r="E400" s="19">
        <f t="shared" si="154"/>
        <v>-0.17899999999999999</v>
      </c>
      <c r="F400" s="16">
        <f t="shared" si="155"/>
        <v>1</v>
      </c>
      <c r="G400" s="19">
        <f t="shared" si="156"/>
        <v>-0.17899999999999999</v>
      </c>
      <c r="H400" s="16"/>
      <c r="I400" s="81">
        <f>I399+(J400-J399)*1.5</f>
        <v>13.4285</v>
      </c>
      <c r="J400" s="85">
        <v>-0.5</v>
      </c>
      <c r="K400" s="19">
        <f t="shared" si="157"/>
        <v>-1</v>
      </c>
      <c r="L400" s="16">
        <f t="shared" si="158"/>
        <v>1.5</v>
      </c>
      <c r="M400" s="19">
        <f t="shared" si="159"/>
        <v>-1.5</v>
      </c>
      <c r="N400" s="20"/>
      <c r="O400" s="20"/>
      <c r="P400" s="20"/>
      <c r="Q400" s="22"/>
      <c r="R400" s="21"/>
    </row>
    <row r="401" spans="1:18" x14ac:dyDescent="0.25">
      <c r="B401" s="2">
        <v>13</v>
      </c>
      <c r="C401" s="3">
        <v>0.27400000000000002</v>
      </c>
      <c r="E401" s="19">
        <f t="shared" si="154"/>
        <v>0.11900000000000001</v>
      </c>
      <c r="F401" s="16">
        <f t="shared" si="155"/>
        <v>1</v>
      </c>
      <c r="G401" s="19">
        <f t="shared" si="156"/>
        <v>0.11900000000000001</v>
      </c>
      <c r="H401" s="16"/>
      <c r="I401" s="2">
        <v>15</v>
      </c>
      <c r="J401" s="3">
        <v>0.33600000000000002</v>
      </c>
      <c r="K401" s="19">
        <f t="shared" si="157"/>
        <v>-8.199999999999999E-2</v>
      </c>
      <c r="L401" s="16">
        <f t="shared" si="158"/>
        <v>1.5715000000000003</v>
      </c>
      <c r="M401" s="19">
        <f t="shared" si="159"/>
        <v>-0.12886300000000001</v>
      </c>
      <c r="N401" s="24"/>
      <c r="O401" s="24"/>
      <c r="P401" s="24"/>
      <c r="Q401" s="22"/>
      <c r="R401" s="21"/>
    </row>
    <row r="402" spans="1:18" x14ac:dyDescent="0.25">
      <c r="B402" s="2">
        <v>15</v>
      </c>
      <c r="C402" s="3">
        <v>0.33600000000000002</v>
      </c>
      <c r="D402" s="3" t="s">
        <v>19</v>
      </c>
      <c r="E402" s="19">
        <f t="shared" si="154"/>
        <v>0.30500000000000005</v>
      </c>
      <c r="F402" s="16">
        <f t="shared" si="155"/>
        <v>2</v>
      </c>
      <c r="G402" s="19">
        <f t="shared" si="156"/>
        <v>0.6100000000000001</v>
      </c>
      <c r="H402" s="16"/>
      <c r="I402" s="2">
        <v>20</v>
      </c>
      <c r="J402" s="3">
        <v>0.33900000000000002</v>
      </c>
      <c r="K402" s="19">
        <f t="shared" si="157"/>
        <v>0.33750000000000002</v>
      </c>
      <c r="L402" s="16">
        <f t="shared" si="158"/>
        <v>5</v>
      </c>
      <c r="M402" s="19">
        <f t="shared" si="159"/>
        <v>1.6875</v>
      </c>
      <c r="N402" s="24"/>
      <c r="O402" s="24"/>
      <c r="P402" s="24"/>
      <c r="Q402" s="22"/>
      <c r="R402" s="21"/>
    </row>
    <row r="403" spans="1:18" x14ac:dyDescent="0.25">
      <c r="B403" s="2">
        <v>20</v>
      </c>
      <c r="C403" s="3">
        <v>0.33900000000000002</v>
      </c>
      <c r="D403" s="3"/>
      <c r="E403" s="19">
        <f t="shared" si="154"/>
        <v>0.33750000000000002</v>
      </c>
      <c r="F403" s="16">
        <f t="shared" si="155"/>
        <v>5</v>
      </c>
      <c r="G403" s="19">
        <f t="shared" si="156"/>
        <v>1.6875</v>
      </c>
      <c r="H403" s="16"/>
      <c r="I403" s="2">
        <v>25</v>
      </c>
      <c r="J403" s="3">
        <v>0.34899999999999998</v>
      </c>
      <c r="K403" s="19">
        <f t="shared" si="157"/>
        <v>0.34399999999999997</v>
      </c>
      <c r="L403" s="16">
        <f t="shared" si="158"/>
        <v>5</v>
      </c>
      <c r="M403" s="19">
        <f t="shared" si="159"/>
        <v>1.7199999999999998</v>
      </c>
      <c r="N403" s="20"/>
      <c r="O403" s="20"/>
      <c r="P403" s="20"/>
      <c r="R403" s="21"/>
    </row>
    <row r="404" spans="1:18" x14ac:dyDescent="0.25">
      <c r="B404" s="2">
        <v>25</v>
      </c>
      <c r="C404" s="3">
        <v>0.34899999999999998</v>
      </c>
      <c r="D404" s="3" t="s">
        <v>24</v>
      </c>
      <c r="E404" s="19">
        <f t="shared" si="154"/>
        <v>0.34399999999999997</v>
      </c>
      <c r="F404" s="16">
        <f t="shared" si="155"/>
        <v>5</v>
      </c>
      <c r="G404" s="19">
        <f t="shared" si="156"/>
        <v>1.7199999999999998</v>
      </c>
      <c r="H404" s="1"/>
      <c r="I404" s="33"/>
      <c r="J404" s="21"/>
      <c r="K404" s="19"/>
      <c r="L404" s="16"/>
      <c r="M404" s="19"/>
      <c r="N404" s="20"/>
      <c r="O404" s="20"/>
      <c r="P404" s="20"/>
      <c r="R404" s="21"/>
    </row>
    <row r="405" spans="1:18" x14ac:dyDescent="0.25">
      <c r="B405" s="2"/>
      <c r="C405" s="3"/>
      <c r="D405" s="3"/>
      <c r="E405" s="19"/>
      <c r="F405" s="16"/>
      <c r="G405" s="19"/>
      <c r="H405" s="1"/>
      <c r="I405" s="34"/>
      <c r="J405" s="16"/>
      <c r="K405" s="19"/>
      <c r="L405" s="16"/>
      <c r="M405" s="19"/>
      <c r="N405" s="20"/>
      <c r="O405" s="20"/>
      <c r="P405" s="20"/>
      <c r="R405" s="21"/>
    </row>
    <row r="406" spans="1:18" ht="15" x14ac:dyDescent="0.25">
      <c r="B406" s="1" t="s">
        <v>7</v>
      </c>
      <c r="C406" s="1"/>
      <c r="D406" s="152">
        <v>2.2000000000000002</v>
      </c>
      <c r="E406" s="152"/>
      <c r="J406" s="13"/>
      <c r="K406" s="13"/>
      <c r="L406" s="13"/>
      <c r="M406" s="13"/>
      <c r="N406" s="14"/>
      <c r="O406" s="14"/>
      <c r="P406" s="14"/>
    </row>
    <row r="407" spans="1:18" x14ac:dyDescent="0.25">
      <c r="A407" s="55"/>
      <c r="B407" s="147"/>
      <c r="C407" s="147"/>
      <c r="D407" s="147"/>
      <c r="E407" s="147"/>
      <c r="F407" s="147"/>
      <c r="G407" s="147"/>
      <c r="H407" s="55"/>
      <c r="I407" s="147"/>
      <c r="J407" s="147"/>
      <c r="K407" s="147"/>
      <c r="L407" s="147"/>
      <c r="M407" s="147"/>
      <c r="N407" s="15"/>
      <c r="O407" s="15"/>
      <c r="P407" s="20"/>
    </row>
    <row r="408" spans="1:18" x14ac:dyDescent="0.25">
      <c r="A408" s="55"/>
      <c r="B408" s="56">
        <v>0</v>
      </c>
      <c r="C408" s="57">
        <v>2.1680000000000001</v>
      </c>
      <c r="D408" s="57" t="s">
        <v>36</v>
      </c>
      <c r="E408" s="56"/>
      <c r="F408" s="56"/>
      <c r="G408" s="56"/>
      <c r="H408" s="56"/>
      <c r="I408" s="58"/>
      <c r="J408" s="59"/>
      <c r="K408" s="57"/>
      <c r="L408" s="56"/>
      <c r="M408" s="57"/>
      <c r="N408" s="47"/>
      <c r="O408" s="47"/>
      <c r="P408" s="47"/>
      <c r="Q408" s="48"/>
      <c r="R408" s="21"/>
    </row>
    <row r="409" spans="1:18" x14ac:dyDescent="0.25">
      <c r="A409" s="55"/>
      <c r="B409" s="56">
        <v>3</v>
      </c>
      <c r="C409" s="57">
        <v>2.173</v>
      </c>
      <c r="D409" s="57"/>
      <c r="E409" s="57">
        <f>(C408+C409)/2</f>
        <v>2.1705000000000001</v>
      </c>
      <c r="F409" s="56">
        <f>B409-B408</f>
        <v>3</v>
      </c>
      <c r="G409" s="57">
        <f>E409*F409</f>
        <v>6.5114999999999998</v>
      </c>
      <c r="H409" s="56"/>
      <c r="I409" s="54"/>
      <c r="J409" s="54"/>
      <c r="K409" s="57"/>
      <c r="L409" s="56"/>
      <c r="M409" s="57"/>
      <c r="N409" s="47"/>
      <c r="O409" s="47"/>
      <c r="P409" s="47"/>
      <c r="Q409" s="49"/>
      <c r="R409" s="21"/>
    </row>
    <row r="410" spans="1:18" x14ac:dyDescent="0.25">
      <c r="A410" s="55"/>
      <c r="B410" s="56">
        <v>5</v>
      </c>
      <c r="C410" s="57">
        <v>-0.32700000000000001</v>
      </c>
      <c r="D410" s="57" t="s">
        <v>17</v>
      </c>
      <c r="E410" s="57">
        <f t="shared" ref="E410:E419" si="160">(C409+C410)/2</f>
        <v>0.92300000000000004</v>
      </c>
      <c r="F410" s="56">
        <f t="shared" ref="F410:F419" si="161">B410-B409</f>
        <v>2</v>
      </c>
      <c r="G410" s="57">
        <f t="shared" ref="G410:G419" si="162">E410*F410</f>
        <v>1.8460000000000001</v>
      </c>
      <c r="H410" s="56"/>
      <c r="I410" s="54"/>
      <c r="J410" s="54"/>
      <c r="K410" s="57"/>
      <c r="L410" s="56"/>
      <c r="M410" s="57"/>
      <c r="N410" s="47"/>
      <c r="O410" s="47"/>
      <c r="P410" s="47"/>
      <c r="Q410" s="49"/>
      <c r="R410" s="21"/>
    </row>
    <row r="411" spans="1:18" x14ac:dyDescent="0.25">
      <c r="A411" s="55"/>
      <c r="B411" s="56">
        <v>6</v>
      </c>
      <c r="C411" s="57">
        <v>-0.47799999999999998</v>
      </c>
      <c r="D411" s="57"/>
      <c r="E411" s="57">
        <f t="shared" si="160"/>
        <v>-0.40249999999999997</v>
      </c>
      <c r="F411" s="56">
        <f t="shared" si="161"/>
        <v>1</v>
      </c>
      <c r="G411" s="57">
        <f t="shared" si="162"/>
        <v>-0.40249999999999997</v>
      </c>
      <c r="H411" s="56"/>
      <c r="I411" s="54"/>
      <c r="J411" s="54"/>
      <c r="K411" s="57"/>
      <c r="L411" s="56"/>
      <c r="M411" s="57"/>
      <c r="N411" s="47"/>
      <c r="O411" s="47"/>
      <c r="P411" s="47"/>
      <c r="Q411" s="49"/>
      <c r="R411" s="21"/>
    </row>
    <row r="412" spans="1:18" x14ac:dyDescent="0.25">
      <c r="A412" s="55"/>
      <c r="B412" s="56">
        <v>7</v>
      </c>
      <c r="C412" s="57">
        <v>-0.76200000000000001</v>
      </c>
      <c r="D412" s="57"/>
      <c r="E412" s="57">
        <f t="shared" si="160"/>
        <v>-0.62</v>
      </c>
      <c r="F412" s="56">
        <f t="shared" si="161"/>
        <v>1</v>
      </c>
      <c r="G412" s="57">
        <f t="shared" si="162"/>
        <v>-0.62</v>
      </c>
      <c r="H412" s="56"/>
      <c r="I412" s="56">
        <v>0</v>
      </c>
      <c r="J412" s="57">
        <v>2.1680000000000001</v>
      </c>
      <c r="K412" s="57"/>
      <c r="L412" s="56"/>
      <c r="M412" s="57"/>
      <c r="N412" s="47"/>
      <c r="O412" s="47"/>
      <c r="P412" s="47"/>
      <c r="Q412" s="49"/>
      <c r="R412" s="21"/>
    </row>
    <row r="413" spans="1:18" x14ac:dyDescent="0.25">
      <c r="A413" s="55"/>
      <c r="B413" s="56">
        <v>8</v>
      </c>
      <c r="C413" s="57">
        <v>-0.75700000000000001</v>
      </c>
      <c r="D413" s="57"/>
      <c r="E413" s="57">
        <f t="shared" si="160"/>
        <v>-0.75950000000000006</v>
      </c>
      <c r="F413" s="56">
        <f t="shared" si="161"/>
        <v>1</v>
      </c>
      <c r="G413" s="57">
        <f t="shared" si="162"/>
        <v>-0.75950000000000006</v>
      </c>
      <c r="H413" s="56"/>
      <c r="I413" s="56">
        <v>3</v>
      </c>
      <c r="J413" s="57">
        <v>2.173</v>
      </c>
      <c r="K413" s="57">
        <f t="shared" ref="K413:K420" si="163">AVERAGE(J412,J413)</f>
        <v>2.1705000000000001</v>
      </c>
      <c r="L413" s="56">
        <f t="shared" ref="L413:L420" si="164">I413-I412</f>
        <v>3</v>
      </c>
      <c r="M413" s="57">
        <f t="shared" ref="M413:M420" si="165">L413*K413</f>
        <v>6.5114999999999998</v>
      </c>
      <c r="N413" s="47"/>
      <c r="O413" s="47"/>
      <c r="P413" s="47"/>
      <c r="Q413" s="49"/>
      <c r="R413" s="21"/>
    </row>
    <row r="414" spans="1:18" x14ac:dyDescent="0.25">
      <c r="A414" s="55"/>
      <c r="B414" s="56">
        <v>9</v>
      </c>
      <c r="C414" s="57">
        <v>-0.69699999999999995</v>
      </c>
      <c r="D414" s="57" t="s">
        <v>18</v>
      </c>
      <c r="E414" s="57">
        <f t="shared" si="160"/>
        <v>-0.72699999999999998</v>
      </c>
      <c r="F414" s="56">
        <f t="shared" si="161"/>
        <v>1</v>
      </c>
      <c r="G414" s="57">
        <f t="shared" si="162"/>
        <v>-0.72699999999999998</v>
      </c>
      <c r="H414" s="55"/>
      <c r="I414" s="56">
        <v>5</v>
      </c>
      <c r="J414" s="57">
        <v>-0.32700000000000001</v>
      </c>
      <c r="K414" s="57">
        <f t="shared" si="163"/>
        <v>0.92300000000000004</v>
      </c>
      <c r="L414" s="56">
        <f t="shared" si="164"/>
        <v>2</v>
      </c>
      <c r="M414" s="57">
        <f t="shared" si="165"/>
        <v>1.8460000000000001</v>
      </c>
      <c r="N414" s="47"/>
      <c r="O414" s="47"/>
      <c r="P414" s="47"/>
      <c r="Q414" s="49"/>
      <c r="R414" s="21"/>
    </row>
    <row r="415" spans="1:18" x14ac:dyDescent="0.25">
      <c r="A415" s="55"/>
      <c r="B415" s="56">
        <v>10</v>
      </c>
      <c r="C415" s="57">
        <v>-0.47899999999999998</v>
      </c>
      <c r="D415" s="57"/>
      <c r="E415" s="57">
        <f t="shared" si="160"/>
        <v>-0.58799999999999997</v>
      </c>
      <c r="F415" s="56">
        <f t="shared" si="161"/>
        <v>1</v>
      </c>
      <c r="G415" s="57">
        <f t="shared" si="162"/>
        <v>-0.58799999999999997</v>
      </c>
      <c r="H415" s="55"/>
      <c r="I415" s="81">
        <f>I414+(J414-J415)*1.5</f>
        <v>6.7595000000000001</v>
      </c>
      <c r="J415" s="82">
        <v>-1.5</v>
      </c>
      <c r="K415" s="57">
        <f t="shared" si="163"/>
        <v>-0.91349999999999998</v>
      </c>
      <c r="L415" s="56">
        <f t="shared" si="164"/>
        <v>1.7595000000000001</v>
      </c>
      <c r="M415" s="57">
        <f t="shared" si="165"/>
        <v>-1.60730325</v>
      </c>
      <c r="N415" s="47"/>
      <c r="O415" s="47"/>
      <c r="P415" s="47"/>
      <c r="Q415" s="49"/>
      <c r="R415" s="21"/>
    </row>
    <row r="416" spans="1:18" x14ac:dyDescent="0.25">
      <c r="A416" s="55"/>
      <c r="B416" s="56">
        <v>11</v>
      </c>
      <c r="C416" s="57">
        <v>-0.27800000000000002</v>
      </c>
      <c r="D416" s="57"/>
      <c r="E416" s="57">
        <f t="shared" si="160"/>
        <v>-0.3785</v>
      </c>
      <c r="F416" s="56">
        <f t="shared" si="161"/>
        <v>1</v>
      </c>
      <c r="G416" s="57">
        <f t="shared" si="162"/>
        <v>-0.3785</v>
      </c>
      <c r="H416" s="55"/>
      <c r="I416" s="86">
        <f>I415+1.5</f>
        <v>8.2594999999999992</v>
      </c>
      <c r="J416" s="87">
        <f>J415</f>
        <v>-1.5</v>
      </c>
      <c r="K416" s="57">
        <f t="shared" si="163"/>
        <v>-1.5</v>
      </c>
      <c r="L416" s="56">
        <f t="shared" si="164"/>
        <v>1.4999999999999991</v>
      </c>
      <c r="M416" s="57">
        <f t="shared" si="165"/>
        <v>-2.2499999999999987</v>
      </c>
      <c r="N416" s="50"/>
      <c r="O416" s="50"/>
      <c r="P416" s="50"/>
      <c r="Q416" s="49"/>
      <c r="R416" s="21"/>
    </row>
    <row r="417" spans="1:18" x14ac:dyDescent="0.25">
      <c r="A417" s="55"/>
      <c r="B417" s="56">
        <v>12</v>
      </c>
      <c r="C417" s="57">
        <v>0.373</v>
      </c>
      <c r="D417" s="57" t="s">
        <v>19</v>
      </c>
      <c r="E417" s="57">
        <f t="shared" si="160"/>
        <v>4.7499999999999987E-2</v>
      </c>
      <c r="F417" s="56">
        <f t="shared" si="161"/>
        <v>1</v>
      </c>
      <c r="G417" s="57">
        <f t="shared" si="162"/>
        <v>4.7499999999999987E-2</v>
      </c>
      <c r="H417" s="56"/>
      <c r="I417" s="81">
        <f>I416+1.5</f>
        <v>9.7594999999999992</v>
      </c>
      <c r="J417" s="82">
        <f>J415</f>
        <v>-1.5</v>
      </c>
      <c r="K417" s="57">
        <f t="shared" si="163"/>
        <v>-1.5</v>
      </c>
      <c r="L417" s="56">
        <f t="shared" si="164"/>
        <v>1.5</v>
      </c>
      <c r="M417" s="57">
        <f t="shared" si="165"/>
        <v>-2.25</v>
      </c>
      <c r="N417" s="47"/>
      <c r="O417" s="47"/>
      <c r="P417" s="47"/>
      <c r="Q417" s="49"/>
      <c r="R417" s="21"/>
    </row>
    <row r="418" spans="1:18" x14ac:dyDescent="0.25">
      <c r="A418" s="55"/>
      <c r="B418" s="56">
        <v>20</v>
      </c>
      <c r="C418" s="57">
        <v>0.378</v>
      </c>
      <c r="E418" s="57">
        <f t="shared" si="160"/>
        <v>0.3755</v>
      </c>
      <c r="F418" s="56">
        <f t="shared" si="161"/>
        <v>8</v>
      </c>
      <c r="G418" s="57">
        <f t="shared" si="162"/>
        <v>3.004</v>
      </c>
      <c r="H418" s="56"/>
      <c r="I418" s="81">
        <f>I417+(J418-J417)*1.5</f>
        <v>12.576499999999999</v>
      </c>
      <c r="J418" s="85">
        <v>0.378</v>
      </c>
      <c r="K418" s="57">
        <f t="shared" si="163"/>
        <v>-0.56099999999999994</v>
      </c>
      <c r="L418" s="56">
        <f t="shared" si="164"/>
        <v>2.8170000000000002</v>
      </c>
      <c r="M418" s="57">
        <f t="shared" si="165"/>
        <v>-1.5803369999999999</v>
      </c>
      <c r="N418" s="50"/>
      <c r="O418" s="50"/>
      <c r="P418" s="50"/>
      <c r="Q418" s="49"/>
      <c r="R418" s="21"/>
    </row>
    <row r="419" spans="1:18" x14ac:dyDescent="0.25">
      <c r="A419" s="55"/>
      <c r="B419" s="56">
        <v>25</v>
      </c>
      <c r="C419" s="57">
        <v>0.38300000000000001</v>
      </c>
      <c r="D419" s="57" t="s">
        <v>24</v>
      </c>
      <c r="E419" s="57">
        <f t="shared" si="160"/>
        <v>0.3805</v>
      </c>
      <c r="F419" s="56">
        <f t="shared" si="161"/>
        <v>5</v>
      </c>
      <c r="G419" s="57">
        <f t="shared" si="162"/>
        <v>1.9025000000000001</v>
      </c>
      <c r="H419" s="56"/>
      <c r="I419" s="56">
        <v>20</v>
      </c>
      <c r="J419" s="57">
        <v>0.378</v>
      </c>
      <c r="K419" s="57">
        <f t="shared" si="163"/>
        <v>0.378</v>
      </c>
      <c r="L419" s="56">
        <f t="shared" si="164"/>
        <v>7.4235000000000007</v>
      </c>
      <c r="M419" s="57">
        <f t="shared" si="165"/>
        <v>2.8060830000000001</v>
      </c>
      <c r="N419" s="50"/>
      <c r="O419" s="50"/>
      <c r="P419" s="50"/>
      <c r="Q419" s="49"/>
      <c r="R419" s="21"/>
    </row>
    <row r="420" spans="1:18" x14ac:dyDescent="0.25">
      <c r="A420" s="55"/>
      <c r="B420" s="56"/>
      <c r="C420" s="57"/>
      <c r="D420" s="57"/>
      <c r="E420" s="57"/>
      <c r="F420" s="56"/>
      <c r="G420" s="57"/>
      <c r="H420" s="56"/>
      <c r="I420" s="56">
        <v>25</v>
      </c>
      <c r="J420" s="57">
        <v>0.38300000000000001</v>
      </c>
      <c r="K420" s="57">
        <f t="shared" si="163"/>
        <v>0.3805</v>
      </c>
      <c r="L420" s="56">
        <f t="shared" si="164"/>
        <v>5</v>
      </c>
      <c r="M420" s="57">
        <f t="shared" si="165"/>
        <v>1.9025000000000001</v>
      </c>
      <c r="N420" s="47"/>
      <c r="O420" s="47"/>
      <c r="P420" s="47"/>
      <c r="Q420" s="48"/>
      <c r="R420" s="21"/>
    </row>
    <row r="421" spans="1:18" ht="15" x14ac:dyDescent="0.25">
      <c r="A421" s="55"/>
      <c r="B421" s="60" t="s">
        <v>7</v>
      </c>
      <c r="C421" s="60"/>
      <c r="D421" s="146">
        <v>2.2999999999999998</v>
      </c>
      <c r="E421" s="146"/>
      <c r="J421" s="63"/>
      <c r="K421" s="63"/>
      <c r="L421" s="63"/>
      <c r="M421" s="63"/>
      <c r="N421" s="68"/>
      <c r="O421" s="68"/>
      <c r="P421" s="68"/>
      <c r="Q421" s="48"/>
    </row>
    <row r="422" spans="1:18" x14ac:dyDescent="0.25">
      <c r="A422" s="55"/>
      <c r="B422" s="147"/>
      <c r="C422" s="147"/>
      <c r="D422" s="147"/>
      <c r="E422" s="147"/>
      <c r="F422" s="147"/>
      <c r="G422" s="147"/>
      <c r="H422" s="55"/>
      <c r="I422" s="147"/>
      <c r="J422" s="147"/>
      <c r="K422" s="147"/>
      <c r="L422" s="147"/>
      <c r="M422" s="147"/>
      <c r="N422" s="69"/>
      <c r="O422" s="69"/>
      <c r="P422" s="70"/>
      <c r="Q422" s="48"/>
    </row>
    <row r="423" spans="1:18" x14ac:dyDescent="0.25">
      <c r="A423" s="55"/>
      <c r="B423" s="56">
        <v>0</v>
      </c>
      <c r="C423" s="57">
        <v>2.1179999999999999</v>
      </c>
      <c r="D423" s="57" t="s">
        <v>36</v>
      </c>
      <c r="E423" s="56"/>
      <c r="F423" s="56"/>
      <c r="G423" s="56"/>
      <c r="H423" s="56"/>
      <c r="I423" s="58"/>
      <c r="J423" s="59"/>
      <c r="K423" s="57"/>
      <c r="L423" s="56"/>
      <c r="M423" s="57"/>
      <c r="N423" s="70"/>
      <c r="O423" s="70"/>
      <c r="P423" s="70"/>
      <c r="Q423" s="48"/>
      <c r="R423" s="21"/>
    </row>
    <row r="424" spans="1:18" x14ac:dyDescent="0.25">
      <c r="A424" s="55"/>
      <c r="B424" s="56">
        <v>4</v>
      </c>
      <c r="C424" s="57">
        <v>2.1230000000000002</v>
      </c>
      <c r="D424" s="57" t="s">
        <v>17</v>
      </c>
      <c r="E424" s="57">
        <f>(C423+C424)/2</f>
        <v>2.1204999999999998</v>
      </c>
      <c r="F424" s="56">
        <f>B424-B423</f>
        <v>4</v>
      </c>
      <c r="G424" s="57">
        <f>E424*F424</f>
        <v>8.4819999999999993</v>
      </c>
      <c r="H424" s="56"/>
      <c r="I424" s="54"/>
      <c r="J424" s="54"/>
      <c r="K424" s="57"/>
      <c r="L424" s="56"/>
      <c r="M424" s="57"/>
      <c r="N424" s="70"/>
      <c r="O424" s="70"/>
      <c r="P424" s="70"/>
      <c r="Q424" s="49"/>
      <c r="R424" s="21"/>
    </row>
    <row r="425" spans="1:18" x14ac:dyDescent="0.25">
      <c r="A425" s="55"/>
      <c r="B425" s="56">
        <v>6</v>
      </c>
      <c r="C425" s="57">
        <v>-0.33200000000000002</v>
      </c>
      <c r="D425" s="57"/>
      <c r="E425" s="57">
        <f t="shared" ref="E425:E434" si="166">(C424+C425)/2</f>
        <v>0.89550000000000007</v>
      </c>
      <c r="F425" s="56">
        <f t="shared" ref="F425:F434" si="167">B425-B424</f>
        <v>2</v>
      </c>
      <c r="G425" s="57">
        <f t="shared" ref="G425:G434" si="168">E425*F425</f>
        <v>1.7910000000000001</v>
      </c>
      <c r="H425" s="56"/>
      <c r="I425" s="54"/>
      <c r="J425" s="54"/>
      <c r="K425" s="57"/>
      <c r="L425" s="56"/>
      <c r="M425" s="57"/>
      <c r="N425" s="70"/>
      <c r="O425" s="70"/>
      <c r="P425" s="70"/>
      <c r="Q425" s="49"/>
      <c r="R425" s="21"/>
    </row>
    <row r="426" spans="1:18" x14ac:dyDescent="0.25">
      <c r="A426" s="55"/>
      <c r="B426" s="56">
        <v>7</v>
      </c>
      <c r="C426" s="57">
        <v>-0.57199999999999995</v>
      </c>
      <c r="D426" s="57"/>
      <c r="E426" s="57">
        <f t="shared" si="166"/>
        <v>-0.45199999999999996</v>
      </c>
      <c r="F426" s="56">
        <f t="shared" si="167"/>
        <v>1</v>
      </c>
      <c r="G426" s="57">
        <f t="shared" si="168"/>
        <v>-0.45199999999999996</v>
      </c>
      <c r="H426" s="56"/>
      <c r="I426" s="54"/>
      <c r="J426" s="54"/>
      <c r="K426" s="57"/>
      <c r="L426" s="56"/>
      <c r="M426" s="57"/>
      <c r="N426" s="70"/>
      <c r="O426" s="70"/>
      <c r="P426" s="70"/>
      <c r="Q426" s="49"/>
      <c r="R426" s="21"/>
    </row>
    <row r="427" spans="1:18" x14ac:dyDescent="0.25">
      <c r="A427" s="55"/>
      <c r="B427" s="56">
        <v>8</v>
      </c>
      <c r="C427" s="57">
        <v>-0.77500000000000002</v>
      </c>
      <c r="D427" s="57"/>
      <c r="E427" s="57">
        <f t="shared" si="166"/>
        <v>-0.67349999999999999</v>
      </c>
      <c r="F427" s="56">
        <f t="shared" si="167"/>
        <v>1</v>
      </c>
      <c r="G427" s="57">
        <f t="shared" si="168"/>
        <v>-0.67349999999999999</v>
      </c>
      <c r="H427" s="56"/>
      <c r="I427" s="54"/>
      <c r="J427" s="54"/>
      <c r="K427" s="57"/>
      <c r="L427" s="56"/>
      <c r="M427" s="57"/>
      <c r="N427" s="70"/>
      <c r="O427" s="70"/>
      <c r="P427" s="70"/>
      <c r="Q427" s="49"/>
      <c r="R427" s="21"/>
    </row>
    <row r="428" spans="1:18" x14ac:dyDescent="0.25">
      <c r="A428" s="55"/>
      <c r="B428" s="56">
        <v>9</v>
      </c>
      <c r="C428" s="57">
        <v>-0.82699999999999996</v>
      </c>
      <c r="D428" s="57" t="s">
        <v>18</v>
      </c>
      <c r="E428" s="57">
        <f t="shared" si="166"/>
        <v>-0.80099999999999993</v>
      </c>
      <c r="F428" s="56">
        <f t="shared" si="167"/>
        <v>1</v>
      </c>
      <c r="G428" s="57">
        <f t="shared" si="168"/>
        <v>-0.80099999999999993</v>
      </c>
      <c r="H428" s="56"/>
      <c r="I428" s="56">
        <v>0</v>
      </c>
      <c r="J428" s="57">
        <v>2.1179999999999999</v>
      </c>
      <c r="K428" s="57"/>
      <c r="L428" s="56"/>
      <c r="M428" s="57"/>
      <c r="N428" s="70"/>
      <c r="O428" s="70"/>
      <c r="P428" s="70"/>
      <c r="Q428" s="49"/>
      <c r="R428" s="21"/>
    </row>
    <row r="429" spans="1:18" x14ac:dyDescent="0.25">
      <c r="A429" s="55"/>
      <c r="B429" s="56">
        <v>10</v>
      </c>
      <c r="C429" s="57">
        <v>-0.77200000000000002</v>
      </c>
      <c r="D429" s="57"/>
      <c r="E429" s="57">
        <f t="shared" si="166"/>
        <v>-0.79949999999999999</v>
      </c>
      <c r="F429" s="56">
        <f t="shared" si="167"/>
        <v>1</v>
      </c>
      <c r="G429" s="57">
        <f t="shared" si="168"/>
        <v>-0.79949999999999999</v>
      </c>
      <c r="H429" s="55"/>
      <c r="I429" s="56">
        <v>4</v>
      </c>
      <c r="J429" s="57">
        <v>2.1230000000000002</v>
      </c>
      <c r="K429" s="57">
        <f t="shared" ref="K429:K435" si="169">AVERAGE(J428,J429)</f>
        <v>2.1204999999999998</v>
      </c>
      <c r="L429" s="56">
        <f t="shared" ref="L429:L435" si="170">I429-I428</f>
        <v>4</v>
      </c>
      <c r="M429" s="57">
        <f t="shared" ref="M429:M435" si="171">L429*K429</f>
        <v>8.4819999999999993</v>
      </c>
      <c r="N429" s="70"/>
      <c r="O429" s="70"/>
      <c r="P429" s="70"/>
      <c r="Q429" s="49"/>
      <c r="R429" s="21"/>
    </row>
    <row r="430" spans="1:18" x14ac:dyDescent="0.25">
      <c r="A430" s="55"/>
      <c r="B430" s="56">
        <v>11</v>
      </c>
      <c r="C430" s="57">
        <v>-0.57299999999999995</v>
      </c>
      <c r="D430" s="57"/>
      <c r="E430" s="57">
        <f t="shared" si="166"/>
        <v>-0.67249999999999999</v>
      </c>
      <c r="F430" s="56">
        <f t="shared" si="167"/>
        <v>1</v>
      </c>
      <c r="G430" s="57">
        <f t="shared" si="168"/>
        <v>-0.67249999999999999</v>
      </c>
      <c r="H430" s="55"/>
      <c r="I430" s="56">
        <v>6</v>
      </c>
      <c r="J430" s="57">
        <v>-0.33200000000000002</v>
      </c>
      <c r="K430" s="57">
        <f t="shared" si="169"/>
        <v>0.89550000000000007</v>
      </c>
      <c r="L430" s="56">
        <f t="shared" si="170"/>
        <v>2</v>
      </c>
      <c r="M430" s="57">
        <f t="shared" si="171"/>
        <v>1.7910000000000001</v>
      </c>
      <c r="N430" s="70"/>
      <c r="O430" s="70"/>
      <c r="P430" s="70"/>
      <c r="Q430" s="49"/>
      <c r="R430" s="21"/>
    </row>
    <row r="431" spans="1:18" x14ac:dyDescent="0.25">
      <c r="A431" s="55"/>
      <c r="B431" s="56">
        <v>12</v>
      </c>
      <c r="C431" s="57">
        <v>-0.32700000000000001</v>
      </c>
      <c r="D431" s="57"/>
      <c r="E431" s="57">
        <f t="shared" si="166"/>
        <v>-0.44999999999999996</v>
      </c>
      <c r="F431" s="56">
        <f t="shared" si="167"/>
        <v>1</v>
      </c>
      <c r="G431" s="57">
        <f t="shared" si="168"/>
        <v>-0.44999999999999996</v>
      </c>
      <c r="H431" s="55"/>
      <c r="I431" s="81">
        <f>I430+(J430-J431)*1.5</f>
        <v>7.7519999999999998</v>
      </c>
      <c r="J431" s="82">
        <v>-1.5</v>
      </c>
      <c r="K431" s="57">
        <f t="shared" si="169"/>
        <v>-0.91600000000000004</v>
      </c>
      <c r="L431" s="56">
        <f t="shared" si="170"/>
        <v>1.7519999999999998</v>
      </c>
      <c r="M431" s="57">
        <f t="shared" si="171"/>
        <v>-1.6048319999999998</v>
      </c>
      <c r="N431" s="71"/>
      <c r="O431" s="71"/>
      <c r="P431" s="71"/>
      <c r="Q431" s="49"/>
      <c r="R431" s="21"/>
    </row>
    <row r="432" spans="1:18" x14ac:dyDescent="0.25">
      <c r="A432" s="55"/>
      <c r="B432" s="56">
        <v>14</v>
      </c>
      <c r="C432" s="57">
        <v>0.40799999999999997</v>
      </c>
      <c r="D432" s="57" t="s">
        <v>19</v>
      </c>
      <c r="E432" s="57">
        <f t="shared" si="166"/>
        <v>4.049999999999998E-2</v>
      </c>
      <c r="F432" s="56">
        <f t="shared" si="167"/>
        <v>2</v>
      </c>
      <c r="G432" s="57">
        <f t="shared" si="168"/>
        <v>8.0999999999999961E-2</v>
      </c>
      <c r="H432" s="56"/>
      <c r="I432" s="86">
        <f>I431+1.5</f>
        <v>9.2519999999999989</v>
      </c>
      <c r="J432" s="87">
        <f>J431</f>
        <v>-1.5</v>
      </c>
      <c r="K432" s="57">
        <f t="shared" si="169"/>
        <v>-1.5</v>
      </c>
      <c r="L432" s="56">
        <f t="shared" si="170"/>
        <v>1.4999999999999991</v>
      </c>
      <c r="M432" s="57">
        <f t="shared" si="171"/>
        <v>-2.2499999999999987</v>
      </c>
      <c r="N432" s="70"/>
      <c r="O432" s="70"/>
      <c r="P432" s="70"/>
      <c r="Q432" s="49"/>
      <c r="R432" s="21"/>
    </row>
    <row r="433" spans="1:18" x14ac:dyDescent="0.25">
      <c r="A433" s="55"/>
      <c r="B433" s="56">
        <v>20</v>
      </c>
      <c r="C433" s="57">
        <v>0.41299999999999998</v>
      </c>
      <c r="D433" s="57"/>
      <c r="E433" s="57">
        <f t="shared" si="166"/>
        <v>0.41049999999999998</v>
      </c>
      <c r="F433" s="56">
        <f t="shared" si="167"/>
        <v>6</v>
      </c>
      <c r="G433" s="57">
        <f t="shared" si="168"/>
        <v>2.4630000000000001</v>
      </c>
      <c r="H433" s="56"/>
      <c r="I433" s="81">
        <f>I432+1.5</f>
        <v>10.751999999999999</v>
      </c>
      <c r="J433" s="82">
        <f>J431</f>
        <v>-1.5</v>
      </c>
      <c r="K433" s="57">
        <f t="shared" si="169"/>
        <v>-1.5</v>
      </c>
      <c r="L433" s="56">
        <f t="shared" si="170"/>
        <v>1.5</v>
      </c>
      <c r="M433" s="57">
        <f t="shared" si="171"/>
        <v>-2.25</v>
      </c>
      <c r="N433" s="71"/>
      <c r="O433" s="71"/>
      <c r="P433" s="71"/>
      <c r="Q433" s="49"/>
      <c r="R433" s="21"/>
    </row>
    <row r="434" spans="1:18" x14ac:dyDescent="0.25">
      <c r="A434" s="55"/>
      <c r="B434" s="56">
        <v>25</v>
      </c>
      <c r="C434" s="57">
        <v>0.41799999999999998</v>
      </c>
      <c r="D434" s="57" t="s">
        <v>24</v>
      </c>
      <c r="E434" s="57">
        <f t="shared" si="166"/>
        <v>0.41549999999999998</v>
      </c>
      <c r="F434" s="56">
        <f t="shared" si="167"/>
        <v>5</v>
      </c>
      <c r="G434" s="57">
        <f t="shared" si="168"/>
        <v>2.0774999999999997</v>
      </c>
      <c r="H434" s="56"/>
      <c r="I434" s="81">
        <f>I433+(J434-J433)*1.5</f>
        <v>13.376999999999999</v>
      </c>
      <c r="J434" s="85">
        <v>0.25</v>
      </c>
      <c r="K434" s="57">
        <f t="shared" si="169"/>
        <v>-0.625</v>
      </c>
      <c r="L434" s="56">
        <f t="shared" si="170"/>
        <v>2.625</v>
      </c>
      <c r="M434" s="57">
        <f t="shared" si="171"/>
        <v>-1.640625</v>
      </c>
      <c r="N434" s="71"/>
      <c r="O434" s="71"/>
      <c r="P434" s="71"/>
      <c r="Q434" s="49"/>
      <c r="R434" s="21"/>
    </row>
    <row r="435" spans="1:18" x14ac:dyDescent="0.25">
      <c r="A435" s="55"/>
      <c r="B435" s="56"/>
      <c r="C435" s="57"/>
      <c r="D435" s="57"/>
      <c r="E435" s="57"/>
      <c r="F435" s="56"/>
      <c r="G435" s="57"/>
      <c r="H435" s="56"/>
      <c r="I435" s="56">
        <v>14</v>
      </c>
      <c r="J435" s="57">
        <v>0.40799999999999997</v>
      </c>
      <c r="K435" s="57">
        <f t="shared" si="169"/>
        <v>0.32899999999999996</v>
      </c>
      <c r="L435" s="56">
        <f t="shared" si="170"/>
        <v>0.62300000000000111</v>
      </c>
      <c r="M435" s="57">
        <f t="shared" si="171"/>
        <v>0.20496700000000034</v>
      </c>
      <c r="N435" s="70"/>
      <c r="O435" s="70"/>
      <c r="P435" s="70"/>
      <c r="Q435" s="48"/>
      <c r="R435" s="21"/>
    </row>
    <row r="436" spans="1:18" ht="15" x14ac:dyDescent="0.25">
      <c r="A436" s="55"/>
      <c r="B436" s="60" t="s">
        <v>7</v>
      </c>
      <c r="C436" s="60"/>
      <c r="D436" s="146">
        <v>2.4</v>
      </c>
      <c r="E436" s="146"/>
      <c r="J436" s="63"/>
      <c r="K436" s="63"/>
      <c r="L436" s="63"/>
      <c r="M436" s="63"/>
      <c r="N436" s="68"/>
      <c r="O436" s="68"/>
      <c r="P436" s="68"/>
      <c r="Q436" s="48"/>
    </row>
    <row r="437" spans="1:18" x14ac:dyDescent="0.25">
      <c r="A437" s="55"/>
      <c r="B437" s="147"/>
      <c r="C437" s="147"/>
      <c r="D437" s="147"/>
      <c r="E437" s="147"/>
      <c r="F437" s="147"/>
      <c r="G437" s="147"/>
      <c r="H437" s="55"/>
      <c r="I437" s="147"/>
      <c r="J437" s="147"/>
      <c r="K437" s="147"/>
      <c r="L437" s="147"/>
      <c r="M437" s="147"/>
      <c r="N437" s="69"/>
      <c r="O437" s="69"/>
      <c r="P437" s="70"/>
      <c r="Q437" s="48"/>
    </row>
    <row r="438" spans="1:18" x14ac:dyDescent="0.25">
      <c r="A438" s="55"/>
      <c r="B438" s="56">
        <v>0</v>
      </c>
      <c r="C438" s="57">
        <v>1.774</v>
      </c>
      <c r="D438" s="57" t="s">
        <v>36</v>
      </c>
      <c r="E438" s="56"/>
      <c r="F438" s="56"/>
      <c r="G438" s="56"/>
      <c r="H438" s="56"/>
      <c r="I438" s="58"/>
      <c r="J438" s="59"/>
      <c r="K438" s="57"/>
      <c r="L438" s="56"/>
      <c r="M438" s="57"/>
      <c r="N438" s="70"/>
      <c r="O438" s="70"/>
      <c r="P438" s="70"/>
      <c r="Q438" s="48"/>
      <c r="R438" s="21"/>
    </row>
    <row r="439" spans="1:18" x14ac:dyDescent="0.25">
      <c r="A439" s="55"/>
      <c r="B439" s="56">
        <v>7</v>
      </c>
      <c r="C439" s="57">
        <v>1.794</v>
      </c>
      <c r="D439" s="57"/>
      <c r="E439" s="57">
        <f>(C438+C439)/2</f>
        <v>1.784</v>
      </c>
      <c r="F439" s="56">
        <f>B439-B438</f>
        <v>7</v>
      </c>
      <c r="G439" s="57">
        <f>E439*F439</f>
        <v>12.488</v>
      </c>
      <c r="H439" s="56"/>
      <c r="I439" s="54"/>
      <c r="J439" s="54"/>
      <c r="K439" s="57"/>
      <c r="L439" s="56"/>
      <c r="M439" s="57"/>
      <c r="N439" s="70"/>
      <c r="O439" s="70"/>
      <c r="P439" s="70"/>
      <c r="Q439" s="49"/>
      <c r="R439" s="21"/>
    </row>
    <row r="440" spans="1:18" x14ac:dyDescent="0.25">
      <c r="A440" s="55"/>
      <c r="B440" s="56">
        <v>10</v>
      </c>
      <c r="C440" s="57">
        <v>1.804</v>
      </c>
      <c r="D440" s="57" t="s">
        <v>17</v>
      </c>
      <c r="E440" s="57">
        <f t="shared" ref="E440:E450" si="172">(C439+C440)/2</f>
        <v>1.7989999999999999</v>
      </c>
      <c r="F440" s="56">
        <f t="shared" ref="F440:F450" si="173">B440-B439</f>
        <v>3</v>
      </c>
      <c r="G440" s="57">
        <f t="shared" ref="G440:G450" si="174">E440*F440</f>
        <v>5.3970000000000002</v>
      </c>
      <c r="H440" s="56"/>
      <c r="I440" s="54"/>
      <c r="J440" s="54"/>
      <c r="K440" s="57"/>
      <c r="L440" s="56"/>
      <c r="M440" s="57"/>
      <c r="N440" s="70"/>
      <c r="O440" s="70"/>
      <c r="P440" s="70"/>
      <c r="Q440" s="49"/>
      <c r="R440" s="21"/>
    </row>
    <row r="441" spans="1:18" x14ac:dyDescent="0.25">
      <c r="A441" s="55"/>
      <c r="B441" s="56">
        <v>12</v>
      </c>
      <c r="C441" s="57">
        <v>-0.13700000000000001</v>
      </c>
      <c r="D441" s="57"/>
      <c r="E441" s="57">
        <f t="shared" si="172"/>
        <v>0.83350000000000002</v>
      </c>
      <c r="F441" s="56">
        <f t="shared" si="173"/>
        <v>2</v>
      </c>
      <c r="G441" s="57">
        <f t="shared" si="174"/>
        <v>1.667</v>
      </c>
      <c r="H441" s="56"/>
      <c r="I441" s="54"/>
      <c r="J441" s="54"/>
      <c r="K441" s="57"/>
      <c r="L441" s="56"/>
      <c r="M441" s="57"/>
      <c r="N441" s="70"/>
      <c r="O441" s="70"/>
      <c r="P441" s="70"/>
      <c r="Q441" s="49"/>
      <c r="R441" s="21"/>
    </row>
    <row r="442" spans="1:18" x14ac:dyDescent="0.25">
      <c r="A442" s="55"/>
      <c r="B442" s="56">
        <v>13</v>
      </c>
      <c r="C442" s="57">
        <v>-0.45700000000000002</v>
      </c>
      <c r="D442" s="57"/>
      <c r="E442" s="57">
        <f t="shared" si="172"/>
        <v>-0.29700000000000004</v>
      </c>
      <c r="F442" s="56">
        <f t="shared" si="173"/>
        <v>1</v>
      </c>
      <c r="G442" s="57">
        <f t="shared" si="174"/>
        <v>-0.29700000000000004</v>
      </c>
      <c r="H442" s="56"/>
      <c r="I442" s="56">
        <v>0</v>
      </c>
      <c r="J442" s="57">
        <v>1.774</v>
      </c>
      <c r="K442" s="57"/>
      <c r="L442" s="56"/>
      <c r="M442" s="57"/>
      <c r="N442" s="70"/>
      <c r="O442" s="70"/>
      <c r="P442" s="70"/>
      <c r="Q442" s="49"/>
      <c r="R442" s="21"/>
    </row>
    <row r="443" spans="1:18" x14ac:dyDescent="0.25">
      <c r="A443" s="55"/>
      <c r="B443" s="56">
        <v>14</v>
      </c>
      <c r="C443" s="57">
        <v>-0.67600000000000005</v>
      </c>
      <c r="D443" s="57"/>
      <c r="E443" s="57">
        <f t="shared" si="172"/>
        <v>-0.5665</v>
      </c>
      <c r="F443" s="56">
        <f t="shared" si="173"/>
        <v>1</v>
      </c>
      <c r="G443" s="57">
        <f t="shared" si="174"/>
        <v>-0.5665</v>
      </c>
      <c r="H443" s="56"/>
      <c r="I443" s="56">
        <v>7</v>
      </c>
      <c r="J443" s="57">
        <v>1.794</v>
      </c>
      <c r="K443" s="57">
        <f t="shared" ref="K443:K452" si="175">AVERAGE(J442,J443)</f>
        <v>1.784</v>
      </c>
      <c r="L443" s="56">
        <f t="shared" ref="L443:L452" si="176">I443-I442</f>
        <v>7</v>
      </c>
      <c r="M443" s="57">
        <f t="shared" ref="M443:M452" si="177">L443*K443</f>
        <v>12.488</v>
      </c>
      <c r="N443" s="70"/>
      <c r="O443" s="70"/>
      <c r="P443" s="70"/>
      <c r="Q443" s="49"/>
      <c r="R443" s="21"/>
    </row>
    <row r="444" spans="1:18" x14ac:dyDescent="0.25">
      <c r="A444" s="55"/>
      <c r="B444" s="56">
        <v>15</v>
      </c>
      <c r="C444" s="57">
        <v>-0.73599999999999999</v>
      </c>
      <c r="D444" s="57" t="s">
        <v>18</v>
      </c>
      <c r="E444" s="57">
        <f t="shared" si="172"/>
        <v>-0.70599999999999996</v>
      </c>
      <c r="F444" s="56">
        <f t="shared" si="173"/>
        <v>1</v>
      </c>
      <c r="G444" s="57">
        <f t="shared" si="174"/>
        <v>-0.70599999999999996</v>
      </c>
      <c r="H444" s="55"/>
      <c r="I444" s="56">
        <v>10</v>
      </c>
      <c r="J444" s="57">
        <v>1.804</v>
      </c>
      <c r="K444" s="57">
        <f t="shared" si="175"/>
        <v>1.7989999999999999</v>
      </c>
      <c r="L444" s="56">
        <f t="shared" si="176"/>
        <v>3</v>
      </c>
      <c r="M444" s="57">
        <f t="shared" si="177"/>
        <v>5.3970000000000002</v>
      </c>
      <c r="N444" s="70"/>
      <c r="O444" s="70"/>
      <c r="P444" s="70"/>
      <c r="Q444" s="49"/>
      <c r="R444" s="21"/>
    </row>
    <row r="445" spans="1:18" x14ac:dyDescent="0.25">
      <c r="A445" s="55"/>
      <c r="B445" s="56">
        <v>16</v>
      </c>
      <c r="C445" s="57">
        <v>-0.68100000000000005</v>
      </c>
      <c r="D445" s="57"/>
      <c r="E445" s="57">
        <f t="shared" si="172"/>
        <v>-0.70850000000000002</v>
      </c>
      <c r="F445" s="56">
        <f t="shared" si="173"/>
        <v>1</v>
      </c>
      <c r="G445" s="57">
        <f t="shared" si="174"/>
        <v>-0.70850000000000002</v>
      </c>
      <c r="H445" s="55"/>
      <c r="I445" s="56">
        <v>12</v>
      </c>
      <c r="J445" s="57">
        <v>-0.13700000000000001</v>
      </c>
      <c r="K445" s="57">
        <f t="shared" si="175"/>
        <v>0.83350000000000002</v>
      </c>
      <c r="L445" s="56">
        <f t="shared" si="176"/>
        <v>2</v>
      </c>
      <c r="M445" s="57">
        <f t="shared" si="177"/>
        <v>1.667</v>
      </c>
      <c r="N445" s="70"/>
      <c r="O445" s="70"/>
      <c r="P445" s="70"/>
      <c r="Q445" s="49"/>
      <c r="R445" s="21"/>
    </row>
    <row r="446" spans="1:18" x14ac:dyDescent="0.25">
      <c r="A446" s="55"/>
      <c r="B446" s="56">
        <v>17</v>
      </c>
      <c r="C446" s="57">
        <v>-0.45600000000000002</v>
      </c>
      <c r="D446" s="57"/>
      <c r="E446" s="57">
        <f t="shared" si="172"/>
        <v>-0.56850000000000001</v>
      </c>
      <c r="F446" s="56">
        <f t="shared" si="173"/>
        <v>1</v>
      </c>
      <c r="G446" s="57">
        <f t="shared" si="174"/>
        <v>-0.56850000000000001</v>
      </c>
      <c r="H446" s="55"/>
      <c r="I446" s="81">
        <f>I445+(J445-J446)*1.5</f>
        <v>14.044499999999999</v>
      </c>
      <c r="J446" s="82">
        <v>-1.5</v>
      </c>
      <c r="K446" s="57">
        <f t="shared" si="175"/>
        <v>-0.81850000000000001</v>
      </c>
      <c r="L446" s="56">
        <f t="shared" si="176"/>
        <v>2.0444999999999993</v>
      </c>
      <c r="M446" s="57">
        <f t="shared" si="177"/>
        <v>-1.6734232499999995</v>
      </c>
      <c r="N446" s="71"/>
      <c r="O446" s="71"/>
      <c r="P446" s="71"/>
      <c r="Q446" s="49"/>
      <c r="R446" s="21"/>
    </row>
    <row r="447" spans="1:18" x14ac:dyDescent="0.25">
      <c r="A447" s="55"/>
      <c r="B447" s="56">
        <v>18</v>
      </c>
      <c r="C447" s="57">
        <v>-0.17599999999999999</v>
      </c>
      <c r="D447" s="57"/>
      <c r="E447" s="57">
        <f t="shared" si="172"/>
        <v>-0.316</v>
      </c>
      <c r="F447" s="56">
        <f t="shared" si="173"/>
        <v>1</v>
      </c>
      <c r="G447" s="57">
        <f t="shared" si="174"/>
        <v>-0.316</v>
      </c>
      <c r="H447" s="56"/>
      <c r="I447" s="86">
        <f>I446+1.5</f>
        <v>15.544499999999999</v>
      </c>
      <c r="J447" s="87">
        <f>J446</f>
        <v>-1.5</v>
      </c>
      <c r="K447" s="57">
        <f t="shared" si="175"/>
        <v>-1.5</v>
      </c>
      <c r="L447" s="56">
        <f t="shared" si="176"/>
        <v>1.5</v>
      </c>
      <c r="M447" s="57">
        <f t="shared" si="177"/>
        <v>-2.25</v>
      </c>
      <c r="N447" s="70"/>
      <c r="O447" s="70"/>
      <c r="P447" s="70"/>
      <c r="Q447" s="49"/>
      <c r="R447" s="21"/>
    </row>
    <row r="448" spans="1:18" x14ac:dyDescent="0.25">
      <c r="A448" s="55"/>
      <c r="B448" s="56">
        <v>20</v>
      </c>
      <c r="C448" s="57">
        <v>0.41399999999999998</v>
      </c>
      <c r="D448" s="57" t="s">
        <v>19</v>
      </c>
      <c r="E448" s="57">
        <f t="shared" si="172"/>
        <v>0.11899999999999999</v>
      </c>
      <c r="F448" s="56">
        <f t="shared" si="173"/>
        <v>2</v>
      </c>
      <c r="G448" s="57">
        <f t="shared" si="174"/>
        <v>0.23799999999999999</v>
      </c>
      <c r="H448" s="56"/>
      <c r="I448" s="81">
        <f>I447+1.5</f>
        <v>17.044499999999999</v>
      </c>
      <c r="J448" s="82">
        <f>J446</f>
        <v>-1.5</v>
      </c>
      <c r="K448" s="57">
        <f t="shared" si="175"/>
        <v>-1.5</v>
      </c>
      <c r="L448" s="56">
        <f t="shared" si="176"/>
        <v>1.5</v>
      </c>
      <c r="M448" s="57">
        <f t="shared" si="177"/>
        <v>-2.25</v>
      </c>
      <c r="N448" s="71"/>
      <c r="O448" s="71"/>
      <c r="P448" s="71"/>
      <c r="Q448" s="49"/>
      <c r="R448" s="21"/>
    </row>
    <row r="449" spans="1:18" x14ac:dyDescent="0.25">
      <c r="A449" s="55"/>
      <c r="B449" s="56">
        <v>25</v>
      </c>
      <c r="C449" s="57">
        <v>0.40899999999999997</v>
      </c>
      <c r="D449" s="57"/>
      <c r="E449" s="57">
        <f t="shared" si="172"/>
        <v>0.41149999999999998</v>
      </c>
      <c r="F449" s="56">
        <f t="shared" si="173"/>
        <v>5</v>
      </c>
      <c r="G449" s="57">
        <f t="shared" si="174"/>
        <v>2.0575000000000001</v>
      </c>
      <c r="H449" s="56"/>
      <c r="I449" s="81">
        <f>I448+(J449-J448)*1.5</f>
        <v>19.894500000000001</v>
      </c>
      <c r="J449" s="85">
        <v>0.4</v>
      </c>
      <c r="K449" s="57">
        <f t="shared" si="175"/>
        <v>-0.55000000000000004</v>
      </c>
      <c r="L449" s="56">
        <f t="shared" si="176"/>
        <v>2.8500000000000014</v>
      </c>
      <c r="M449" s="57">
        <f t="shared" si="177"/>
        <v>-1.567500000000001</v>
      </c>
      <c r="N449" s="71"/>
      <c r="O449" s="71"/>
      <c r="P449" s="71"/>
      <c r="Q449" s="49"/>
      <c r="R449" s="21"/>
    </row>
    <row r="450" spans="1:18" x14ac:dyDescent="0.25">
      <c r="A450" s="55"/>
      <c r="B450" s="56">
        <v>30</v>
      </c>
      <c r="C450" s="57">
        <v>0.40400000000000003</v>
      </c>
      <c r="D450" s="57" t="s">
        <v>24</v>
      </c>
      <c r="E450" s="57">
        <f t="shared" si="172"/>
        <v>0.40649999999999997</v>
      </c>
      <c r="F450" s="56">
        <f t="shared" si="173"/>
        <v>5</v>
      </c>
      <c r="G450" s="57">
        <f t="shared" si="174"/>
        <v>2.0324999999999998</v>
      </c>
      <c r="H450" s="56"/>
      <c r="I450" s="56">
        <v>20</v>
      </c>
      <c r="J450" s="57">
        <v>0.41399999999999998</v>
      </c>
      <c r="K450" s="57">
        <f t="shared" si="175"/>
        <v>0.40700000000000003</v>
      </c>
      <c r="L450" s="56">
        <f t="shared" si="176"/>
        <v>0.10549999999999926</v>
      </c>
      <c r="M450" s="57">
        <f t="shared" si="177"/>
        <v>4.2938499999999699E-2</v>
      </c>
      <c r="N450" s="70"/>
      <c r="O450" s="70"/>
      <c r="P450" s="70"/>
      <c r="Q450" s="48"/>
      <c r="R450" s="21"/>
    </row>
    <row r="451" spans="1:18" x14ac:dyDescent="0.25">
      <c r="A451" s="55"/>
      <c r="B451" s="56"/>
      <c r="C451" s="57"/>
      <c r="D451" s="57"/>
      <c r="E451" s="57"/>
      <c r="F451" s="56"/>
      <c r="G451" s="57"/>
      <c r="H451" s="60"/>
      <c r="I451" s="56">
        <v>25</v>
      </c>
      <c r="J451" s="57">
        <v>0.40899999999999997</v>
      </c>
      <c r="K451" s="57">
        <f t="shared" si="175"/>
        <v>0.41149999999999998</v>
      </c>
      <c r="L451" s="56">
        <f t="shared" si="176"/>
        <v>5</v>
      </c>
      <c r="M451" s="57">
        <f t="shared" si="177"/>
        <v>2.0575000000000001</v>
      </c>
      <c r="N451" s="70"/>
      <c r="O451" s="70"/>
      <c r="P451" s="70"/>
      <c r="Q451" s="48"/>
      <c r="R451" s="21"/>
    </row>
    <row r="452" spans="1:18" x14ac:dyDescent="0.25">
      <c r="A452" s="55"/>
      <c r="B452" s="56"/>
      <c r="C452" s="57"/>
      <c r="D452" s="57"/>
      <c r="E452" s="57"/>
      <c r="F452" s="56"/>
      <c r="G452" s="57"/>
      <c r="H452" s="60"/>
      <c r="I452" s="56">
        <v>30</v>
      </c>
      <c r="J452" s="57">
        <v>0.40400000000000003</v>
      </c>
      <c r="K452" s="57">
        <f t="shared" si="175"/>
        <v>0.40649999999999997</v>
      </c>
      <c r="L452" s="56">
        <f t="shared" si="176"/>
        <v>5</v>
      </c>
      <c r="M452" s="57">
        <f t="shared" si="177"/>
        <v>2.0324999999999998</v>
      </c>
      <c r="N452" s="70"/>
      <c r="O452" s="70"/>
      <c r="P452" s="70"/>
      <c r="Q452" s="48"/>
      <c r="R452" s="21"/>
    </row>
    <row r="453" spans="1:18" ht="15" x14ac:dyDescent="0.25">
      <c r="A453" s="55"/>
      <c r="B453" s="60" t="s">
        <v>7</v>
      </c>
      <c r="C453" s="60"/>
      <c r="D453" s="146">
        <v>2.5</v>
      </c>
      <c r="E453" s="146"/>
      <c r="J453" s="63"/>
      <c r="K453" s="63"/>
      <c r="L453" s="63"/>
      <c r="M453" s="63"/>
      <c r="N453" s="68"/>
      <c r="O453" s="68"/>
      <c r="P453" s="68"/>
      <c r="Q453" s="48"/>
    </row>
    <row r="454" spans="1:18" x14ac:dyDescent="0.25">
      <c r="A454" s="55"/>
      <c r="B454" s="147"/>
      <c r="C454" s="147"/>
      <c r="D454" s="147"/>
      <c r="E454" s="147"/>
      <c r="F454" s="147"/>
      <c r="G454" s="147"/>
      <c r="H454" s="55"/>
      <c r="I454" s="147"/>
      <c r="J454" s="147"/>
      <c r="K454" s="147"/>
      <c r="L454" s="147"/>
      <c r="M454" s="147"/>
      <c r="N454" s="69"/>
      <c r="O454" s="69"/>
      <c r="P454" s="70"/>
      <c r="Q454" s="48"/>
    </row>
    <row r="455" spans="1:18" x14ac:dyDescent="0.25">
      <c r="A455" s="55"/>
      <c r="B455" s="56">
        <v>0</v>
      </c>
      <c r="C455" s="57">
        <v>-1.4790000000000001</v>
      </c>
      <c r="D455" s="57" t="s">
        <v>33</v>
      </c>
      <c r="E455" s="56"/>
      <c r="F455" s="56"/>
      <c r="G455" s="56"/>
      <c r="H455" s="56"/>
      <c r="I455" s="58"/>
      <c r="J455" s="59"/>
      <c r="K455" s="57"/>
      <c r="L455" s="56"/>
      <c r="M455" s="57"/>
      <c r="N455" s="70"/>
      <c r="O455" s="70"/>
      <c r="P455" s="70"/>
      <c r="Q455" s="48"/>
      <c r="R455" s="21"/>
    </row>
    <row r="456" spans="1:18" x14ac:dyDescent="0.25">
      <c r="A456" s="55"/>
      <c r="B456" s="56">
        <v>3</v>
      </c>
      <c r="C456" s="57">
        <v>-0.81799999999999995</v>
      </c>
      <c r="D456" s="57"/>
      <c r="E456" s="57">
        <f>(C455+C456)/2</f>
        <v>-1.1485000000000001</v>
      </c>
      <c r="F456" s="56">
        <f>B456-B455</f>
        <v>3</v>
      </c>
      <c r="G456" s="57">
        <f>E456*F456</f>
        <v>-3.4455</v>
      </c>
      <c r="H456" s="56"/>
      <c r="I456" s="54"/>
      <c r="J456" s="54"/>
      <c r="K456" s="57"/>
      <c r="L456" s="56"/>
      <c r="M456" s="57"/>
      <c r="N456" s="70"/>
      <c r="O456" s="70"/>
      <c r="P456" s="70"/>
      <c r="Q456" s="49"/>
      <c r="R456" s="21"/>
    </row>
    <row r="457" spans="1:18" x14ac:dyDescent="0.25">
      <c r="A457" s="55"/>
      <c r="B457" s="56">
        <v>6</v>
      </c>
      <c r="C457" s="57">
        <v>-0.318</v>
      </c>
      <c r="D457" s="57"/>
      <c r="E457" s="57">
        <f t="shared" ref="E457:E470" si="178">(C456+C457)/2</f>
        <v>-0.56799999999999995</v>
      </c>
      <c r="F457" s="56">
        <f t="shared" ref="F457:F470" si="179">B457-B456</f>
        <v>3</v>
      </c>
      <c r="G457" s="57">
        <f t="shared" ref="G457:G470" si="180">E457*F457</f>
        <v>-1.7039999999999997</v>
      </c>
      <c r="H457" s="56"/>
      <c r="I457" s="54"/>
      <c r="J457" s="54"/>
      <c r="K457" s="57"/>
      <c r="L457" s="56"/>
      <c r="M457" s="57"/>
      <c r="N457" s="70"/>
      <c r="O457" s="70"/>
      <c r="P457" s="70"/>
      <c r="Q457" s="49"/>
      <c r="R457" s="21"/>
    </row>
    <row r="458" spans="1:18" x14ac:dyDescent="0.25">
      <c r="A458" s="55"/>
      <c r="B458" s="56">
        <v>8</v>
      </c>
      <c r="C458" s="57">
        <v>8.2000000000000003E-2</v>
      </c>
      <c r="D458" s="57"/>
      <c r="E458" s="57">
        <f t="shared" si="178"/>
        <v>-0.11799999999999999</v>
      </c>
      <c r="F458" s="56">
        <f t="shared" si="179"/>
        <v>2</v>
      </c>
      <c r="G458" s="57">
        <f t="shared" si="180"/>
        <v>-0.23599999999999999</v>
      </c>
      <c r="H458" s="56"/>
      <c r="I458" s="54"/>
      <c r="J458" s="54"/>
      <c r="K458" s="57"/>
      <c r="L458" s="56"/>
      <c r="M458" s="57"/>
      <c r="N458" s="70"/>
      <c r="O458" s="70"/>
      <c r="P458" s="70"/>
      <c r="Q458" s="49"/>
      <c r="R458" s="21"/>
    </row>
    <row r="459" spans="1:18" x14ac:dyDescent="0.25">
      <c r="A459" s="55"/>
      <c r="B459" s="56">
        <v>9</v>
      </c>
      <c r="C459" s="57">
        <v>1.6919999999999999</v>
      </c>
      <c r="D459" s="57"/>
      <c r="E459" s="57">
        <f t="shared" si="178"/>
        <v>0.88700000000000001</v>
      </c>
      <c r="F459" s="56">
        <f t="shared" si="179"/>
        <v>1</v>
      </c>
      <c r="G459" s="57">
        <f t="shared" si="180"/>
        <v>0.88700000000000001</v>
      </c>
      <c r="H459" s="56"/>
      <c r="I459" s="54"/>
      <c r="J459" s="54"/>
      <c r="K459" s="57"/>
      <c r="L459" s="56"/>
      <c r="M459" s="57"/>
      <c r="N459" s="70"/>
      <c r="O459" s="70"/>
      <c r="P459" s="70"/>
      <c r="Q459" s="49"/>
      <c r="R459" s="21"/>
    </row>
    <row r="460" spans="1:18" x14ac:dyDescent="0.25">
      <c r="A460" s="55"/>
      <c r="B460" s="56">
        <v>10</v>
      </c>
      <c r="C460" s="57">
        <v>1.6970000000000001</v>
      </c>
      <c r="D460" s="57" t="s">
        <v>17</v>
      </c>
      <c r="E460" s="57">
        <f t="shared" si="178"/>
        <v>1.6945000000000001</v>
      </c>
      <c r="F460" s="56">
        <f t="shared" si="179"/>
        <v>1</v>
      </c>
      <c r="G460" s="57">
        <f t="shared" si="180"/>
        <v>1.6945000000000001</v>
      </c>
      <c r="H460" s="56"/>
      <c r="I460" s="54"/>
      <c r="J460" s="54"/>
      <c r="K460" s="57"/>
      <c r="L460" s="56"/>
      <c r="M460" s="57"/>
      <c r="N460" s="70"/>
      <c r="O460" s="70"/>
      <c r="P460" s="70"/>
      <c r="Q460" s="49"/>
      <c r="R460" s="21"/>
    </row>
    <row r="461" spans="1:18" x14ac:dyDescent="0.25">
      <c r="A461" s="55"/>
      <c r="B461" s="56">
        <v>11</v>
      </c>
      <c r="C461" s="57">
        <v>-8.4000000000000005E-2</v>
      </c>
      <c r="D461" s="57"/>
      <c r="E461" s="57">
        <f t="shared" si="178"/>
        <v>0.80649999999999999</v>
      </c>
      <c r="F461" s="56">
        <f t="shared" si="179"/>
        <v>1</v>
      </c>
      <c r="G461" s="57">
        <f t="shared" si="180"/>
        <v>0.80649999999999999</v>
      </c>
      <c r="H461" s="55"/>
      <c r="I461" s="54"/>
      <c r="J461" s="54"/>
      <c r="K461" s="57"/>
      <c r="L461" s="56"/>
      <c r="M461" s="57"/>
      <c r="N461" s="70"/>
      <c r="O461" s="70"/>
      <c r="P461" s="70"/>
      <c r="Q461" s="49"/>
      <c r="R461" s="21"/>
    </row>
    <row r="462" spans="1:18" x14ac:dyDescent="0.25">
      <c r="A462" s="55"/>
      <c r="B462" s="56">
        <v>12</v>
      </c>
      <c r="C462" s="57">
        <v>-0.379</v>
      </c>
      <c r="D462" s="57"/>
      <c r="E462" s="57">
        <f t="shared" si="178"/>
        <v>-0.23150000000000001</v>
      </c>
      <c r="F462" s="56">
        <f t="shared" si="179"/>
        <v>1</v>
      </c>
      <c r="G462" s="57">
        <f t="shared" si="180"/>
        <v>-0.23150000000000001</v>
      </c>
      <c r="H462" s="55"/>
      <c r="I462" s="56">
        <v>0</v>
      </c>
      <c r="J462" s="57">
        <v>-1.4790000000000001</v>
      </c>
      <c r="K462" s="57"/>
      <c r="L462" s="56"/>
      <c r="M462" s="57"/>
      <c r="N462" s="70"/>
      <c r="O462" s="70"/>
      <c r="P462" s="70"/>
      <c r="Q462" s="49"/>
      <c r="R462" s="21"/>
    </row>
    <row r="463" spans="1:18" x14ac:dyDescent="0.25">
      <c r="A463" s="55"/>
      <c r="B463" s="56">
        <v>13</v>
      </c>
      <c r="C463" s="57">
        <v>-0.57399999999999995</v>
      </c>
      <c r="D463" s="57"/>
      <c r="E463" s="57">
        <f t="shared" si="178"/>
        <v>-0.47649999999999998</v>
      </c>
      <c r="F463" s="56">
        <f t="shared" si="179"/>
        <v>1</v>
      </c>
      <c r="G463" s="57">
        <f t="shared" si="180"/>
        <v>-0.47649999999999998</v>
      </c>
      <c r="H463" s="55"/>
      <c r="I463" s="56">
        <v>3</v>
      </c>
      <c r="J463" s="57">
        <v>-0.81799999999999995</v>
      </c>
      <c r="K463" s="57">
        <f t="shared" ref="K463:K471" si="181">AVERAGE(J462,J463)</f>
        <v>-1.1485000000000001</v>
      </c>
      <c r="L463" s="56">
        <f t="shared" ref="L463:L471" si="182">I463-I462</f>
        <v>3</v>
      </c>
      <c r="M463" s="57">
        <f t="shared" ref="M463:M471" si="183">L463*K463</f>
        <v>-3.4455</v>
      </c>
      <c r="N463" s="71"/>
      <c r="O463" s="71"/>
      <c r="P463" s="71"/>
      <c r="Q463" s="49"/>
      <c r="R463" s="21"/>
    </row>
    <row r="464" spans="1:18" x14ac:dyDescent="0.25">
      <c r="A464" s="55"/>
      <c r="B464" s="56">
        <v>14</v>
      </c>
      <c r="C464" s="57">
        <v>-0.628</v>
      </c>
      <c r="D464" s="57" t="s">
        <v>18</v>
      </c>
      <c r="E464" s="57">
        <f t="shared" si="178"/>
        <v>-0.60099999999999998</v>
      </c>
      <c r="F464" s="56">
        <f t="shared" si="179"/>
        <v>1</v>
      </c>
      <c r="G464" s="57">
        <f t="shared" si="180"/>
        <v>-0.60099999999999998</v>
      </c>
      <c r="H464" s="56"/>
      <c r="I464" s="56">
        <v>6</v>
      </c>
      <c r="J464" s="57">
        <v>-0.318</v>
      </c>
      <c r="K464" s="57">
        <f t="shared" si="181"/>
        <v>-0.56799999999999995</v>
      </c>
      <c r="L464" s="56">
        <f t="shared" si="182"/>
        <v>3</v>
      </c>
      <c r="M464" s="57">
        <f t="shared" si="183"/>
        <v>-1.7039999999999997</v>
      </c>
      <c r="N464" s="70"/>
      <c r="O464" s="70"/>
      <c r="P464" s="70"/>
      <c r="Q464" s="49"/>
      <c r="R464" s="21"/>
    </row>
    <row r="465" spans="1:18" x14ac:dyDescent="0.25">
      <c r="A465" s="55"/>
      <c r="B465" s="56">
        <v>14.5</v>
      </c>
      <c r="C465" s="57">
        <v>-0.57299999999999995</v>
      </c>
      <c r="D465" s="57"/>
      <c r="E465" s="57">
        <f t="shared" si="178"/>
        <v>-0.60050000000000003</v>
      </c>
      <c r="F465" s="56">
        <f t="shared" si="179"/>
        <v>0.5</v>
      </c>
      <c r="G465" s="57">
        <f t="shared" si="180"/>
        <v>-0.30025000000000002</v>
      </c>
      <c r="H465" s="56"/>
      <c r="I465" s="56">
        <v>8</v>
      </c>
      <c r="J465" s="57">
        <v>8.2000000000000003E-2</v>
      </c>
      <c r="K465" s="57">
        <f t="shared" si="181"/>
        <v>-0.11799999999999999</v>
      </c>
      <c r="L465" s="56">
        <f t="shared" si="182"/>
        <v>2</v>
      </c>
      <c r="M465" s="57">
        <f t="shared" si="183"/>
        <v>-0.23599999999999999</v>
      </c>
      <c r="N465" s="71"/>
      <c r="O465" s="71"/>
      <c r="P465" s="71"/>
      <c r="Q465" s="49"/>
      <c r="R465" s="21"/>
    </row>
    <row r="466" spans="1:18" x14ac:dyDescent="0.25">
      <c r="A466" s="55"/>
      <c r="B466" s="56">
        <v>16</v>
      </c>
      <c r="C466" s="57">
        <v>-0.38300000000000001</v>
      </c>
      <c r="D466" s="57"/>
      <c r="E466" s="57">
        <f t="shared" si="178"/>
        <v>-0.47799999999999998</v>
      </c>
      <c r="F466" s="56">
        <f t="shared" si="179"/>
        <v>1.5</v>
      </c>
      <c r="G466" s="57">
        <f t="shared" si="180"/>
        <v>-0.71699999999999997</v>
      </c>
      <c r="H466" s="56"/>
      <c r="I466" s="56">
        <v>8.5</v>
      </c>
      <c r="J466" s="57">
        <v>1</v>
      </c>
      <c r="K466" s="57">
        <f t="shared" si="181"/>
        <v>0.54100000000000004</v>
      </c>
      <c r="L466" s="56">
        <f t="shared" si="182"/>
        <v>0.5</v>
      </c>
      <c r="M466" s="57">
        <f t="shared" si="183"/>
        <v>0.27050000000000002</v>
      </c>
      <c r="N466" s="71"/>
      <c r="O466" s="71"/>
      <c r="P466" s="71"/>
      <c r="Q466" s="49"/>
      <c r="R466" s="21"/>
    </row>
    <row r="467" spans="1:18" x14ac:dyDescent="0.25">
      <c r="A467" s="55"/>
      <c r="B467" s="56">
        <v>17</v>
      </c>
      <c r="C467" s="57">
        <v>-0.17299999999999999</v>
      </c>
      <c r="D467" s="57"/>
      <c r="E467" s="57">
        <f t="shared" si="178"/>
        <v>-0.27800000000000002</v>
      </c>
      <c r="F467" s="56">
        <f t="shared" si="179"/>
        <v>1</v>
      </c>
      <c r="G467" s="57">
        <f t="shared" si="180"/>
        <v>-0.27800000000000002</v>
      </c>
      <c r="H467" s="56"/>
      <c r="I467" s="81">
        <f>I466+(J466-J467)*1.5</f>
        <v>12.25</v>
      </c>
      <c r="J467" s="82">
        <v>-1.5</v>
      </c>
      <c r="K467" s="57">
        <f t="shared" si="181"/>
        <v>-0.25</v>
      </c>
      <c r="L467" s="56">
        <f t="shared" si="182"/>
        <v>3.75</v>
      </c>
      <c r="M467" s="57">
        <f t="shared" si="183"/>
        <v>-0.9375</v>
      </c>
      <c r="N467" s="70"/>
      <c r="O467" s="70"/>
      <c r="P467" s="70"/>
      <c r="Q467" s="48"/>
      <c r="R467" s="21"/>
    </row>
    <row r="468" spans="1:18" x14ac:dyDescent="0.25">
      <c r="A468" s="55"/>
      <c r="B468" s="56">
        <v>18</v>
      </c>
      <c r="C468" s="57">
        <v>1.5209999999999999</v>
      </c>
      <c r="D468" s="57" t="s">
        <v>19</v>
      </c>
      <c r="E468" s="57">
        <f t="shared" si="178"/>
        <v>0.67399999999999993</v>
      </c>
      <c r="F468" s="56">
        <f t="shared" si="179"/>
        <v>1</v>
      </c>
      <c r="G468" s="57">
        <f t="shared" si="180"/>
        <v>0.67399999999999993</v>
      </c>
      <c r="H468" s="60"/>
      <c r="I468" s="86">
        <f>I467+1.5</f>
        <v>13.75</v>
      </c>
      <c r="J468" s="87">
        <f>J467</f>
        <v>-1.5</v>
      </c>
      <c r="K468" s="57">
        <f t="shared" si="181"/>
        <v>-1.5</v>
      </c>
      <c r="L468" s="56">
        <f t="shared" si="182"/>
        <v>1.5</v>
      </c>
      <c r="M468" s="57">
        <f t="shared" si="183"/>
        <v>-2.25</v>
      </c>
      <c r="N468" s="70"/>
      <c r="O468" s="70"/>
      <c r="P468" s="70"/>
      <c r="Q468" s="48"/>
      <c r="R468" s="21"/>
    </row>
    <row r="469" spans="1:18" x14ac:dyDescent="0.25">
      <c r="A469" s="55"/>
      <c r="B469" s="56">
        <v>20</v>
      </c>
      <c r="C469" s="57">
        <v>1.482</v>
      </c>
      <c r="D469" s="57"/>
      <c r="E469" s="57">
        <f t="shared" si="178"/>
        <v>1.5015000000000001</v>
      </c>
      <c r="F469" s="56">
        <f t="shared" si="179"/>
        <v>2</v>
      </c>
      <c r="G469" s="57">
        <f t="shared" si="180"/>
        <v>3.0030000000000001</v>
      </c>
      <c r="H469" s="60"/>
      <c r="I469" s="81">
        <f>I468+1.5</f>
        <v>15.25</v>
      </c>
      <c r="J469" s="82">
        <f>J467</f>
        <v>-1.5</v>
      </c>
      <c r="K469" s="57">
        <f t="shared" si="181"/>
        <v>-1.5</v>
      </c>
      <c r="L469" s="56">
        <f t="shared" si="182"/>
        <v>1.5</v>
      </c>
      <c r="M469" s="57">
        <f t="shared" si="183"/>
        <v>-2.25</v>
      </c>
      <c r="N469" s="70"/>
      <c r="O469" s="70"/>
      <c r="P469" s="70"/>
      <c r="Q469" s="48"/>
      <c r="R469" s="21"/>
    </row>
    <row r="470" spans="1:18" x14ac:dyDescent="0.25">
      <c r="A470" s="55"/>
      <c r="B470" s="58">
        <v>25</v>
      </c>
      <c r="C470" s="61">
        <v>1.472</v>
      </c>
      <c r="D470" s="61" t="s">
        <v>23</v>
      </c>
      <c r="E470" s="57">
        <f t="shared" si="178"/>
        <v>1.4769999999999999</v>
      </c>
      <c r="F470" s="56">
        <f t="shared" si="179"/>
        <v>5</v>
      </c>
      <c r="G470" s="57">
        <f t="shared" si="180"/>
        <v>7.3849999999999998</v>
      </c>
      <c r="H470" s="60"/>
      <c r="I470" s="81">
        <f>I469+(J470-J469)*1.5</f>
        <v>19.722999999999999</v>
      </c>
      <c r="J470" s="85">
        <v>1.482</v>
      </c>
      <c r="K470" s="57">
        <f t="shared" si="181"/>
        <v>-9.000000000000008E-3</v>
      </c>
      <c r="L470" s="56">
        <f t="shared" si="182"/>
        <v>4.472999999999999</v>
      </c>
      <c r="M470" s="57">
        <f t="shared" si="183"/>
        <v>-4.0257000000000029E-2</v>
      </c>
      <c r="N470" s="70"/>
      <c r="O470" s="70"/>
      <c r="P470" s="70"/>
      <c r="Q470" s="48"/>
      <c r="R470" s="21"/>
    </row>
    <row r="471" spans="1:18" x14ac:dyDescent="0.25">
      <c r="A471" s="55"/>
      <c r="B471" s="58"/>
      <c r="C471" s="61"/>
      <c r="D471" s="61"/>
      <c r="E471" s="57"/>
      <c r="F471" s="56"/>
      <c r="G471" s="57"/>
      <c r="H471" s="60"/>
      <c r="I471" s="56">
        <v>20</v>
      </c>
      <c r="J471" s="57">
        <v>1.482</v>
      </c>
      <c r="K471" s="57">
        <f t="shared" si="181"/>
        <v>1.482</v>
      </c>
      <c r="L471" s="56">
        <f t="shared" si="182"/>
        <v>0.27700000000000102</v>
      </c>
      <c r="M471" s="57">
        <f t="shared" si="183"/>
        <v>0.41051400000000149</v>
      </c>
      <c r="N471" s="55"/>
      <c r="O471" s="71"/>
      <c r="P471" s="71"/>
      <c r="Q471" s="48"/>
    </row>
    <row r="472" spans="1:18" ht="15" x14ac:dyDescent="0.25">
      <c r="A472" s="55"/>
      <c r="B472" s="60" t="s">
        <v>7</v>
      </c>
      <c r="C472" s="60"/>
      <c r="D472" s="146">
        <v>2.5979999999999999</v>
      </c>
      <c r="E472" s="146"/>
      <c r="J472" s="63"/>
      <c r="K472" s="63"/>
      <c r="L472" s="63"/>
      <c r="M472" s="63"/>
      <c r="N472" s="68"/>
      <c r="O472" s="68"/>
      <c r="P472" s="68"/>
      <c r="Q472" s="48"/>
    </row>
    <row r="473" spans="1:18" x14ac:dyDescent="0.25">
      <c r="A473" s="55"/>
      <c r="B473" s="147"/>
      <c r="C473" s="147"/>
      <c r="D473" s="147"/>
      <c r="E473" s="147"/>
      <c r="F473" s="147"/>
      <c r="G473" s="147"/>
      <c r="H473" s="55"/>
      <c r="I473" s="147"/>
      <c r="J473" s="147"/>
      <c r="K473" s="147"/>
      <c r="L473" s="147"/>
      <c r="M473" s="147"/>
      <c r="N473" s="69"/>
      <c r="O473" s="69"/>
      <c r="P473" s="70"/>
      <c r="Q473" s="48"/>
    </row>
    <row r="474" spans="1:18" x14ac:dyDescent="0.25">
      <c r="A474" s="55"/>
      <c r="B474" s="56">
        <v>0</v>
      </c>
      <c r="C474" s="57">
        <v>2.71</v>
      </c>
      <c r="D474" s="57" t="s">
        <v>36</v>
      </c>
      <c r="E474" s="56"/>
      <c r="F474" s="56"/>
      <c r="G474" s="56"/>
      <c r="H474" s="56"/>
      <c r="I474" s="58"/>
      <c r="J474" s="59"/>
      <c r="K474" s="57"/>
      <c r="L474" s="56"/>
      <c r="M474" s="57"/>
      <c r="N474" s="70"/>
      <c r="O474" s="70"/>
      <c r="P474" s="70"/>
      <c r="Q474" s="48"/>
      <c r="R474" s="21"/>
    </row>
    <row r="475" spans="1:18" x14ac:dyDescent="0.25">
      <c r="A475" s="55"/>
      <c r="B475" s="56">
        <v>4</v>
      </c>
      <c r="C475" s="57">
        <v>2.7149999999999999</v>
      </c>
      <c r="D475" s="57"/>
      <c r="E475" s="57">
        <f>(C474+C475)/2</f>
        <v>2.7124999999999999</v>
      </c>
      <c r="F475" s="56">
        <f>B475-B474</f>
        <v>4</v>
      </c>
      <c r="G475" s="57">
        <f>E475*F475</f>
        <v>10.85</v>
      </c>
      <c r="H475" s="56"/>
      <c r="I475" s="54"/>
      <c r="J475" s="54"/>
      <c r="K475" s="57"/>
      <c r="L475" s="56"/>
      <c r="M475" s="57"/>
      <c r="N475" s="70"/>
      <c r="O475" s="70"/>
      <c r="P475" s="70"/>
      <c r="Q475" s="49"/>
      <c r="R475" s="21"/>
    </row>
    <row r="476" spans="1:18" x14ac:dyDescent="0.25">
      <c r="A476" s="55"/>
      <c r="B476" s="56">
        <v>6</v>
      </c>
      <c r="C476" s="57">
        <v>0.44500000000000001</v>
      </c>
      <c r="D476" s="57"/>
      <c r="E476" s="57">
        <f t="shared" ref="E476:E488" si="184">(C475+C476)/2</f>
        <v>1.5799999999999998</v>
      </c>
      <c r="F476" s="56">
        <f t="shared" ref="F476:F488" si="185">B476-B475</f>
        <v>2</v>
      </c>
      <c r="G476" s="57">
        <f t="shared" ref="G476:G488" si="186">E476*F476</f>
        <v>3.1599999999999997</v>
      </c>
      <c r="H476" s="56"/>
      <c r="I476" s="54"/>
      <c r="J476" s="54"/>
      <c r="K476" s="57"/>
      <c r="L476" s="56"/>
      <c r="M476" s="57"/>
      <c r="N476" s="70"/>
      <c r="O476" s="70"/>
      <c r="P476" s="70"/>
      <c r="Q476" s="49"/>
      <c r="R476" s="21"/>
    </row>
    <row r="477" spans="1:18" x14ac:dyDescent="0.25">
      <c r="A477" s="55"/>
      <c r="B477" s="56">
        <v>8</v>
      </c>
      <c r="C477" s="57">
        <v>0.435</v>
      </c>
      <c r="D477" s="57" t="s">
        <v>17</v>
      </c>
      <c r="E477" s="57">
        <f t="shared" si="184"/>
        <v>0.44</v>
      </c>
      <c r="F477" s="56">
        <f t="shared" si="185"/>
        <v>2</v>
      </c>
      <c r="G477" s="57">
        <f t="shared" si="186"/>
        <v>0.88</v>
      </c>
      <c r="H477" s="56"/>
      <c r="I477" s="54"/>
      <c r="J477" s="54"/>
      <c r="K477" s="57"/>
      <c r="L477" s="56"/>
      <c r="M477" s="57"/>
      <c r="N477" s="70"/>
      <c r="O477" s="70"/>
      <c r="P477" s="70"/>
      <c r="Q477" s="49"/>
      <c r="R477" s="21"/>
    </row>
    <row r="478" spans="1:18" x14ac:dyDescent="0.25">
      <c r="A478" s="55"/>
      <c r="B478" s="56">
        <v>10</v>
      </c>
      <c r="C478" s="57">
        <v>-1.54</v>
      </c>
      <c r="D478" s="57"/>
      <c r="E478" s="57">
        <f t="shared" si="184"/>
        <v>-0.55249999999999999</v>
      </c>
      <c r="F478" s="56">
        <f t="shared" si="185"/>
        <v>2</v>
      </c>
      <c r="G478" s="57">
        <f t="shared" si="186"/>
        <v>-1.105</v>
      </c>
      <c r="H478" s="56"/>
      <c r="I478" s="54"/>
      <c r="J478" s="54"/>
      <c r="K478" s="57"/>
      <c r="L478" s="56"/>
      <c r="M478" s="57"/>
      <c r="N478" s="70"/>
      <c r="O478" s="70"/>
      <c r="P478" s="70"/>
      <c r="Q478" s="49"/>
      <c r="R478" s="21"/>
    </row>
    <row r="479" spans="1:18" x14ac:dyDescent="0.25">
      <c r="A479" s="55"/>
      <c r="B479" s="56">
        <v>12</v>
      </c>
      <c r="C479" s="57">
        <v>-1.8360000000000001</v>
      </c>
      <c r="D479" s="57"/>
      <c r="E479" s="57">
        <f t="shared" si="184"/>
        <v>-1.6880000000000002</v>
      </c>
      <c r="F479" s="56">
        <f t="shared" si="185"/>
        <v>2</v>
      </c>
      <c r="G479" s="57">
        <f t="shared" si="186"/>
        <v>-3.3760000000000003</v>
      </c>
      <c r="H479" s="56"/>
      <c r="I479" s="54"/>
      <c r="J479" s="54"/>
      <c r="K479" s="57"/>
      <c r="L479" s="56"/>
      <c r="M479" s="57"/>
      <c r="N479" s="70"/>
      <c r="O479" s="70"/>
      <c r="P479" s="70"/>
      <c r="Q479" s="49"/>
      <c r="R479" s="21"/>
    </row>
    <row r="480" spans="1:18" x14ac:dyDescent="0.25">
      <c r="A480" s="55"/>
      <c r="B480" s="56">
        <v>14</v>
      </c>
      <c r="C480" s="57">
        <v>-2.165</v>
      </c>
      <c r="D480" s="57"/>
      <c r="E480" s="57">
        <f t="shared" si="184"/>
        <v>-2.0005000000000002</v>
      </c>
      <c r="F480" s="56">
        <f t="shared" si="185"/>
        <v>2</v>
      </c>
      <c r="G480" s="57">
        <f t="shared" si="186"/>
        <v>-4.0010000000000003</v>
      </c>
      <c r="H480" s="55"/>
      <c r="I480" s="54"/>
      <c r="J480" s="54"/>
      <c r="K480" s="57"/>
      <c r="L480" s="56"/>
      <c r="M480" s="57"/>
      <c r="N480" s="70"/>
      <c r="O480" s="70"/>
      <c r="P480" s="70"/>
      <c r="Q480" s="49"/>
      <c r="R480" s="21"/>
    </row>
    <row r="481" spans="1:18" x14ac:dyDescent="0.25">
      <c r="A481" s="55"/>
      <c r="B481" s="56">
        <v>15</v>
      </c>
      <c r="C481" s="57">
        <v>-2.2349999999999999</v>
      </c>
      <c r="D481" s="57"/>
      <c r="E481" s="57">
        <f t="shared" si="184"/>
        <v>-2.2000000000000002</v>
      </c>
      <c r="F481" s="56">
        <f t="shared" si="185"/>
        <v>1</v>
      </c>
      <c r="G481" s="57">
        <f t="shared" si="186"/>
        <v>-2.2000000000000002</v>
      </c>
      <c r="H481" s="55"/>
      <c r="I481" s="54"/>
      <c r="J481" s="54"/>
      <c r="K481" s="57"/>
      <c r="L481" s="56"/>
      <c r="M481" s="57"/>
      <c r="N481" s="70"/>
      <c r="O481" s="70"/>
      <c r="P481" s="70"/>
      <c r="Q481" s="49"/>
      <c r="R481" s="21"/>
    </row>
    <row r="482" spans="1:18" x14ac:dyDescent="0.25">
      <c r="A482" s="55"/>
      <c r="B482" s="56">
        <v>16</v>
      </c>
      <c r="C482" s="57">
        <v>-2.1669999999999998</v>
      </c>
      <c r="D482" s="57"/>
      <c r="E482" s="57">
        <f t="shared" si="184"/>
        <v>-2.2009999999999996</v>
      </c>
      <c r="F482" s="56">
        <f t="shared" si="185"/>
        <v>1</v>
      </c>
      <c r="G482" s="57">
        <f t="shared" si="186"/>
        <v>-2.2009999999999996</v>
      </c>
      <c r="H482" s="55"/>
      <c r="I482" s="54"/>
      <c r="J482" s="54"/>
      <c r="K482" s="57"/>
      <c r="L482" s="56"/>
      <c r="M482" s="57"/>
      <c r="N482" s="71"/>
      <c r="O482" s="71"/>
      <c r="P482" s="71"/>
      <c r="Q482" s="49"/>
      <c r="R482" s="21"/>
    </row>
    <row r="483" spans="1:18" x14ac:dyDescent="0.25">
      <c r="A483" s="55"/>
      <c r="B483" s="56">
        <v>18</v>
      </c>
      <c r="C483" s="57">
        <v>-1.837</v>
      </c>
      <c r="D483" s="57"/>
      <c r="E483" s="57">
        <f t="shared" si="184"/>
        <v>-2.0019999999999998</v>
      </c>
      <c r="F483" s="56">
        <f t="shared" si="185"/>
        <v>2</v>
      </c>
      <c r="G483" s="57">
        <f t="shared" si="186"/>
        <v>-4.0039999999999996</v>
      </c>
      <c r="H483" s="56"/>
      <c r="I483" s="54"/>
      <c r="J483" s="54"/>
      <c r="K483" s="57"/>
      <c r="L483" s="56"/>
      <c r="M483" s="57"/>
      <c r="N483" s="70"/>
      <c r="O483" s="70"/>
      <c r="P483" s="70"/>
      <c r="Q483" s="49"/>
      <c r="R483" s="21"/>
    </row>
    <row r="484" spans="1:18" x14ac:dyDescent="0.25">
      <c r="A484" s="55"/>
      <c r="B484" s="56">
        <v>20</v>
      </c>
      <c r="C484" s="57">
        <v>-1.55</v>
      </c>
      <c r="D484" s="57"/>
      <c r="E484" s="57">
        <f t="shared" si="184"/>
        <v>-1.6935</v>
      </c>
      <c r="F484" s="56">
        <f t="shared" si="185"/>
        <v>2</v>
      </c>
      <c r="G484" s="57">
        <f t="shared" si="186"/>
        <v>-3.387</v>
      </c>
      <c r="H484" s="56"/>
      <c r="I484" s="56">
        <v>0</v>
      </c>
      <c r="J484" s="57">
        <v>2.71</v>
      </c>
      <c r="K484" s="57"/>
      <c r="L484" s="56"/>
      <c r="M484" s="57"/>
      <c r="N484" s="71"/>
      <c r="O484" s="71"/>
      <c r="P484" s="71"/>
      <c r="Q484" s="49"/>
      <c r="R484" s="21"/>
    </row>
    <row r="485" spans="1:18" x14ac:dyDescent="0.25">
      <c r="A485" s="55"/>
      <c r="B485" s="56">
        <v>22</v>
      </c>
      <c r="C485" s="57">
        <v>0.66400000000000003</v>
      </c>
      <c r="D485" s="57" t="s">
        <v>19</v>
      </c>
      <c r="E485" s="57">
        <f t="shared" si="184"/>
        <v>-0.443</v>
      </c>
      <c r="F485" s="56">
        <f t="shared" si="185"/>
        <v>2</v>
      </c>
      <c r="G485" s="57">
        <f t="shared" si="186"/>
        <v>-0.88600000000000001</v>
      </c>
      <c r="H485" s="56"/>
      <c r="I485" s="56">
        <v>4</v>
      </c>
      <c r="J485" s="57">
        <v>2.7149999999999999</v>
      </c>
      <c r="K485" s="57">
        <f t="shared" ref="K485:K489" si="187">AVERAGE(J484,J485)</f>
        <v>2.7124999999999999</v>
      </c>
      <c r="L485" s="56">
        <f t="shared" ref="L485:L489" si="188">I485-I484</f>
        <v>4</v>
      </c>
      <c r="M485" s="57">
        <f t="shared" ref="M485:M489" si="189">L485*K485</f>
        <v>10.85</v>
      </c>
      <c r="N485" s="71"/>
      <c r="O485" s="71"/>
      <c r="P485" s="71"/>
      <c r="Q485" s="49"/>
      <c r="R485" s="21"/>
    </row>
    <row r="486" spans="1:18" x14ac:dyDescent="0.25">
      <c r="A486" s="55"/>
      <c r="B486" s="56">
        <v>23</v>
      </c>
      <c r="C486" s="57">
        <v>1.27</v>
      </c>
      <c r="D486" s="57"/>
      <c r="E486" s="57">
        <f t="shared" si="184"/>
        <v>0.96700000000000008</v>
      </c>
      <c r="F486" s="56">
        <f t="shared" si="185"/>
        <v>1</v>
      </c>
      <c r="G486" s="57">
        <f t="shared" si="186"/>
        <v>0.96700000000000008</v>
      </c>
      <c r="H486" s="56"/>
      <c r="I486" s="56">
        <v>6</v>
      </c>
      <c r="J486" s="57">
        <v>0.44500000000000001</v>
      </c>
      <c r="K486" s="57">
        <f t="shared" si="187"/>
        <v>1.5799999999999998</v>
      </c>
      <c r="L486" s="56">
        <f t="shared" si="188"/>
        <v>2</v>
      </c>
      <c r="M486" s="57">
        <f t="shared" si="189"/>
        <v>3.1599999999999997</v>
      </c>
      <c r="N486" s="70"/>
      <c r="O486" s="70"/>
      <c r="P486" s="70"/>
      <c r="Q486" s="48"/>
      <c r="R486" s="21"/>
    </row>
    <row r="487" spans="1:18" x14ac:dyDescent="0.25">
      <c r="A487" s="55"/>
      <c r="B487" s="56">
        <v>25</v>
      </c>
      <c r="C487" s="57">
        <v>2.2749999999999999</v>
      </c>
      <c r="D487" s="57"/>
      <c r="E487" s="57">
        <f t="shared" si="184"/>
        <v>1.7725</v>
      </c>
      <c r="F487" s="56">
        <f t="shared" si="185"/>
        <v>2</v>
      </c>
      <c r="G487" s="57">
        <f t="shared" si="186"/>
        <v>3.5449999999999999</v>
      </c>
      <c r="H487" s="60"/>
      <c r="I487" s="56">
        <v>8</v>
      </c>
      <c r="J487" s="57">
        <v>0.435</v>
      </c>
      <c r="K487" s="57">
        <f t="shared" si="187"/>
        <v>0.44</v>
      </c>
      <c r="L487" s="56">
        <f t="shared" si="188"/>
        <v>2</v>
      </c>
      <c r="M487" s="57">
        <f t="shared" si="189"/>
        <v>0.88</v>
      </c>
      <c r="N487" s="70"/>
      <c r="O487" s="70"/>
      <c r="P487" s="70"/>
      <c r="Q487" s="48"/>
      <c r="R487" s="21"/>
    </row>
    <row r="488" spans="1:18" x14ac:dyDescent="0.25">
      <c r="A488" s="55"/>
      <c r="B488" s="56">
        <v>28</v>
      </c>
      <c r="C488" s="57">
        <v>2.27</v>
      </c>
      <c r="D488" s="57" t="s">
        <v>23</v>
      </c>
      <c r="E488" s="57">
        <f t="shared" si="184"/>
        <v>2.2725</v>
      </c>
      <c r="F488" s="56">
        <f t="shared" si="185"/>
        <v>3</v>
      </c>
      <c r="G488" s="57">
        <f t="shared" si="186"/>
        <v>6.8174999999999999</v>
      </c>
      <c r="H488" s="60"/>
      <c r="I488" s="56">
        <v>10</v>
      </c>
      <c r="J488" s="57">
        <v>-1.54</v>
      </c>
      <c r="K488" s="57">
        <f t="shared" si="187"/>
        <v>-0.55249999999999999</v>
      </c>
      <c r="L488" s="56">
        <f t="shared" si="188"/>
        <v>2</v>
      </c>
      <c r="M488" s="57">
        <f t="shared" si="189"/>
        <v>-1.105</v>
      </c>
      <c r="N488" s="70"/>
      <c r="O488" s="70"/>
      <c r="P488" s="70"/>
      <c r="Q488" s="48"/>
      <c r="R488" s="21"/>
    </row>
    <row r="489" spans="1:18" x14ac:dyDescent="0.25">
      <c r="A489" s="55"/>
      <c r="B489" s="58"/>
      <c r="C489" s="61"/>
      <c r="D489" s="61"/>
      <c r="E489" s="57"/>
      <c r="F489" s="56"/>
      <c r="G489" s="57"/>
      <c r="H489" s="60"/>
      <c r="I489" s="56">
        <v>12</v>
      </c>
      <c r="J489" s="57">
        <v>-1.8360000000000001</v>
      </c>
      <c r="K489" s="57">
        <f t="shared" si="187"/>
        <v>-1.6880000000000002</v>
      </c>
      <c r="L489" s="56">
        <f t="shared" si="188"/>
        <v>2</v>
      </c>
      <c r="M489" s="57">
        <f t="shared" si="189"/>
        <v>-3.3760000000000003</v>
      </c>
      <c r="N489" s="70"/>
      <c r="O489" s="70"/>
      <c r="P489" s="70"/>
      <c r="Q489" s="48"/>
      <c r="R489" s="21"/>
    </row>
    <row r="490" spans="1:18" ht="15" x14ac:dyDescent="0.25">
      <c r="A490" s="55"/>
      <c r="B490" s="60" t="s">
        <v>7</v>
      </c>
      <c r="C490" s="60"/>
      <c r="D490" s="146">
        <v>2.6819999999999999</v>
      </c>
      <c r="E490" s="146"/>
      <c r="J490" s="63"/>
      <c r="K490" s="63"/>
      <c r="L490" s="63"/>
      <c r="M490" s="63"/>
      <c r="N490" s="68"/>
      <c r="O490" s="68"/>
      <c r="P490" s="68"/>
      <c r="Q490" s="48"/>
    </row>
    <row r="491" spans="1:18" x14ac:dyDescent="0.25">
      <c r="A491" s="55"/>
      <c r="B491" s="147"/>
      <c r="C491" s="147"/>
      <c r="D491" s="147"/>
      <c r="E491" s="147"/>
      <c r="F491" s="147"/>
      <c r="G491" s="147"/>
      <c r="H491" s="55"/>
      <c r="I491" s="147"/>
      <c r="J491" s="147"/>
      <c r="K491" s="147"/>
      <c r="L491" s="147"/>
      <c r="M491" s="147"/>
      <c r="N491" s="69"/>
      <c r="O491" s="69"/>
      <c r="P491" s="70"/>
      <c r="Q491" s="48"/>
    </row>
    <row r="492" spans="1:18" x14ac:dyDescent="0.25">
      <c r="A492" s="55"/>
      <c r="B492" s="56">
        <v>0</v>
      </c>
      <c r="C492" s="57">
        <v>1.0089999999999999</v>
      </c>
      <c r="D492" s="57"/>
      <c r="E492" s="56"/>
      <c r="F492" s="56"/>
      <c r="G492" s="56"/>
      <c r="H492" s="56"/>
      <c r="I492" s="58"/>
      <c r="J492" s="59"/>
      <c r="K492" s="57"/>
      <c r="L492" s="56"/>
      <c r="M492" s="57"/>
      <c r="N492" s="70"/>
      <c r="O492" s="70"/>
      <c r="P492" s="70"/>
      <c r="Q492" s="48"/>
      <c r="R492" s="21"/>
    </row>
    <row r="493" spans="1:18" x14ac:dyDescent="0.25">
      <c r="A493" s="55"/>
      <c r="B493" s="56">
        <v>5</v>
      </c>
      <c r="C493" s="57">
        <v>1.004</v>
      </c>
      <c r="D493" s="57"/>
      <c r="E493" s="57">
        <f>(C492+C493)/2</f>
        <v>1.0065</v>
      </c>
      <c r="F493" s="56">
        <f>B493-B492</f>
        <v>5</v>
      </c>
      <c r="G493" s="57">
        <f>E493*F493</f>
        <v>5.0324999999999998</v>
      </c>
      <c r="H493" s="56"/>
      <c r="I493" s="54"/>
      <c r="J493" s="54"/>
      <c r="K493" s="57"/>
      <c r="L493" s="56"/>
      <c r="M493" s="57"/>
      <c r="N493" s="70"/>
      <c r="O493" s="70"/>
      <c r="P493" s="70"/>
      <c r="Q493" s="49"/>
      <c r="R493" s="21"/>
    </row>
    <row r="494" spans="1:18" x14ac:dyDescent="0.25">
      <c r="A494" s="55"/>
      <c r="B494" s="56">
        <v>10</v>
      </c>
      <c r="C494" s="57">
        <v>0.99299999999999999</v>
      </c>
      <c r="D494" s="57"/>
      <c r="E494" s="57">
        <f t="shared" ref="E494:E506" si="190">(C493+C494)/2</f>
        <v>0.99849999999999994</v>
      </c>
      <c r="F494" s="56">
        <f t="shared" ref="F494:F506" si="191">B494-B493</f>
        <v>5</v>
      </c>
      <c r="G494" s="57">
        <f t="shared" ref="G494:G506" si="192">E494*F494</f>
        <v>4.9924999999999997</v>
      </c>
      <c r="H494" s="56"/>
      <c r="I494" s="54"/>
      <c r="J494" s="54"/>
      <c r="K494" s="57"/>
      <c r="L494" s="56"/>
      <c r="M494" s="57"/>
      <c r="N494" s="70"/>
      <c r="O494" s="70"/>
      <c r="P494" s="70"/>
      <c r="Q494" s="49"/>
      <c r="R494" s="21"/>
    </row>
    <row r="495" spans="1:18" x14ac:dyDescent="0.25">
      <c r="A495" s="55"/>
      <c r="B495" s="56">
        <v>12</v>
      </c>
      <c r="C495" s="57">
        <v>-0.94099999999999995</v>
      </c>
      <c r="D495" s="57"/>
      <c r="E495" s="57">
        <f t="shared" si="190"/>
        <v>2.6000000000000023E-2</v>
      </c>
      <c r="F495" s="56">
        <f t="shared" si="191"/>
        <v>2</v>
      </c>
      <c r="G495" s="57">
        <f t="shared" si="192"/>
        <v>5.2000000000000046E-2</v>
      </c>
      <c r="H495" s="56"/>
      <c r="I495" s="54"/>
      <c r="J495" s="54"/>
      <c r="K495" s="57"/>
      <c r="L495" s="56"/>
      <c r="M495" s="57"/>
      <c r="N495" s="70"/>
      <c r="O495" s="70"/>
      <c r="P495" s="70"/>
      <c r="Q495" s="49"/>
      <c r="R495" s="21"/>
    </row>
    <row r="496" spans="1:18" x14ac:dyDescent="0.25">
      <c r="A496" s="55"/>
      <c r="B496" s="56">
        <v>14</v>
      </c>
      <c r="C496" s="57">
        <v>-1.141</v>
      </c>
      <c r="D496" s="57"/>
      <c r="E496" s="57">
        <f t="shared" si="190"/>
        <v>-1.0409999999999999</v>
      </c>
      <c r="F496" s="56">
        <f t="shared" si="191"/>
        <v>2</v>
      </c>
      <c r="G496" s="57">
        <f t="shared" si="192"/>
        <v>-2.0819999999999999</v>
      </c>
      <c r="H496" s="56"/>
      <c r="I496" s="54"/>
      <c r="J496" s="54"/>
      <c r="K496" s="57"/>
      <c r="L496" s="56"/>
      <c r="M496" s="57"/>
      <c r="N496" s="70"/>
      <c r="O496" s="70"/>
      <c r="P496" s="70"/>
      <c r="Q496" s="49"/>
      <c r="R496" s="21"/>
    </row>
    <row r="497" spans="1:18" x14ac:dyDescent="0.25">
      <c r="A497" s="55"/>
      <c r="B497" s="56">
        <v>16</v>
      </c>
      <c r="C497" s="57">
        <v>-1.6020000000000001</v>
      </c>
      <c r="D497" s="57"/>
      <c r="E497" s="57">
        <f t="shared" si="190"/>
        <v>-1.3715000000000002</v>
      </c>
      <c r="F497" s="56">
        <f t="shared" si="191"/>
        <v>2</v>
      </c>
      <c r="G497" s="57">
        <f t="shared" si="192"/>
        <v>-2.7430000000000003</v>
      </c>
      <c r="H497" s="56"/>
      <c r="I497" s="54"/>
      <c r="J497" s="54"/>
      <c r="K497" s="57"/>
      <c r="L497" s="56"/>
      <c r="M497" s="57"/>
      <c r="N497" s="70"/>
      <c r="O497" s="70"/>
      <c r="P497" s="70"/>
      <c r="Q497" s="49"/>
      <c r="R497" s="21"/>
    </row>
    <row r="498" spans="1:18" x14ac:dyDescent="0.25">
      <c r="A498" s="55"/>
      <c r="B498" s="56">
        <v>18</v>
      </c>
      <c r="C498" s="57">
        <v>-1.8320000000000001</v>
      </c>
      <c r="D498" s="57"/>
      <c r="E498" s="57">
        <f t="shared" si="190"/>
        <v>-1.7170000000000001</v>
      </c>
      <c r="F498" s="56">
        <f t="shared" si="191"/>
        <v>2</v>
      </c>
      <c r="G498" s="57">
        <f t="shared" si="192"/>
        <v>-3.4340000000000002</v>
      </c>
      <c r="H498" s="55"/>
      <c r="I498" s="54"/>
      <c r="J498" s="54"/>
      <c r="K498" s="57"/>
      <c r="L498" s="56"/>
      <c r="M498" s="57"/>
      <c r="N498" s="70"/>
      <c r="O498" s="70"/>
      <c r="P498" s="70"/>
      <c r="Q498" s="49"/>
      <c r="R498" s="21"/>
    </row>
    <row r="499" spans="1:18" x14ac:dyDescent="0.25">
      <c r="A499" s="55"/>
      <c r="B499" s="56">
        <v>20</v>
      </c>
      <c r="C499" s="57">
        <v>-1.891</v>
      </c>
      <c r="D499" s="57"/>
      <c r="E499" s="57">
        <f t="shared" si="190"/>
        <v>-1.8614999999999999</v>
      </c>
      <c r="F499" s="56">
        <f t="shared" si="191"/>
        <v>2</v>
      </c>
      <c r="G499" s="57">
        <f t="shared" si="192"/>
        <v>-3.7229999999999999</v>
      </c>
      <c r="H499" s="55"/>
      <c r="I499" s="54"/>
      <c r="J499" s="54"/>
      <c r="K499" s="57"/>
      <c r="L499" s="56"/>
      <c r="M499" s="57"/>
      <c r="N499" s="70"/>
      <c r="O499" s="70"/>
      <c r="P499" s="70"/>
      <c r="Q499" s="49"/>
      <c r="R499" s="21"/>
    </row>
    <row r="500" spans="1:18" x14ac:dyDescent="0.25">
      <c r="A500" s="55"/>
      <c r="B500" s="56">
        <v>22</v>
      </c>
      <c r="C500" s="57">
        <v>-1.831</v>
      </c>
      <c r="D500" s="57"/>
      <c r="E500" s="57">
        <f t="shared" si="190"/>
        <v>-1.861</v>
      </c>
      <c r="F500" s="56">
        <f t="shared" si="191"/>
        <v>2</v>
      </c>
      <c r="G500" s="57">
        <f t="shared" si="192"/>
        <v>-3.722</v>
      </c>
      <c r="H500" s="55"/>
      <c r="I500" s="56">
        <v>0</v>
      </c>
      <c r="J500" s="57">
        <v>1.0089999999999999</v>
      </c>
      <c r="K500" s="57"/>
      <c r="L500" s="56"/>
      <c r="M500" s="57"/>
      <c r="N500" s="71"/>
      <c r="O500" s="71"/>
      <c r="P500" s="71"/>
      <c r="Q500" s="49"/>
      <c r="R500" s="21"/>
    </row>
    <row r="501" spans="1:18" x14ac:dyDescent="0.25">
      <c r="A501" s="55"/>
      <c r="B501" s="56">
        <v>24</v>
      </c>
      <c r="C501" s="57">
        <v>-1.651</v>
      </c>
      <c r="D501" s="57"/>
      <c r="E501" s="57">
        <f t="shared" si="190"/>
        <v>-1.7410000000000001</v>
      </c>
      <c r="F501" s="56">
        <f t="shared" si="191"/>
        <v>2</v>
      </c>
      <c r="G501" s="57">
        <f t="shared" si="192"/>
        <v>-3.4820000000000002</v>
      </c>
      <c r="H501" s="56"/>
      <c r="I501" s="56">
        <v>5</v>
      </c>
      <c r="J501" s="57">
        <v>1.004</v>
      </c>
      <c r="K501" s="57">
        <f t="shared" ref="K501:K514" si="193">AVERAGE(J500,J501)</f>
        <v>1.0065</v>
      </c>
      <c r="L501" s="56">
        <f t="shared" ref="L501:L514" si="194">I501-I500</f>
        <v>5</v>
      </c>
      <c r="M501" s="57">
        <f t="shared" ref="M501:M514" si="195">L501*K501</f>
        <v>5.0324999999999998</v>
      </c>
      <c r="N501" s="70"/>
      <c r="O501" s="70"/>
      <c r="P501" s="70"/>
      <c r="Q501" s="49"/>
      <c r="R501" s="21"/>
    </row>
    <row r="502" spans="1:18" x14ac:dyDescent="0.25">
      <c r="A502" s="55"/>
      <c r="B502" s="56">
        <v>26</v>
      </c>
      <c r="C502" s="57">
        <v>-1.141</v>
      </c>
      <c r="D502" s="57"/>
      <c r="E502" s="57">
        <f t="shared" si="190"/>
        <v>-1.3959999999999999</v>
      </c>
      <c r="F502" s="56">
        <f t="shared" si="191"/>
        <v>2</v>
      </c>
      <c r="G502" s="57">
        <f t="shared" si="192"/>
        <v>-2.7919999999999998</v>
      </c>
      <c r="H502" s="56"/>
      <c r="I502" s="56">
        <v>10</v>
      </c>
      <c r="J502" s="57">
        <v>0.99299999999999999</v>
      </c>
      <c r="K502" s="57">
        <f t="shared" si="193"/>
        <v>0.99849999999999994</v>
      </c>
      <c r="L502" s="56">
        <f t="shared" si="194"/>
        <v>5</v>
      </c>
      <c r="M502" s="57">
        <f t="shared" si="195"/>
        <v>4.9924999999999997</v>
      </c>
      <c r="N502" s="71"/>
      <c r="O502" s="71"/>
      <c r="P502" s="71"/>
      <c r="Q502" s="49"/>
      <c r="R502" s="21"/>
    </row>
    <row r="503" spans="1:18" x14ac:dyDescent="0.25">
      <c r="A503" s="55"/>
      <c r="B503" s="56">
        <v>28</v>
      </c>
      <c r="C503" s="57">
        <v>-0.751</v>
      </c>
      <c r="D503" s="57"/>
      <c r="E503" s="57">
        <f t="shared" si="190"/>
        <v>-0.94599999999999995</v>
      </c>
      <c r="F503" s="56">
        <f t="shared" si="191"/>
        <v>2</v>
      </c>
      <c r="G503" s="57">
        <f t="shared" si="192"/>
        <v>-1.8919999999999999</v>
      </c>
      <c r="H503" s="56"/>
      <c r="I503" s="56">
        <v>12</v>
      </c>
      <c r="J503" s="57">
        <v>-0.94099999999999995</v>
      </c>
      <c r="K503" s="57">
        <f t="shared" si="193"/>
        <v>2.6000000000000023E-2</v>
      </c>
      <c r="L503" s="56">
        <f t="shared" si="194"/>
        <v>2</v>
      </c>
      <c r="M503" s="57">
        <f t="shared" si="195"/>
        <v>5.2000000000000046E-2</v>
      </c>
      <c r="N503" s="71"/>
      <c r="O503" s="71"/>
      <c r="P503" s="71"/>
      <c r="Q503" s="49"/>
      <c r="R503" s="21"/>
    </row>
    <row r="504" spans="1:18" x14ac:dyDescent="0.25">
      <c r="A504" s="55"/>
      <c r="B504" s="56">
        <v>30</v>
      </c>
      <c r="C504" s="57">
        <v>0.75900000000000001</v>
      </c>
      <c r="D504" s="57"/>
      <c r="E504" s="57">
        <f t="shared" si="190"/>
        <v>4.0000000000000036E-3</v>
      </c>
      <c r="F504" s="56">
        <f t="shared" si="191"/>
        <v>2</v>
      </c>
      <c r="G504" s="57">
        <f t="shared" si="192"/>
        <v>8.0000000000000071E-3</v>
      </c>
      <c r="H504" s="56"/>
      <c r="I504" s="56">
        <v>14</v>
      </c>
      <c r="J504" s="57">
        <v>-1.141</v>
      </c>
      <c r="K504" s="57">
        <f t="shared" si="193"/>
        <v>-1.0409999999999999</v>
      </c>
      <c r="L504" s="56">
        <f t="shared" si="194"/>
        <v>2</v>
      </c>
      <c r="M504" s="57">
        <f t="shared" si="195"/>
        <v>-2.0819999999999999</v>
      </c>
      <c r="N504" s="70"/>
      <c r="O504" s="70"/>
      <c r="P504" s="70"/>
      <c r="Q504" s="48"/>
      <c r="R504" s="21"/>
    </row>
    <row r="505" spans="1:18" x14ac:dyDescent="0.25">
      <c r="A505" s="55"/>
      <c r="B505" s="56">
        <v>35</v>
      </c>
      <c r="C505" s="57">
        <v>0.76400000000000001</v>
      </c>
      <c r="D505" s="57"/>
      <c r="E505" s="57">
        <f t="shared" si="190"/>
        <v>0.76150000000000007</v>
      </c>
      <c r="F505" s="56">
        <f t="shared" si="191"/>
        <v>5</v>
      </c>
      <c r="G505" s="57">
        <f t="shared" si="192"/>
        <v>3.8075000000000001</v>
      </c>
      <c r="H505" s="60"/>
      <c r="I505" s="56">
        <v>16</v>
      </c>
      <c r="J505" s="57">
        <v>-1.6020000000000001</v>
      </c>
      <c r="K505" s="57">
        <f t="shared" si="193"/>
        <v>-1.3715000000000002</v>
      </c>
      <c r="L505" s="56">
        <f t="shared" si="194"/>
        <v>2</v>
      </c>
      <c r="M505" s="57">
        <f t="shared" si="195"/>
        <v>-2.7430000000000003</v>
      </c>
      <c r="N505" s="70"/>
      <c r="O505" s="70"/>
      <c r="P505" s="70"/>
      <c r="Q505" s="48"/>
      <c r="R505" s="21"/>
    </row>
    <row r="506" spans="1:18" x14ac:dyDescent="0.25">
      <c r="A506" s="55"/>
      <c r="B506" s="56">
        <v>40</v>
      </c>
      <c r="C506" s="57">
        <v>0.76900000000000002</v>
      </c>
      <c r="D506" s="57"/>
      <c r="E506" s="57">
        <f t="shared" si="190"/>
        <v>0.76649999999999996</v>
      </c>
      <c r="F506" s="56">
        <f t="shared" si="191"/>
        <v>5</v>
      </c>
      <c r="G506" s="57">
        <f t="shared" si="192"/>
        <v>3.8324999999999996</v>
      </c>
      <c r="H506" s="60"/>
      <c r="I506" s="56">
        <v>18</v>
      </c>
      <c r="J506" s="57">
        <v>-1.8320000000000001</v>
      </c>
      <c r="K506" s="57">
        <f t="shared" si="193"/>
        <v>-1.7170000000000001</v>
      </c>
      <c r="L506" s="56">
        <f t="shared" si="194"/>
        <v>2</v>
      </c>
      <c r="M506" s="57">
        <f t="shared" si="195"/>
        <v>-3.4340000000000002</v>
      </c>
      <c r="N506" s="70"/>
      <c r="O506" s="70"/>
      <c r="P506" s="70"/>
      <c r="Q506" s="48"/>
      <c r="R506" s="21"/>
    </row>
    <row r="507" spans="1:18" x14ac:dyDescent="0.25">
      <c r="A507" s="55"/>
      <c r="B507" s="58"/>
      <c r="C507" s="61"/>
      <c r="D507" s="61"/>
      <c r="E507" s="57"/>
      <c r="F507" s="56"/>
      <c r="G507" s="57"/>
      <c r="H507" s="60"/>
      <c r="I507" s="56">
        <v>20</v>
      </c>
      <c r="J507" s="57">
        <v>-1.891</v>
      </c>
      <c r="K507" s="57">
        <f t="shared" si="193"/>
        <v>-1.8614999999999999</v>
      </c>
      <c r="L507" s="56">
        <f t="shared" si="194"/>
        <v>2</v>
      </c>
      <c r="M507" s="57">
        <f t="shared" si="195"/>
        <v>-3.7229999999999999</v>
      </c>
      <c r="N507" s="70"/>
      <c r="O507" s="70"/>
      <c r="P507" s="70"/>
      <c r="Q507" s="48"/>
      <c r="R507" s="21"/>
    </row>
    <row r="508" spans="1:18" x14ac:dyDescent="0.25">
      <c r="A508" s="55"/>
      <c r="B508" s="58"/>
      <c r="C508" s="61"/>
      <c r="D508" s="61"/>
      <c r="E508" s="57"/>
      <c r="F508" s="56"/>
      <c r="G508" s="57"/>
      <c r="H508" s="60"/>
      <c r="I508" s="56">
        <v>22</v>
      </c>
      <c r="J508" s="57">
        <v>-1.831</v>
      </c>
      <c r="K508" s="57">
        <f t="shared" si="193"/>
        <v>-1.861</v>
      </c>
      <c r="L508" s="56">
        <f t="shared" si="194"/>
        <v>2</v>
      </c>
      <c r="M508" s="57">
        <f t="shared" si="195"/>
        <v>-3.722</v>
      </c>
      <c r="N508" s="55"/>
      <c r="O508" s="71"/>
      <c r="P508" s="71"/>
      <c r="Q508" s="48"/>
    </row>
    <row r="509" spans="1:18" x14ac:dyDescent="0.25">
      <c r="A509" s="55"/>
      <c r="B509" s="58"/>
      <c r="C509" s="61"/>
      <c r="D509" s="61"/>
      <c r="E509" s="57"/>
      <c r="F509" s="56"/>
      <c r="G509" s="57"/>
      <c r="H509" s="60"/>
      <c r="I509" s="56">
        <v>24</v>
      </c>
      <c r="J509" s="57">
        <v>-1.651</v>
      </c>
      <c r="K509" s="57">
        <f t="shared" si="193"/>
        <v>-1.7410000000000001</v>
      </c>
      <c r="L509" s="56">
        <f t="shared" si="194"/>
        <v>2</v>
      </c>
      <c r="M509" s="57">
        <f t="shared" si="195"/>
        <v>-3.4820000000000002</v>
      </c>
      <c r="N509" s="55"/>
      <c r="O509" s="68"/>
      <c r="P509" s="68"/>
      <c r="Q509" s="48"/>
    </row>
    <row r="510" spans="1:18" x14ac:dyDescent="0.25">
      <c r="A510" s="55"/>
      <c r="B510" s="58"/>
      <c r="C510" s="61"/>
      <c r="D510" s="61"/>
      <c r="E510" s="57"/>
      <c r="F510" s="56"/>
      <c r="G510" s="57"/>
      <c r="H510" s="55"/>
      <c r="I510" s="56">
        <v>26</v>
      </c>
      <c r="J510" s="57">
        <v>-1.141</v>
      </c>
      <c r="K510" s="57">
        <f t="shared" si="193"/>
        <v>-1.3959999999999999</v>
      </c>
      <c r="L510" s="56">
        <f t="shared" si="194"/>
        <v>2</v>
      </c>
      <c r="M510" s="57">
        <f t="shared" si="195"/>
        <v>-2.7919999999999998</v>
      </c>
      <c r="N510" s="55"/>
      <c r="O510" s="68"/>
      <c r="P510" s="68"/>
      <c r="Q510" s="48"/>
    </row>
    <row r="511" spans="1:18" x14ac:dyDescent="0.25">
      <c r="A511" s="55"/>
      <c r="B511" s="58"/>
      <c r="C511" s="61"/>
      <c r="D511" s="61"/>
      <c r="E511" s="57"/>
      <c r="F511" s="56"/>
      <c r="G511" s="57"/>
      <c r="H511" s="55"/>
      <c r="I511" s="56">
        <v>28</v>
      </c>
      <c r="J511" s="57">
        <v>-0.751</v>
      </c>
      <c r="K511" s="57">
        <f t="shared" si="193"/>
        <v>-0.94599999999999995</v>
      </c>
      <c r="L511" s="56">
        <f t="shared" si="194"/>
        <v>2</v>
      </c>
      <c r="M511" s="57">
        <f t="shared" si="195"/>
        <v>-1.8919999999999999</v>
      </c>
      <c r="N511" s="68"/>
      <c r="O511" s="68"/>
      <c r="P511" s="68"/>
      <c r="Q511" s="48"/>
    </row>
    <row r="512" spans="1:18" x14ac:dyDescent="0.25">
      <c r="A512" s="55"/>
      <c r="B512" s="58"/>
      <c r="C512" s="61"/>
      <c r="D512" s="61"/>
      <c r="E512" s="57"/>
      <c r="F512" s="56"/>
      <c r="G512" s="57"/>
      <c r="H512" s="55"/>
      <c r="I512" s="56">
        <v>30</v>
      </c>
      <c r="J512" s="57">
        <v>0.75900000000000001</v>
      </c>
      <c r="K512" s="57">
        <f t="shared" si="193"/>
        <v>4.0000000000000036E-3</v>
      </c>
      <c r="L512" s="56">
        <f t="shared" si="194"/>
        <v>2</v>
      </c>
      <c r="M512" s="57">
        <f t="shared" si="195"/>
        <v>8.0000000000000071E-3</v>
      </c>
      <c r="N512" s="68"/>
      <c r="O512" s="68"/>
      <c r="P512" s="68"/>
      <c r="Q512" s="48"/>
    </row>
    <row r="513" spans="1:18" x14ac:dyDescent="0.25">
      <c r="A513" s="55"/>
      <c r="B513" s="58"/>
      <c r="C513" s="61"/>
      <c r="D513" s="61"/>
      <c r="E513" s="57"/>
      <c r="F513" s="56"/>
      <c r="G513" s="57"/>
      <c r="H513" s="55"/>
      <c r="I513" s="56">
        <v>35</v>
      </c>
      <c r="J513" s="57">
        <v>0.76400000000000001</v>
      </c>
      <c r="K513" s="57">
        <f t="shared" si="193"/>
        <v>0.76150000000000007</v>
      </c>
      <c r="L513" s="56">
        <f t="shared" si="194"/>
        <v>5</v>
      </c>
      <c r="M513" s="57">
        <f t="shared" si="195"/>
        <v>3.8075000000000001</v>
      </c>
      <c r="N513" s="68"/>
      <c r="O513" s="68"/>
      <c r="P513" s="68"/>
      <c r="Q513" s="48"/>
    </row>
    <row r="514" spans="1:18" x14ac:dyDescent="0.25">
      <c r="A514" s="55"/>
      <c r="B514" s="58"/>
      <c r="C514" s="61"/>
      <c r="D514" s="61"/>
      <c r="E514" s="57"/>
      <c r="F514" s="56"/>
      <c r="G514" s="57"/>
      <c r="H514" s="57"/>
      <c r="I514" s="56">
        <v>40</v>
      </c>
      <c r="J514" s="57">
        <v>0.76900000000000002</v>
      </c>
      <c r="K514" s="57">
        <f t="shared" si="193"/>
        <v>0.76649999999999996</v>
      </c>
      <c r="L514" s="56">
        <f t="shared" si="194"/>
        <v>5</v>
      </c>
      <c r="M514" s="57">
        <f t="shared" si="195"/>
        <v>3.8324999999999996</v>
      </c>
      <c r="N514" s="68"/>
      <c r="O514" s="68"/>
      <c r="P514" s="68"/>
      <c r="Q514" s="48"/>
    </row>
    <row r="515" spans="1:18" x14ac:dyDescent="0.25">
      <c r="A515" s="55"/>
      <c r="B515" s="58"/>
      <c r="C515" s="61"/>
      <c r="D515" s="61"/>
      <c r="E515" s="57"/>
      <c r="F515" s="56"/>
      <c r="G515" s="57"/>
      <c r="H515" s="57"/>
      <c r="I515" s="58"/>
      <c r="J515" s="58"/>
      <c r="K515" s="57"/>
      <c r="L515" s="56"/>
      <c r="M515" s="57"/>
      <c r="N515" s="71"/>
      <c r="O515" s="68"/>
      <c r="P515" s="68"/>
      <c r="Q515" s="48"/>
    </row>
    <row r="516" spans="1:18" x14ac:dyDescent="0.25">
      <c r="A516" s="55"/>
      <c r="B516" s="58"/>
      <c r="C516" s="61"/>
      <c r="D516" s="61"/>
      <c r="E516" s="57"/>
      <c r="F516" s="56"/>
      <c r="G516" s="57"/>
      <c r="H516" s="57"/>
      <c r="I516" s="58"/>
      <c r="J516" s="58"/>
      <c r="K516" s="57"/>
      <c r="L516" s="56"/>
      <c r="M516" s="57"/>
      <c r="N516" s="70"/>
      <c r="O516" s="70"/>
      <c r="P516" s="70"/>
      <c r="Q516" s="48"/>
      <c r="R516" s="21"/>
    </row>
    <row r="517" spans="1:18" x14ac:dyDescent="0.25">
      <c r="A517" s="55"/>
      <c r="B517" s="58"/>
      <c r="C517" s="61"/>
      <c r="D517" s="61"/>
      <c r="E517" s="57"/>
      <c r="F517" s="56">
        <f>SUM(F493:F516)</f>
        <v>40</v>
      </c>
      <c r="G517" s="57">
        <f>SUM(G493:G516)</f>
        <v>-6.1449999999999996</v>
      </c>
      <c r="H517" s="57"/>
      <c r="I517" s="57"/>
      <c r="J517" s="58"/>
      <c r="K517" s="57"/>
      <c r="L517" s="56"/>
      <c r="M517" s="57"/>
      <c r="N517" s="70"/>
      <c r="O517" s="70"/>
      <c r="P517" s="70"/>
      <c r="Q517" s="48"/>
      <c r="R517" s="21"/>
    </row>
    <row r="518" spans="1:18" ht="15" x14ac:dyDescent="0.25">
      <c r="A518" s="55"/>
      <c r="B518" s="58"/>
      <c r="C518" s="61"/>
      <c r="D518" s="61"/>
      <c r="E518" s="57"/>
      <c r="F518" s="56"/>
      <c r="G518" s="57"/>
      <c r="H518" s="57"/>
      <c r="I518" s="57"/>
      <c r="J518" s="63"/>
      <c r="K518" s="57"/>
      <c r="L518" s="56">
        <f>SUM(L496:L517)</f>
        <v>40</v>
      </c>
      <c r="M518" s="57">
        <f>SUM(M496:M517)</f>
        <v>-6.1449999999999996</v>
      </c>
      <c r="N518" s="70"/>
      <c r="O518" s="70"/>
      <c r="P518" s="70"/>
      <c r="Q518" s="48"/>
      <c r="R518" s="21"/>
    </row>
    <row r="519" spans="1:18" x14ac:dyDescent="0.25">
      <c r="A519" s="55"/>
      <c r="B519" s="58"/>
      <c r="C519" s="61"/>
      <c r="D519" s="61"/>
      <c r="E519" s="57"/>
      <c r="F519" s="56"/>
      <c r="G519" s="57"/>
      <c r="H519" s="56" t="s">
        <v>10</v>
      </c>
      <c r="I519" s="56"/>
      <c r="J519" s="56">
        <f>G517</f>
        <v>-6.1449999999999996</v>
      </c>
      <c r="K519" s="57" t="s">
        <v>11</v>
      </c>
      <c r="L519" s="56">
        <f>M518</f>
        <v>-6.1449999999999996</v>
      </c>
      <c r="M519" s="57">
        <f>J519-L519</f>
        <v>0</v>
      </c>
      <c r="N519" s="70"/>
      <c r="O519" s="70"/>
      <c r="P519" s="70"/>
      <c r="Q519" s="48"/>
      <c r="R519" s="21"/>
    </row>
    <row r="520" spans="1:18" x14ac:dyDescent="0.25">
      <c r="B520" s="49"/>
      <c r="C520" s="52"/>
      <c r="D520" s="52"/>
      <c r="E520" s="48"/>
      <c r="F520" s="48"/>
      <c r="G520" s="48"/>
      <c r="H520" s="48"/>
      <c r="I520" s="48"/>
      <c r="J520" s="53"/>
      <c r="K520" s="48"/>
      <c r="L520" s="48"/>
      <c r="M520" s="48"/>
      <c r="N520" s="48"/>
      <c r="O520" s="48"/>
      <c r="P520" s="48"/>
      <c r="Q520" s="48"/>
    </row>
    <row r="521" spans="1:18" x14ac:dyDescent="0.25">
      <c r="B521" s="49"/>
      <c r="C521" s="52"/>
      <c r="D521" s="52"/>
      <c r="E521" s="48"/>
      <c r="F521" s="48"/>
      <c r="G521" s="48"/>
      <c r="H521" s="48"/>
      <c r="I521" s="48"/>
      <c r="J521" s="53"/>
      <c r="K521" s="48"/>
      <c r="L521" s="48"/>
      <c r="M521" s="48"/>
      <c r="N521" s="48"/>
      <c r="O521" s="48"/>
      <c r="P521" s="48"/>
      <c r="Q521" s="48"/>
    </row>
  </sheetData>
  <mergeCells count="60">
    <mergeCell ref="B491:G491"/>
    <mergeCell ref="I491:M491"/>
    <mergeCell ref="A1:T1"/>
    <mergeCell ref="D472:E472"/>
    <mergeCell ref="B473:G473"/>
    <mergeCell ref="I473:M473"/>
    <mergeCell ref="D490:E490"/>
    <mergeCell ref="D436:E436"/>
    <mergeCell ref="B437:G437"/>
    <mergeCell ref="I437:M437"/>
    <mergeCell ref="D453:E453"/>
    <mergeCell ref="B454:G454"/>
    <mergeCell ref="I454:M454"/>
    <mergeCell ref="D406:E406"/>
    <mergeCell ref="B407:G407"/>
    <mergeCell ref="I407:M407"/>
    <mergeCell ref="D421:E421"/>
    <mergeCell ref="B422:G422"/>
    <mergeCell ref="I422:M422"/>
    <mergeCell ref="D371:E371"/>
    <mergeCell ref="D389:E389"/>
    <mergeCell ref="B390:G390"/>
    <mergeCell ref="I390:M390"/>
    <mergeCell ref="D342:E342"/>
    <mergeCell ref="D354:E354"/>
    <mergeCell ref="D307:E307"/>
    <mergeCell ref="B308:G308"/>
    <mergeCell ref="I308:M308"/>
    <mergeCell ref="D323:E323"/>
    <mergeCell ref="D275:E275"/>
    <mergeCell ref="B276:G276"/>
    <mergeCell ref="I276:M276"/>
    <mergeCell ref="D291:E291"/>
    <mergeCell ref="B292:G292"/>
    <mergeCell ref="I292:M292"/>
    <mergeCell ref="D259:E259"/>
    <mergeCell ref="B260:G260"/>
    <mergeCell ref="I260:M260"/>
    <mergeCell ref="D225:E225"/>
    <mergeCell ref="D241:E241"/>
    <mergeCell ref="D210:E210"/>
    <mergeCell ref="D176:E176"/>
    <mergeCell ref="D193:E193"/>
    <mergeCell ref="D144:E144"/>
    <mergeCell ref="D159:E159"/>
    <mergeCell ref="D128:E128"/>
    <mergeCell ref="D111:E111"/>
    <mergeCell ref="D80:E80"/>
    <mergeCell ref="D95:E95"/>
    <mergeCell ref="B40:G40"/>
    <mergeCell ref="D3:E3"/>
    <mergeCell ref="B4:G4"/>
    <mergeCell ref="I4:M4"/>
    <mergeCell ref="I40:M40"/>
    <mergeCell ref="D63:E63"/>
    <mergeCell ref="D19:E19"/>
    <mergeCell ref="B20:G20"/>
    <mergeCell ref="I20:M20"/>
    <mergeCell ref="H38:I38"/>
    <mergeCell ref="D39:E39"/>
  </mergeCells>
  <printOptions horizontalCentered="1"/>
  <pageMargins left="0" right="0" top="0.25" bottom="0" header="0" footer="0"/>
  <pageSetup paperSize="9" orientation="portrait" horizontalDpi="4294967293" verticalDpi="1200" r:id="rId1"/>
  <headerFooter alignWithMargins="0">
    <oddFooter>&amp;LBainbunia Khal&amp;C&amp;P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Long section Bhangar khal</vt:lpstr>
      <vt:lpstr>Offtake khal</vt:lpstr>
      <vt:lpstr>Outfall khal</vt:lpstr>
      <vt:lpstr>Bhangar khal</vt:lpstr>
      <vt:lpstr>Abstract of earth</vt:lpstr>
      <vt:lpstr>Bhangar khal (Data)</vt:lpstr>
      <vt:lpstr>'Long section Bhangar khal'!Print_Area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2024-12-09T20:09:30Z</dcterms:modified>
</cp:coreProperties>
</file>