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B7E168F-FF78-4AE5-BB07-46FB4A80B738}" xr6:coauthVersionLast="47" xr6:coauthVersionMax="47" xr10:uidLastSave="{00000000-0000-0000-0000-000000000000}"/>
  <bookViews>
    <workbookView xWindow="-108" yWindow="-108" windowWidth="23256" windowHeight="12456" tabRatio="845" activeTab="4" xr2:uid="{00000000-000D-0000-FFFF-FFFF00000000}"/>
  </bookViews>
  <sheets>
    <sheet name="Long section Nawdanga khal" sheetId="17" r:id="rId1"/>
    <sheet name="Outfall khal" sheetId="15" r:id="rId2"/>
    <sheet name="Nawdanga khal" sheetId="14" r:id="rId3"/>
    <sheet name="Abstract of earth" sheetId="13" r:id="rId4"/>
    <sheet name="Nawdanga khal (Data)" sheetId="16" r:id="rId5"/>
  </sheets>
  <definedNames>
    <definedName name="_xlnm.Print_Area" localSheetId="0">'Long section Nawdanga khal'!$A$1:$AB$46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7" i="16" l="1"/>
  <c r="K177" i="16"/>
  <c r="F177" i="16"/>
  <c r="E177" i="16"/>
  <c r="K176" i="16"/>
  <c r="F176" i="16"/>
  <c r="E176" i="16"/>
  <c r="F175" i="16"/>
  <c r="E175" i="16"/>
  <c r="J174" i="16"/>
  <c r="K175" i="16" s="1"/>
  <c r="F174" i="16"/>
  <c r="E174" i="16"/>
  <c r="J173" i="16"/>
  <c r="F173" i="16"/>
  <c r="E173" i="16"/>
  <c r="K172" i="16"/>
  <c r="I172" i="16"/>
  <c r="I173" i="16" s="1"/>
  <c r="F172" i="16"/>
  <c r="E172" i="16"/>
  <c r="L171" i="16"/>
  <c r="K171" i="16"/>
  <c r="F171" i="16"/>
  <c r="E171" i="16"/>
  <c r="L170" i="16"/>
  <c r="K170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K160" i="16"/>
  <c r="F159" i="16"/>
  <c r="E159" i="16"/>
  <c r="J158" i="16"/>
  <c r="K159" i="16" s="1"/>
  <c r="F158" i="16"/>
  <c r="E158" i="16"/>
  <c r="J157" i="16"/>
  <c r="F157" i="16"/>
  <c r="E157" i="16"/>
  <c r="K156" i="16"/>
  <c r="I156" i="16"/>
  <c r="L156" i="16" s="1"/>
  <c r="F156" i="16"/>
  <c r="E156" i="16"/>
  <c r="L155" i="16"/>
  <c r="K155" i="16"/>
  <c r="F155" i="16"/>
  <c r="E155" i="16"/>
  <c r="L154" i="16"/>
  <c r="K154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J143" i="16"/>
  <c r="K144" i="16" s="1"/>
  <c r="F143" i="16"/>
  <c r="E143" i="16"/>
  <c r="J142" i="16"/>
  <c r="F142" i="16"/>
  <c r="E142" i="16"/>
  <c r="K141" i="16"/>
  <c r="I141" i="16"/>
  <c r="I142" i="16" s="1"/>
  <c r="F141" i="16"/>
  <c r="E141" i="16"/>
  <c r="L140" i="16"/>
  <c r="K140" i="16"/>
  <c r="F140" i="16"/>
  <c r="E140" i="16"/>
  <c r="L139" i="16"/>
  <c r="K139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L127" i="16"/>
  <c r="K127" i="16"/>
  <c r="L126" i="16"/>
  <c r="K126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0" i="16"/>
  <c r="E110" i="16"/>
  <c r="F109" i="16"/>
  <c r="E109" i="16"/>
  <c r="F108" i="16"/>
  <c r="E108" i="16"/>
  <c r="F107" i="16"/>
  <c r="E107" i="16"/>
  <c r="L106" i="16"/>
  <c r="K106" i="16"/>
  <c r="F106" i="16"/>
  <c r="E106" i="16"/>
  <c r="K105" i="16"/>
  <c r="F105" i="16"/>
  <c r="E105" i="16"/>
  <c r="F104" i="16"/>
  <c r="E104" i="16"/>
  <c r="J103" i="16"/>
  <c r="K104" i="16" s="1"/>
  <c r="F103" i="16"/>
  <c r="E103" i="16"/>
  <c r="J102" i="16"/>
  <c r="F102" i="16"/>
  <c r="E102" i="16"/>
  <c r="K101" i="16"/>
  <c r="I101" i="16"/>
  <c r="F101" i="16"/>
  <c r="E101" i="16"/>
  <c r="L100" i="16"/>
  <c r="K100" i="16"/>
  <c r="F100" i="16"/>
  <c r="E100" i="16"/>
  <c r="L99" i="16"/>
  <c r="K99" i="16"/>
  <c r="F99" i="16"/>
  <c r="E99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K91" i="16"/>
  <c r="F91" i="16"/>
  <c r="E91" i="16"/>
  <c r="F90" i="16"/>
  <c r="E90" i="16"/>
  <c r="J89" i="16"/>
  <c r="K90" i="16" s="1"/>
  <c r="F89" i="16"/>
  <c r="E89" i="16"/>
  <c r="J88" i="16"/>
  <c r="F88" i="16"/>
  <c r="E88" i="16"/>
  <c r="K87" i="16"/>
  <c r="I87" i="16"/>
  <c r="L87" i="16" s="1"/>
  <c r="F87" i="16"/>
  <c r="E87" i="16"/>
  <c r="L86" i="16"/>
  <c r="K86" i="16"/>
  <c r="F86" i="16"/>
  <c r="E86" i="16"/>
  <c r="L85" i="16"/>
  <c r="K85" i="16"/>
  <c r="F85" i="16"/>
  <c r="E85" i="16"/>
  <c r="L84" i="16"/>
  <c r="K84" i="16"/>
  <c r="F84" i="16"/>
  <c r="E84" i="16"/>
  <c r="F83" i="16"/>
  <c r="E83" i="16"/>
  <c r="F82" i="16"/>
  <c r="E82" i="16"/>
  <c r="F81" i="16"/>
  <c r="E81" i="16"/>
  <c r="F80" i="16"/>
  <c r="E80" i="16"/>
  <c r="F76" i="16"/>
  <c r="E76" i="16"/>
  <c r="F75" i="16"/>
  <c r="E75" i="16"/>
  <c r="F74" i="16"/>
  <c r="E74" i="16"/>
  <c r="F73" i="16"/>
  <c r="E73" i="16"/>
  <c r="L72" i="16"/>
  <c r="K72" i="16"/>
  <c r="F72" i="16"/>
  <c r="E72" i="16"/>
  <c r="K71" i="16"/>
  <c r="F71" i="16"/>
  <c r="E71" i="16"/>
  <c r="F70" i="16"/>
  <c r="E70" i="16"/>
  <c r="J69" i="16"/>
  <c r="K70" i="16" s="1"/>
  <c r="F69" i="16"/>
  <c r="E69" i="16"/>
  <c r="J68" i="16"/>
  <c r="F68" i="16"/>
  <c r="E68" i="16"/>
  <c r="K67" i="16"/>
  <c r="I67" i="16"/>
  <c r="L67" i="16" s="1"/>
  <c r="F67" i="16"/>
  <c r="E67" i="16"/>
  <c r="L66" i="16"/>
  <c r="K66" i="16"/>
  <c r="F66" i="16"/>
  <c r="E66" i="16"/>
  <c r="L65" i="16"/>
  <c r="K65" i="16"/>
  <c r="F65" i="16"/>
  <c r="E65" i="16"/>
  <c r="L62" i="16"/>
  <c r="K62" i="16"/>
  <c r="K61" i="16"/>
  <c r="F60" i="16"/>
  <c r="E60" i="16"/>
  <c r="J59" i="16"/>
  <c r="K60" i="16" s="1"/>
  <c r="F59" i="16"/>
  <c r="E59" i="16"/>
  <c r="J58" i="16"/>
  <c r="F58" i="16"/>
  <c r="E58" i="16"/>
  <c r="K57" i="16"/>
  <c r="I57" i="16"/>
  <c r="L57" i="16" s="1"/>
  <c r="F57" i="16"/>
  <c r="E57" i="16"/>
  <c r="L56" i="16"/>
  <c r="K56" i="16"/>
  <c r="F56" i="16"/>
  <c r="E56" i="16"/>
  <c r="L55" i="16"/>
  <c r="K55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5" i="16"/>
  <c r="E45" i="16"/>
  <c r="J44" i="16"/>
  <c r="K45" i="16" s="1"/>
  <c r="F44" i="16"/>
  <c r="E44" i="16"/>
  <c r="J43" i="16"/>
  <c r="F43" i="16"/>
  <c r="E43" i="16"/>
  <c r="K42" i="16"/>
  <c r="I42" i="16"/>
  <c r="L42" i="16" s="1"/>
  <c r="F42" i="16"/>
  <c r="E42" i="16"/>
  <c r="L41" i="16"/>
  <c r="K41" i="16"/>
  <c r="F41" i="16"/>
  <c r="E41" i="16"/>
  <c r="L40" i="16"/>
  <c r="K40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0" i="16"/>
  <c r="E30" i="16"/>
  <c r="F29" i="16"/>
  <c r="E29" i="16"/>
  <c r="F28" i="16"/>
  <c r="E28" i="16"/>
  <c r="L27" i="16"/>
  <c r="K27" i="16"/>
  <c r="F27" i="16"/>
  <c r="E27" i="16"/>
  <c r="K26" i="16"/>
  <c r="F26" i="16"/>
  <c r="E26" i="16"/>
  <c r="F25" i="16"/>
  <c r="E25" i="16"/>
  <c r="J24" i="16"/>
  <c r="K25" i="16" s="1"/>
  <c r="F24" i="16"/>
  <c r="E24" i="16"/>
  <c r="J23" i="16"/>
  <c r="F23" i="16"/>
  <c r="E23" i="16"/>
  <c r="K22" i="16"/>
  <c r="I22" i="16"/>
  <c r="L22" i="16" s="1"/>
  <c r="F22" i="16"/>
  <c r="E22" i="16"/>
  <c r="L21" i="16"/>
  <c r="K21" i="16"/>
  <c r="F21" i="16"/>
  <c r="E21" i="16"/>
  <c r="L20" i="16"/>
  <c r="K20" i="16"/>
  <c r="F20" i="16"/>
  <c r="E20" i="16"/>
  <c r="F19" i="16"/>
  <c r="E19" i="16"/>
  <c r="L16" i="16"/>
  <c r="K16" i="16"/>
  <c r="L15" i="16"/>
  <c r="K15" i="16"/>
  <c r="F15" i="16"/>
  <c r="E15" i="16"/>
  <c r="L14" i="16"/>
  <c r="K14" i="16"/>
  <c r="F14" i="16"/>
  <c r="E14" i="16"/>
  <c r="K13" i="16"/>
  <c r="F13" i="16"/>
  <c r="E13" i="16"/>
  <c r="F12" i="16"/>
  <c r="E12" i="16"/>
  <c r="J11" i="16"/>
  <c r="K12" i="16" s="1"/>
  <c r="F11" i="16"/>
  <c r="E11" i="16"/>
  <c r="J10" i="16"/>
  <c r="F10" i="16"/>
  <c r="E10" i="16"/>
  <c r="K9" i="16"/>
  <c r="I9" i="16"/>
  <c r="I10" i="16" s="1"/>
  <c r="I11" i="16" s="1"/>
  <c r="F9" i="16"/>
  <c r="E9" i="16"/>
  <c r="L8" i="16"/>
  <c r="K8" i="16"/>
  <c r="F8" i="16"/>
  <c r="E8" i="16"/>
  <c r="L7" i="16"/>
  <c r="K7" i="16"/>
  <c r="F7" i="16"/>
  <c r="E7" i="16"/>
  <c r="L6" i="16"/>
  <c r="K6" i="16"/>
  <c r="F6" i="16"/>
  <c r="E6" i="16"/>
  <c r="L5" i="16"/>
  <c r="K5" i="16"/>
  <c r="F5" i="16"/>
  <c r="E5" i="16"/>
  <c r="F4" i="16"/>
  <c r="E4" i="16"/>
  <c r="K174" i="16" l="1"/>
  <c r="G124" i="16"/>
  <c r="K59" i="16"/>
  <c r="G40" i="16"/>
  <c r="G56" i="16"/>
  <c r="G65" i="16"/>
  <c r="G66" i="16"/>
  <c r="G71" i="16"/>
  <c r="G102" i="16"/>
  <c r="G105" i="16"/>
  <c r="G106" i="16"/>
  <c r="M41" i="16"/>
  <c r="K58" i="16"/>
  <c r="G52" i="16"/>
  <c r="G115" i="16"/>
  <c r="G143" i="16"/>
  <c r="G149" i="16"/>
  <c r="G153" i="16"/>
  <c r="M155" i="16"/>
  <c r="K158" i="16"/>
  <c r="G49" i="16"/>
  <c r="G51" i="16"/>
  <c r="G53" i="16"/>
  <c r="G148" i="16"/>
  <c r="G150" i="16"/>
  <c r="G152" i="16"/>
  <c r="G7" i="16"/>
  <c r="G11" i="16"/>
  <c r="G13" i="16"/>
  <c r="M16" i="16"/>
  <c r="M27" i="16"/>
  <c r="G29" i="16"/>
  <c r="G34" i="16"/>
  <c r="G36" i="16"/>
  <c r="G76" i="16"/>
  <c r="G83" i="16"/>
  <c r="M87" i="16"/>
  <c r="K89" i="16"/>
  <c r="G108" i="16"/>
  <c r="G116" i="16"/>
  <c r="G120" i="16"/>
  <c r="G134" i="16"/>
  <c r="G136" i="16"/>
  <c r="G138" i="16"/>
  <c r="M139" i="16"/>
  <c r="M140" i="16"/>
  <c r="G174" i="16"/>
  <c r="M14" i="16"/>
  <c r="M15" i="16"/>
  <c r="G35" i="16"/>
  <c r="M42" i="16"/>
  <c r="I43" i="16"/>
  <c r="I44" i="16" s="1"/>
  <c r="L44" i="16" s="1"/>
  <c r="G69" i="16"/>
  <c r="G73" i="16"/>
  <c r="G82" i="16"/>
  <c r="G84" i="16"/>
  <c r="G85" i="16"/>
  <c r="G86" i="16"/>
  <c r="G87" i="16"/>
  <c r="G88" i="16"/>
  <c r="G91" i="16"/>
  <c r="M100" i="16"/>
  <c r="G114" i="16"/>
  <c r="M123" i="16"/>
  <c r="G135" i="16"/>
  <c r="G137" i="16"/>
  <c r="G140" i="16"/>
  <c r="K157" i="16"/>
  <c r="G166" i="16"/>
  <c r="G170" i="16"/>
  <c r="G172" i="16"/>
  <c r="G173" i="16"/>
  <c r="L9" i="16"/>
  <c r="M9" i="16" s="1"/>
  <c r="G9" i="16"/>
  <c r="G12" i="16"/>
  <c r="G14" i="16"/>
  <c r="G15" i="16"/>
  <c r="G23" i="16"/>
  <c r="G26" i="16"/>
  <c r="G27" i="16"/>
  <c r="G39" i="16"/>
  <c r="G43" i="16"/>
  <c r="G57" i="16"/>
  <c r="G58" i="16"/>
  <c r="G59" i="16"/>
  <c r="G60" i="16"/>
  <c r="M67" i="16"/>
  <c r="K69" i="16"/>
  <c r="G70" i="16"/>
  <c r="G100" i="16"/>
  <c r="G119" i="16"/>
  <c r="M120" i="16"/>
  <c r="M121" i="16"/>
  <c r="G126" i="16"/>
  <c r="G132" i="16"/>
  <c r="G139" i="16"/>
  <c r="G141" i="16"/>
  <c r="G142" i="16"/>
  <c r="G155" i="16"/>
  <c r="G156" i="16"/>
  <c r="G157" i="16"/>
  <c r="G158" i="16"/>
  <c r="G165" i="16"/>
  <c r="G167" i="16"/>
  <c r="G169" i="16"/>
  <c r="M170" i="16"/>
  <c r="M171" i="16"/>
  <c r="G5" i="16"/>
  <c r="G6" i="16"/>
  <c r="G19" i="16"/>
  <c r="M20" i="16"/>
  <c r="G25" i="16"/>
  <c r="G41" i="16"/>
  <c r="G42" i="16"/>
  <c r="K44" i="16"/>
  <c r="M57" i="16"/>
  <c r="G72" i="16"/>
  <c r="M84" i="16"/>
  <c r="M85" i="16"/>
  <c r="G92" i="16"/>
  <c r="G93" i="16"/>
  <c r="G94" i="16"/>
  <c r="M99" i="16"/>
  <c r="M106" i="16"/>
  <c r="G122" i="16"/>
  <c r="G123" i="16"/>
  <c r="M124" i="16"/>
  <c r="M125" i="16"/>
  <c r="G133" i="16"/>
  <c r="K143" i="16"/>
  <c r="G175" i="16"/>
  <c r="M6" i="16"/>
  <c r="K11" i="16"/>
  <c r="K10" i="16"/>
  <c r="M5" i="16"/>
  <c r="M21" i="16"/>
  <c r="G22" i="16"/>
  <c r="G44" i="16"/>
  <c r="M93" i="16"/>
  <c r="M7" i="16"/>
  <c r="M8" i="16"/>
  <c r="K24" i="16"/>
  <c r="G37" i="16"/>
  <c r="G54" i="16"/>
  <c r="M55" i="16"/>
  <c r="I58" i="16"/>
  <c r="I59" i="16" s="1"/>
  <c r="I60" i="16" s="1"/>
  <c r="M66" i="16"/>
  <c r="G74" i="16"/>
  <c r="K88" i="16"/>
  <c r="G101" i="16"/>
  <c r="G109" i="16"/>
  <c r="G118" i="16"/>
  <c r="M127" i="16"/>
  <c r="M154" i="16"/>
  <c r="G176" i="16"/>
  <c r="G177" i="16"/>
  <c r="G30" i="16"/>
  <c r="G45" i="16"/>
  <c r="M62" i="16"/>
  <c r="I68" i="16"/>
  <c r="I69" i="16" s="1"/>
  <c r="L69" i="16" s="1"/>
  <c r="M72" i="16"/>
  <c r="G80" i="16"/>
  <c r="M86" i="16"/>
  <c r="G4" i="16"/>
  <c r="G8" i="16"/>
  <c r="G10" i="16"/>
  <c r="G21" i="16"/>
  <c r="G24" i="16"/>
  <c r="G28" i="16"/>
  <c r="G38" i="16"/>
  <c r="K43" i="16"/>
  <c r="G55" i="16"/>
  <c r="M56" i="16"/>
  <c r="G67" i="16"/>
  <c r="G68" i="16"/>
  <c r="K68" i="16"/>
  <c r="G75" i="16"/>
  <c r="G81" i="16"/>
  <c r="G89" i="16"/>
  <c r="G90" i="16"/>
  <c r="G95" i="16"/>
  <c r="G104" i="16"/>
  <c r="G110" i="16"/>
  <c r="G121" i="16"/>
  <c r="M122" i="16"/>
  <c r="G125" i="16"/>
  <c r="M126" i="16"/>
  <c r="G151" i="16"/>
  <c r="G154" i="16"/>
  <c r="M156" i="16"/>
  <c r="G164" i="16"/>
  <c r="G168" i="16"/>
  <c r="G171" i="16"/>
  <c r="M177" i="16"/>
  <c r="I88" i="16"/>
  <c r="L88" i="16" s="1"/>
  <c r="G103" i="16"/>
  <c r="G107" i="16"/>
  <c r="G117" i="16"/>
  <c r="G159" i="16"/>
  <c r="M94" i="16"/>
  <c r="I12" i="16"/>
  <c r="L11" i="16"/>
  <c r="M22" i="16"/>
  <c r="L10" i="16"/>
  <c r="G20" i="16"/>
  <c r="I23" i="16"/>
  <c r="M40" i="16"/>
  <c r="G50" i="16"/>
  <c r="K23" i="16"/>
  <c r="M65" i="16"/>
  <c r="M92" i="16"/>
  <c r="I102" i="16"/>
  <c r="L101" i="16"/>
  <c r="M101" i="16" s="1"/>
  <c r="K103" i="16"/>
  <c r="K102" i="16"/>
  <c r="I143" i="16"/>
  <c r="L142" i="16"/>
  <c r="G99" i="16"/>
  <c r="I174" i="16"/>
  <c r="L173" i="16"/>
  <c r="L141" i="16"/>
  <c r="M141" i="16" s="1"/>
  <c r="I157" i="16"/>
  <c r="L172" i="16"/>
  <c r="M172" i="16" s="1"/>
  <c r="K142" i="16"/>
  <c r="K173" i="16"/>
  <c r="J291" i="14"/>
  <c r="J290" i="14"/>
  <c r="I289" i="14"/>
  <c r="I290" i="14" s="1"/>
  <c r="I291" i="14" s="1"/>
  <c r="J264" i="14"/>
  <c r="J263" i="14"/>
  <c r="I262" i="14"/>
  <c r="I263" i="14" s="1"/>
  <c r="I264" i="14" s="1"/>
  <c r="I265" i="14" s="1"/>
  <c r="J239" i="14"/>
  <c r="J238" i="14"/>
  <c r="I237" i="14"/>
  <c r="I238" i="14" s="1"/>
  <c r="I239" i="14" s="1"/>
  <c r="I240" i="14" s="1"/>
  <c r="L241" i="14" s="1"/>
  <c r="J178" i="14"/>
  <c r="J177" i="14"/>
  <c r="I176" i="14"/>
  <c r="I177" i="14" s="1"/>
  <c r="I178" i="14" s="1"/>
  <c r="J157" i="14"/>
  <c r="J156" i="14"/>
  <c r="I155" i="14"/>
  <c r="I156" i="14" s="1"/>
  <c r="I157" i="14" s="1"/>
  <c r="J126" i="14"/>
  <c r="J125" i="14"/>
  <c r="I125" i="14"/>
  <c r="I126" i="14" s="1"/>
  <c r="I124" i="14"/>
  <c r="J105" i="14"/>
  <c r="J104" i="14"/>
  <c r="I104" i="14"/>
  <c r="I105" i="14" s="1"/>
  <c r="I103" i="14"/>
  <c r="J78" i="14"/>
  <c r="J77" i="14"/>
  <c r="I76" i="14"/>
  <c r="I77" i="14" s="1"/>
  <c r="I78" i="14" s="1"/>
  <c r="J42" i="14"/>
  <c r="J41" i="14"/>
  <c r="I40" i="14"/>
  <c r="I41" i="14" s="1"/>
  <c r="I42" i="14" s="1"/>
  <c r="K17" i="14"/>
  <c r="L17" i="14"/>
  <c r="K18" i="14"/>
  <c r="M18" i="14" s="1"/>
  <c r="L18" i="14"/>
  <c r="J13" i="14"/>
  <c r="J12" i="14"/>
  <c r="I11" i="14"/>
  <c r="I12" i="14" s="1"/>
  <c r="I13" i="14" s="1"/>
  <c r="I14" i="14" s="1"/>
  <c r="K241" i="14"/>
  <c r="K242" i="14"/>
  <c r="L242" i="14"/>
  <c r="K15" i="14"/>
  <c r="K16" i="14"/>
  <c r="P28" i="14"/>
  <c r="P27" i="14"/>
  <c r="O26" i="14"/>
  <c r="O27" i="14" s="1"/>
  <c r="O28" i="14" s="1"/>
  <c r="I292" i="14" l="1"/>
  <c r="I179" i="14"/>
  <c r="I106" i="14"/>
  <c r="M242" i="14"/>
  <c r="M17" i="14"/>
  <c r="I127" i="14"/>
  <c r="I43" i="14"/>
  <c r="I158" i="14"/>
  <c r="I79" i="14"/>
  <c r="M88" i="16"/>
  <c r="I45" i="16"/>
  <c r="L45" i="16" s="1"/>
  <c r="M45" i="16" s="1"/>
  <c r="L43" i="16"/>
  <c r="M43" i="16" s="1"/>
  <c r="M44" i="16"/>
  <c r="M69" i="16"/>
  <c r="J96" i="16"/>
  <c r="M142" i="16"/>
  <c r="M10" i="16"/>
  <c r="L59" i="16"/>
  <c r="M59" i="16" s="1"/>
  <c r="J111" i="16"/>
  <c r="L58" i="16"/>
  <c r="M58" i="16" s="1"/>
  <c r="I89" i="16"/>
  <c r="L89" i="16" s="1"/>
  <c r="I70" i="16"/>
  <c r="L71" i="16" s="1"/>
  <c r="M71" i="16" s="1"/>
  <c r="M11" i="16"/>
  <c r="L68" i="16"/>
  <c r="M68" i="16" s="1"/>
  <c r="I144" i="16"/>
  <c r="L143" i="16"/>
  <c r="M143" i="16" s="1"/>
  <c r="I103" i="16"/>
  <c r="L102" i="16"/>
  <c r="M102" i="16" s="1"/>
  <c r="L60" i="16"/>
  <c r="M60" i="16" s="1"/>
  <c r="L61" i="16"/>
  <c r="M61" i="16" s="1"/>
  <c r="L13" i="16"/>
  <c r="M13" i="16" s="1"/>
  <c r="L12" i="16"/>
  <c r="M173" i="16"/>
  <c r="I175" i="16"/>
  <c r="L174" i="16"/>
  <c r="M174" i="16" s="1"/>
  <c r="I24" i="16"/>
  <c r="L23" i="16"/>
  <c r="L157" i="16"/>
  <c r="I158" i="16"/>
  <c r="M241" i="14"/>
  <c r="L16" i="14"/>
  <c r="M16" i="14" s="1"/>
  <c r="L15" i="14"/>
  <c r="M15" i="14" s="1"/>
  <c r="O29" i="14"/>
  <c r="I90" i="16" l="1"/>
  <c r="L91" i="16" s="1"/>
  <c r="M91" i="16" s="1"/>
  <c r="L70" i="16"/>
  <c r="M70" i="16" s="1"/>
  <c r="L158" i="16"/>
  <c r="M158" i="16" s="1"/>
  <c r="I159" i="16"/>
  <c r="M157" i="16"/>
  <c r="M23" i="16"/>
  <c r="L175" i="16"/>
  <c r="L176" i="16"/>
  <c r="M176" i="16" s="1"/>
  <c r="M12" i="16"/>
  <c r="I104" i="16"/>
  <c r="L103" i="16"/>
  <c r="I25" i="16"/>
  <c r="L24" i="16"/>
  <c r="M24" i="16" s="1"/>
  <c r="M89" i="16"/>
  <c r="L144" i="16"/>
  <c r="M14" i="13"/>
  <c r="L90" i="16" l="1"/>
  <c r="M90" i="16" s="1"/>
  <c r="L96" i="16"/>
  <c r="M96" i="16" s="1"/>
  <c r="M144" i="16"/>
  <c r="L159" i="16"/>
  <c r="L160" i="16"/>
  <c r="M160" i="16" s="1"/>
  <c r="L25" i="16"/>
  <c r="L26" i="16"/>
  <c r="M26" i="16" s="1"/>
  <c r="M103" i="16"/>
  <c r="L104" i="16"/>
  <c r="M104" i="16" s="1"/>
  <c r="L105" i="16"/>
  <c r="M105" i="16" s="1"/>
  <c r="M175" i="16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K42" i="15"/>
  <c r="J42" i="15"/>
  <c r="E42" i="15"/>
  <c r="D42" i="15"/>
  <c r="K41" i="15"/>
  <c r="J41" i="15"/>
  <c r="E41" i="15"/>
  <c r="D41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63" i="14"/>
  <c r="L238" i="14"/>
  <c r="L237" i="14"/>
  <c r="L105" i="14"/>
  <c r="L104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B15" i="13"/>
  <c r="B14" i="13"/>
  <c r="B13" i="13"/>
  <c r="B11" i="13"/>
  <c r="B12" i="13"/>
  <c r="B10" i="13"/>
  <c r="B9" i="13"/>
  <c r="B8" i="13"/>
  <c r="B7" i="13"/>
  <c r="B6" i="13"/>
  <c r="B5" i="13"/>
  <c r="I544" i="14"/>
  <c r="I542" i="14"/>
  <c r="I574" i="14"/>
  <c r="I572" i="14"/>
  <c r="K565" i="14"/>
  <c r="L565" i="14"/>
  <c r="J574" i="14"/>
  <c r="K574" i="14" s="1"/>
  <c r="E584" i="14"/>
  <c r="F584" i="14"/>
  <c r="L583" i="14"/>
  <c r="K583" i="14"/>
  <c r="F583" i="14"/>
  <c r="E583" i="14"/>
  <c r="L582" i="14"/>
  <c r="K582" i="14"/>
  <c r="F582" i="14"/>
  <c r="E582" i="14"/>
  <c r="L581" i="14"/>
  <c r="K581" i="14"/>
  <c r="F581" i="14"/>
  <c r="E581" i="14"/>
  <c r="L580" i="14"/>
  <c r="K580" i="14"/>
  <c r="F580" i="14"/>
  <c r="E580" i="14"/>
  <c r="L579" i="14"/>
  <c r="K579" i="14"/>
  <c r="F579" i="14"/>
  <c r="E579" i="14"/>
  <c r="L578" i="14"/>
  <c r="K578" i="14"/>
  <c r="F578" i="14"/>
  <c r="E578" i="14"/>
  <c r="L577" i="14"/>
  <c r="K577" i="14"/>
  <c r="F577" i="14"/>
  <c r="E577" i="14"/>
  <c r="K576" i="14"/>
  <c r="F576" i="14"/>
  <c r="E576" i="14"/>
  <c r="F575" i="14"/>
  <c r="E575" i="14"/>
  <c r="K575" i="14"/>
  <c r="L574" i="14"/>
  <c r="F574" i="14"/>
  <c r="E574" i="14"/>
  <c r="F573" i="14"/>
  <c r="E573" i="14"/>
  <c r="J572" i="14"/>
  <c r="K572" i="14" s="1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E553" i="14"/>
  <c r="F553" i="14"/>
  <c r="L554" i="14"/>
  <c r="K554" i="14"/>
  <c r="L553" i="14"/>
  <c r="K553" i="14"/>
  <c r="L552" i="14"/>
  <c r="K552" i="14"/>
  <c r="F552" i="14"/>
  <c r="E552" i="14"/>
  <c r="L551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K546" i="14"/>
  <c r="F546" i="14"/>
  <c r="E546" i="14"/>
  <c r="F545" i="14"/>
  <c r="E545" i="14"/>
  <c r="J544" i="14"/>
  <c r="K544" i="14" s="1"/>
  <c r="L544" i="14"/>
  <c r="F544" i="14"/>
  <c r="E544" i="14"/>
  <c r="F543" i="14"/>
  <c r="E543" i="14"/>
  <c r="J542" i="14"/>
  <c r="K543" i="14" s="1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L524" i="14"/>
  <c r="K524" i="14"/>
  <c r="L523" i="14"/>
  <c r="K523" i="14"/>
  <c r="L522" i="14"/>
  <c r="K522" i="14"/>
  <c r="F522" i="14"/>
  <c r="E522" i="14"/>
  <c r="L521" i="14"/>
  <c r="K521" i="14"/>
  <c r="F521" i="14"/>
  <c r="E521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L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L264" i="14"/>
  <c r="L268" i="14"/>
  <c r="K268" i="14"/>
  <c r="L267" i="14"/>
  <c r="K267" i="14"/>
  <c r="K266" i="14"/>
  <c r="F265" i="14"/>
  <c r="E265" i="14"/>
  <c r="K265" i="14"/>
  <c r="F264" i="14"/>
  <c r="E264" i="14"/>
  <c r="F263" i="14"/>
  <c r="E263" i="14"/>
  <c r="K262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K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F184" i="14"/>
  <c r="E184" i="14"/>
  <c r="F183" i="14"/>
  <c r="E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F163" i="14"/>
  <c r="E163" i="14"/>
  <c r="L162" i="14"/>
  <c r="K162" i="14"/>
  <c r="F162" i="14"/>
  <c r="E162" i="14"/>
  <c r="L161" i="14"/>
  <c r="K161" i="14"/>
  <c r="F161" i="14"/>
  <c r="E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3" i="14"/>
  <c r="E133" i="14"/>
  <c r="F132" i="14"/>
  <c r="E132" i="14"/>
  <c r="F131" i="14"/>
  <c r="E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8" i="14"/>
  <c r="K108" i="14"/>
  <c r="K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F301" i="14" l="1"/>
  <c r="M25" i="16"/>
  <c r="M159" i="16"/>
  <c r="L111" i="16"/>
  <c r="M111" i="16" s="1"/>
  <c r="P65" i="14"/>
  <c r="L156" i="14"/>
  <c r="G6" i="13"/>
  <c r="G584" i="14"/>
  <c r="E10" i="13"/>
  <c r="K573" i="14"/>
  <c r="M554" i="14"/>
  <c r="G5" i="13"/>
  <c r="L35" i="15"/>
  <c r="L11" i="15"/>
  <c r="L28" i="15"/>
  <c r="L30" i="15"/>
  <c r="L32" i="15"/>
  <c r="L8" i="15"/>
  <c r="L39" i="15"/>
  <c r="L10" i="15"/>
  <c r="L12" i="15"/>
  <c r="H37" i="15"/>
  <c r="K37" i="15" s="1"/>
  <c r="L37" i="15" s="1"/>
  <c r="J36" i="15"/>
  <c r="L41" i="15"/>
  <c r="F8" i="15"/>
  <c r="F27" i="15"/>
  <c r="F29" i="15"/>
  <c r="F48" i="15"/>
  <c r="F49" i="15"/>
  <c r="F52" i="15"/>
  <c r="F47" i="15"/>
  <c r="J55" i="15"/>
  <c r="K36" i="15"/>
  <c r="F54" i="15"/>
  <c r="F56" i="15"/>
  <c r="F17" i="15"/>
  <c r="H33" i="15"/>
  <c r="K33" i="15" s="1"/>
  <c r="L33" i="15" s="1"/>
  <c r="F55" i="15"/>
  <c r="L60" i="15"/>
  <c r="F7" i="15"/>
  <c r="F38" i="15"/>
  <c r="F53" i="15"/>
  <c r="F36" i="15"/>
  <c r="F32" i="15"/>
  <c r="F31" i="15"/>
  <c r="F42" i="15"/>
  <c r="F41" i="15"/>
  <c r="F37" i="15"/>
  <c r="F28" i="15"/>
  <c r="F30" i="15"/>
  <c r="F40" i="15"/>
  <c r="J16" i="15"/>
  <c r="L16" i="15" s="1"/>
  <c r="L31" i="15"/>
  <c r="L42" i="15"/>
  <c r="L7" i="15"/>
  <c r="H13" i="15"/>
  <c r="K13" i="15" s="1"/>
  <c r="L13" i="15" s="1"/>
  <c r="L27" i="15"/>
  <c r="F51" i="15"/>
  <c r="H17" i="15"/>
  <c r="K17" i="15" s="1"/>
  <c r="L17" i="15" s="1"/>
  <c r="F33" i="15"/>
  <c r="F3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6" i="15"/>
  <c r="L56" i="15" s="1"/>
  <c r="H54" i="15"/>
  <c r="F58" i="15"/>
  <c r="F35" i="15"/>
  <c r="F50" i="15"/>
  <c r="F57" i="15"/>
  <c r="H58" i="15"/>
  <c r="J58" i="15"/>
  <c r="F26" i="15"/>
  <c r="L29" i="15"/>
  <c r="F34" i="15"/>
  <c r="L40" i="15"/>
  <c r="K57" i="15"/>
  <c r="L57" i="15" s="1"/>
  <c r="F15" i="15"/>
  <c r="L53" i="15"/>
  <c r="G543" i="14"/>
  <c r="G542" i="14"/>
  <c r="G292" i="14"/>
  <c r="G291" i="14"/>
  <c r="G203" i="14"/>
  <c r="G157" i="14"/>
  <c r="G126" i="14"/>
  <c r="G124" i="14"/>
  <c r="G37" i="14"/>
  <c r="M162" i="14"/>
  <c r="G7" i="13"/>
  <c r="E7" i="13"/>
  <c r="E14" i="13"/>
  <c r="E15" i="13"/>
  <c r="E13" i="13"/>
  <c r="E12" i="13"/>
  <c r="E11" i="13"/>
  <c r="E9" i="13"/>
  <c r="E8" i="13"/>
  <c r="L211" i="14"/>
  <c r="G237" i="14"/>
  <c r="G262" i="14"/>
  <c r="G263" i="14"/>
  <c r="M267" i="14"/>
  <c r="G562" i="14"/>
  <c r="G566" i="14"/>
  <c r="G567" i="14"/>
  <c r="G569" i="14"/>
  <c r="G183" i="14"/>
  <c r="G531" i="14"/>
  <c r="G541" i="14"/>
  <c r="G161" i="14"/>
  <c r="P146" i="14"/>
  <c r="G10" i="13" s="1"/>
  <c r="G181" i="14"/>
  <c r="M174" i="14"/>
  <c r="M548" i="14"/>
  <c r="M550" i="14"/>
  <c r="M7" i="14"/>
  <c r="M40" i="14"/>
  <c r="G210" i="14"/>
  <c r="G231" i="14"/>
  <c r="G236" i="14"/>
  <c r="G239" i="14"/>
  <c r="M287" i="14"/>
  <c r="G532" i="14"/>
  <c r="I541" i="14"/>
  <c r="L542" i="14" s="1"/>
  <c r="G544" i="14"/>
  <c r="G545" i="14"/>
  <c r="G578" i="14"/>
  <c r="M8" i="14"/>
  <c r="G38" i="14"/>
  <c r="G95" i="14"/>
  <c r="G97" i="14"/>
  <c r="G99" i="14"/>
  <c r="G101" i="14"/>
  <c r="G228" i="14"/>
  <c r="G230" i="14"/>
  <c r="G232" i="14"/>
  <c r="G234" i="14"/>
  <c r="G553" i="14"/>
  <c r="M552" i="14"/>
  <c r="G563" i="14"/>
  <c r="G565" i="14"/>
  <c r="M583" i="14"/>
  <c r="G581" i="14"/>
  <c r="G582" i="14"/>
  <c r="G583" i="14"/>
  <c r="M565" i="14"/>
  <c r="G100" i="14"/>
  <c r="G206" i="14"/>
  <c r="L262" i="14"/>
  <c r="M262" i="14" s="1"/>
  <c r="M540" i="14"/>
  <c r="G45" i="14"/>
  <c r="G96" i="14"/>
  <c r="K103" i="14"/>
  <c r="G103" i="14"/>
  <c r="M105" i="14"/>
  <c r="M126" i="14"/>
  <c r="G150" i="14"/>
  <c r="G154" i="14"/>
  <c r="F195" i="14"/>
  <c r="G571" i="14"/>
  <c r="M104" i="14"/>
  <c r="M108" i="14"/>
  <c r="G132" i="14"/>
  <c r="M153" i="14"/>
  <c r="M154" i="14"/>
  <c r="G160" i="14"/>
  <c r="G163" i="14"/>
  <c r="G176" i="14"/>
  <c r="G178" i="14"/>
  <c r="G255" i="14"/>
  <c r="G257" i="14"/>
  <c r="G259" i="14"/>
  <c r="M268" i="14"/>
  <c r="M260" i="14"/>
  <c r="G281" i="14"/>
  <c r="G283" i="14"/>
  <c r="M521" i="14"/>
  <c r="G536" i="14"/>
  <c r="G538" i="14"/>
  <c r="F143" i="14"/>
  <c r="M124" i="14"/>
  <c r="M122" i="14"/>
  <c r="M152" i="14"/>
  <c r="G182" i="14"/>
  <c r="L261" i="14"/>
  <c r="M261" i="14" s="1"/>
  <c r="M294" i="14"/>
  <c r="P92" i="14"/>
  <c r="G8" i="13" s="1"/>
  <c r="G42" i="14"/>
  <c r="F58" i="14"/>
  <c r="G44" i="14"/>
  <c r="M38" i="14"/>
  <c r="M101" i="14"/>
  <c r="G123" i="14"/>
  <c r="M127" i="14"/>
  <c r="M128" i="14"/>
  <c r="G131" i="14"/>
  <c r="G151" i="14"/>
  <c r="G152" i="14"/>
  <c r="G155" i="14"/>
  <c r="G156" i="14"/>
  <c r="G159" i="14"/>
  <c r="M161" i="14"/>
  <c r="G175" i="14"/>
  <c r="G184" i="14"/>
  <c r="M206" i="14"/>
  <c r="G208" i="14"/>
  <c r="M214" i="14"/>
  <c r="G235" i="14"/>
  <c r="G238" i="14"/>
  <c r="G256" i="14"/>
  <c r="G258" i="14"/>
  <c r="G282" i="14"/>
  <c r="G289" i="14"/>
  <c r="G290" i="14"/>
  <c r="G294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64" i="14"/>
  <c r="G286" i="14"/>
  <c r="G287" i="14"/>
  <c r="L292" i="14"/>
  <c r="G576" i="14"/>
  <c r="M522" i="14"/>
  <c r="M524" i="14"/>
  <c r="M537" i="14"/>
  <c r="M539" i="14"/>
  <c r="G549" i="14"/>
  <c r="G551" i="14"/>
  <c r="F585" i="14"/>
  <c r="G580" i="14"/>
  <c r="P529" i="14"/>
  <c r="G539" i="14"/>
  <c r="M547" i="14"/>
  <c r="M549" i="14"/>
  <c r="M551" i="14"/>
  <c r="G577" i="14"/>
  <c r="M578" i="14"/>
  <c r="M579" i="14"/>
  <c r="M580" i="14"/>
  <c r="M581" i="14"/>
  <c r="M582" i="14"/>
  <c r="M577" i="14"/>
  <c r="M566" i="14"/>
  <c r="M567" i="14"/>
  <c r="M568" i="14"/>
  <c r="M569" i="14"/>
  <c r="M570" i="14"/>
  <c r="I575" i="14"/>
  <c r="L575" i="14" s="1"/>
  <c r="M575" i="14" s="1"/>
  <c r="M574" i="14"/>
  <c r="G561" i="14"/>
  <c r="G575" i="14"/>
  <c r="G568" i="14"/>
  <c r="G564" i="14"/>
  <c r="G570" i="14"/>
  <c r="G572" i="14"/>
  <c r="G573" i="14"/>
  <c r="G574" i="14"/>
  <c r="G579" i="14"/>
  <c r="P559" i="14"/>
  <c r="I571" i="14"/>
  <c r="L571" i="14" s="1"/>
  <c r="M571" i="14" s="1"/>
  <c r="L573" i="14"/>
  <c r="M553" i="14"/>
  <c r="M536" i="14"/>
  <c r="M538" i="14"/>
  <c r="L543" i="14"/>
  <c r="M543" i="14" s="1"/>
  <c r="I545" i="14"/>
  <c r="L546" i="14" s="1"/>
  <c r="M546" i="14" s="1"/>
  <c r="G540" i="14"/>
  <c r="G546" i="14"/>
  <c r="G547" i="14"/>
  <c r="G548" i="14"/>
  <c r="F555" i="14"/>
  <c r="G534" i="14"/>
  <c r="G535" i="14"/>
  <c r="G550" i="14"/>
  <c r="G533" i="14"/>
  <c r="G537" i="14"/>
  <c r="G552" i="14"/>
  <c r="M544" i="14"/>
  <c r="K542" i="14"/>
  <c r="M542" i="14" s="1"/>
  <c r="L541" i="14"/>
  <c r="M541" i="14" s="1"/>
  <c r="K545" i="14"/>
  <c r="M523" i="14"/>
  <c r="F525" i="14"/>
  <c r="G521" i="14"/>
  <c r="G522" i="14"/>
  <c r="P279" i="14"/>
  <c r="G15" i="13" s="1"/>
  <c r="L291" i="14"/>
  <c r="M291" i="14" s="1"/>
  <c r="G284" i="14"/>
  <c r="G285" i="14"/>
  <c r="G293" i="14"/>
  <c r="G288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L181" i="14"/>
  <c r="M181" i="14" s="1"/>
  <c r="G177" i="14"/>
  <c r="G179" i="14"/>
  <c r="G180" i="14"/>
  <c r="L159" i="14"/>
  <c r="L157" i="14"/>
  <c r="M157" i="14" s="1"/>
  <c r="L158" i="14"/>
  <c r="M158" i="14" s="1"/>
  <c r="G153" i="14"/>
  <c r="G148" i="14"/>
  <c r="G162" i="14"/>
  <c r="F169" i="14"/>
  <c r="G149" i="14"/>
  <c r="K156" i="14"/>
  <c r="L155" i="14"/>
  <c r="M155" i="14" s="1"/>
  <c r="K159" i="14"/>
  <c r="P120" i="14"/>
  <c r="G9" i="13" s="1"/>
  <c r="L129" i="14"/>
  <c r="M129" i="14" s="1"/>
  <c r="G122" i="14"/>
  <c r="G125" i="14"/>
  <c r="G129" i="14"/>
  <c r="G130" i="14"/>
  <c r="M125" i="14"/>
  <c r="L102" i="14"/>
  <c r="M102" i="14" s="1"/>
  <c r="F116" i="14"/>
  <c r="G102" i="14"/>
  <c r="G104" i="14"/>
  <c r="G98" i="14"/>
  <c r="G105" i="14"/>
  <c r="G106" i="14"/>
  <c r="K106" i="14"/>
  <c r="M3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41" i="14"/>
  <c r="G43" i="14"/>
  <c r="G47" i="14"/>
  <c r="M573" i="14" l="1"/>
  <c r="G301" i="14"/>
  <c r="J303" i="14" s="1"/>
  <c r="M156" i="14"/>
  <c r="K34" i="15"/>
  <c r="L34" i="15" s="1"/>
  <c r="K18" i="15"/>
  <c r="L18" i="15" s="1"/>
  <c r="K38" i="15"/>
  <c r="L38" i="15" s="1"/>
  <c r="L36" i="15"/>
  <c r="K14" i="15"/>
  <c r="L14" i="15" s="1"/>
  <c r="K55" i="15"/>
  <c r="L55" i="15" s="1"/>
  <c r="K54" i="15"/>
  <c r="K59" i="15"/>
  <c r="L59" i="15" s="1"/>
  <c r="K58" i="15"/>
  <c r="L58" i="15" s="1"/>
  <c r="L266" i="14"/>
  <c r="M266" i="14" s="1"/>
  <c r="M273" i="14" s="1"/>
  <c r="L276" i="14" s="1"/>
  <c r="M77" i="14"/>
  <c r="L212" i="14"/>
  <c r="M212" i="14" s="1"/>
  <c r="L79" i="14"/>
  <c r="M79" i="14" s="1"/>
  <c r="G116" i="14"/>
  <c r="J117" i="14" s="1"/>
  <c r="G195" i="14"/>
  <c r="J196" i="14" s="1"/>
  <c r="G221" i="14"/>
  <c r="J222" i="14" s="1"/>
  <c r="G275" i="14"/>
  <c r="J276" i="14" s="1"/>
  <c r="G525" i="14"/>
  <c r="J526" i="14" s="1"/>
  <c r="L235" i="14"/>
  <c r="M235" i="14" s="1"/>
  <c r="L293" i="14"/>
  <c r="M293" i="14" s="1"/>
  <c r="G249" i="14"/>
  <c r="J250" i="14" s="1"/>
  <c r="L576" i="14"/>
  <c r="M576" i="14" s="1"/>
  <c r="M208" i="14"/>
  <c r="G585" i="14"/>
  <c r="J586" i="14" s="1"/>
  <c r="L160" i="14"/>
  <c r="M160" i="14" s="1"/>
  <c r="G555" i="14"/>
  <c r="J556" i="14" s="1"/>
  <c r="M78" i="14"/>
  <c r="G169" i="14"/>
  <c r="J170" i="14" s="1"/>
  <c r="L572" i="14"/>
  <c r="M572" i="14" s="1"/>
  <c r="L545" i="14"/>
  <c r="L555" i="14" s="1"/>
  <c r="M289" i="14"/>
  <c r="L288" i="14"/>
  <c r="M292" i="14"/>
  <c r="L273" i="14"/>
  <c r="M236" i="14"/>
  <c r="L240" i="14"/>
  <c r="M240" i="14" s="1"/>
  <c r="L239" i="14"/>
  <c r="M239" i="14" s="1"/>
  <c r="L207" i="14"/>
  <c r="M207" i="14" s="1"/>
  <c r="M211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301" i="14" l="1"/>
  <c r="M167" i="14"/>
  <c r="L170" i="14" s="1"/>
  <c r="M170" i="14" s="1"/>
  <c r="C10" i="13" s="1"/>
  <c r="L54" i="15"/>
  <c r="M276" i="14"/>
  <c r="C14" i="13" s="1"/>
  <c r="M585" i="14"/>
  <c r="L586" i="14" s="1"/>
  <c r="M586" i="14" s="1"/>
  <c r="M545" i="14"/>
  <c r="M555" i="14" s="1"/>
  <c r="L556" i="14" s="1"/>
  <c r="M556" i="14" s="1"/>
  <c r="L167" i="14"/>
  <c r="M141" i="14"/>
  <c r="L144" i="14" s="1"/>
  <c r="M144" i="14" s="1"/>
  <c r="C9" i="13" s="1"/>
  <c r="M247" i="14"/>
  <c r="L250" i="14" s="1"/>
  <c r="M250" i="14" s="1"/>
  <c r="C13" i="13" s="1"/>
  <c r="L585" i="14"/>
  <c r="L193" i="14"/>
  <c r="M219" i="14"/>
  <c r="L222" i="14" s="1"/>
  <c r="C12" i="13" s="1"/>
  <c r="M193" i="14"/>
  <c r="L196" i="14" s="1"/>
  <c r="M196" i="14" s="1"/>
  <c r="C11" i="13" s="1"/>
  <c r="L219" i="14"/>
  <c r="L141" i="14"/>
  <c r="M525" i="14"/>
  <c r="L526" i="14" s="1"/>
  <c r="M526" i="14" s="1"/>
  <c r="L525" i="14"/>
  <c r="M288" i="14"/>
  <c r="M301" i="14" s="1"/>
  <c r="L303" i="14" s="1"/>
  <c r="M303" i="14" s="1"/>
  <c r="L247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C15" i="13"/>
  <c r="M56" i="14"/>
  <c r="L64" i="14" s="1"/>
  <c r="M64" i="14" s="1"/>
  <c r="C6" i="13" s="1"/>
  <c r="D7" i="13" s="1"/>
  <c r="F7" i="13" s="1"/>
  <c r="D15" i="13" l="1"/>
  <c r="F15" i="13" s="1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G17" i="14"/>
  <c r="K14" i="14"/>
  <c r="G27" i="14" l="1"/>
  <c r="J33" i="14" s="1"/>
  <c r="M13" i="14"/>
  <c r="L14" i="14"/>
  <c r="L27" i="14" l="1"/>
  <c r="M14" i="14"/>
  <c r="M27" i="14" l="1"/>
  <c r="L33" i="14" s="1"/>
  <c r="M33" i="14" s="1"/>
  <c r="C5" i="13" s="1"/>
  <c r="D6" i="13" l="1"/>
  <c r="E6" i="13"/>
  <c r="E16" i="13" s="1"/>
  <c r="F6" i="13" l="1"/>
  <c r="F16" i="13" s="1"/>
</calcChain>
</file>

<file path=xl/sharedStrings.xml><?xml version="1.0" encoding="utf-8"?>
<sst xmlns="http://schemas.openxmlformats.org/spreadsheetml/2006/main" count="289" uniqueCount="60">
  <si>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</si>
  <si>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</si>
  <si>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</si>
  <si>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</si>
  <si>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</si>
  <si>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</si>
  <si>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</si>
  <si>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</si>
  <si>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</si>
  <si>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</si>
  <si>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</si>
  <si>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</si>
  <si>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</si>
  <si>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</si>
  <si>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</si>
  <si>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</si>
  <si>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</si>
  <si>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</si>
  <si>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</si>
  <si>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</si>
  <si>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House</t>
  </si>
  <si>
    <t>Paddy land</t>
  </si>
  <si>
    <t>Khal bed</t>
  </si>
  <si>
    <t>Ditch</t>
  </si>
  <si>
    <t xml:space="preserve">Ditch </t>
  </si>
  <si>
    <t xml:space="preserve">Home </t>
  </si>
  <si>
    <t>Cross section of Hiron khal along the Naedanga khal</t>
  </si>
  <si>
    <t>Cross section of Hiron khal 50 US from meeting point of Naedanga khal</t>
  </si>
  <si>
    <t>Erthen road</t>
  </si>
  <si>
    <t>House area</t>
  </si>
  <si>
    <t>Earthen road</t>
  </si>
  <si>
    <t>Cross Section for Re-excavation of Nawdanga khal in polder -2 - 1.002 km Nawdanga khal from km. 0.000 to km. 1.002 in c/w Tarail-Pachuria Sub-Project under CRISPWRM under Specialized Division. BWDB, Gopalganj during the year 2023-24.</t>
  </si>
  <si>
    <t>Low land</t>
  </si>
  <si>
    <t>Cross section of  Hiron khal 50 DS from meeting point of  Nawdanga khal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</si>
  <si>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</si>
  <si>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</si>
  <si>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</si>
  <si>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</si>
  <si>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</si>
  <si>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</si>
  <si>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Nawdanga khal from km. 0.000 to km. 1.002  in polder -2 in c/w Tarail-Pachuria Sub-Project under CRISP-WRM under Specialized Division. BWDB, Gopalganj during the year 2024-2025.</t>
  </si>
  <si>
    <t>Ch.</t>
  </si>
  <si>
    <t>Long Section of Nawdanga khal</t>
  </si>
  <si>
    <t>Dist/Ch(m)</t>
  </si>
  <si>
    <t>C/L R.L.</t>
  </si>
  <si>
    <t>L/BR.L.</t>
  </si>
  <si>
    <t>R/B R.L.</t>
  </si>
  <si>
    <t>Long Section for re-excavation of Nawdanga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</si>
  <si>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</si>
  <si>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</si>
  <si>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</si>
  <si>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</si>
  <si>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</si>
  <si>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</si>
  <si>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</si>
  <si>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</si>
  <si>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</si>
  <si>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Nawdanga khal from km. 0.000 to km. 1.002  in polder -2 in c/w Tarail-Pachuria Sub-Project under CRISP-WRM under Specialized Division. BWDB, Gopalganj during the year 2024-2025.</t>
  </si>
  <si>
    <r>
      <t xml:space="preserve">Cross Section forf Out fall khal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Re-excavation of Nawdanga khal from km. 0.000 to km. 1.002 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</si>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</sst>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6" fillId="0" borderId="0" xfId="5" applyNumberFormat="1" applyFont="1" applyAlignment="1">
      <alignment horizontal="center"/>
    </xf>
    <xf numFmtId="164" fontId="6" fillId="0" borderId="0" xfId="5" applyNumberFormat="1" applyFont="1"/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164" fontId="4" fillId="2" borderId="0" xfId="1" applyNumberFormat="1" applyFont="1" applyFill="1" applyAlignment="1">
      <alignment horizontal="center"/>
    </xf>
    <xf numFmtId="0" fontId="23" fillId="0" borderId="13" xfId="6" applyFont="1" applyBorder="1" applyAlignment="1">
      <alignment horizontal="center"/>
    </xf>
    <xf numFmtId="164" fontId="23" fillId="0" borderId="14" xfId="6" applyNumberFormat="1" applyFont="1" applyBorder="1"/>
    <xf numFmtId="0" fontId="23" fillId="0" borderId="14" xfId="6" applyFont="1" applyBorder="1"/>
    <xf numFmtId="0" fontId="23" fillId="0" borderId="15" xfId="6" applyFont="1" applyBorder="1"/>
    <xf numFmtId="0" fontId="23" fillId="0" borderId="0" xfId="6" applyFont="1"/>
    <xf numFmtId="0" fontId="23" fillId="0" borderId="16" xfId="6" applyFont="1" applyBorder="1" applyAlignment="1">
      <alignment horizontal="center"/>
    </xf>
    <xf numFmtId="164" fontId="23" fillId="0" borderId="0" xfId="6" applyNumberFormat="1" applyFont="1" applyAlignment="1">
      <alignment horizontal="center" vertical="center"/>
    </xf>
    <xf numFmtId="164" fontId="23" fillId="0" borderId="17" xfId="6" applyNumberFormat="1" applyFont="1" applyBorder="1" applyAlignment="1">
      <alignment horizontal="center" vertical="center"/>
    </xf>
    <xf numFmtId="1" fontId="23" fillId="0" borderId="0" xfId="6" applyNumberFormat="1" applyFont="1"/>
    <xf numFmtId="1" fontId="24" fillId="0" borderId="0" xfId="6" applyNumberFormat="1" applyFont="1"/>
    <xf numFmtId="2" fontId="23" fillId="0" borderId="0" xfId="6" applyNumberFormat="1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23" fillId="0" borderId="17" xfId="6" applyFont="1" applyBorder="1" applyAlignment="1">
      <alignment horizontal="center" vertical="center"/>
    </xf>
    <xf numFmtId="164" fontId="23" fillId="0" borderId="0" xfId="6" applyNumberFormat="1" applyFont="1"/>
    <xf numFmtId="2" fontId="23" fillId="0" borderId="0" xfId="6" applyNumberFormat="1" applyFont="1"/>
    <xf numFmtId="0" fontId="23" fillId="0" borderId="17" xfId="6" applyFont="1" applyBorder="1"/>
    <xf numFmtId="0" fontId="25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29" fillId="0" borderId="13" xfId="6" applyFont="1" applyBorder="1" applyAlignment="1">
      <alignment horizontal="center" vertical="top" wrapText="1"/>
    </xf>
    <xf numFmtId="0" fontId="29" fillId="0" borderId="14" xfId="6" applyFont="1" applyBorder="1" applyAlignment="1">
      <alignment horizontal="center" vertical="top" wrapText="1"/>
    </xf>
    <xf numFmtId="0" fontId="29" fillId="0" borderId="15" xfId="6" applyFont="1" applyBorder="1" applyAlignment="1">
      <alignment horizontal="center" vertical="top" wrapText="1"/>
    </xf>
    <xf numFmtId="0" fontId="29" fillId="0" borderId="16" xfId="6" applyFont="1" applyBorder="1" applyAlignment="1">
      <alignment horizontal="center" vertical="top" wrapText="1"/>
    </xf>
    <xf numFmtId="0" fontId="29" fillId="0" borderId="0" xfId="6" applyFont="1" applyAlignment="1">
      <alignment horizontal="center" vertical="top" wrapText="1"/>
    </xf>
    <xf numFmtId="0" fontId="29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9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1" fillId="0" borderId="19" xfId="6" applyBorder="1"/>
    <xf numFmtId="0" fontId="29" fillId="0" borderId="20" xfId="6" applyFont="1" applyBorder="1"/>
    <xf numFmtId="0" fontId="31" fillId="0" borderId="0" xfId="6" applyFont="1"/>
    <xf numFmtId="0" fontId="29" fillId="0" borderId="16" xfId="6" applyFont="1" applyBorder="1" applyAlignment="1">
      <alignment horizontal="center"/>
    </xf>
    <xf numFmtId="0" fontId="29" fillId="0" borderId="0" xfId="6" applyFont="1" applyAlignment="1">
      <alignment horizontal="center"/>
    </xf>
    <xf numFmtId="0" fontId="29" fillId="0" borderId="17" xfId="6" applyFont="1" applyBorder="1" applyAlignment="1">
      <alignment horizontal="center"/>
    </xf>
    <xf numFmtId="0" fontId="29" fillId="0" borderId="18" xfId="6" applyFont="1" applyBorder="1" applyAlignment="1">
      <alignment horizontal="center"/>
    </xf>
    <xf numFmtId="0" fontId="29" fillId="0" borderId="19" xfId="6" applyFont="1" applyBorder="1" applyAlignment="1">
      <alignment horizontal="center"/>
    </xf>
    <xf numFmtId="0" fontId="29" fillId="0" borderId="20" xfId="6" applyFont="1" applyBorder="1" applyAlignment="1">
      <alignment horizontal="center"/>
    </xf>
    <xf numFmtId="164" fontId="1" fillId="0" borderId="14" xfId="6" applyNumberFormat="1" applyBorder="1"/>
    <xf numFmtId="164" fontId="0" fillId="0" borderId="14" xfId="0" applyNumberFormat="1" applyBorder="1"/>
    <xf numFmtId="0" fontId="26" fillId="0" borderId="0" xfId="6" applyFont="1" applyAlignment="1">
      <alignment horizontal="center"/>
    </xf>
    <xf numFmtId="0" fontId="27" fillId="0" borderId="1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27" fillId="0" borderId="3" xfId="6" applyFont="1" applyBorder="1" applyAlignment="1">
      <alignment horizontal="center"/>
    </xf>
    <xf numFmtId="0" fontId="28" fillId="0" borderId="13" xfId="6" applyFont="1" applyBorder="1" applyAlignment="1">
      <alignment horizontal="justify" vertical="center" wrapText="1"/>
    </xf>
    <xf numFmtId="0" fontId="28" fillId="0" borderId="14" xfId="6" applyFont="1" applyBorder="1" applyAlignment="1">
      <alignment horizontal="justify" vertical="center" wrapText="1"/>
    </xf>
    <xf numFmtId="0" fontId="28" fillId="0" borderId="15" xfId="6" applyFont="1" applyBorder="1" applyAlignment="1">
      <alignment horizontal="justify" vertical="center" wrapText="1"/>
    </xf>
    <xf numFmtId="0" fontId="28" fillId="0" borderId="16" xfId="6" applyFont="1" applyBorder="1" applyAlignment="1">
      <alignment horizontal="justify" vertical="center" wrapText="1"/>
    </xf>
    <xf numFmtId="0" fontId="28" fillId="0" borderId="0" xfId="6" applyFont="1" applyAlignment="1">
      <alignment horizontal="justify" vertical="center" wrapText="1"/>
    </xf>
    <xf numFmtId="0" fontId="28" fillId="0" borderId="17" xfId="6" applyFont="1" applyBorder="1" applyAlignment="1">
      <alignment horizontal="justify" vertical="center" wrapText="1"/>
    </xf>
    <xf numFmtId="0" fontId="28" fillId="0" borderId="18" xfId="6" applyFont="1" applyBorder="1" applyAlignment="1">
      <alignment horizontal="justify" vertical="center" wrapText="1"/>
    </xf>
    <xf numFmtId="0" fontId="28" fillId="0" borderId="19" xfId="6" applyFont="1" applyBorder="1" applyAlignment="1">
      <alignment horizontal="justify" vertical="center" wrapText="1"/>
    </xf>
    <xf numFmtId="0" fontId="28" fillId="0" borderId="20" xfId="6" applyFont="1" applyBorder="1" applyAlignment="1">
      <alignment horizontal="justify" vertical="center" wrapText="1"/>
    </xf>
    <xf numFmtId="0" fontId="30" fillId="0" borderId="13" xfId="6" applyFont="1" applyBorder="1" applyAlignment="1">
      <alignment horizontal="center"/>
    </xf>
    <xf numFmtId="0" fontId="30" fillId="0" borderId="14" xfId="6" applyFont="1" applyBorder="1" applyAlignment="1">
      <alignment horizontal="center"/>
    </xf>
    <xf numFmtId="0" fontId="30" fillId="0" borderId="15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vertical="center" wrapText="1"/>
    </xf>
  </cellXfs>
  <cellStyles count="18">
    <cellStyle name="Comma 2" xfId="2" xr:uid="{00000000-0005-0000-0000-000000000000}"/>
    <cellStyle name="Comma 3" xfId="1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6" xr:uid="{00000000-0005-0000-0000-000005000000}"/>
    <cellStyle name="Normal 2 2 2 2" xfId="7" xr:uid="{00000000-0005-0000-0000-000006000000}"/>
    <cellStyle name="Normal 2 2 2 3" xfId="13" xr:uid="{00000000-0005-0000-0000-000007000000}"/>
    <cellStyle name="Normal 2 2 3" xfId="14" xr:uid="{00000000-0005-0000-0000-000008000000}"/>
    <cellStyle name="Normal 2 3" xfId="5" xr:uid="{00000000-0005-0000-0000-000009000000}"/>
    <cellStyle name="Normal 2 4" xfId="9" xr:uid="{00000000-0005-0000-0000-00000A000000}"/>
    <cellStyle name="Normal 2 4 2" xfId="10" xr:uid="{00000000-0005-0000-0000-00000B000000}"/>
    <cellStyle name="Normal 2 5" xfId="15" xr:uid="{00000000-0005-0000-0000-00000C000000}"/>
    <cellStyle name="Normal 2 5 2" xfId="11" xr:uid="{00000000-0005-0000-0000-00000D000000}"/>
    <cellStyle name="Normal 3" xfId="4" xr:uid="{00000000-0005-0000-0000-00000E000000}"/>
    <cellStyle name="Normal 3 2" xfId="8" xr:uid="{00000000-0005-0000-0000-00000F000000}"/>
    <cellStyle name="Normal 4" xfId="16" xr:uid="{00000000-0005-0000-0000-000010000000}"/>
    <cellStyle name="Normal 4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khal'!$B$3:$M$3</c:f>
              <c:numCache>
                <c:formatCode>0.000</c:formatCode>
                <c:ptCount val="12"/>
                <c:pt idx="0">
                  <c:v>1.9E-2</c:v>
                </c:pt>
                <c:pt idx="1">
                  <c:v>-5.5E-2</c:v>
                </c:pt>
                <c:pt idx="2">
                  <c:v>5.0000000000000001E-3</c:v>
                </c:pt>
                <c:pt idx="3">
                  <c:v>0.11</c:v>
                </c:pt>
                <c:pt idx="4">
                  <c:v>0.13900000000000001</c:v>
                </c:pt>
                <c:pt idx="5">
                  <c:v>-9.7000000000000003E-2</c:v>
                </c:pt>
                <c:pt idx="6">
                  <c:v>5.2999999999999999E-2</c:v>
                </c:pt>
                <c:pt idx="7">
                  <c:v>-3.133</c:v>
                </c:pt>
                <c:pt idx="8">
                  <c:v>-0.184</c:v>
                </c:pt>
                <c:pt idx="9">
                  <c:v>-0.13500000000000001</c:v>
                </c:pt>
                <c:pt idx="10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khal'!$B$4:$M$4</c:f>
              <c:numCache>
                <c:formatCode>0.000</c:formatCode>
                <c:ptCount val="12"/>
                <c:pt idx="0">
                  <c:v>1.9390000000000001</c:v>
                </c:pt>
                <c:pt idx="1">
                  <c:v>0.69499999999999995</c:v>
                </c:pt>
                <c:pt idx="2">
                  <c:v>0.36499999999999999</c:v>
                </c:pt>
                <c:pt idx="3">
                  <c:v>0.45900000000000002</c:v>
                </c:pt>
                <c:pt idx="4">
                  <c:v>0.36399999999999999</c:v>
                </c:pt>
                <c:pt idx="5">
                  <c:v>0.68300000000000005</c:v>
                </c:pt>
                <c:pt idx="6">
                  <c:v>0.29199999999999998</c:v>
                </c:pt>
                <c:pt idx="7">
                  <c:v>-2.9129999999999998</c:v>
                </c:pt>
                <c:pt idx="8">
                  <c:v>0.156</c:v>
                </c:pt>
                <c:pt idx="9">
                  <c:v>0.16600000000000001</c:v>
                </c:pt>
                <c:pt idx="10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khal'!$B$5:$M$5</c:f>
              <c:numCache>
                <c:formatCode>0.000</c:formatCode>
                <c:ptCount val="12"/>
                <c:pt idx="0">
                  <c:v>1.929</c:v>
                </c:pt>
                <c:pt idx="1">
                  <c:v>0.69499999999999995</c:v>
                </c:pt>
                <c:pt idx="2">
                  <c:v>0.38</c:v>
                </c:pt>
                <c:pt idx="3">
                  <c:v>0.505</c:v>
                </c:pt>
                <c:pt idx="4">
                  <c:v>0.379</c:v>
                </c:pt>
                <c:pt idx="5">
                  <c:v>0.67800000000000005</c:v>
                </c:pt>
                <c:pt idx="6">
                  <c:v>0.32300000000000001</c:v>
                </c:pt>
                <c:pt idx="7">
                  <c:v>-2.9129999999999998</c:v>
                </c:pt>
                <c:pt idx="8">
                  <c:v>0.17599999999999999</c:v>
                </c:pt>
                <c:pt idx="9">
                  <c:v>0.18099999999999999</c:v>
                </c:pt>
                <c:pt idx="10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2064"/>
        <c:axId val="157434624"/>
      </c:lineChart>
      <c:catAx>
        <c:axId val="157432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34624"/>
        <c:crosses val="autoZero"/>
        <c:auto val="1"/>
        <c:lblAlgn val="ctr"/>
        <c:lblOffset val="100"/>
        <c:tickMarkSkip val="1"/>
        <c:noMultiLvlLbl val="0"/>
      </c:catAx>
      <c:valAx>
        <c:axId val="15743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3206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</c:numCache>
            </c:numRef>
          </c:xVal>
          <c:yVal>
            <c:numRef>
              <c:f>'Nawdanga khal'!$C$147:$C$168</c:f>
              <c:numCache>
                <c:formatCode>0.000</c:formatCode>
                <c:ptCount val="22"/>
                <c:pt idx="0">
                  <c:v>-0.66800000000000004</c:v>
                </c:pt>
                <c:pt idx="1">
                  <c:v>-0.60699999999999998</c:v>
                </c:pt>
                <c:pt idx="2">
                  <c:v>-0.307</c:v>
                </c:pt>
                <c:pt idx="3">
                  <c:v>-7.2999999999999995E-2</c:v>
                </c:pt>
                <c:pt idx="4">
                  <c:v>0.67800000000000005</c:v>
                </c:pt>
                <c:pt idx="5">
                  <c:v>0.68300000000000005</c:v>
                </c:pt>
                <c:pt idx="6">
                  <c:v>-4.2000000000000003E-2</c:v>
                </c:pt>
                <c:pt idx="7">
                  <c:v>-7.1999999999999995E-2</c:v>
                </c:pt>
                <c:pt idx="8">
                  <c:v>-9.7000000000000003E-2</c:v>
                </c:pt>
                <c:pt idx="9">
                  <c:v>-7.4999999999999997E-2</c:v>
                </c:pt>
                <c:pt idx="10">
                  <c:v>-2.1999999999999999E-2</c:v>
                </c:pt>
                <c:pt idx="11">
                  <c:v>0.67800000000000005</c:v>
                </c:pt>
                <c:pt idx="12">
                  <c:v>0.67300000000000004</c:v>
                </c:pt>
                <c:pt idx="13">
                  <c:v>-0.20699999999999999</c:v>
                </c:pt>
                <c:pt idx="14">
                  <c:v>-0.34699999999999998</c:v>
                </c:pt>
                <c:pt idx="15">
                  <c:v>-0.60699999999999998</c:v>
                </c:pt>
                <c:pt idx="16">
                  <c:v>-0.85199999999999998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5.8049999999999997</c:v>
                </c:pt>
                <c:pt idx="9">
                  <c:v>8.3049999999999997</c:v>
                </c:pt>
                <c:pt idx="10">
                  <c:v>10.805</c:v>
                </c:pt>
                <c:pt idx="11">
                  <c:v>11.9945</c:v>
                </c:pt>
                <c:pt idx="12">
                  <c:v>12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</c:numCache>
            </c:numRef>
          </c:xVal>
          <c:yVal>
            <c:numRef>
              <c:f>'Nawdanga khal'!$J$147:$J$168</c:f>
              <c:numCache>
                <c:formatCode>0.00</c:formatCode>
                <c:ptCount val="22"/>
                <c:pt idx="4" formatCode="0.000">
                  <c:v>-0.66800000000000004</c:v>
                </c:pt>
                <c:pt idx="5" formatCode="0.000">
                  <c:v>-0.60699999999999998</c:v>
                </c:pt>
                <c:pt idx="6" formatCode="0.000">
                  <c:v>-0.307</c:v>
                </c:pt>
                <c:pt idx="7" formatCode="0.000">
                  <c:v>-0.13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-0.20699999999999999</c:v>
                </c:pt>
                <c:pt idx="12" formatCode="0.000">
                  <c:v>-0.20699999999999999</c:v>
                </c:pt>
                <c:pt idx="13" formatCode="0.000">
                  <c:v>-0.34699999999999998</c:v>
                </c:pt>
                <c:pt idx="14" formatCode="0.000">
                  <c:v>-0.60699999999999998</c:v>
                </c:pt>
                <c:pt idx="15" formatCode="0.000">
                  <c:v>-0.85199999999999998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24800"/>
        <c:axId val="215726336"/>
      </c:scatterChart>
      <c:valAx>
        <c:axId val="215724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26336"/>
        <c:crosses val="autoZero"/>
        <c:crossBetween val="midCat"/>
      </c:valAx>
      <c:valAx>
        <c:axId val="2157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24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khal'!$C$173:$C$194</c:f>
              <c:numCache>
                <c:formatCode>0.000</c:formatCode>
                <c:ptCount val="22"/>
                <c:pt idx="0">
                  <c:v>0.28299999999999997</c:v>
                </c:pt>
                <c:pt idx="1">
                  <c:v>0.28799999999999998</c:v>
                </c:pt>
                <c:pt idx="2">
                  <c:v>0.29199999999999998</c:v>
                </c:pt>
                <c:pt idx="3">
                  <c:v>0.21199999999999999</c:v>
                </c:pt>
                <c:pt idx="4">
                  <c:v>0.123</c:v>
                </c:pt>
                <c:pt idx="5">
                  <c:v>8.2000000000000003E-2</c:v>
                </c:pt>
                <c:pt idx="6">
                  <c:v>5.2999999999999999E-2</c:v>
                </c:pt>
                <c:pt idx="7">
                  <c:v>8.1000000000000003E-2</c:v>
                </c:pt>
                <c:pt idx="8">
                  <c:v>0.122</c:v>
                </c:pt>
                <c:pt idx="9">
                  <c:v>0.20499999999999999</c:v>
                </c:pt>
                <c:pt idx="10">
                  <c:v>0.32300000000000001</c:v>
                </c:pt>
                <c:pt idx="11">
                  <c:v>0.32800000000000001</c:v>
                </c:pt>
                <c:pt idx="12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9.9380000000000006</c:v>
                </c:pt>
                <c:pt idx="3">
                  <c:v>12.438000000000001</c:v>
                </c:pt>
                <c:pt idx="4">
                  <c:v>14.938000000000001</c:v>
                </c:pt>
                <c:pt idx="5">
                  <c:v>16.93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'Nawdanga khal'!$J$174:$J$195</c:f>
              <c:numCache>
                <c:formatCode>0.000</c:formatCode>
                <c:ptCount val="22"/>
                <c:pt idx="0">
                  <c:v>0.28799999999999998</c:v>
                </c:pt>
                <c:pt idx="1">
                  <c:v>0.29199999999999998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9872"/>
        <c:axId val="215761664"/>
      </c:scatterChart>
      <c:valAx>
        <c:axId val="21575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61664"/>
        <c:crosses val="autoZero"/>
        <c:crossBetween val="midCat"/>
      </c:valAx>
      <c:valAx>
        <c:axId val="21576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5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'Nawdanga khal'!$C$199:$C$220</c:f>
              <c:numCache>
                <c:formatCode>0.000</c:formatCode>
                <c:ptCount val="22"/>
                <c:pt idx="0">
                  <c:v>-2.948</c:v>
                </c:pt>
                <c:pt idx="1">
                  <c:v>-2.8879999999999999</c:v>
                </c:pt>
                <c:pt idx="2">
                  <c:v>-2.9129999999999998</c:v>
                </c:pt>
                <c:pt idx="3">
                  <c:v>-3.0350000000000001</c:v>
                </c:pt>
                <c:pt idx="4">
                  <c:v>-3.0539999999999998</c:v>
                </c:pt>
                <c:pt idx="5">
                  <c:v>-3.105</c:v>
                </c:pt>
                <c:pt idx="6">
                  <c:v>-3.133</c:v>
                </c:pt>
                <c:pt idx="7">
                  <c:v>-3.1040000000000001</c:v>
                </c:pt>
                <c:pt idx="8">
                  <c:v>-3.0550000000000002</c:v>
                </c:pt>
                <c:pt idx="9">
                  <c:v>-3.0339999999999998</c:v>
                </c:pt>
                <c:pt idx="10">
                  <c:v>-2.9129999999999998</c:v>
                </c:pt>
                <c:pt idx="11">
                  <c:v>-2.883</c:v>
                </c:pt>
                <c:pt idx="12">
                  <c:v>-2.964</c:v>
                </c:pt>
                <c:pt idx="13">
                  <c:v>-3.0790000000000002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khal'!$I$199:$I$220</c:f>
              <c:numCache>
                <c:formatCode>0.00</c:formatCode>
                <c:ptCount val="22"/>
              </c:numCache>
            </c:numRef>
          </c:xVal>
          <c:yVal>
            <c:numRef>
              <c:f>'Nawdanga khal'!$J$199:$J$220</c:f>
              <c:numCache>
                <c:formatCode>0.00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7008"/>
        <c:axId val="215788544"/>
      </c:scatterChart>
      <c:valAx>
        <c:axId val="215787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8544"/>
        <c:crosses val="autoZero"/>
        <c:crossBetween val="midCat"/>
      </c:valAx>
      <c:valAx>
        <c:axId val="2157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khal'!$C$227:$C$248</c:f>
              <c:numCache>
                <c:formatCode>0.000</c:formatCode>
                <c:ptCount val="22"/>
                <c:pt idx="0">
                  <c:v>0.16600000000000001</c:v>
                </c:pt>
                <c:pt idx="1">
                  <c:v>0.161</c:v>
                </c:pt>
                <c:pt idx="2">
                  <c:v>0.156</c:v>
                </c:pt>
                <c:pt idx="3">
                  <c:v>-0.11600000000000001</c:v>
                </c:pt>
                <c:pt idx="4">
                  <c:v>-0.189</c:v>
                </c:pt>
                <c:pt idx="5">
                  <c:v>-0.249</c:v>
                </c:pt>
                <c:pt idx="6">
                  <c:v>-0.184</c:v>
                </c:pt>
                <c:pt idx="7">
                  <c:v>-0.252</c:v>
                </c:pt>
                <c:pt idx="8">
                  <c:v>-0.186</c:v>
                </c:pt>
                <c:pt idx="9">
                  <c:v>-0.11899999999999999</c:v>
                </c:pt>
                <c:pt idx="10">
                  <c:v>0.17599999999999999</c:v>
                </c:pt>
                <c:pt idx="11">
                  <c:v>0.121</c:v>
                </c:pt>
                <c:pt idx="12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9.734</c:v>
                </c:pt>
                <c:pt idx="11">
                  <c:v>12.234</c:v>
                </c:pt>
                <c:pt idx="12">
                  <c:v>14.734</c:v>
                </c:pt>
                <c:pt idx="13">
                  <c:v>16.459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'Nawdanga khal'!$J$227:$J$248</c:f>
              <c:numCache>
                <c:formatCode>0.00</c:formatCode>
                <c:ptCount val="22"/>
                <c:pt idx="7" formatCode="0.000">
                  <c:v>0.16600000000000001</c:v>
                </c:pt>
                <c:pt idx="8" formatCode="0.000">
                  <c:v>0.161</c:v>
                </c:pt>
                <c:pt idx="9" formatCode="0.000">
                  <c:v>0.156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0.15</c:v>
                </c:pt>
                <c:pt idx="14" formatCode="0.000">
                  <c:v>0.121</c:v>
                </c:pt>
                <c:pt idx="15" formatCode="0.000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77120"/>
        <c:axId val="217478656"/>
      </c:scatterChart>
      <c:valAx>
        <c:axId val="217477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78656"/>
        <c:crosses val="autoZero"/>
        <c:crossBetween val="midCat"/>
      </c:valAx>
      <c:valAx>
        <c:axId val="2174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77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</c:numCache>
            </c:numRef>
          </c:xVal>
          <c:yVal>
            <c:numRef>
              <c:f>'Nawdanga khal'!$C$253:$C$274</c:f>
              <c:numCache>
                <c:formatCode>0.000</c:formatCode>
                <c:ptCount val="22"/>
                <c:pt idx="0">
                  <c:v>0.156</c:v>
                </c:pt>
                <c:pt idx="1">
                  <c:v>0.161</c:v>
                </c:pt>
                <c:pt idx="2">
                  <c:v>0.16600000000000001</c:v>
                </c:pt>
                <c:pt idx="3">
                  <c:v>0.109</c:v>
                </c:pt>
                <c:pt idx="4">
                  <c:v>-4.9000000000000002E-2</c:v>
                </c:pt>
                <c:pt idx="5">
                  <c:v>-0.104</c:v>
                </c:pt>
                <c:pt idx="6">
                  <c:v>-0.13500000000000001</c:v>
                </c:pt>
                <c:pt idx="7">
                  <c:v>-0.106</c:v>
                </c:pt>
                <c:pt idx="8">
                  <c:v>-4.3999999999999997E-2</c:v>
                </c:pt>
                <c:pt idx="9">
                  <c:v>-9.5000000000000001E-2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11.749000000000001</c:v>
                </c:pt>
                <c:pt idx="10">
                  <c:v>14.249000000000001</c:v>
                </c:pt>
                <c:pt idx="11">
                  <c:v>16.749000000000002</c:v>
                </c:pt>
                <c:pt idx="12">
                  <c:v>18.399000000000001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</c:numCache>
            </c:numRef>
          </c:xVal>
          <c:yVal>
            <c:numRef>
              <c:f>'Nawdanga khal'!$J$253:$J$274</c:f>
              <c:numCache>
                <c:formatCode>0.00</c:formatCode>
                <c:ptCount val="22"/>
                <c:pt idx="6" formatCode="0.000">
                  <c:v>0.156</c:v>
                </c:pt>
                <c:pt idx="7" formatCode="0.000">
                  <c:v>0.161</c:v>
                </c:pt>
                <c:pt idx="8" formatCode="0.000">
                  <c:v>0.16600000000000001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0.1</c:v>
                </c:pt>
                <c:pt idx="13" formatCode="0.000">
                  <c:v>0.18099999999999999</c:v>
                </c:pt>
                <c:pt idx="14" formatCode="0.000">
                  <c:v>0.186</c:v>
                </c:pt>
                <c:pt idx="15" formatCode="0.000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9904"/>
        <c:axId val="217509888"/>
      </c:scatterChart>
      <c:valAx>
        <c:axId val="217499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09888"/>
        <c:crosses val="autoZero"/>
        <c:crossBetween val="midCat"/>
      </c:valAx>
      <c:valAx>
        <c:axId val="21750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99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khal'!$C$280:$C$301</c:f>
              <c:numCache>
                <c:formatCode>0.000</c:formatCode>
                <c:ptCount val="22"/>
                <c:pt idx="0">
                  <c:v>-7.1999999999999995E-2</c:v>
                </c:pt>
                <c:pt idx="1">
                  <c:v>-6.7000000000000004E-2</c:v>
                </c:pt>
                <c:pt idx="2">
                  <c:v>-6.2E-2</c:v>
                </c:pt>
                <c:pt idx="3">
                  <c:v>0.72</c:v>
                </c:pt>
                <c:pt idx="4">
                  <c:v>0.72799999999999998</c:v>
                </c:pt>
                <c:pt idx="5">
                  <c:v>9.6000000000000002E-2</c:v>
                </c:pt>
                <c:pt idx="6">
                  <c:v>5.6000000000000001E-2</c:v>
                </c:pt>
                <c:pt idx="7">
                  <c:v>3.2000000000000001E-2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5.7000000000000002E-2</c:v>
                </c:pt>
                <c:pt idx="11">
                  <c:v>9.2999999999999999E-2</c:v>
                </c:pt>
                <c:pt idx="12">
                  <c:v>0.218</c:v>
                </c:pt>
                <c:pt idx="13">
                  <c:v>0.223</c:v>
                </c:pt>
                <c:pt idx="14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8.407</c:v>
                </c:pt>
                <c:pt idx="10">
                  <c:v>10.907</c:v>
                </c:pt>
                <c:pt idx="11">
                  <c:v>13.407</c:v>
                </c:pt>
                <c:pt idx="12">
                  <c:v>15.2415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khal'!$J$280:$J$301</c:f>
              <c:numCache>
                <c:formatCode>0.00</c:formatCode>
                <c:ptCount val="22"/>
                <c:pt idx="6" formatCode="0.000">
                  <c:v>-7.1999999999999995E-2</c:v>
                </c:pt>
                <c:pt idx="7" formatCode="0.000">
                  <c:v>-6.7000000000000004E-2</c:v>
                </c:pt>
                <c:pt idx="8" formatCode="0.000">
                  <c:v>-6.2E-2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0.223</c:v>
                </c:pt>
                <c:pt idx="13" formatCode="0.000">
                  <c:v>0.223</c:v>
                </c:pt>
                <c:pt idx="14" formatCode="0.000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27040"/>
        <c:axId val="217528576"/>
      </c:scatterChart>
      <c:valAx>
        <c:axId val="21752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28576"/>
        <c:crosses val="autoZero"/>
        <c:crossBetween val="midCat"/>
      </c:valAx>
      <c:valAx>
        <c:axId val="2175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2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khal'!$B$442:$B$465</c:f>
              <c:numCache>
                <c:formatCode>0.00</c:formatCode>
                <c:ptCount val="24"/>
              </c:numCache>
            </c:numRef>
          </c:xVal>
          <c:yVal>
            <c:numRef>
              <c:f>'Nawdanga khal'!$C$442:$C$465</c:f>
              <c:numCache>
                <c:formatCode>0.000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khal'!$I$443:$I$467</c:f>
              <c:numCache>
                <c:formatCode>0.00</c:formatCode>
                <c:ptCount val="25"/>
              </c:numCache>
            </c:numRef>
          </c:xVal>
          <c:yVal>
            <c:numRef>
              <c:f>'Nawdanga khal'!$J$443:$J$467</c:f>
              <c:numCache>
                <c:formatCode>0.00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77728"/>
        <c:axId val="217583616"/>
      </c:scatterChart>
      <c:valAx>
        <c:axId val="217577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83616"/>
        <c:crosses val="autoZero"/>
        <c:crossBetween val="midCat"/>
      </c:valAx>
      <c:valAx>
        <c:axId val="21758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77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khal'!$B$471:$B$494</c:f>
              <c:numCache>
                <c:formatCode>0.00</c:formatCode>
                <c:ptCount val="24"/>
              </c:numCache>
            </c:numRef>
          </c:xVal>
          <c:yVal>
            <c:numRef>
              <c:f>'Nawdanga khal'!$C$471:$C$494</c:f>
              <c:numCache>
                <c:formatCode>0.000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khal'!$I$471:$I$495</c:f>
              <c:numCache>
                <c:formatCode>0.00</c:formatCode>
                <c:ptCount val="25"/>
              </c:numCache>
            </c:numRef>
          </c:xVal>
          <c:yVal>
            <c:numRef>
              <c:f>'Nawdanga khal'!$J$471:$J$495</c:f>
              <c:numCache>
                <c:formatCode>0.00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09344"/>
        <c:axId val="217610880"/>
      </c:scatterChart>
      <c:valAx>
        <c:axId val="217609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10880"/>
        <c:crosses val="autoZero"/>
        <c:crossBetween val="midCat"/>
      </c:valAx>
      <c:valAx>
        <c:axId val="21761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09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khal'!$B$500:$B$523</c:f>
              <c:numCache>
                <c:formatCode>0.00</c:formatCode>
                <c:ptCount val="24"/>
              </c:numCache>
            </c:numRef>
          </c:xVal>
          <c:yVal>
            <c:numRef>
              <c:f>'Nawdanga khal'!$C$500:$C$523</c:f>
              <c:numCache>
                <c:formatCode>0.000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khal'!$I$501:$I$525</c:f>
              <c:numCache>
                <c:formatCode>0.00</c:formatCode>
                <c:ptCount val="25"/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70</c:v>
                </c:pt>
              </c:numCache>
            </c:numRef>
          </c:xVal>
          <c:yVal>
            <c:numRef>
              <c:f>'Nawdanga khal'!$J$501:$J$525</c:f>
              <c:numCache>
                <c:formatCode>0.00</c:formatCode>
                <c:ptCount val="25"/>
                <c:pt idx="20">
                  <c:v>4.0679999999999996</c:v>
                </c:pt>
                <c:pt idx="21">
                  <c:v>4.0359999999999996</c:v>
                </c:pt>
                <c:pt idx="22">
                  <c:v>2.7570000000000001</c:v>
                </c:pt>
                <c:pt idx="23">
                  <c:v>2.657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320"/>
        <c:axId val="217642112"/>
      </c:scatterChart>
      <c:valAx>
        <c:axId val="21764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42112"/>
        <c:crosses val="autoZero"/>
        <c:crossBetween val="midCat"/>
      </c:valAx>
      <c:valAx>
        <c:axId val="21764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4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khal'!$C$530:$C$553</c:f>
              <c:numCache>
                <c:formatCode>0.000</c:formatCode>
                <c:ptCount val="24"/>
                <c:pt idx="0">
                  <c:v>0.123</c:v>
                </c:pt>
                <c:pt idx="1">
                  <c:v>0.11799999999999999</c:v>
                </c:pt>
                <c:pt idx="2">
                  <c:v>0.108</c:v>
                </c:pt>
                <c:pt idx="3">
                  <c:v>4.7E-2</c:v>
                </c:pt>
                <c:pt idx="4">
                  <c:v>-0.11700000000000001</c:v>
                </c:pt>
                <c:pt idx="5">
                  <c:v>-0.17199999999999999</c:v>
                </c:pt>
                <c:pt idx="6">
                  <c:v>-0.20200000000000001</c:v>
                </c:pt>
                <c:pt idx="7">
                  <c:v>-0.17299999999999999</c:v>
                </c:pt>
                <c:pt idx="8">
                  <c:v>-0.10199999999999999</c:v>
                </c:pt>
                <c:pt idx="9">
                  <c:v>1.2E-2</c:v>
                </c:pt>
                <c:pt idx="10">
                  <c:v>0.113</c:v>
                </c:pt>
                <c:pt idx="11">
                  <c:v>0.11799999999999999</c:v>
                </c:pt>
                <c:pt idx="12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15.9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42.7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'Nawdanga khal'!$J$530:$J$554</c:f>
              <c:numCache>
                <c:formatCode>0.00</c:formatCode>
                <c:ptCount val="25"/>
                <c:pt idx="5">
                  <c:v>3.0579999999999998</c:v>
                </c:pt>
                <c:pt idx="6">
                  <c:v>3.0609999999999999</c:v>
                </c:pt>
                <c:pt idx="7">
                  <c:v>3.26</c:v>
                </c:pt>
                <c:pt idx="8">
                  <c:v>3.2679999999999998</c:v>
                </c:pt>
                <c:pt idx="9">
                  <c:v>2.0609999999999999</c:v>
                </c:pt>
                <c:pt idx="10">
                  <c:v>0.66500000000000004</c:v>
                </c:pt>
                <c:pt idx="11">
                  <c:v>0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-1.2</c:v>
                </c:pt>
                <c:pt idx="16">
                  <c:v>-0.53200000000000003</c:v>
                </c:pt>
                <c:pt idx="17">
                  <c:v>0.16500000000000001</c:v>
                </c:pt>
                <c:pt idx="18">
                  <c:v>1.161</c:v>
                </c:pt>
                <c:pt idx="19">
                  <c:v>2.8650000000000002</c:v>
                </c:pt>
                <c:pt idx="20">
                  <c:v>3.835</c:v>
                </c:pt>
                <c:pt idx="21">
                  <c:v>3.96</c:v>
                </c:pt>
                <c:pt idx="22">
                  <c:v>3.8879999999999999</c:v>
                </c:pt>
                <c:pt idx="23">
                  <c:v>3.3679999999999999</c:v>
                </c:pt>
                <c:pt idx="24">
                  <c:v>3.343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86528"/>
        <c:axId val="217288064"/>
      </c:scatterChart>
      <c:valAx>
        <c:axId val="217286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88064"/>
        <c:crosses val="autoZero"/>
        <c:crossBetween val="midCat"/>
      </c:valAx>
      <c:valAx>
        <c:axId val="21728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8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30</c:v>
                </c:pt>
              </c:numCache>
            </c:numRef>
          </c:xVal>
          <c:yVal>
            <c:numRef>
              <c:f>'Outfall khal'!$C$5:$C$23</c:f>
              <c:numCache>
                <c:formatCode>0.000</c:formatCode>
                <c:ptCount val="19"/>
                <c:pt idx="0">
                  <c:v>3.7999999999999999E-2</c:v>
                </c:pt>
                <c:pt idx="1">
                  <c:v>2.8000000000000001E-2</c:v>
                </c:pt>
                <c:pt idx="2">
                  <c:v>0.02</c:v>
                </c:pt>
                <c:pt idx="3">
                  <c:v>1.9E-2</c:v>
                </c:pt>
                <c:pt idx="4">
                  <c:v>-0.02</c:v>
                </c:pt>
                <c:pt idx="5">
                  <c:v>-2.5999999999999999E-2</c:v>
                </c:pt>
                <c:pt idx="6">
                  <c:v>-8.1000000000000003E-2</c:v>
                </c:pt>
                <c:pt idx="7">
                  <c:v>-2.1999999999999999E-2</c:v>
                </c:pt>
                <c:pt idx="8">
                  <c:v>0.14099999999999999</c:v>
                </c:pt>
                <c:pt idx="9">
                  <c:v>0.42299999999999999</c:v>
                </c:pt>
                <c:pt idx="10">
                  <c:v>2.3839999999999999</c:v>
                </c:pt>
                <c:pt idx="11">
                  <c:v>2.3940000000000001</c:v>
                </c:pt>
                <c:pt idx="12">
                  <c:v>2.3079999999999998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3280"/>
        <c:axId val="178914816"/>
      </c:scatterChart>
      <c:valAx>
        <c:axId val="178913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16"/>
        <c:crosses val="autoZero"/>
        <c:crossBetween val="midCat"/>
      </c:valAx>
      <c:valAx>
        <c:axId val="1789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'Nawdanga khal'!$C$560:$C$583</c:f>
              <c:numCache>
                <c:formatCode>0.000</c:formatCode>
                <c:ptCount val="24"/>
                <c:pt idx="0">
                  <c:v>4.4999999999999998E-2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-0.21</c:v>
                </c:pt>
                <c:pt idx="4">
                  <c:v>-0.28199999999999997</c:v>
                </c:pt>
                <c:pt idx="5">
                  <c:v>-0.33</c:v>
                </c:pt>
                <c:pt idx="6">
                  <c:v>-0.28100000000000003</c:v>
                </c:pt>
                <c:pt idx="7">
                  <c:v>-0.24099999999999999</c:v>
                </c:pt>
                <c:pt idx="8">
                  <c:v>-0.18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18.440000000000001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47.56</c:v>
                </c:pt>
                <c:pt idx="16">
                  <c:v>49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66</c:v>
                </c:pt>
                <c:pt idx="22">
                  <c:v>68</c:v>
                </c:pt>
                <c:pt idx="23">
                  <c:v>71</c:v>
                </c:pt>
              </c:numCache>
            </c:numRef>
          </c:xVal>
          <c:yVal>
            <c:numRef>
              <c:f>'Nawdanga khal'!$J$560:$J$584</c:f>
              <c:numCache>
                <c:formatCode>0.00</c:formatCode>
                <c:ptCount val="25"/>
                <c:pt idx="4">
                  <c:v>2.6459999999999999</c:v>
                </c:pt>
                <c:pt idx="5">
                  <c:v>2.6709999999999998</c:v>
                </c:pt>
                <c:pt idx="6">
                  <c:v>2.8730000000000002</c:v>
                </c:pt>
                <c:pt idx="7">
                  <c:v>3.5720000000000001</c:v>
                </c:pt>
                <c:pt idx="8">
                  <c:v>3.581</c:v>
                </c:pt>
                <c:pt idx="9">
                  <c:v>2.371</c:v>
                </c:pt>
                <c:pt idx="10">
                  <c:v>0.76800000000000002</c:v>
                </c:pt>
                <c:pt idx="11">
                  <c:v>0</c:v>
                </c:pt>
                <c:pt idx="12">
                  <c:v>-2.78</c:v>
                </c:pt>
                <c:pt idx="13">
                  <c:v>-2.78</c:v>
                </c:pt>
                <c:pt idx="14">
                  <c:v>-2.78</c:v>
                </c:pt>
                <c:pt idx="15">
                  <c:v>0</c:v>
                </c:pt>
                <c:pt idx="16">
                  <c:v>0.36399999999999999</c:v>
                </c:pt>
                <c:pt idx="17">
                  <c:v>1.869</c:v>
                </c:pt>
                <c:pt idx="18">
                  <c:v>2.6640000000000001</c:v>
                </c:pt>
                <c:pt idx="19">
                  <c:v>4.1820000000000004</c:v>
                </c:pt>
                <c:pt idx="20">
                  <c:v>4.2720000000000002</c:v>
                </c:pt>
                <c:pt idx="21">
                  <c:v>4.1909999999999998</c:v>
                </c:pt>
                <c:pt idx="22">
                  <c:v>3.371</c:v>
                </c:pt>
                <c:pt idx="23">
                  <c:v>2.3660000000000001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21856"/>
        <c:axId val="217323392"/>
      </c:scatterChart>
      <c:valAx>
        <c:axId val="217321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23392"/>
        <c:crosses val="autoZero"/>
        <c:crossBetween val="midCat"/>
      </c:valAx>
      <c:valAx>
        <c:axId val="21732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21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'Nawdanga khal (Data)'!$C$3:$C$16</c:f>
              <c:numCache>
                <c:formatCode>0.000</c:formatCode>
                <c:ptCount val="14"/>
                <c:pt idx="0">
                  <c:v>1.909</c:v>
                </c:pt>
                <c:pt idx="1">
                  <c:v>1.919</c:v>
                </c:pt>
                <c:pt idx="2">
                  <c:v>1.9390000000000001</c:v>
                </c:pt>
                <c:pt idx="3">
                  <c:v>0.48799999999999999</c:v>
                </c:pt>
                <c:pt idx="4">
                  <c:v>0.23899999999999999</c:v>
                </c:pt>
                <c:pt idx="5">
                  <c:v>7.9000000000000001E-2</c:v>
                </c:pt>
                <c:pt idx="6">
                  <c:v>1.9E-2</c:v>
                </c:pt>
                <c:pt idx="7">
                  <c:v>7.3999999999999996E-2</c:v>
                </c:pt>
                <c:pt idx="8">
                  <c:v>0.23200000000000001</c:v>
                </c:pt>
                <c:pt idx="9">
                  <c:v>0.44900000000000001</c:v>
                </c:pt>
                <c:pt idx="10">
                  <c:v>1.929</c:v>
                </c:pt>
                <c:pt idx="11">
                  <c:v>1.919</c:v>
                </c:pt>
                <c:pt idx="12">
                  <c:v>1.9039999999999999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(Data)'!$I$3:$I$16</c:f>
            </c:numRef>
          </c:xVal>
          <c:yVal>
            <c:numRef>
              <c:f>'Nawdanga khal (Data)'!$J$3:$J$16</c:f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31424"/>
        <c:axId val="217032960"/>
      </c:scatterChart>
      <c:valAx>
        <c:axId val="217031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32960"/>
        <c:crosses val="autoZero"/>
        <c:crossBetween val="midCat"/>
      </c:valAx>
      <c:valAx>
        <c:axId val="2170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31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(Data)'!$B$18:$B$31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(Data)'!$C$18:$C$31</c:f>
              <c:numCache>
                <c:formatCode>0.000</c:formatCode>
                <c:ptCount val="14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8.5000000000000006E-2</c:v>
                </c:pt>
                <c:pt idx="4">
                  <c:v>1.9E-2</c:v>
                </c:pt>
                <c:pt idx="5">
                  <c:v>-2.5999999999999999E-2</c:v>
                </c:pt>
                <c:pt idx="6">
                  <c:v>-5.5E-2</c:v>
                </c:pt>
                <c:pt idx="7">
                  <c:v>-2.7E-2</c:v>
                </c:pt>
                <c:pt idx="8">
                  <c:v>1.4999999999999999E-2</c:v>
                </c:pt>
                <c:pt idx="9">
                  <c:v>0.09</c:v>
                </c:pt>
                <c:pt idx="10">
                  <c:v>0.69499999999999995</c:v>
                </c:pt>
                <c:pt idx="11">
                  <c:v>0.7</c:v>
                </c:pt>
                <c:pt idx="12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(Data)'!$I$19:$I$31</c:f>
            </c:numRef>
          </c:xVal>
          <c:yVal>
            <c:numRef>
              <c:f>'Nawdanga khal (Data)'!$J$19:$J$31</c:f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36128"/>
        <c:axId val="217142016"/>
      </c:scatterChart>
      <c:valAx>
        <c:axId val="217136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42016"/>
        <c:crosses val="autoZero"/>
        <c:crossBetween val="midCat"/>
      </c:valAx>
      <c:valAx>
        <c:axId val="21714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36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(Data)'!$B$33:$B$45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(Data)'!$C$33:$C$45</c:f>
              <c:numCache>
                <c:formatCode>0.000</c:formatCode>
                <c:ptCount val="13"/>
                <c:pt idx="0">
                  <c:v>0.35499999999999998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0.19900000000000001</c:v>
                </c:pt>
                <c:pt idx="4">
                  <c:v>8.5000000000000006E-2</c:v>
                </c:pt>
                <c:pt idx="5">
                  <c:v>2.4E-2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7.9000000000000001E-2</c:v>
                </c:pt>
                <c:pt idx="9">
                  <c:v>0.20499999999999999</c:v>
                </c:pt>
                <c:pt idx="10">
                  <c:v>0.38</c:v>
                </c:pt>
                <c:pt idx="11">
                  <c:v>0.38500000000000001</c:v>
                </c:pt>
                <c:pt idx="12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(Data)'!$I$33:$I$45</c:f>
            </c:numRef>
          </c:xVal>
          <c:yVal>
            <c:numRef>
              <c:f>'Nawdanga khal (Data)'!$J$33:$J$45</c:f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71456"/>
        <c:axId val="217172992"/>
      </c:scatterChart>
      <c:valAx>
        <c:axId val="217171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72992"/>
        <c:crosses val="autoZero"/>
        <c:crossBetween val="midCat"/>
      </c:valAx>
      <c:valAx>
        <c:axId val="21717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71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(Data)'!$B$48:$B$62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(Data)'!$C$48:$C$62</c:f>
              <c:numCache>
                <c:formatCode>0.000</c:formatCode>
                <c:ptCount val="15"/>
                <c:pt idx="0">
                  <c:v>0.45</c:v>
                </c:pt>
                <c:pt idx="1">
                  <c:v>0.45500000000000002</c:v>
                </c:pt>
                <c:pt idx="2">
                  <c:v>0.45900000000000002</c:v>
                </c:pt>
                <c:pt idx="3">
                  <c:v>0.31</c:v>
                </c:pt>
                <c:pt idx="4">
                  <c:v>0.22</c:v>
                </c:pt>
                <c:pt idx="5">
                  <c:v>0.14499999999999999</c:v>
                </c:pt>
                <c:pt idx="6">
                  <c:v>0.11</c:v>
                </c:pt>
                <c:pt idx="7">
                  <c:v>0.14599999999999999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0.505</c:v>
                </c:pt>
                <c:pt idx="11">
                  <c:v>0.51</c:v>
                </c:pt>
                <c:pt idx="12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(Data)'!$I$48:$I$62</c:f>
            </c:numRef>
          </c:xVal>
          <c:yVal>
            <c:numRef>
              <c:f>'Nawdanga khal (Data)'!$J$48:$J$62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1776"/>
        <c:axId val="217933312"/>
      </c:scatterChart>
      <c:valAx>
        <c:axId val="217931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33312"/>
        <c:crosses val="autoZero"/>
        <c:crossBetween val="midCat"/>
      </c:valAx>
      <c:valAx>
        <c:axId val="2179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31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(Data)'!$C$64:$C$77</c:f>
              <c:numCache>
                <c:formatCode>0.000</c:formatCode>
                <c:ptCount val="14"/>
                <c:pt idx="0">
                  <c:v>0.51300000000000001</c:v>
                </c:pt>
                <c:pt idx="1">
                  <c:v>0.50800000000000001</c:v>
                </c:pt>
                <c:pt idx="2">
                  <c:v>0.503</c:v>
                </c:pt>
                <c:pt idx="3">
                  <c:v>0.28799999999999998</c:v>
                </c:pt>
                <c:pt idx="4">
                  <c:v>0.19700000000000001</c:v>
                </c:pt>
                <c:pt idx="5">
                  <c:v>6.7000000000000004E-2</c:v>
                </c:pt>
                <c:pt idx="6">
                  <c:v>8.0000000000000002E-3</c:v>
                </c:pt>
                <c:pt idx="7">
                  <c:v>5.8000000000000003E-2</c:v>
                </c:pt>
                <c:pt idx="8">
                  <c:v>0.19700000000000001</c:v>
                </c:pt>
                <c:pt idx="9">
                  <c:v>0.25800000000000001</c:v>
                </c:pt>
                <c:pt idx="10">
                  <c:v>0.36299999999999999</c:v>
                </c:pt>
                <c:pt idx="11">
                  <c:v>0.35799999999999998</c:v>
                </c:pt>
                <c:pt idx="12">
                  <c:v>-0.94199999999999995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(Data)'!$I$65:$I$77</c:f>
            </c:numRef>
          </c:xVal>
          <c:yVal>
            <c:numRef>
              <c:f>'Nawdanga khal (Data)'!$J$65:$J$77</c:f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54560"/>
        <c:axId val="217956352"/>
      </c:scatterChart>
      <c:valAx>
        <c:axId val="21795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6352"/>
        <c:crosses val="autoZero"/>
        <c:crossBetween val="midCat"/>
      </c:valAx>
      <c:valAx>
        <c:axId val="2179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(Data)'!$B$79:$B$95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</c:numCache>
            </c:numRef>
          </c:xVal>
          <c:yVal>
            <c:numRef>
              <c:f>'Nawdanga khal (Data)'!$C$79:$C$95</c:f>
              <c:numCache>
                <c:formatCode>0.000</c:formatCode>
                <c:ptCount val="17"/>
                <c:pt idx="0">
                  <c:v>-0.66800000000000004</c:v>
                </c:pt>
                <c:pt idx="1">
                  <c:v>-0.60699999999999998</c:v>
                </c:pt>
                <c:pt idx="2">
                  <c:v>-0.307</c:v>
                </c:pt>
                <c:pt idx="3">
                  <c:v>-7.2999999999999995E-2</c:v>
                </c:pt>
                <c:pt idx="4">
                  <c:v>0.67800000000000005</c:v>
                </c:pt>
                <c:pt idx="5">
                  <c:v>0.68300000000000005</c:v>
                </c:pt>
                <c:pt idx="6">
                  <c:v>-4.2000000000000003E-2</c:v>
                </c:pt>
                <c:pt idx="7">
                  <c:v>-7.1999999999999995E-2</c:v>
                </c:pt>
                <c:pt idx="8">
                  <c:v>-9.7000000000000003E-2</c:v>
                </c:pt>
                <c:pt idx="9">
                  <c:v>-7.4999999999999997E-2</c:v>
                </c:pt>
                <c:pt idx="10">
                  <c:v>-2.1999999999999999E-2</c:v>
                </c:pt>
                <c:pt idx="11">
                  <c:v>0.67800000000000005</c:v>
                </c:pt>
                <c:pt idx="12">
                  <c:v>0.67300000000000004</c:v>
                </c:pt>
                <c:pt idx="13">
                  <c:v>-0.20699999999999999</c:v>
                </c:pt>
                <c:pt idx="14">
                  <c:v>-0.34699999999999998</c:v>
                </c:pt>
                <c:pt idx="15">
                  <c:v>-0.60699999999999998</c:v>
                </c:pt>
                <c:pt idx="16">
                  <c:v>-0.85199999999999998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(Data)'!$I$79:$I$95</c:f>
            </c:numRef>
          </c:xVal>
          <c:yVal>
            <c:numRef>
              <c:f>'Nawdanga khal (Data)'!$J$79:$J$95</c:f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8640"/>
        <c:axId val="218450176"/>
      </c:scatterChart>
      <c:valAx>
        <c:axId val="218448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50176"/>
        <c:crosses val="autoZero"/>
        <c:crossBetween val="midCat"/>
      </c:valAx>
      <c:valAx>
        <c:axId val="2184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48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(Data)'!$B$98:$B$110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(Data)'!$C$98:$C$110</c:f>
              <c:numCache>
                <c:formatCode>0.000</c:formatCode>
                <c:ptCount val="13"/>
                <c:pt idx="0">
                  <c:v>0.28299999999999997</c:v>
                </c:pt>
                <c:pt idx="1">
                  <c:v>0.28799999999999998</c:v>
                </c:pt>
                <c:pt idx="2">
                  <c:v>0.29199999999999998</c:v>
                </c:pt>
                <c:pt idx="3">
                  <c:v>0.21199999999999999</c:v>
                </c:pt>
                <c:pt idx="4">
                  <c:v>0.123</c:v>
                </c:pt>
                <c:pt idx="5">
                  <c:v>8.2000000000000003E-2</c:v>
                </c:pt>
                <c:pt idx="6">
                  <c:v>5.2999999999999999E-2</c:v>
                </c:pt>
                <c:pt idx="7">
                  <c:v>8.1000000000000003E-2</c:v>
                </c:pt>
                <c:pt idx="8">
                  <c:v>0.122</c:v>
                </c:pt>
                <c:pt idx="9">
                  <c:v>0.20499999999999999</c:v>
                </c:pt>
                <c:pt idx="10">
                  <c:v>0.32300000000000001</c:v>
                </c:pt>
                <c:pt idx="11">
                  <c:v>0.32800000000000001</c:v>
                </c:pt>
                <c:pt idx="12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(Data)'!$I$99:$I$110</c:f>
            </c:numRef>
          </c:xVal>
          <c:yVal>
            <c:numRef>
              <c:f>'Nawdanga khal (Data)'!$J$99:$J$110</c:f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5520"/>
        <c:axId val="218489600"/>
      </c:scatterChart>
      <c:valAx>
        <c:axId val="218475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89600"/>
        <c:crosses val="autoZero"/>
        <c:crossBetween val="midCat"/>
      </c:valAx>
      <c:valAx>
        <c:axId val="21848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7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'Nawdanga khal (Data)'!$C$113:$C$127</c:f>
              <c:numCache>
                <c:formatCode>0.000</c:formatCode>
                <c:ptCount val="15"/>
                <c:pt idx="0">
                  <c:v>-2.948</c:v>
                </c:pt>
                <c:pt idx="1">
                  <c:v>-2.8879999999999999</c:v>
                </c:pt>
                <c:pt idx="2">
                  <c:v>-2.9129999999999998</c:v>
                </c:pt>
                <c:pt idx="3">
                  <c:v>-3.0350000000000001</c:v>
                </c:pt>
                <c:pt idx="4">
                  <c:v>-3.0539999999999998</c:v>
                </c:pt>
                <c:pt idx="5">
                  <c:v>-3.105</c:v>
                </c:pt>
                <c:pt idx="6">
                  <c:v>-3.133</c:v>
                </c:pt>
                <c:pt idx="7">
                  <c:v>-3.1040000000000001</c:v>
                </c:pt>
                <c:pt idx="8">
                  <c:v>-3.0550000000000002</c:v>
                </c:pt>
                <c:pt idx="9">
                  <c:v>-3.0339999999999998</c:v>
                </c:pt>
                <c:pt idx="10">
                  <c:v>-2.9129999999999998</c:v>
                </c:pt>
                <c:pt idx="11">
                  <c:v>-2.883</c:v>
                </c:pt>
                <c:pt idx="12">
                  <c:v>-2.964</c:v>
                </c:pt>
                <c:pt idx="13">
                  <c:v>-3.0790000000000002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(Data)'!$I$113:$I$127</c:f>
            </c:numRef>
          </c:xVal>
          <c:yVal>
            <c:numRef>
              <c:f>'Nawdanga khal (Data)'!$J$113:$J$127</c:f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5424"/>
        <c:axId val="218536960"/>
      </c:scatterChart>
      <c:valAx>
        <c:axId val="21853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36960"/>
        <c:crosses val="autoZero"/>
        <c:crossBetween val="midCat"/>
      </c:valAx>
      <c:valAx>
        <c:axId val="21853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3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(Data)'!$B$131:$B$144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(Data)'!$C$131:$C$144</c:f>
              <c:numCache>
                <c:formatCode>0.000</c:formatCode>
                <c:ptCount val="14"/>
                <c:pt idx="0">
                  <c:v>0.16600000000000001</c:v>
                </c:pt>
                <c:pt idx="1">
                  <c:v>0.161</c:v>
                </c:pt>
                <c:pt idx="2">
                  <c:v>0.156</c:v>
                </c:pt>
                <c:pt idx="3">
                  <c:v>-0.11600000000000001</c:v>
                </c:pt>
                <c:pt idx="4">
                  <c:v>-0.189</c:v>
                </c:pt>
                <c:pt idx="5">
                  <c:v>-0.249</c:v>
                </c:pt>
                <c:pt idx="6">
                  <c:v>-0.184</c:v>
                </c:pt>
                <c:pt idx="7">
                  <c:v>-0.252</c:v>
                </c:pt>
                <c:pt idx="8">
                  <c:v>-0.186</c:v>
                </c:pt>
                <c:pt idx="9">
                  <c:v>-0.11899999999999999</c:v>
                </c:pt>
                <c:pt idx="10">
                  <c:v>0.17599999999999999</c:v>
                </c:pt>
                <c:pt idx="11">
                  <c:v>0.121</c:v>
                </c:pt>
                <c:pt idx="12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(Data)'!$I$131:$I$144</c:f>
            </c:numRef>
          </c:xVal>
          <c:yVal>
            <c:numRef>
              <c:f>'Nawdanga khal (Data)'!$J$131:$J$144</c:f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62560"/>
        <c:axId val="218564096"/>
      </c:scatterChart>
      <c:valAx>
        <c:axId val="21856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64096"/>
        <c:crosses val="autoZero"/>
        <c:crossBetween val="midCat"/>
      </c:valAx>
      <c:valAx>
        <c:axId val="2185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6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1.8640000000000001</c:v>
                </c:pt>
                <c:pt idx="1">
                  <c:v>1.847</c:v>
                </c:pt>
                <c:pt idx="2">
                  <c:v>1.8380000000000001</c:v>
                </c:pt>
                <c:pt idx="3">
                  <c:v>0.219</c:v>
                </c:pt>
                <c:pt idx="4">
                  <c:v>-1.2E-2</c:v>
                </c:pt>
                <c:pt idx="5">
                  <c:v>-0.20200000000000001</c:v>
                </c:pt>
                <c:pt idx="6">
                  <c:v>-0.251</c:v>
                </c:pt>
                <c:pt idx="7">
                  <c:v>-0.20300000000000001</c:v>
                </c:pt>
                <c:pt idx="8">
                  <c:v>-6.0999999999999999E-2</c:v>
                </c:pt>
                <c:pt idx="9">
                  <c:v>0.224</c:v>
                </c:pt>
                <c:pt idx="10">
                  <c:v>2.2490000000000001</c:v>
                </c:pt>
                <c:pt idx="11">
                  <c:v>2.2589999999999999</c:v>
                </c:pt>
                <c:pt idx="12">
                  <c:v>2.2639999999999998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3776"/>
        <c:axId val="178937856"/>
      </c:scatterChart>
      <c:valAx>
        <c:axId val="17892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7856"/>
        <c:crosses val="autoZero"/>
        <c:crossBetween val="midCat"/>
      </c:valAx>
      <c:valAx>
        <c:axId val="17893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(Data)'!$B$147:$B$160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</c:numCache>
            </c:numRef>
          </c:xVal>
          <c:yVal>
            <c:numRef>
              <c:f>'Nawdanga khal (Data)'!$C$147:$C$160</c:f>
              <c:numCache>
                <c:formatCode>0.000</c:formatCode>
                <c:ptCount val="14"/>
                <c:pt idx="0">
                  <c:v>0.156</c:v>
                </c:pt>
                <c:pt idx="1">
                  <c:v>0.161</c:v>
                </c:pt>
                <c:pt idx="2">
                  <c:v>0.16600000000000001</c:v>
                </c:pt>
                <c:pt idx="3">
                  <c:v>0.109</c:v>
                </c:pt>
                <c:pt idx="4">
                  <c:v>-4.9000000000000002E-2</c:v>
                </c:pt>
                <c:pt idx="5">
                  <c:v>-0.104</c:v>
                </c:pt>
                <c:pt idx="6">
                  <c:v>-0.13500000000000001</c:v>
                </c:pt>
                <c:pt idx="7">
                  <c:v>-0.106</c:v>
                </c:pt>
                <c:pt idx="8">
                  <c:v>-4.3999999999999997E-2</c:v>
                </c:pt>
                <c:pt idx="9">
                  <c:v>-9.5000000000000001E-2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(Data)'!$I$147:$I$160</c:f>
            </c:numRef>
          </c:xVal>
          <c:yVal>
            <c:numRef>
              <c:f>'Nawdanga khal (Data)'!$J$147:$J$160</c:f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9440"/>
        <c:axId val="218603520"/>
      </c:scatterChart>
      <c:valAx>
        <c:axId val="218589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03520"/>
        <c:crosses val="autoZero"/>
        <c:crossBetween val="midCat"/>
      </c:valAx>
      <c:valAx>
        <c:axId val="2186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89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(Data)'!$B$163:$B$177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 (Data)'!$C$163:$C$177</c:f>
              <c:numCache>
                <c:formatCode>0.000</c:formatCode>
                <c:ptCount val="15"/>
                <c:pt idx="0">
                  <c:v>-7.1999999999999995E-2</c:v>
                </c:pt>
                <c:pt idx="1">
                  <c:v>-6.7000000000000004E-2</c:v>
                </c:pt>
                <c:pt idx="2">
                  <c:v>-6.2E-2</c:v>
                </c:pt>
                <c:pt idx="3">
                  <c:v>0.72</c:v>
                </c:pt>
                <c:pt idx="4">
                  <c:v>0.72799999999999998</c:v>
                </c:pt>
                <c:pt idx="5">
                  <c:v>9.6000000000000002E-2</c:v>
                </c:pt>
                <c:pt idx="6">
                  <c:v>5.6000000000000001E-2</c:v>
                </c:pt>
                <c:pt idx="7">
                  <c:v>3.2000000000000001E-2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5.7000000000000002E-2</c:v>
                </c:pt>
                <c:pt idx="11">
                  <c:v>9.2999999999999999E-2</c:v>
                </c:pt>
                <c:pt idx="12">
                  <c:v>0.218</c:v>
                </c:pt>
                <c:pt idx="13">
                  <c:v>0.223</c:v>
                </c:pt>
                <c:pt idx="14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(Data)'!$I$163:$I$177</c:f>
            </c:numRef>
          </c:xVal>
          <c:yVal>
            <c:numRef>
              <c:f>'Nawdanga khal (Data)'!$J$163:$J$177</c:f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8864"/>
        <c:axId val="218630400"/>
      </c:scatterChart>
      <c:valAx>
        <c:axId val="218628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30400"/>
        <c:crosses val="autoZero"/>
        <c:crossBetween val="midCat"/>
      </c:valAx>
      <c:valAx>
        <c:axId val="2186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28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</c:numCache>
            </c:numRef>
          </c:xVal>
          <c:yVal>
            <c:numRef>
              <c:f>'Outfall khal'!$C$46:$C$63</c:f>
              <c:numCache>
                <c:formatCode>0.000</c:formatCode>
                <c:ptCount val="18"/>
                <c:pt idx="0">
                  <c:v>0.83899999999999997</c:v>
                </c:pt>
                <c:pt idx="1">
                  <c:v>0.84499999999999997</c:v>
                </c:pt>
                <c:pt idx="2">
                  <c:v>2.0350000000000001</c:v>
                </c:pt>
                <c:pt idx="3">
                  <c:v>2.024</c:v>
                </c:pt>
                <c:pt idx="4">
                  <c:v>0.38800000000000001</c:v>
                </c:pt>
                <c:pt idx="5">
                  <c:v>3.9E-2</c:v>
                </c:pt>
                <c:pt idx="6">
                  <c:v>-0.13600000000000001</c:v>
                </c:pt>
                <c:pt idx="7">
                  <c:v>-0.121</c:v>
                </c:pt>
                <c:pt idx="8">
                  <c:v>-0.161</c:v>
                </c:pt>
                <c:pt idx="9">
                  <c:v>2.8000000000000001E-2</c:v>
                </c:pt>
                <c:pt idx="10">
                  <c:v>0.374</c:v>
                </c:pt>
                <c:pt idx="11">
                  <c:v>2.4990000000000001</c:v>
                </c:pt>
                <c:pt idx="12">
                  <c:v>2.5089999999999999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khal'!$H$46:$H$63</c:f>
            </c:numRef>
          </c:xVal>
          <c:yVal>
            <c:numRef>
              <c:f>'Outfall khal'!$I$46:$I$63</c:f>
            </c:numRef>
          </c:yVal>
          <c:smooth val="0"/>
          <c:extLst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7296"/>
        <c:axId val="178968832"/>
      </c:scatterChart>
      <c:valAx>
        <c:axId val="17896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8832"/>
        <c:crosses val="autoZero"/>
        <c:crossBetween val="midCat"/>
      </c:valAx>
      <c:valAx>
        <c:axId val="1789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'Nawdanga khal'!$C$5:$C$26</c:f>
              <c:numCache>
                <c:formatCode>0.000</c:formatCode>
                <c:ptCount val="22"/>
                <c:pt idx="0">
                  <c:v>1.909</c:v>
                </c:pt>
                <c:pt idx="1">
                  <c:v>1.919</c:v>
                </c:pt>
                <c:pt idx="2">
                  <c:v>1.9390000000000001</c:v>
                </c:pt>
                <c:pt idx="3">
                  <c:v>0.48799999999999999</c:v>
                </c:pt>
                <c:pt idx="4">
                  <c:v>0.23899999999999999</c:v>
                </c:pt>
                <c:pt idx="5">
                  <c:v>7.9000000000000001E-2</c:v>
                </c:pt>
                <c:pt idx="6">
                  <c:v>1.9E-2</c:v>
                </c:pt>
                <c:pt idx="7">
                  <c:v>7.3999999999999996E-2</c:v>
                </c:pt>
                <c:pt idx="8">
                  <c:v>0.23200000000000001</c:v>
                </c:pt>
                <c:pt idx="9">
                  <c:v>0.44900000000000001</c:v>
                </c:pt>
                <c:pt idx="10">
                  <c:v>1.929</c:v>
                </c:pt>
                <c:pt idx="11">
                  <c:v>1.919</c:v>
                </c:pt>
                <c:pt idx="12">
                  <c:v>1.9039999999999999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8.5</c:v>
                </c:pt>
                <c:pt idx="4">
                  <c:v>10</c:v>
                </c:pt>
                <c:pt idx="5">
                  <c:v>11</c:v>
                </c:pt>
                <c:pt idx="6">
                  <c:v>13.231999999999999</c:v>
                </c:pt>
                <c:pt idx="7">
                  <c:v>15.731999999999999</c:v>
                </c:pt>
                <c:pt idx="8">
                  <c:v>18.231999999999999</c:v>
                </c:pt>
                <c:pt idx="9">
                  <c:v>20.332000000000001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'Nawdanga khal'!$J$5:$J$26</c:f>
              <c:numCache>
                <c:formatCode>0.000</c:formatCode>
                <c:ptCount val="22"/>
                <c:pt idx="1">
                  <c:v>1.909</c:v>
                </c:pt>
                <c:pt idx="2">
                  <c:v>1.919</c:v>
                </c:pt>
                <c:pt idx="3">
                  <c:v>1.9390000000000001</c:v>
                </c:pt>
                <c:pt idx="4">
                  <c:v>1.9390000000000001</c:v>
                </c:pt>
                <c:pt idx="5">
                  <c:v>0.48799999999999999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0.4</c:v>
                </c:pt>
                <c:pt idx="10">
                  <c:v>0.44900000000000001</c:v>
                </c:pt>
                <c:pt idx="11">
                  <c:v>1.929</c:v>
                </c:pt>
                <c:pt idx="12">
                  <c:v>1.919</c:v>
                </c:pt>
                <c:pt idx="13">
                  <c:v>1.9039999999999999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56896"/>
        <c:axId val="183458432"/>
      </c:scatterChart>
      <c:valAx>
        <c:axId val="183456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58432"/>
        <c:crosses val="autoZero"/>
        <c:crossBetween val="midCat"/>
      </c:valAx>
      <c:valAx>
        <c:axId val="18345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5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khal'!$C$36:$C$57</c:f>
              <c:numCache>
                <c:formatCode>0.000</c:formatCode>
                <c:ptCount val="22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8.5000000000000006E-2</c:v>
                </c:pt>
                <c:pt idx="4">
                  <c:v>1.9E-2</c:v>
                </c:pt>
                <c:pt idx="5">
                  <c:v>-2.5999999999999999E-2</c:v>
                </c:pt>
                <c:pt idx="6">
                  <c:v>-5.5E-2</c:v>
                </c:pt>
                <c:pt idx="7">
                  <c:v>-2.7E-2</c:v>
                </c:pt>
                <c:pt idx="8">
                  <c:v>1.4999999999999999E-2</c:v>
                </c:pt>
                <c:pt idx="9">
                  <c:v>0.09</c:v>
                </c:pt>
                <c:pt idx="10">
                  <c:v>0.69499999999999995</c:v>
                </c:pt>
                <c:pt idx="11">
                  <c:v>0.7</c:v>
                </c:pt>
                <c:pt idx="12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9.5425000000000004</c:v>
                </c:pt>
                <c:pt idx="4">
                  <c:v>12.0425</c:v>
                </c:pt>
                <c:pt idx="5">
                  <c:v>14.5425</c:v>
                </c:pt>
                <c:pt idx="6">
                  <c:v>17.092500000000001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'Nawdanga khal'!$J$37:$J$58</c:f>
              <c:numCache>
                <c:formatCode>0.000</c:formatCode>
                <c:ptCount val="22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0.7</c:v>
                </c:pt>
                <c:pt idx="7">
                  <c:v>0.7</c:v>
                </c:pt>
                <c:pt idx="8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9680"/>
        <c:axId val="183489664"/>
      </c:scatterChart>
      <c:valAx>
        <c:axId val="183479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9664"/>
        <c:crosses val="autoZero"/>
        <c:crossBetween val="midCat"/>
      </c:valAx>
      <c:valAx>
        <c:axId val="1834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9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khal'!$C$67:$C$88</c:f>
              <c:numCache>
                <c:formatCode>0.000</c:formatCode>
                <c:ptCount val="22"/>
                <c:pt idx="0">
                  <c:v>0.35499999999999998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0.19900000000000001</c:v>
                </c:pt>
                <c:pt idx="4">
                  <c:v>8.5000000000000006E-2</c:v>
                </c:pt>
                <c:pt idx="5">
                  <c:v>2.4E-2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7.9000000000000001E-2</c:v>
                </c:pt>
                <c:pt idx="9">
                  <c:v>0.20499999999999999</c:v>
                </c:pt>
                <c:pt idx="10">
                  <c:v>0.38</c:v>
                </c:pt>
                <c:pt idx="11">
                  <c:v>0.38500000000000001</c:v>
                </c:pt>
                <c:pt idx="12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9.5474999999999994</c:v>
                </c:pt>
                <c:pt idx="10">
                  <c:v>12.047499999999999</c:v>
                </c:pt>
                <c:pt idx="11">
                  <c:v>14.547499999999999</c:v>
                </c:pt>
                <c:pt idx="12">
                  <c:v>16.625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khal'!$J$67:$J$88</c:f>
              <c:numCache>
                <c:formatCode>0.00</c:formatCode>
                <c:ptCount val="22"/>
                <c:pt idx="6" formatCode="0.000">
                  <c:v>0.35499999999999998</c:v>
                </c:pt>
                <c:pt idx="7" formatCode="0.000">
                  <c:v>0.36</c:v>
                </c:pt>
                <c:pt idx="8" formatCode="0.000">
                  <c:v>0.36499999999999999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0.38500000000000001</c:v>
                </c:pt>
                <c:pt idx="13" formatCode="0.000">
                  <c:v>0.38500000000000001</c:v>
                </c:pt>
                <c:pt idx="14" formatCode="0.00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3408"/>
        <c:axId val="183634944"/>
      </c:scatterChart>
      <c:valAx>
        <c:axId val="183633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4944"/>
        <c:crosses val="autoZero"/>
        <c:crossBetween val="midCat"/>
      </c:valAx>
      <c:valAx>
        <c:axId val="1836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3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khal'!$C$94:$C$115</c:f>
              <c:numCache>
                <c:formatCode>0.000</c:formatCode>
                <c:ptCount val="22"/>
                <c:pt idx="0">
                  <c:v>0.45</c:v>
                </c:pt>
                <c:pt idx="1">
                  <c:v>0.45500000000000002</c:v>
                </c:pt>
                <c:pt idx="2">
                  <c:v>0.45900000000000002</c:v>
                </c:pt>
                <c:pt idx="3">
                  <c:v>0.31</c:v>
                </c:pt>
                <c:pt idx="4">
                  <c:v>0.22</c:v>
                </c:pt>
                <c:pt idx="5">
                  <c:v>0.14499999999999999</c:v>
                </c:pt>
                <c:pt idx="6">
                  <c:v>0.11</c:v>
                </c:pt>
                <c:pt idx="7">
                  <c:v>0.14599999999999999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0.505</c:v>
                </c:pt>
                <c:pt idx="11">
                  <c:v>0.51</c:v>
                </c:pt>
                <c:pt idx="12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9.6885000000000012</c:v>
                </c:pt>
                <c:pt idx="10">
                  <c:v>12.188500000000001</c:v>
                </c:pt>
                <c:pt idx="11">
                  <c:v>14.688500000000001</c:v>
                </c:pt>
                <c:pt idx="12">
                  <c:v>16.953500000000002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khal'!$J$94:$J$115</c:f>
              <c:numCache>
                <c:formatCode>0.00</c:formatCode>
                <c:ptCount val="22"/>
                <c:pt idx="6" formatCode="0.000">
                  <c:v>0.45</c:v>
                </c:pt>
                <c:pt idx="7" formatCode="0.000">
                  <c:v>0.45500000000000002</c:v>
                </c:pt>
                <c:pt idx="8" formatCode="0.000">
                  <c:v>0.45900000000000002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0.51</c:v>
                </c:pt>
                <c:pt idx="13" formatCode="0.000">
                  <c:v>0.51</c:v>
                </c:pt>
                <c:pt idx="14" formatCode="0.000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4640"/>
        <c:axId val="183666176"/>
      </c:scatterChart>
      <c:valAx>
        <c:axId val="18366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6176"/>
        <c:crosses val="autoZero"/>
        <c:crossBetween val="midCat"/>
      </c:valAx>
      <c:valAx>
        <c:axId val="1836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khal'!$C$121:$C$142</c:f>
              <c:numCache>
                <c:formatCode>0.000</c:formatCode>
                <c:ptCount val="22"/>
                <c:pt idx="0">
                  <c:v>0.51300000000000001</c:v>
                </c:pt>
                <c:pt idx="1">
                  <c:v>0.50800000000000001</c:v>
                </c:pt>
                <c:pt idx="2">
                  <c:v>0.503</c:v>
                </c:pt>
                <c:pt idx="3">
                  <c:v>0.28799999999999998</c:v>
                </c:pt>
                <c:pt idx="4">
                  <c:v>0.19700000000000001</c:v>
                </c:pt>
                <c:pt idx="5">
                  <c:v>6.7000000000000004E-2</c:v>
                </c:pt>
                <c:pt idx="6">
                  <c:v>8.0000000000000002E-3</c:v>
                </c:pt>
                <c:pt idx="7">
                  <c:v>5.8000000000000003E-2</c:v>
                </c:pt>
                <c:pt idx="8">
                  <c:v>0.19700000000000001</c:v>
                </c:pt>
                <c:pt idx="9">
                  <c:v>0.25800000000000001</c:v>
                </c:pt>
                <c:pt idx="10">
                  <c:v>0.36299999999999999</c:v>
                </c:pt>
                <c:pt idx="11">
                  <c:v>0.35799999999999998</c:v>
                </c:pt>
                <c:pt idx="12">
                  <c:v>-0.94199999999999995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khal'!$I$122:$I$143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10.2545</c:v>
                </c:pt>
                <c:pt idx="3">
                  <c:v>12.7545</c:v>
                </c:pt>
                <c:pt idx="4">
                  <c:v>15.2545</c:v>
                </c:pt>
                <c:pt idx="5">
                  <c:v>17.291499999999999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'Nawdanga khal'!$J$122:$J$143</c:f>
              <c:numCache>
                <c:formatCode>0.000</c:formatCode>
                <c:ptCount val="22"/>
                <c:pt idx="0">
                  <c:v>0.50800000000000001</c:v>
                </c:pt>
                <c:pt idx="1">
                  <c:v>0.503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0.35799999999999998</c:v>
                </c:pt>
                <c:pt idx="6">
                  <c:v>0.35799999999999998</c:v>
                </c:pt>
                <c:pt idx="7">
                  <c:v>-0.94199999999999995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81280"/>
        <c:axId val="215695360"/>
      </c:scatterChart>
      <c:valAx>
        <c:axId val="215681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95360"/>
        <c:crosses val="autoZero"/>
        <c:crossBetween val="midCat"/>
      </c:valAx>
      <c:valAx>
        <c:axId val="21569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81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7</xdr:row>
      <xdr:rowOff>76200</xdr:rowOff>
    </xdr:from>
    <xdr:to>
      <xdr:col>27</xdr:col>
      <xdr:colOff>127001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601979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46</xdr:row>
      <xdr:rowOff>1</xdr:rowOff>
    </xdr:from>
    <xdr:to>
      <xdr:col>20</xdr:col>
      <xdr:colOff>7619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22</xdr:row>
      <xdr:rowOff>0</xdr:rowOff>
    </xdr:from>
    <xdr:to>
      <xdr:col>8</xdr:col>
      <xdr:colOff>161926</xdr:colOff>
      <xdr:row>29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22</xdr:row>
      <xdr:rowOff>27046</xdr:rowOff>
    </xdr:from>
    <xdr:to>
      <xdr:col>4</xdr:col>
      <xdr:colOff>543984</xdr:colOff>
      <xdr:row>29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27045</xdr:rowOff>
    </xdr:from>
    <xdr:to>
      <xdr:col>2</xdr:col>
      <xdr:colOff>349958</xdr:colOff>
      <xdr:row>29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18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33</xdr:row>
      <xdr:rowOff>38817</xdr:rowOff>
    </xdr:from>
    <xdr:to>
      <xdr:col>19</xdr:col>
      <xdr:colOff>163973</xdr:colOff>
      <xdr:row>45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5203</xdr:colOff>
      <xdr:row>48</xdr:row>
      <xdr:rowOff>31197</xdr:rowOff>
    </xdr:from>
    <xdr:to>
      <xdr:col>19</xdr:col>
      <xdr:colOff>186833</xdr:colOff>
      <xdr:row>59</xdr:row>
      <xdr:rowOff>152759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64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217053</xdr:colOff>
      <xdr:row>111</xdr:row>
      <xdr:rowOff>137662</xdr:rowOff>
    </xdr:from>
    <xdr:to>
      <xdr:col>19</xdr:col>
      <xdr:colOff>154987</xdr:colOff>
      <xdr:row>125</xdr:row>
      <xdr:rowOff>71887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131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160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163</xdr:row>
      <xdr:rowOff>38817</xdr:rowOff>
    </xdr:from>
    <xdr:to>
      <xdr:col>19</xdr:col>
      <xdr:colOff>163973</xdr:colOff>
      <xdr:row>177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54"/>
  <sheetViews>
    <sheetView view="pageBreakPreview" topLeftCell="A24" zoomScale="106" zoomScaleNormal="100" zoomScaleSheetLayoutView="106" workbookViewId="0">
      <selection activeCell="R34" sqref="R34:AB37"/>
    </sheetView>
  </sheetViews>
  <sheetFormatPr defaultRowHeight="13.2" x14ac:dyDescent="0.25"/>
  <cols>
    <col min="1" max="1" width="7.88671875" style="106" customWidth="1"/>
    <col min="2" max="12" width="4.6640625" style="105" customWidth="1"/>
    <col min="13" max="15" width="4.6640625" style="106" customWidth="1"/>
    <col min="16" max="16" width="3.6640625" style="106" customWidth="1"/>
    <col min="17" max="17" width="4.109375" style="106" customWidth="1"/>
    <col min="18" max="18" width="7.6640625" style="106" customWidth="1"/>
    <col min="19" max="19" width="3.6640625" style="106" customWidth="1"/>
    <col min="20" max="20" width="4.109375" style="106" customWidth="1"/>
    <col min="21" max="21" width="3.88671875" style="106" customWidth="1"/>
    <col min="22" max="22" width="6.5546875" style="106" customWidth="1"/>
    <col min="23" max="23" width="4.5546875" style="106" customWidth="1"/>
    <col min="24" max="24" width="4.44140625" style="106" customWidth="1"/>
    <col min="25" max="25" width="4.6640625" style="106" customWidth="1"/>
    <col min="26" max="26" width="6.6640625" style="106" customWidth="1"/>
    <col min="27" max="27" width="4.33203125" style="106" customWidth="1"/>
    <col min="28" max="28" width="4.44140625" style="106" customWidth="1"/>
    <col min="29" max="45" width="4.6640625" style="106" customWidth="1"/>
    <col min="46" max="255" width="9.109375" style="106"/>
    <col min="256" max="256" width="7.88671875" style="106" customWidth="1"/>
    <col min="257" max="283" width="4.6640625" style="106" customWidth="1"/>
    <col min="284" max="284" width="8.88671875" style="106" customWidth="1"/>
    <col min="285" max="301" width="4.6640625" style="106" customWidth="1"/>
    <col min="302" max="511" width="9.109375" style="106"/>
    <col min="512" max="512" width="7.88671875" style="106" customWidth="1"/>
    <col min="513" max="539" width="4.6640625" style="106" customWidth="1"/>
    <col min="540" max="540" width="8.88671875" style="106" customWidth="1"/>
    <col min="541" max="557" width="4.6640625" style="106" customWidth="1"/>
    <col min="558" max="767" width="9.109375" style="106"/>
    <col min="768" max="768" width="7.88671875" style="106" customWidth="1"/>
    <col min="769" max="795" width="4.6640625" style="106" customWidth="1"/>
    <col min="796" max="796" width="8.88671875" style="106" customWidth="1"/>
    <col min="797" max="813" width="4.6640625" style="106" customWidth="1"/>
    <col min="814" max="1023" width="9.109375" style="106"/>
    <col min="1024" max="1024" width="7.88671875" style="106" customWidth="1"/>
    <col min="1025" max="1051" width="4.6640625" style="106" customWidth="1"/>
    <col min="1052" max="1052" width="8.88671875" style="106" customWidth="1"/>
    <col min="1053" max="1069" width="4.6640625" style="106" customWidth="1"/>
    <col min="1070" max="1279" width="9.109375" style="106"/>
    <col min="1280" max="1280" width="7.88671875" style="106" customWidth="1"/>
    <col min="1281" max="1307" width="4.6640625" style="106" customWidth="1"/>
    <col min="1308" max="1308" width="8.88671875" style="106" customWidth="1"/>
    <col min="1309" max="1325" width="4.6640625" style="106" customWidth="1"/>
    <col min="1326" max="1535" width="9.109375" style="106"/>
    <col min="1536" max="1536" width="7.88671875" style="106" customWidth="1"/>
    <col min="1537" max="1563" width="4.6640625" style="106" customWidth="1"/>
    <col min="1564" max="1564" width="8.88671875" style="106" customWidth="1"/>
    <col min="1565" max="1581" width="4.6640625" style="106" customWidth="1"/>
    <col min="1582" max="1791" width="9.109375" style="106"/>
    <col min="1792" max="1792" width="7.88671875" style="106" customWidth="1"/>
    <col min="1793" max="1819" width="4.6640625" style="106" customWidth="1"/>
    <col min="1820" max="1820" width="8.88671875" style="106" customWidth="1"/>
    <col min="1821" max="1837" width="4.6640625" style="106" customWidth="1"/>
    <col min="1838" max="2047" width="9.109375" style="106"/>
    <col min="2048" max="2048" width="7.88671875" style="106" customWidth="1"/>
    <col min="2049" max="2075" width="4.6640625" style="106" customWidth="1"/>
    <col min="2076" max="2076" width="8.88671875" style="106" customWidth="1"/>
    <col min="2077" max="2093" width="4.6640625" style="106" customWidth="1"/>
    <col min="2094" max="2303" width="9.109375" style="106"/>
    <col min="2304" max="2304" width="7.88671875" style="106" customWidth="1"/>
    <col min="2305" max="2331" width="4.6640625" style="106" customWidth="1"/>
    <col min="2332" max="2332" width="8.88671875" style="106" customWidth="1"/>
    <col min="2333" max="2349" width="4.6640625" style="106" customWidth="1"/>
    <col min="2350" max="2559" width="9.109375" style="106"/>
    <col min="2560" max="2560" width="7.88671875" style="106" customWidth="1"/>
    <col min="2561" max="2587" width="4.6640625" style="106" customWidth="1"/>
    <col min="2588" max="2588" width="8.88671875" style="106" customWidth="1"/>
    <col min="2589" max="2605" width="4.6640625" style="106" customWidth="1"/>
    <col min="2606" max="2815" width="9.109375" style="106"/>
    <col min="2816" max="2816" width="7.88671875" style="106" customWidth="1"/>
    <col min="2817" max="2843" width="4.6640625" style="106" customWidth="1"/>
    <col min="2844" max="2844" width="8.88671875" style="106" customWidth="1"/>
    <col min="2845" max="2861" width="4.6640625" style="106" customWidth="1"/>
    <col min="2862" max="3071" width="9.109375" style="106"/>
    <col min="3072" max="3072" width="7.88671875" style="106" customWidth="1"/>
    <col min="3073" max="3099" width="4.6640625" style="106" customWidth="1"/>
    <col min="3100" max="3100" width="8.88671875" style="106" customWidth="1"/>
    <col min="3101" max="3117" width="4.6640625" style="106" customWidth="1"/>
    <col min="3118" max="3327" width="9.109375" style="106"/>
    <col min="3328" max="3328" width="7.88671875" style="106" customWidth="1"/>
    <col min="3329" max="3355" width="4.6640625" style="106" customWidth="1"/>
    <col min="3356" max="3356" width="8.88671875" style="106" customWidth="1"/>
    <col min="3357" max="3373" width="4.6640625" style="106" customWidth="1"/>
    <col min="3374" max="3583" width="9.109375" style="106"/>
    <col min="3584" max="3584" width="7.88671875" style="106" customWidth="1"/>
    <col min="3585" max="3611" width="4.6640625" style="106" customWidth="1"/>
    <col min="3612" max="3612" width="8.88671875" style="106" customWidth="1"/>
    <col min="3613" max="3629" width="4.6640625" style="106" customWidth="1"/>
    <col min="3630" max="3839" width="9.109375" style="106"/>
    <col min="3840" max="3840" width="7.88671875" style="106" customWidth="1"/>
    <col min="3841" max="3867" width="4.6640625" style="106" customWidth="1"/>
    <col min="3868" max="3868" width="8.88671875" style="106" customWidth="1"/>
    <col min="3869" max="3885" width="4.6640625" style="106" customWidth="1"/>
    <col min="3886" max="4095" width="9.109375" style="106"/>
    <col min="4096" max="4096" width="7.88671875" style="106" customWidth="1"/>
    <col min="4097" max="4123" width="4.6640625" style="106" customWidth="1"/>
    <col min="4124" max="4124" width="8.88671875" style="106" customWidth="1"/>
    <col min="4125" max="4141" width="4.6640625" style="106" customWidth="1"/>
    <col min="4142" max="4351" width="9.109375" style="106"/>
    <col min="4352" max="4352" width="7.88671875" style="106" customWidth="1"/>
    <col min="4353" max="4379" width="4.6640625" style="106" customWidth="1"/>
    <col min="4380" max="4380" width="8.88671875" style="106" customWidth="1"/>
    <col min="4381" max="4397" width="4.6640625" style="106" customWidth="1"/>
    <col min="4398" max="4607" width="9.109375" style="106"/>
    <col min="4608" max="4608" width="7.88671875" style="106" customWidth="1"/>
    <col min="4609" max="4635" width="4.6640625" style="106" customWidth="1"/>
    <col min="4636" max="4636" width="8.88671875" style="106" customWidth="1"/>
    <col min="4637" max="4653" width="4.6640625" style="106" customWidth="1"/>
    <col min="4654" max="4863" width="9.109375" style="106"/>
    <col min="4864" max="4864" width="7.88671875" style="106" customWidth="1"/>
    <col min="4865" max="4891" width="4.6640625" style="106" customWidth="1"/>
    <col min="4892" max="4892" width="8.88671875" style="106" customWidth="1"/>
    <col min="4893" max="4909" width="4.6640625" style="106" customWidth="1"/>
    <col min="4910" max="5119" width="9.109375" style="106"/>
    <col min="5120" max="5120" width="7.88671875" style="106" customWidth="1"/>
    <col min="5121" max="5147" width="4.6640625" style="106" customWidth="1"/>
    <col min="5148" max="5148" width="8.88671875" style="106" customWidth="1"/>
    <col min="5149" max="5165" width="4.6640625" style="106" customWidth="1"/>
    <col min="5166" max="5375" width="9.109375" style="106"/>
    <col min="5376" max="5376" width="7.88671875" style="106" customWidth="1"/>
    <col min="5377" max="5403" width="4.6640625" style="106" customWidth="1"/>
    <col min="5404" max="5404" width="8.88671875" style="106" customWidth="1"/>
    <col min="5405" max="5421" width="4.6640625" style="106" customWidth="1"/>
    <col min="5422" max="5631" width="9.109375" style="106"/>
    <col min="5632" max="5632" width="7.88671875" style="106" customWidth="1"/>
    <col min="5633" max="5659" width="4.6640625" style="106" customWidth="1"/>
    <col min="5660" max="5660" width="8.88671875" style="106" customWidth="1"/>
    <col min="5661" max="5677" width="4.6640625" style="106" customWidth="1"/>
    <col min="5678" max="5887" width="9.109375" style="106"/>
    <col min="5888" max="5888" width="7.88671875" style="106" customWidth="1"/>
    <col min="5889" max="5915" width="4.6640625" style="106" customWidth="1"/>
    <col min="5916" max="5916" width="8.88671875" style="106" customWidth="1"/>
    <col min="5917" max="5933" width="4.6640625" style="106" customWidth="1"/>
    <col min="5934" max="6143" width="9.109375" style="106"/>
    <col min="6144" max="6144" width="7.88671875" style="106" customWidth="1"/>
    <col min="6145" max="6171" width="4.6640625" style="106" customWidth="1"/>
    <col min="6172" max="6172" width="8.88671875" style="106" customWidth="1"/>
    <col min="6173" max="6189" width="4.6640625" style="106" customWidth="1"/>
    <col min="6190" max="6399" width="9.109375" style="106"/>
    <col min="6400" max="6400" width="7.88671875" style="106" customWidth="1"/>
    <col min="6401" max="6427" width="4.6640625" style="106" customWidth="1"/>
    <col min="6428" max="6428" width="8.88671875" style="106" customWidth="1"/>
    <col min="6429" max="6445" width="4.6640625" style="106" customWidth="1"/>
    <col min="6446" max="6655" width="9.109375" style="106"/>
    <col min="6656" max="6656" width="7.88671875" style="106" customWidth="1"/>
    <col min="6657" max="6683" width="4.6640625" style="106" customWidth="1"/>
    <col min="6684" max="6684" width="8.88671875" style="106" customWidth="1"/>
    <col min="6685" max="6701" width="4.6640625" style="106" customWidth="1"/>
    <col min="6702" max="6911" width="9.109375" style="106"/>
    <col min="6912" max="6912" width="7.88671875" style="106" customWidth="1"/>
    <col min="6913" max="6939" width="4.6640625" style="106" customWidth="1"/>
    <col min="6940" max="6940" width="8.88671875" style="106" customWidth="1"/>
    <col min="6941" max="6957" width="4.6640625" style="106" customWidth="1"/>
    <col min="6958" max="7167" width="9.109375" style="106"/>
    <col min="7168" max="7168" width="7.88671875" style="106" customWidth="1"/>
    <col min="7169" max="7195" width="4.6640625" style="106" customWidth="1"/>
    <col min="7196" max="7196" width="8.88671875" style="106" customWidth="1"/>
    <col min="7197" max="7213" width="4.6640625" style="106" customWidth="1"/>
    <col min="7214" max="7423" width="9.109375" style="106"/>
    <col min="7424" max="7424" width="7.88671875" style="106" customWidth="1"/>
    <col min="7425" max="7451" width="4.6640625" style="106" customWidth="1"/>
    <col min="7452" max="7452" width="8.88671875" style="106" customWidth="1"/>
    <col min="7453" max="7469" width="4.6640625" style="106" customWidth="1"/>
    <col min="7470" max="7679" width="9.109375" style="106"/>
    <col min="7680" max="7680" width="7.88671875" style="106" customWidth="1"/>
    <col min="7681" max="7707" width="4.6640625" style="106" customWidth="1"/>
    <col min="7708" max="7708" width="8.88671875" style="106" customWidth="1"/>
    <col min="7709" max="7725" width="4.6640625" style="106" customWidth="1"/>
    <col min="7726" max="7935" width="9.109375" style="106"/>
    <col min="7936" max="7936" width="7.88671875" style="106" customWidth="1"/>
    <col min="7937" max="7963" width="4.6640625" style="106" customWidth="1"/>
    <col min="7964" max="7964" width="8.88671875" style="106" customWidth="1"/>
    <col min="7965" max="7981" width="4.6640625" style="106" customWidth="1"/>
    <col min="7982" max="8191" width="9.109375" style="106"/>
    <col min="8192" max="8192" width="7.88671875" style="106" customWidth="1"/>
    <col min="8193" max="8219" width="4.6640625" style="106" customWidth="1"/>
    <col min="8220" max="8220" width="8.88671875" style="106" customWidth="1"/>
    <col min="8221" max="8237" width="4.6640625" style="106" customWidth="1"/>
    <col min="8238" max="8447" width="9.109375" style="106"/>
    <col min="8448" max="8448" width="7.88671875" style="106" customWidth="1"/>
    <col min="8449" max="8475" width="4.6640625" style="106" customWidth="1"/>
    <col min="8476" max="8476" width="8.88671875" style="106" customWidth="1"/>
    <col min="8477" max="8493" width="4.6640625" style="106" customWidth="1"/>
    <col min="8494" max="8703" width="9.109375" style="106"/>
    <col min="8704" max="8704" width="7.88671875" style="106" customWidth="1"/>
    <col min="8705" max="8731" width="4.6640625" style="106" customWidth="1"/>
    <col min="8732" max="8732" width="8.88671875" style="106" customWidth="1"/>
    <col min="8733" max="8749" width="4.6640625" style="106" customWidth="1"/>
    <col min="8750" max="8959" width="9.109375" style="106"/>
    <col min="8960" max="8960" width="7.88671875" style="106" customWidth="1"/>
    <col min="8961" max="8987" width="4.6640625" style="106" customWidth="1"/>
    <col min="8988" max="8988" width="8.88671875" style="106" customWidth="1"/>
    <col min="8989" max="9005" width="4.6640625" style="106" customWidth="1"/>
    <col min="9006" max="9215" width="9.109375" style="106"/>
    <col min="9216" max="9216" width="7.88671875" style="106" customWidth="1"/>
    <col min="9217" max="9243" width="4.6640625" style="106" customWidth="1"/>
    <col min="9244" max="9244" width="8.88671875" style="106" customWidth="1"/>
    <col min="9245" max="9261" width="4.6640625" style="106" customWidth="1"/>
    <col min="9262" max="9471" width="9.109375" style="106"/>
    <col min="9472" max="9472" width="7.88671875" style="106" customWidth="1"/>
    <col min="9473" max="9499" width="4.6640625" style="106" customWidth="1"/>
    <col min="9500" max="9500" width="8.88671875" style="106" customWidth="1"/>
    <col min="9501" max="9517" width="4.6640625" style="106" customWidth="1"/>
    <col min="9518" max="9727" width="9.109375" style="106"/>
    <col min="9728" max="9728" width="7.88671875" style="106" customWidth="1"/>
    <col min="9729" max="9755" width="4.6640625" style="106" customWidth="1"/>
    <col min="9756" max="9756" width="8.88671875" style="106" customWidth="1"/>
    <col min="9757" max="9773" width="4.6640625" style="106" customWidth="1"/>
    <col min="9774" max="9983" width="9.109375" style="106"/>
    <col min="9984" max="9984" width="7.88671875" style="106" customWidth="1"/>
    <col min="9985" max="10011" width="4.6640625" style="106" customWidth="1"/>
    <col min="10012" max="10012" width="8.88671875" style="106" customWidth="1"/>
    <col min="10013" max="10029" width="4.6640625" style="106" customWidth="1"/>
    <col min="10030" max="10239" width="9.109375" style="106"/>
    <col min="10240" max="10240" width="7.88671875" style="106" customWidth="1"/>
    <col min="10241" max="10267" width="4.6640625" style="106" customWidth="1"/>
    <col min="10268" max="10268" width="8.88671875" style="106" customWidth="1"/>
    <col min="10269" max="10285" width="4.6640625" style="106" customWidth="1"/>
    <col min="10286" max="10495" width="9.109375" style="106"/>
    <col min="10496" max="10496" width="7.88671875" style="106" customWidth="1"/>
    <col min="10497" max="10523" width="4.6640625" style="106" customWidth="1"/>
    <col min="10524" max="10524" width="8.88671875" style="106" customWidth="1"/>
    <col min="10525" max="10541" width="4.6640625" style="106" customWidth="1"/>
    <col min="10542" max="10751" width="9.109375" style="106"/>
    <col min="10752" max="10752" width="7.88671875" style="106" customWidth="1"/>
    <col min="10753" max="10779" width="4.6640625" style="106" customWidth="1"/>
    <col min="10780" max="10780" width="8.88671875" style="106" customWidth="1"/>
    <col min="10781" max="10797" width="4.6640625" style="106" customWidth="1"/>
    <col min="10798" max="11007" width="9.109375" style="106"/>
    <col min="11008" max="11008" width="7.88671875" style="106" customWidth="1"/>
    <col min="11009" max="11035" width="4.6640625" style="106" customWidth="1"/>
    <col min="11036" max="11036" width="8.88671875" style="106" customWidth="1"/>
    <col min="11037" max="11053" width="4.6640625" style="106" customWidth="1"/>
    <col min="11054" max="11263" width="9.109375" style="106"/>
    <col min="11264" max="11264" width="7.88671875" style="106" customWidth="1"/>
    <col min="11265" max="11291" width="4.6640625" style="106" customWidth="1"/>
    <col min="11292" max="11292" width="8.88671875" style="106" customWidth="1"/>
    <col min="11293" max="11309" width="4.6640625" style="106" customWidth="1"/>
    <col min="11310" max="11519" width="9.109375" style="106"/>
    <col min="11520" max="11520" width="7.88671875" style="106" customWidth="1"/>
    <col min="11521" max="11547" width="4.6640625" style="106" customWidth="1"/>
    <col min="11548" max="11548" width="8.88671875" style="106" customWidth="1"/>
    <col min="11549" max="11565" width="4.6640625" style="106" customWidth="1"/>
    <col min="11566" max="11775" width="9.109375" style="106"/>
    <col min="11776" max="11776" width="7.88671875" style="106" customWidth="1"/>
    <col min="11777" max="11803" width="4.6640625" style="106" customWidth="1"/>
    <col min="11804" max="11804" width="8.88671875" style="106" customWidth="1"/>
    <col min="11805" max="11821" width="4.6640625" style="106" customWidth="1"/>
    <col min="11822" max="12031" width="9.109375" style="106"/>
    <col min="12032" max="12032" width="7.88671875" style="106" customWidth="1"/>
    <col min="12033" max="12059" width="4.6640625" style="106" customWidth="1"/>
    <col min="12060" max="12060" width="8.88671875" style="106" customWidth="1"/>
    <col min="12061" max="12077" width="4.6640625" style="106" customWidth="1"/>
    <col min="12078" max="12287" width="9.109375" style="106"/>
    <col min="12288" max="12288" width="7.88671875" style="106" customWidth="1"/>
    <col min="12289" max="12315" width="4.6640625" style="106" customWidth="1"/>
    <col min="12316" max="12316" width="8.88671875" style="106" customWidth="1"/>
    <col min="12317" max="12333" width="4.6640625" style="106" customWidth="1"/>
    <col min="12334" max="12543" width="9.109375" style="106"/>
    <col min="12544" max="12544" width="7.88671875" style="106" customWidth="1"/>
    <col min="12545" max="12571" width="4.6640625" style="106" customWidth="1"/>
    <col min="12572" max="12572" width="8.88671875" style="106" customWidth="1"/>
    <col min="12573" max="12589" width="4.6640625" style="106" customWidth="1"/>
    <col min="12590" max="12799" width="9.109375" style="106"/>
    <col min="12800" max="12800" width="7.88671875" style="106" customWidth="1"/>
    <col min="12801" max="12827" width="4.6640625" style="106" customWidth="1"/>
    <col min="12828" max="12828" width="8.88671875" style="106" customWidth="1"/>
    <col min="12829" max="12845" width="4.6640625" style="106" customWidth="1"/>
    <col min="12846" max="13055" width="9.109375" style="106"/>
    <col min="13056" max="13056" width="7.88671875" style="106" customWidth="1"/>
    <col min="13057" max="13083" width="4.6640625" style="106" customWidth="1"/>
    <col min="13084" max="13084" width="8.88671875" style="106" customWidth="1"/>
    <col min="13085" max="13101" width="4.6640625" style="106" customWidth="1"/>
    <col min="13102" max="13311" width="9.109375" style="106"/>
    <col min="13312" max="13312" width="7.88671875" style="106" customWidth="1"/>
    <col min="13313" max="13339" width="4.6640625" style="106" customWidth="1"/>
    <col min="13340" max="13340" width="8.88671875" style="106" customWidth="1"/>
    <col min="13341" max="13357" width="4.6640625" style="106" customWidth="1"/>
    <col min="13358" max="13567" width="9.109375" style="106"/>
    <col min="13568" max="13568" width="7.88671875" style="106" customWidth="1"/>
    <col min="13569" max="13595" width="4.6640625" style="106" customWidth="1"/>
    <col min="13596" max="13596" width="8.88671875" style="106" customWidth="1"/>
    <col min="13597" max="13613" width="4.6640625" style="106" customWidth="1"/>
    <col min="13614" max="13823" width="9.109375" style="106"/>
    <col min="13824" max="13824" width="7.88671875" style="106" customWidth="1"/>
    <col min="13825" max="13851" width="4.6640625" style="106" customWidth="1"/>
    <col min="13852" max="13852" width="8.88671875" style="106" customWidth="1"/>
    <col min="13853" max="13869" width="4.6640625" style="106" customWidth="1"/>
    <col min="13870" max="14079" width="9.109375" style="106"/>
    <col min="14080" max="14080" width="7.88671875" style="106" customWidth="1"/>
    <col min="14081" max="14107" width="4.6640625" style="106" customWidth="1"/>
    <col min="14108" max="14108" width="8.88671875" style="106" customWidth="1"/>
    <col min="14109" max="14125" width="4.6640625" style="106" customWidth="1"/>
    <col min="14126" max="14335" width="9.109375" style="106"/>
    <col min="14336" max="14336" width="7.88671875" style="106" customWidth="1"/>
    <col min="14337" max="14363" width="4.6640625" style="106" customWidth="1"/>
    <col min="14364" max="14364" width="8.88671875" style="106" customWidth="1"/>
    <col min="14365" max="14381" width="4.6640625" style="106" customWidth="1"/>
    <col min="14382" max="14591" width="9.109375" style="106"/>
    <col min="14592" max="14592" width="7.88671875" style="106" customWidth="1"/>
    <col min="14593" max="14619" width="4.6640625" style="106" customWidth="1"/>
    <col min="14620" max="14620" width="8.88671875" style="106" customWidth="1"/>
    <col min="14621" max="14637" width="4.6640625" style="106" customWidth="1"/>
    <col min="14638" max="14847" width="9.109375" style="106"/>
    <col min="14848" max="14848" width="7.88671875" style="106" customWidth="1"/>
    <col min="14849" max="14875" width="4.6640625" style="106" customWidth="1"/>
    <col min="14876" max="14876" width="8.88671875" style="106" customWidth="1"/>
    <col min="14877" max="14893" width="4.6640625" style="106" customWidth="1"/>
    <col min="14894" max="15103" width="9.109375" style="106"/>
    <col min="15104" max="15104" width="7.88671875" style="106" customWidth="1"/>
    <col min="15105" max="15131" width="4.6640625" style="106" customWidth="1"/>
    <col min="15132" max="15132" width="8.88671875" style="106" customWidth="1"/>
    <col min="15133" max="15149" width="4.6640625" style="106" customWidth="1"/>
    <col min="15150" max="15359" width="9.109375" style="106"/>
    <col min="15360" max="15360" width="7.88671875" style="106" customWidth="1"/>
    <col min="15361" max="15387" width="4.6640625" style="106" customWidth="1"/>
    <col min="15388" max="15388" width="8.88671875" style="106" customWidth="1"/>
    <col min="15389" max="15405" width="4.6640625" style="106" customWidth="1"/>
    <col min="15406" max="15615" width="9.109375" style="106"/>
    <col min="15616" max="15616" width="7.88671875" style="106" customWidth="1"/>
    <col min="15617" max="15643" width="4.6640625" style="106" customWidth="1"/>
    <col min="15644" max="15644" width="8.88671875" style="106" customWidth="1"/>
    <col min="15645" max="15661" width="4.6640625" style="106" customWidth="1"/>
    <col min="15662" max="15871" width="9.109375" style="106"/>
    <col min="15872" max="15872" width="7.88671875" style="106" customWidth="1"/>
    <col min="15873" max="15899" width="4.6640625" style="106" customWidth="1"/>
    <col min="15900" max="15900" width="8.88671875" style="106" customWidth="1"/>
    <col min="15901" max="15917" width="4.6640625" style="106" customWidth="1"/>
    <col min="15918" max="16127" width="9.109375" style="106"/>
    <col min="16128" max="16128" width="7.88671875" style="106" customWidth="1"/>
    <col min="16129" max="16155" width="4.6640625" style="106" customWidth="1"/>
    <col min="16156" max="16156" width="8.88671875" style="106" customWidth="1"/>
    <col min="16157" max="16173" width="4.6640625" style="106" customWidth="1"/>
    <col min="16174" max="16384" width="9.109375" style="106"/>
  </cols>
  <sheetData>
    <row r="1" spans="1:39" s="91" customFormat="1" ht="12.75" customHeight="1" x14ac:dyDescent="0.3">
      <c r="A1" s="87" t="s">
        <v>41</v>
      </c>
      <c r="B1" s="129" t="s">
        <v>42</v>
      </c>
      <c r="C1" s="130"/>
      <c r="D1" s="130"/>
      <c r="E1" s="130"/>
      <c r="F1" s="130"/>
      <c r="G1" s="130"/>
      <c r="H1" s="88"/>
      <c r="I1" s="88"/>
      <c r="J1" s="88"/>
      <c r="K1" s="88"/>
      <c r="L1" s="88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90"/>
    </row>
    <row r="2" spans="1:39" s="91" customFormat="1" ht="9.6" x14ac:dyDescent="0.2">
      <c r="A2" s="92" t="s">
        <v>43</v>
      </c>
      <c r="B2" s="93">
        <v>0</v>
      </c>
      <c r="C2" s="93">
        <v>0.1</v>
      </c>
      <c r="D2" s="93">
        <v>0.2</v>
      </c>
      <c r="E2" s="93">
        <v>0.3</v>
      </c>
      <c r="F2" s="93">
        <v>0.4</v>
      </c>
      <c r="G2" s="93">
        <v>0.5</v>
      </c>
      <c r="H2" s="93">
        <v>0.6</v>
      </c>
      <c r="I2" s="93">
        <v>0.7</v>
      </c>
      <c r="J2" s="93">
        <v>0.8</v>
      </c>
      <c r="K2" s="93">
        <v>0.9</v>
      </c>
      <c r="L2" s="93">
        <v>1.002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93"/>
      <c r="AD2" s="93"/>
      <c r="AE2" s="93"/>
      <c r="AF2" s="93"/>
      <c r="AG2" s="95"/>
      <c r="AH2" s="96"/>
      <c r="AI2" s="96"/>
      <c r="AJ2" s="96"/>
      <c r="AK2" s="96"/>
      <c r="AL2" s="96"/>
      <c r="AM2" s="96"/>
    </row>
    <row r="3" spans="1:39" s="91" customFormat="1" ht="9.6" x14ac:dyDescent="0.2">
      <c r="A3" s="92" t="s">
        <v>44</v>
      </c>
      <c r="B3" s="93">
        <v>1.9E-2</v>
      </c>
      <c r="C3" s="93">
        <v>-5.5E-2</v>
      </c>
      <c r="D3" s="93">
        <v>5.0000000000000001E-3</v>
      </c>
      <c r="E3" s="93">
        <v>0.11</v>
      </c>
      <c r="F3" s="93">
        <v>0.13900000000000001</v>
      </c>
      <c r="G3" s="93">
        <v>-9.7000000000000003E-2</v>
      </c>
      <c r="H3" s="93">
        <v>5.2999999999999999E-2</v>
      </c>
      <c r="I3" s="93">
        <v>-3.133</v>
      </c>
      <c r="J3" s="93">
        <v>-0.184</v>
      </c>
      <c r="K3" s="93">
        <v>-0.13500000000000001</v>
      </c>
      <c r="L3" s="93">
        <v>2.8000000000000001E-2</v>
      </c>
      <c r="M3" s="97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9"/>
      <c r="AC3" s="98"/>
      <c r="AD3" s="98"/>
      <c r="AE3" s="98"/>
      <c r="AF3" s="98"/>
    </row>
    <row r="4" spans="1:39" s="91" customFormat="1" ht="9.6" x14ac:dyDescent="0.2">
      <c r="A4" s="92" t="s">
        <v>45</v>
      </c>
      <c r="B4" s="93">
        <v>1.9390000000000001</v>
      </c>
      <c r="C4" s="93">
        <v>0.69499999999999995</v>
      </c>
      <c r="D4" s="93">
        <v>0.36499999999999999</v>
      </c>
      <c r="E4" s="93">
        <v>0.45900000000000002</v>
      </c>
      <c r="F4" s="93">
        <v>0.36399999999999999</v>
      </c>
      <c r="G4" s="93">
        <v>0.68300000000000005</v>
      </c>
      <c r="H4" s="93">
        <v>0.29199999999999998</v>
      </c>
      <c r="I4" s="93">
        <v>-2.9129999999999998</v>
      </c>
      <c r="J4" s="93">
        <v>0.156</v>
      </c>
      <c r="K4" s="93">
        <v>0.16600000000000001</v>
      </c>
      <c r="L4" s="93">
        <v>0.72799999999999998</v>
      </c>
      <c r="M4" s="97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9"/>
      <c r="AC4" s="98"/>
      <c r="AD4" s="98"/>
      <c r="AE4" s="98"/>
      <c r="AF4" s="98"/>
    </row>
    <row r="5" spans="1:39" s="91" customFormat="1" ht="9.6" x14ac:dyDescent="0.2">
      <c r="A5" s="92" t="s">
        <v>46</v>
      </c>
      <c r="B5" s="93">
        <v>1.929</v>
      </c>
      <c r="C5" s="93">
        <v>0.69499999999999995</v>
      </c>
      <c r="D5" s="93">
        <v>0.38</v>
      </c>
      <c r="E5" s="93">
        <v>0.505</v>
      </c>
      <c r="F5" s="93">
        <v>0.379</v>
      </c>
      <c r="G5" s="93">
        <v>0.67800000000000005</v>
      </c>
      <c r="H5" s="93">
        <v>0.32300000000000001</v>
      </c>
      <c r="I5" s="93">
        <v>-2.9129999999999998</v>
      </c>
      <c r="J5" s="93">
        <v>0.17599999999999999</v>
      </c>
      <c r="K5" s="93">
        <v>0.18099999999999999</v>
      </c>
      <c r="L5" s="93">
        <v>0.218</v>
      </c>
      <c r="M5" s="97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9"/>
      <c r="AC5" s="98"/>
      <c r="AD5" s="98"/>
      <c r="AE5" s="98"/>
      <c r="AF5" s="98"/>
    </row>
    <row r="6" spans="1:39" s="103" customFormat="1" ht="9.6" x14ac:dyDescent="0.2">
      <c r="A6" s="92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N6" s="91"/>
      <c r="O6" s="91"/>
      <c r="P6" s="91"/>
      <c r="Q6" s="91"/>
      <c r="R6" s="91"/>
      <c r="S6" s="101"/>
      <c r="T6" s="101"/>
      <c r="U6" s="101"/>
      <c r="V6" s="101"/>
      <c r="W6" s="101"/>
      <c r="X6" s="101"/>
      <c r="Y6" s="101"/>
      <c r="Z6" s="91"/>
      <c r="AA6" s="91"/>
      <c r="AB6" s="102"/>
    </row>
    <row r="7" spans="1:39" ht="15.6" x14ac:dyDescent="0.3">
      <c r="A7" s="104"/>
      <c r="F7" s="131" t="s">
        <v>47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07"/>
    </row>
    <row r="8" spans="1:39" x14ac:dyDescent="0.25">
      <c r="A8" s="104"/>
      <c r="AB8" s="107"/>
    </row>
    <row r="9" spans="1:39" x14ac:dyDescent="0.25">
      <c r="A9" s="104"/>
      <c r="AB9" s="107"/>
    </row>
    <row r="10" spans="1:39" x14ac:dyDescent="0.25">
      <c r="A10" s="104"/>
      <c r="AB10" s="107"/>
    </row>
    <row r="11" spans="1:39" x14ac:dyDescent="0.25">
      <c r="A11" s="104"/>
      <c r="AB11" s="107"/>
    </row>
    <row r="12" spans="1:39" x14ac:dyDescent="0.25">
      <c r="A12" s="104"/>
      <c r="AB12" s="107"/>
    </row>
    <row r="13" spans="1:39" x14ac:dyDescent="0.25">
      <c r="A13" s="104"/>
      <c r="AB13" s="107"/>
    </row>
    <row r="14" spans="1:39" x14ac:dyDescent="0.25">
      <c r="A14" s="104"/>
      <c r="AB14" s="107"/>
    </row>
    <row r="15" spans="1:39" x14ac:dyDescent="0.25">
      <c r="A15" s="104"/>
      <c r="AB15" s="107"/>
    </row>
    <row r="16" spans="1:39" x14ac:dyDescent="0.25">
      <c r="A16" s="104"/>
      <c r="AB16" s="107"/>
    </row>
    <row r="17" spans="1:28" x14ac:dyDescent="0.25">
      <c r="A17" s="104"/>
      <c r="AB17" s="107"/>
    </row>
    <row r="18" spans="1:28" x14ac:dyDescent="0.25">
      <c r="A18" s="104"/>
      <c r="AB18" s="107"/>
    </row>
    <row r="19" spans="1:28" x14ac:dyDescent="0.25">
      <c r="A19" s="104"/>
      <c r="AB19" s="107"/>
    </row>
    <row r="20" spans="1:28" x14ac:dyDescent="0.25">
      <c r="A20" s="104"/>
      <c r="AB20" s="107"/>
    </row>
    <row r="21" spans="1:28" x14ac:dyDescent="0.25">
      <c r="A21" s="104"/>
      <c r="AB21" s="107"/>
    </row>
    <row r="22" spans="1:28" x14ac:dyDescent="0.25">
      <c r="A22" s="104"/>
      <c r="AB22" s="107"/>
    </row>
    <row r="23" spans="1:28" x14ac:dyDescent="0.25">
      <c r="A23" s="104"/>
      <c r="AB23" s="107"/>
    </row>
    <row r="24" spans="1:28" x14ac:dyDescent="0.25">
      <c r="A24" s="104"/>
      <c r="AB24" s="107"/>
    </row>
    <row r="25" spans="1:28" x14ac:dyDescent="0.25">
      <c r="A25" s="104"/>
      <c r="AB25" s="107"/>
    </row>
    <row r="26" spans="1:28" x14ac:dyDescent="0.25">
      <c r="A26" s="104"/>
      <c r="AB26" s="107"/>
    </row>
    <row r="27" spans="1:28" x14ac:dyDescent="0.25">
      <c r="A27" s="104"/>
      <c r="AB27" s="107"/>
    </row>
    <row r="28" spans="1:28" x14ac:dyDescent="0.25">
      <c r="A28" s="104"/>
      <c r="AB28" s="107"/>
    </row>
    <row r="29" spans="1:28" x14ac:dyDescent="0.25">
      <c r="A29" s="104"/>
      <c r="AB29" s="107"/>
    </row>
    <row r="30" spans="1:28" x14ac:dyDescent="0.25">
      <c r="A30" s="104"/>
      <c r="AB30" s="107"/>
    </row>
    <row r="31" spans="1:28" x14ac:dyDescent="0.25">
      <c r="A31" s="104"/>
      <c r="AB31" s="107"/>
    </row>
    <row r="32" spans="1:28" x14ac:dyDescent="0.25">
      <c r="A32" s="104"/>
      <c r="AB32" s="107"/>
    </row>
    <row r="33" spans="1:29" x14ac:dyDescent="0.25">
      <c r="A33" s="104"/>
      <c r="R33" s="132" t="s">
        <v>48</v>
      </c>
      <c r="S33" s="133"/>
      <c r="T33" s="133"/>
      <c r="U33" s="133"/>
      <c r="V33" s="133"/>
      <c r="W33" s="133"/>
      <c r="X33" s="133"/>
      <c r="Y33" s="133"/>
      <c r="Z33" s="133"/>
      <c r="AA33" s="133"/>
      <c r="AB33" s="134"/>
    </row>
    <row r="34" spans="1:29" ht="12.75" customHeight="1" x14ac:dyDescent="0.25">
      <c r="A34" s="104"/>
      <c r="R34" s="135" t="s">
        <v>57</v>
      </c>
      <c r="S34" s="136"/>
      <c r="T34" s="136"/>
      <c r="U34" s="136"/>
      <c r="V34" s="136"/>
      <c r="W34" s="136"/>
      <c r="X34" s="136"/>
      <c r="Y34" s="136"/>
      <c r="Z34" s="136"/>
      <c r="AA34" s="136"/>
      <c r="AB34" s="137"/>
    </row>
    <row r="35" spans="1:29" x14ac:dyDescent="0.25">
      <c r="A35" s="104"/>
      <c r="R35" s="138"/>
      <c r="S35" s="139"/>
      <c r="T35" s="139"/>
      <c r="U35" s="139"/>
      <c r="V35" s="139"/>
      <c r="W35" s="139"/>
      <c r="X35" s="139"/>
      <c r="Y35" s="139"/>
      <c r="Z35" s="139"/>
      <c r="AA35" s="139"/>
      <c r="AB35" s="140"/>
    </row>
    <row r="36" spans="1:29" x14ac:dyDescent="0.25">
      <c r="A36" s="104"/>
      <c r="R36" s="138"/>
      <c r="S36" s="139"/>
      <c r="T36" s="139"/>
      <c r="U36" s="139"/>
      <c r="V36" s="139"/>
      <c r="W36" s="139"/>
      <c r="X36" s="139"/>
      <c r="Y36" s="139"/>
      <c r="Z36" s="139"/>
      <c r="AA36" s="139"/>
      <c r="AB36" s="140"/>
    </row>
    <row r="37" spans="1:29" x14ac:dyDescent="0.25">
      <c r="A37" s="104"/>
      <c r="R37" s="141"/>
      <c r="S37" s="142"/>
      <c r="T37" s="142"/>
      <c r="U37" s="142"/>
      <c r="V37" s="142"/>
      <c r="W37" s="142"/>
      <c r="X37" s="142"/>
      <c r="Y37" s="142"/>
      <c r="Z37" s="142"/>
      <c r="AA37" s="142"/>
      <c r="AB37" s="143"/>
    </row>
    <row r="38" spans="1:29" x14ac:dyDescent="0.25">
      <c r="A38" s="104"/>
      <c r="R38" s="108"/>
      <c r="S38" s="109"/>
      <c r="T38" s="109"/>
      <c r="U38" s="110"/>
      <c r="V38" s="108"/>
      <c r="W38" s="109"/>
      <c r="X38" s="109"/>
      <c r="Y38" s="110"/>
      <c r="Z38" s="108"/>
      <c r="AA38" s="109"/>
      <c r="AB38" s="110"/>
    </row>
    <row r="39" spans="1:29" x14ac:dyDescent="0.25">
      <c r="A39" s="104"/>
      <c r="R39" s="111"/>
      <c r="S39" s="112"/>
      <c r="T39" s="112"/>
      <c r="U39" s="113"/>
      <c r="V39" s="111"/>
      <c r="W39" s="112"/>
      <c r="X39" s="112"/>
      <c r="Y39" s="113"/>
      <c r="Z39" s="111"/>
      <c r="AA39" s="112"/>
      <c r="AB39" s="113"/>
    </row>
    <row r="40" spans="1:29" x14ac:dyDescent="0.25">
      <c r="A40" s="104"/>
      <c r="R40" s="111"/>
      <c r="S40" s="112"/>
      <c r="T40" s="112"/>
      <c r="U40" s="113"/>
      <c r="V40" s="111"/>
      <c r="W40" s="112"/>
      <c r="X40" s="112"/>
      <c r="Y40" s="113"/>
      <c r="Z40" s="111"/>
      <c r="AA40" s="112"/>
      <c r="AB40" s="113"/>
    </row>
    <row r="41" spans="1:29" x14ac:dyDescent="0.25">
      <c r="A41" s="104"/>
      <c r="R41" s="114"/>
      <c r="S41" s="115"/>
      <c r="T41" s="115"/>
      <c r="U41" s="116"/>
      <c r="V41" s="114"/>
      <c r="W41" s="115"/>
      <c r="X41" s="115"/>
      <c r="Y41" s="116"/>
      <c r="Z41" s="114"/>
      <c r="AA41" s="115"/>
      <c r="AB41" s="116"/>
    </row>
    <row r="42" spans="1:29" ht="11.1" customHeight="1" x14ac:dyDescent="0.25">
      <c r="A42" s="104"/>
      <c r="R42" s="144" t="s">
        <v>49</v>
      </c>
      <c r="S42" s="145"/>
      <c r="T42" s="145"/>
      <c r="U42" s="146"/>
      <c r="V42" s="144" t="s">
        <v>50</v>
      </c>
      <c r="W42" s="145"/>
      <c r="X42" s="145"/>
      <c r="Y42" s="146"/>
      <c r="Z42" s="144" t="s">
        <v>59</v>
      </c>
      <c r="AA42" s="145"/>
      <c r="AB42" s="146"/>
    </row>
    <row r="43" spans="1:29" ht="11.1" customHeight="1" x14ac:dyDescent="0.25">
      <c r="A43" s="104"/>
      <c r="R43" s="123" t="s">
        <v>51</v>
      </c>
      <c r="S43" s="124"/>
      <c r="T43" s="124"/>
      <c r="U43" s="125"/>
      <c r="V43" s="123" t="s">
        <v>52</v>
      </c>
      <c r="W43" s="124"/>
      <c r="X43" s="124"/>
      <c r="Y43" s="125"/>
      <c r="Z43" s="123" t="s">
        <v>53</v>
      </c>
      <c r="AA43" s="124"/>
      <c r="AB43" s="125"/>
    </row>
    <row r="44" spans="1:29" ht="11.1" customHeight="1" x14ac:dyDescent="0.25">
      <c r="A44" s="104"/>
      <c r="R44" s="123" t="s">
        <v>54</v>
      </c>
      <c r="S44" s="124"/>
      <c r="T44" s="124"/>
      <c r="U44" s="125"/>
      <c r="V44" s="123" t="s">
        <v>54</v>
      </c>
      <c r="W44" s="124"/>
      <c r="X44" s="124"/>
      <c r="Y44" s="125"/>
      <c r="Z44" s="123" t="s">
        <v>54</v>
      </c>
      <c r="AA44" s="124"/>
      <c r="AB44" s="125"/>
      <c r="AC44" s="117"/>
    </row>
    <row r="45" spans="1:29" ht="11.1" customHeight="1" x14ac:dyDescent="0.25">
      <c r="A45" s="104"/>
      <c r="R45" s="123" t="s">
        <v>55</v>
      </c>
      <c r="S45" s="124"/>
      <c r="T45" s="124"/>
      <c r="U45" s="125"/>
      <c r="V45" s="123" t="s">
        <v>55</v>
      </c>
      <c r="W45" s="124"/>
      <c r="X45" s="124"/>
      <c r="Y45" s="125"/>
      <c r="Z45" s="123" t="s">
        <v>55</v>
      </c>
      <c r="AA45" s="124"/>
      <c r="AB45" s="125"/>
      <c r="AC45" s="117"/>
    </row>
    <row r="46" spans="1:29" ht="11.1" customHeight="1" x14ac:dyDescent="0.25">
      <c r="A46" s="118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20"/>
      <c r="N46" s="120"/>
      <c r="O46" s="120"/>
      <c r="P46" s="120"/>
      <c r="Q46" s="120"/>
      <c r="R46" s="126" t="s">
        <v>56</v>
      </c>
      <c r="S46" s="127"/>
      <c r="T46" s="127"/>
      <c r="U46" s="128"/>
      <c r="V46" s="126" t="s">
        <v>56</v>
      </c>
      <c r="W46" s="127"/>
      <c r="X46" s="127"/>
      <c r="Y46" s="128"/>
      <c r="Z46" s="126" t="s">
        <v>56</v>
      </c>
      <c r="AA46" s="127"/>
      <c r="AB46" s="128"/>
      <c r="AC46" s="121"/>
    </row>
    <row r="52" spans="18:28" x14ac:dyDescent="0.25"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</row>
    <row r="53" spans="18:28" x14ac:dyDescent="0.25"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</row>
    <row r="54" spans="18:28" x14ac:dyDescent="0.25"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</row>
  </sheetData>
  <mergeCells count="19">
    <mergeCell ref="B1:G1"/>
    <mergeCell ref="F7:R7"/>
    <mergeCell ref="R33:AB33"/>
    <mergeCell ref="R34:AB37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V63"/>
  <sheetViews>
    <sheetView view="pageBreakPreview" zoomScale="60" zoomScaleNormal="100" workbookViewId="0">
      <selection activeCell="B45" sqref="B45:F45"/>
    </sheetView>
  </sheetViews>
  <sheetFormatPr defaultRowHeight="13.2" x14ac:dyDescent="0.25"/>
  <cols>
    <col min="1" max="1" width="3.44140625" style="5" customWidth="1"/>
    <col min="2" max="2" width="8.109375" style="22" customWidth="1"/>
    <col min="3" max="3" width="8.5546875" style="48" customWidth="1"/>
    <col min="4" max="6" width="8.109375" style="5" hidden="1" customWidth="1"/>
    <col min="7" max="7" width="7.5546875" style="5" hidden="1" customWidth="1"/>
    <col min="8" max="8" width="7.44140625" style="5" hidden="1" customWidth="1"/>
    <col min="9" max="9" width="7.44140625" style="25" hidden="1" customWidth="1"/>
    <col min="10" max="12" width="7.44140625" style="5" hidden="1" customWidth="1"/>
    <col min="13" max="13" width="8.5546875" style="5" customWidth="1"/>
    <col min="14" max="14" width="4.5546875" style="5" customWidth="1"/>
    <col min="15" max="16" width="10.109375" style="5" customWidth="1"/>
    <col min="17" max="17" width="8.6640625" style="5" customWidth="1"/>
    <col min="18" max="19" width="8.88671875" style="5"/>
    <col min="20" max="20" width="10.44140625" style="5" customWidth="1"/>
    <col min="21" max="258" width="8.886718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8.886718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8.886718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8.886718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8.886718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8.886718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8.886718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8.886718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8.886718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8.886718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8.886718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8.886718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8.886718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8.886718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8.886718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8.886718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8.886718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8.886718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8.886718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8.886718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8.886718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8.886718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8.886718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8.886718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8.886718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8.886718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8.886718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8.886718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8.886718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8.886718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8.886718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8.886718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8.886718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8.886718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8.886718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8.886718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8.886718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8.886718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8.886718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8.886718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8.886718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8.886718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8.886718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8.886718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8.886718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8.886718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8.886718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8.886718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8.886718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8.886718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8.886718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8.886718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8.886718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8.886718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8.886718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8.886718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8.886718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8.886718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8.886718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8.886718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8.886718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8.886718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8.886718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8.88671875" style="5"/>
  </cols>
  <sheetData>
    <row r="1" spans="1:22" ht="47.25" customHeight="1" x14ac:dyDescent="0.3">
      <c r="A1" s="147" t="s">
        <v>58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  <c r="P1" s="148"/>
      <c r="Q1" s="148"/>
      <c r="R1" s="148"/>
      <c r="S1" s="148"/>
      <c r="T1" s="148"/>
      <c r="U1" s="12"/>
      <c r="V1" s="12"/>
    </row>
    <row r="2" spans="1:22" ht="15" x14ac:dyDescent="0.25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4.4" x14ac:dyDescent="0.3">
      <c r="A3" s="149" t="s">
        <v>26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22" x14ac:dyDescent="0.25">
      <c r="B4" s="149"/>
      <c r="C4" s="149"/>
      <c r="D4" s="149"/>
      <c r="E4" s="149"/>
      <c r="F4" s="149"/>
      <c r="H4" s="149" t="s">
        <v>9</v>
      </c>
      <c r="I4" s="149"/>
      <c r="J4" s="149"/>
      <c r="K4" s="149"/>
      <c r="L4" s="149"/>
      <c r="M4" s="25"/>
      <c r="N4" s="15"/>
      <c r="O4" s="15"/>
      <c r="P4" s="15"/>
    </row>
    <row r="5" spans="1:22" x14ac:dyDescent="0.25">
      <c r="B5" s="2">
        <v>0</v>
      </c>
      <c r="C5" s="3">
        <v>3.7999999999999999E-2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5">
      <c r="B6" s="2">
        <v>5</v>
      </c>
      <c r="C6" s="3">
        <v>2.8000000000000001E-2</v>
      </c>
      <c r="D6" s="19">
        <f>(C5+C6)/2</f>
        <v>3.3000000000000002E-2</v>
      </c>
      <c r="E6" s="16">
        <f>B6-B5</f>
        <v>5</v>
      </c>
      <c r="F6" s="19">
        <f>D6*E6</f>
        <v>0.16500000000000001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0.02</v>
      </c>
      <c r="D7" s="19">
        <f t="shared" ref="D7:D18" si="0">(C6+C7)/2</f>
        <v>2.4E-2</v>
      </c>
      <c r="E7" s="16">
        <f t="shared" ref="E7:E18" si="1">B7-B6</f>
        <v>5</v>
      </c>
      <c r="F7" s="19">
        <f t="shared" ref="F7:F18" si="2">D7*E7</f>
        <v>0.12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5">
      <c r="B8" s="2">
        <v>11</v>
      </c>
      <c r="C8" s="3">
        <v>1.9E-2</v>
      </c>
      <c r="D8" s="19">
        <f t="shared" si="0"/>
        <v>1.95E-2</v>
      </c>
      <c r="E8" s="16">
        <f t="shared" si="1"/>
        <v>1</v>
      </c>
      <c r="F8" s="19">
        <f t="shared" si="2"/>
        <v>1.95E-2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5">
      <c r="B9" s="2">
        <v>13</v>
      </c>
      <c r="C9" s="3">
        <v>-0.02</v>
      </c>
      <c r="D9" s="19">
        <f t="shared" si="0"/>
        <v>-5.0000000000000044E-4</v>
      </c>
      <c r="E9" s="16">
        <f t="shared" si="1"/>
        <v>2</v>
      </c>
      <c r="F9" s="19">
        <f t="shared" si="2"/>
        <v>-1.0000000000000009E-3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5">
      <c r="B10" s="2">
        <v>15</v>
      </c>
      <c r="C10" s="3">
        <v>-2.5999999999999999E-2</v>
      </c>
      <c r="D10" s="19">
        <f t="shared" si="0"/>
        <v>-2.3E-2</v>
      </c>
      <c r="E10" s="16">
        <f t="shared" si="1"/>
        <v>2</v>
      </c>
      <c r="F10" s="19">
        <f t="shared" si="2"/>
        <v>-4.5999999999999999E-2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5">
      <c r="B11" s="2">
        <v>16</v>
      </c>
      <c r="C11" s="3">
        <v>-8.1000000000000003E-2</v>
      </c>
      <c r="D11" s="19">
        <f t="shared" si="0"/>
        <v>-5.3499999999999999E-2</v>
      </c>
      <c r="E11" s="16">
        <f t="shared" si="1"/>
        <v>1</v>
      </c>
      <c r="F11" s="19">
        <f t="shared" si="2"/>
        <v>-5.3499999999999999E-2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 t="s">
        <v>18</v>
      </c>
      <c r="N11" s="20"/>
      <c r="O11" s="20"/>
      <c r="P11" s="20"/>
      <c r="Q11" s="22"/>
      <c r="R11" s="21"/>
    </row>
    <row r="12" spans="1:22" x14ac:dyDescent="0.25">
      <c r="B12" s="2">
        <v>17</v>
      </c>
      <c r="C12" s="3">
        <v>-2.1999999999999999E-2</v>
      </c>
      <c r="D12" s="19">
        <f t="shared" si="0"/>
        <v>-5.1500000000000004E-2</v>
      </c>
      <c r="E12" s="16">
        <f t="shared" si="1"/>
        <v>1</v>
      </c>
      <c r="F12" s="19">
        <f t="shared" si="2"/>
        <v>-5.1500000000000004E-2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5">
      <c r="B13" s="2">
        <v>19</v>
      </c>
      <c r="C13" s="3">
        <v>0.14099999999999999</v>
      </c>
      <c r="D13" s="19">
        <f t="shared" si="0"/>
        <v>5.9499999999999997E-2</v>
      </c>
      <c r="E13" s="16">
        <f t="shared" si="1"/>
        <v>2</v>
      </c>
      <c r="F13" s="19">
        <f t="shared" si="2"/>
        <v>0.11899999999999999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5">
      <c r="B14" s="2">
        <v>21</v>
      </c>
      <c r="C14" s="3">
        <v>0.42299999999999999</v>
      </c>
      <c r="D14" s="19">
        <f t="shared" si="0"/>
        <v>0.28199999999999997</v>
      </c>
      <c r="E14" s="16">
        <f t="shared" si="1"/>
        <v>2</v>
      </c>
      <c r="F14" s="19">
        <f t="shared" si="2"/>
        <v>0.56399999999999995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5">
      <c r="B15" s="2">
        <v>22</v>
      </c>
      <c r="C15" s="3">
        <v>2.3839999999999999</v>
      </c>
      <c r="D15" s="19">
        <f t="shared" si="0"/>
        <v>1.4035</v>
      </c>
      <c r="E15" s="16">
        <f t="shared" si="1"/>
        <v>1</v>
      </c>
      <c r="F15" s="19">
        <f t="shared" si="2"/>
        <v>1.4035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 t="s">
        <v>19</v>
      </c>
      <c r="N15" s="24"/>
      <c r="O15" s="24"/>
      <c r="P15" s="24"/>
      <c r="Q15" s="22"/>
      <c r="R15" s="21"/>
    </row>
    <row r="16" spans="1:22" x14ac:dyDescent="0.25">
      <c r="B16" s="2">
        <v>27</v>
      </c>
      <c r="C16" s="3">
        <v>2.3940000000000001</v>
      </c>
      <c r="D16" s="19">
        <f t="shared" si="0"/>
        <v>2.3890000000000002</v>
      </c>
      <c r="E16" s="16">
        <f t="shared" si="1"/>
        <v>5</v>
      </c>
      <c r="F16" s="19">
        <f t="shared" si="2"/>
        <v>11.945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5">
      <c r="B17" s="2">
        <v>30</v>
      </c>
      <c r="C17" s="3">
        <v>2.3079999999999998</v>
      </c>
      <c r="D17" s="19">
        <f t="shared" si="0"/>
        <v>2.351</v>
      </c>
      <c r="E17" s="16">
        <f t="shared" si="1"/>
        <v>3</v>
      </c>
      <c r="F17" s="19">
        <f t="shared" si="2"/>
        <v>7.0529999999999999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25" t="s">
        <v>20</v>
      </c>
      <c r="N17" s="20"/>
      <c r="O17" s="20"/>
      <c r="P17" s="20"/>
      <c r="R17" s="21"/>
    </row>
    <row r="18" spans="1:19" x14ac:dyDescent="0.25">
      <c r="B18" s="2"/>
      <c r="C18" s="3"/>
      <c r="D18" s="19">
        <f t="shared" si="0"/>
        <v>1.1539999999999999</v>
      </c>
      <c r="E18" s="16">
        <f t="shared" si="1"/>
        <v>-30</v>
      </c>
      <c r="F18" s="19">
        <f t="shared" si="2"/>
        <v>-34.619999999999997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5">
      <c r="B19" s="2"/>
      <c r="C19" s="3"/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5">
      <c r="B20" s="17"/>
      <c r="C20" s="46"/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5">
      <c r="B21" s="17"/>
      <c r="C21" s="46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</row>
    <row r="22" spans="1:19" x14ac:dyDescent="0.25">
      <c r="B22" s="17"/>
      <c r="C22" s="46"/>
      <c r="D22" s="19"/>
      <c r="E22" s="16"/>
      <c r="F22" s="19"/>
      <c r="H22" s="17"/>
      <c r="I22" s="17"/>
      <c r="J22" s="19"/>
      <c r="K22" s="16"/>
      <c r="L22" s="19"/>
      <c r="M22" s="19"/>
      <c r="O22" s="24"/>
      <c r="P22" s="24"/>
    </row>
    <row r="23" spans="1:19" ht="14.4" x14ac:dyDescent="0.3">
      <c r="A23" s="149" t="s">
        <v>27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</row>
    <row r="24" spans="1:19" ht="14.4" x14ac:dyDescent="0.3">
      <c r="A24" s="2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</row>
    <row r="25" spans="1:19" x14ac:dyDescent="0.25">
      <c r="B25" s="2">
        <v>0</v>
      </c>
      <c r="C25" s="3">
        <v>1.8640000000000001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20</v>
      </c>
      <c r="N25" s="20"/>
      <c r="O25" s="20"/>
      <c r="P25" s="20"/>
      <c r="R25" s="21"/>
    </row>
    <row r="26" spans="1:19" x14ac:dyDescent="0.25">
      <c r="B26" s="2">
        <v>2</v>
      </c>
      <c r="C26" s="3">
        <v>1.847</v>
      </c>
      <c r="D26" s="19">
        <f>(C25+C26)/2</f>
        <v>1.8555000000000001</v>
      </c>
      <c r="E26" s="16">
        <f>B26-B25</f>
        <v>2</v>
      </c>
      <c r="F26" s="19">
        <f>D26*E26</f>
        <v>3.7110000000000003</v>
      </c>
      <c r="G26" s="16"/>
      <c r="H26" s="2">
        <v>0</v>
      </c>
      <c r="I26" s="2">
        <v>1.8839999999999999</v>
      </c>
      <c r="J26" s="19"/>
      <c r="K26" s="16"/>
      <c r="L26" s="19"/>
      <c r="M26" s="19" t="s">
        <v>28</v>
      </c>
      <c r="N26" s="20"/>
      <c r="O26" s="20"/>
      <c r="P26" s="20"/>
      <c r="Q26" s="22"/>
      <c r="R26" s="21"/>
    </row>
    <row r="27" spans="1:19" x14ac:dyDescent="0.25">
      <c r="B27" s="2">
        <v>5</v>
      </c>
      <c r="C27" s="3">
        <v>1.8380000000000001</v>
      </c>
      <c r="D27" s="19">
        <f t="shared" ref="D27:D42" si="8">(C26+C27)/2</f>
        <v>1.8425</v>
      </c>
      <c r="E27" s="16">
        <f t="shared" ref="E27:E42" si="9">B27-B26</f>
        <v>3</v>
      </c>
      <c r="F27" s="19">
        <f t="shared" ref="F27:F42" si="10">D27*E27</f>
        <v>5.5274999999999999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2" si="13">K27*J27</f>
        <v>9.3625000000000007</v>
      </c>
      <c r="M27" s="19" t="s">
        <v>17</v>
      </c>
      <c r="N27" s="20"/>
      <c r="O27" s="20"/>
      <c r="P27" s="20"/>
      <c r="Q27" s="22"/>
      <c r="R27" s="21"/>
    </row>
    <row r="28" spans="1:19" x14ac:dyDescent="0.25">
      <c r="B28" s="2">
        <v>7</v>
      </c>
      <c r="C28" s="3">
        <v>0.219</v>
      </c>
      <c r="D28" s="19">
        <f t="shared" si="8"/>
        <v>1.0285</v>
      </c>
      <c r="E28" s="16">
        <f t="shared" si="9"/>
        <v>2</v>
      </c>
      <c r="F28" s="19">
        <f t="shared" si="10"/>
        <v>2.0569999999999999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N28" s="20"/>
      <c r="O28" s="20"/>
      <c r="P28" s="20"/>
      <c r="Q28" s="22"/>
      <c r="R28" s="21"/>
    </row>
    <row r="29" spans="1:19" x14ac:dyDescent="0.25">
      <c r="B29" s="2">
        <v>8</v>
      </c>
      <c r="C29" s="3">
        <v>-1.2E-2</v>
      </c>
      <c r="D29" s="19">
        <f t="shared" si="8"/>
        <v>0.10349999999999999</v>
      </c>
      <c r="E29" s="16">
        <f t="shared" si="9"/>
        <v>1</v>
      </c>
      <c r="F29" s="19">
        <f t="shared" si="10"/>
        <v>0.10349999999999999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x14ac:dyDescent="0.25">
      <c r="B30" s="2">
        <v>9</v>
      </c>
      <c r="C30" s="3">
        <v>-0.20200000000000001</v>
      </c>
      <c r="D30" s="19">
        <f t="shared" si="8"/>
        <v>-0.10700000000000001</v>
      </c>
      <c r="E30" s="16">
        <f t="shared" si="9"/>
        <v>1</v>
      </c>
      <c r="F30" s="19">
        <f t="shared" si="10"/>
        <v>-0.10700000000000001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x14ac:dyDescent="0.25">
      <c r="B31" s="2">
        <v>10</v>
      </c>
      <c r="C31" s="3">
        <v>-0.251</v>
      </c>
      <c r="D31" s="19">
        <f t="shared" si="8"/>
        <v>-0.22650000000000001</v>
      </c>
      <c r="E31" s="16">
        <f t="shared" si="9"/>
        <v>1</v>
      </c>
      <c r="F31" s="19">
        <f t="shared" si="10"/>
        <v>-0.22650000000000001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 t="s">
        <v>18</v>
      </c>
      <c r="N31" s="20"/>
      <c r="O31" s="20"/>
      <c r="P31" s="20"/>
      <c r="Q31" s="22"/>
      <c r="R31" s="21"/>
    </row>
    <row r="32" spans="1:19" x14ac:dyDescent="0.25">
      <c r="B32" s="2">
        <v>11</v>
      </c>
      <c r="C32" s="3">
        <v>-0.20300000000000001</v>
      </c>
      <c r="D32" s="19">
        <f t="shared" si="8"/>
        <v>-0.22700000000000001</v>
      </c>
      <c r="E32" s="16">
        <f t="shared" si="9"/>
        <v>1</v>
      </c>
      <c r="F32" s="19">
        <f t="shared" si="10"/>
        <v>-0.22700000000000001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N32" s="20"/>
      <c r="O32" s="20"/>
      <c r="P32" s="20"/>
      <c r="Q32" s="22"/>
      <c r="R32" s="21"/>
    </row>
    <row r="33" spans="1:19" x14ac:dyDescent="0.25">
      <c r="B33" s="2">
        <v>12</v>
      </c>
      <c r="C33" s="3">
        <v>-6.0999999999999999E-2</v>
      </c>
      <c r="D33" s="19">
        <f t="shared" si="8"/>
        <v>-0.13200000000000001</v>
      </c>
      <c r="E33" s="16">
        <f t="shared" si="9"/>
        <v>1</v>
      </c>
      <c r="F33" s="19">
        <f t="shared" si="10"/>
        <v>-0.13200000000000001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x14ac:dyDescent="0.25">
      <c r="B34" s="2">
        <v>13</v>
      </c>
      <c r="C34" s="3">
        <v>0.224</v>
      </c>
      <c r="D34" s="19">
        <f t="shared" si="8"/>
        <v>8.1500000000000003E-2</v>
      </c>
      <c r="E34" s="16">
        <f t="shared" si="9"/>
        <v>1</v>
      </c>
      <c r="F34" s="19">
        <f t="shared" si="10"/>
        <v>8.1500000000000003E-2</v>
      </c>
      <c r="G34" s="16"/>
      <c r="H34" s="21">
        <f>H35-9</f>
        <v>29</v>
      </c>
      <c r="I34" s="21">
        <f>I35</f>
        <v>-2.99</v>
      </c>
      <c r="J34" s="19">
        <f t="shared" ref="J34:J42" si="14">AVERAGE(I33,I34)</f>
        <v>-2.0449999999999999</v>
      </c>
      <c r="K34" s="16">
        <f t="shared" ref="K34:K42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x14ac:dyDescent="0.25">
      <c r="B35" s="2">
        <v>15</v>
      </c>
      <c r="C35" s="3">
        <v>2.2490000000000001</v>
      </c>
      <c r="D35" s="19">
        <f t="shared" si="8"/>
        <v>1.2365000000000002</v>
      </c>
      <c r="E35" s="16">
        <f t="shared" si="9"/>
        <v>2</v>
      </c>
      <c r="F35" s="19">
        <f t="shared" si="10"/>
        <v>2.4730000000000003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 t="s">
        <v>19</v>
      </c>
      <c r="N35" s="24"/>
      <c r="O35" s="24"/>
      <c r="P35" s="24"/>
      <c r="Q35" s="22"/>
      <c r="R35" s="21"/>
    </row>
    <row r="36" spans="1:19" x14ac:dyDescent="0.25">
      <c r="B36" s="2">
        <v>20</v>
      </c>
      <c r="C36" s="3">
        <v>2.2589999999999999</v>
      </c>
      <c r="D36" s="19">
        <f t="shared" si="8"/>
        <v>2.254</v>
      </c>
      <c r="E36" s="16">
        <f t="shared" si="9"/>
        <v>5</v>
      </c>
      <c r="F36" s="19">
        <f t="shared" si="10"/>
        <v>11.27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N36" s="24"/>
      <c r="O36" s="24"/>
      <c r="P36" s="24"/>
      <c r="Q36" s="22"/>
      <c r="R36" s="21"/>
    </row>
    <row r="37" spans="1:19" x14ac:dyDescent="0.25">
      <c r="B37" s="2">
        <v>25</v>
      </c>
      <c r="C37" s="3">
        <v>2.2639999999999998</v>
      </c>
      <c r="D37" s="19">
        <f t="shared" si="8"/>
        <v>2.2614999999999998</v>
      </c>
      <c r="E37" s="16">
        <f t="shared" si="9"/>
        <v>5</v>
      </c>
      <c r="F37" s="19">
        <f t="shared" si="10"/>
        <v>11.307499999999999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 t="s">
        <v>29</v>
      </c>
      <c r="N37" s="20"/>
      <c r="O37" s="20"/>
      <c r="P37" s="20"/>
      <c r="R37" s="21"/>
    </row>
    <row r="38" spans="1:19" x14ac:dyDescent="0.25">
      <c r="B38" s="2"/>
      <c r="C38" s="3"/>
      <c r="D38" s="19">
        <f t="shared" si="8"/>
        <v>1.1319999999999999</v>
      </c>
      <c r="E38" s="16">
        <f t="shared" si="9"/>
        <v>-25</v>
      </c>
      <c r="F38" s="19">
        <f t="shared" si="10"/>
        <v>-28.299999999999997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/>
      <c r="N38" s="20"/>
      <c r="O38" s="20"/>
      <c r="P38" s="20"/>
      <c r="R38" s="21"/>
    </row>
    <row r="39" spans="1:19" x14ac:dyDescent="0.25">
      <c r="B39" s="2"/>
      <c r="C39" s="3"/>
      <c r="D39" s="19">
        <f t="shared" si="8"/>
        <v>0</v>
      </c>
      <c r="E39" s="16">
        <f t="shared" si="9"/>
        <v>0</v>
      </c>
      <c r="F39" s="19">
        <f t="shared" si="10"/>
        <v>0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N39" s="20"/>
      <c r="O39" s="20"/>
      <c r="P39" s="20"/>
      <c r="R39" s="21"/>
    </row>
    <row r="40" spans="1:19" x14ac:dyDescent="0.25">
      <c r="B40" s="17"/>
      <c r="C40" s="46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19"/>
      <c r="N40" s="20"/>
      <c r="O40" s="20"/>
      <c r="P40" s="20"/>
      <c r="R40" s="21"/>
    </row>
    <row r="41" spans="1:19" x14ac:dyDescent="0.25">
      <c r="B41" s="17"/>
      <c r="C41" s="46"/>
      <c r="D41" s="19">
        <f t="shared" si="8"/>
        <v>0</v>
      </c>
      <c r="E41" s="16">
        <f t="shared" si="9"/>
        <v>0</v>
      </c>
      <c r="F41" s="19">
        <f t="shared" si="10"/>
        <v>0</v>
      </c>
      <c r="H41" s="17">
        <v>62</v>
      </c>
      <c r="I41" s="17">
        <v>1.4590000000000001</v>
      </c>
      <c r="J41" s="19">
        <f t="shared" si="14"/>
        <v>1.08</v>
      </c>
      <c r="K41" s="16">
        <f t="shared" si="15"/>
        <v>2</v>
      </c>
      <c r="L41" s="19">
        <f t="shared" si="13"/>
        <v>2.16</v>
      </c>
      <c r="M41" s="19"/>
      <c r="O41" s="24"/>
      <c r="P41" s="24"/>
    </row>
    <row r="42" spans="1:19" x14ac:dyDescent="0.25">
      <c r="B42" s="17"/>
      <c r="C42" s="46"/>
      <c r="D42" s="19">
        <f t="shared" si="8"/>
        <v>0</v>
      </c>
      <c r="E42" s="16">
        <f t="shared" si="9"/>
        <v>0</v>
      </c>
      <c r="F42" s="19">
        <f t="shared" si="10"/>
        <v>0</v>
      </c>
      <c r="H42" s="17">
        <v>65</v>
      </c>
      <c r="I42" s="17">
        <v>1.45</v>
      </c>
      <c r="J42" s="19">
        <f t="shared" si="14"/>
        <v>1.4544999999999999</v>
      </c>
      <c r="K42" s="16">
        <f t="shared" si="15"/>
        <v>3</v>
      </c>
      <c r="L42" s="19">
        <f t="shared" si="13"/>
        <v>4.3635000000000002</v>
      </c>
      <c r="M42" s="19"/>
      <c r="O42" s="14"/>
      <c r="P42" s="14"/>
    </row>
    <row r="43" spans="1:19" ht="14.4" x14ac:dyDescent="0.3">
      <c r="A43" s="149" t="s">
        <v>33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</row>
    <row r="44" spans="1:19" ht="15" x14ac:dyDescent="0.25">
      <c r="B44" s="13"/>
      <c r="C44" s="30"/>
      <c r="D44" s="13"/>
      <c r="E44" s="1" t="s">
        <v>7</v>
      </c>
      <c r="F44" s="1"/>
      <c r="G44" s="151">
        <v>0.2</v>
      </c>
      <c r="H44" s="151"/>
      <c r="I44" s="13"/>
      <c r="J44" s="13"/>
      <c r="K44" s="13"/>
      <c r="L44" s="13"/>
      <c r="M44" s="13"/>
      <c r="N44" s="14"/>
      <c r="O44" s="14"/>
      <c r="P44" s="31"/>
    </row>
    <row r="45" spans="1:19" x14ac:dyDescent="0.25">
      <c r="B45" s="149"/>
      <c r="C45" s="149"/>
      <c r="D45" s="149"/>
      <c r="E45" s="149"/>
      <c r="F45" s="149"/>
      <c r="G45" s="5" t="s">
        <v>5</v>
      </c>
      <c r="H45" s="149" t="s">
        <v>9</v>
      </c>
      <c r="I45" s="149"/>
      <c r="J45" s="149"/>
      <c r="K45" s="149"/>
      <c r="L45" s="149"/>
      <c r="M45" s="25"/>
      <c r="N45" s="15"/>
      <c r="O45" s="15"/>
      <c r="P45" s="15"/>
    </row>
    <row r="46" spans="1:19" x14ac:dyDescent="0.25">
      <c r="B46" s="2">
        <v>0</v>
      </c>
      <c r="C46" s="3">
        <v>0.83899999999999997</v>
      </c>
      <c r="D46" s="16"/>
      <c r="E46" s="16"/>
      <c r="F46" s="16"/>
      <c r="G46" s="16"/>
      <c r="H46" s="17"/>
      <c r="I46" s="18"/>
      <c r="J46" s="19"/>
      <c r="K46" s="16"/>
      <c r="L46" s="19"/>
      <c r="M46" s="19" t="s">
        <v>21</v>
      </c>
      <c r="N46" s="20"/>
      <c r="O46" s="20"/>
      <c r="P46" s="20"/>
      <c r="R46" s="21"/>
    </row>
    <row r="47" spans="1:19" x14ac:dyDescent="0.25">
      <c r="B47" s="2">
        <v>5</v>
      </c>
      <c r="C47" s="3">
        <v>0.84499999999999997</v>
      </c>
      <c r="D47" s="19">
        <f>(C46+C47)/2</f>
        <v>0.84199999999999997</v>
      </c>
      <c r="E47" s="16">
        <f>B47-B46</f>
        <v>5</v>
      </c>
      <c r="F47" s="19">
        <f>D47*E47</f>
        <v>4.21</v>
      </c>
      <c r="G47" s="16"/>
      <c r="H47" s="2"/>
      <c r="I47" s="2"/>
      <c r="J47" s="19"/>
      <c r="K47" s="16"/>
      <c r="L47" s="19"/>
      <c r="N47" s="20"/>
      <c r="O47" s="20"/>
      <c r="P47" s="20"/>
      <c r="Q47" s="22"/>
      <c r="R47" s="21"/>
    </row>
    <row r="48" spans="1:19" x14ac:dyDescent="0.25">
      <c r="B48" s="2">
        <v>6</v>
      </c>
      <c r="C48" s="3">
        <v>2.0350000000000001</v>
      </c>
      <c r="D48" s="19">
        <f t="shared" ref="D48:D58" si="16">(C47+C48)/2</f>
        <v>1.44</v>
      </c>
      <c r="E48" s="16">
        <f t="shared" ref="E48:E58" si="17">B48-B47</f>
        <v>1</v>
      </c>
      <c r="F48" s="19">
        <f t="shared" ref="F48:F58" si="18">D48*E48</f>
        <v>1.44</v>
      </c>
      <c r="G48" s="16"/>
      <c r="H48" s="2"/>
      <c r="I48" s="2"/>
      <c r="J48" s="19"/>
      <c r="K48" s="16"/>
      <c r="L48" s="19"/>
      <c r="M48" s="5" t="s">
        <v>30</v>
      </c>
      <c r="N48" s="20"/>
      <c r="O48" s="20"/>
      <c r="P48" s="20"/>
      <c r="Q48" s="22"/>
      <c r="R48" s="21"/>
    </row>
    <row r="49" spans="2:18" x14ac:dyDescent="0.25">
      <c r="B49" s="2">
        <v>10</v>
      </c>
      <c r="C49" s="3">
        <v>2.024</v>
      </c>
      <c r="D49" s="19">
        <f t="shared" si="16"/>
        <v>2.0295000000000001</v>
      </c>
      <c r="E49" s="16">
        <f t="shared" si="17"/>
        <v>4</v>
      </c>
      <c r="F49" s="19">
        <f t="shared" si="18"/>
        <v>8.1180000000000003</v>
      </c>
      <c r="G49" s="16"/>
      <c r="H49" s="2"/>
      <c r="I49" s="2"/>
      <c r="J49" s="19"/>
      <c r="K49" s="16"/>
      <c r="L49" s="19"/>
      <c r="M49" s="19" t="s">
        <v>17</v>
      </c>
      <c r="N49" s="20"/>
      <c r="O49" s="20"/>
      <c r="P49" s="20"/>
      <c r="Q49" s="22"/>
      <c r="R49" s="21"/>
    </row>
    <row r="50" spans="2:18" x14ac:dyDescent="0.25">
      <c r="B50" s="2">
        <v>11</v>
      </c>
      <c r="C50" s="3">
        <v>0.38800000000000001</v>
      </c>
      <c r="D50" s="19">
        <f t="shared" si="16"/>
        <v>1.206</v>
      </c>
      <c r="E50" s="16">
        <f t="shared" si="17"/>
        <v>1</v>
      </c>
      <c r="F50" s="19">
        <f t="shared" si="18"/>
        <v>1.206</v>
      </c>
      <c r="G50" s="16"/>
      <c r="H50" s="2"/>
      <c r="I50" s="2"/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5">
      <c r="B51" s="2">
        <v>13</v>
      </c>
      <c r="C51" s="3">
        <v>3.9E-2</v>
      </c>
      <c r="D51" s="19">
        <f t="shared" si="16"/>
        <v>0.2135</v>
      </c>
      <c r="E51" s="16">
        <f t="shared" si="17"/>
        <v>2</v>
      </c>
      <c r="F51" s="19">
        <f t="shared" si="18"/>
        <v>0.42699999999999999</v>
      </c>
      <c r="G51" s="16"/>
      <c r="H51" s="2"/>
      <c r="I51" s="2"/>
      <c r="J51" s="19"/>
      <c r="K51" s="16"/>
      <c r="L51" s="19"/>
      <c r="N51" s="20"/>
      <c r="O51" s="20"/>
      <c r="P51" s="20"/>
      <c r="Q51" s="22"/>
      <c r="R51" s="21"/>
    </row>
    <row r="52" spans="2:18" x14ac:dyDescent="0.25">
      <c r="B52" s="2">
        <v>15</v>
      </c>
      <c r="C52" s="3">
        <v>-0.13600000000000001</v>
      </c>
      <c r="D52" s="19">
        <f t="shared" si="16"/>
        <v>-4.8500000000000001E-2</v>
      </c>
      <c r="E52" s="16">
        <f t="shared" si="17"/>
        <v>2</v>
      </c>
      <c r="F52" s="19">
        <f t="shared" si="18"/>
        <v>-9.7000000000000003E-2</v>
      </c>
      <c r="G52" s="16"/>
      <c r="H52" s="2">
        <v>0</v>
      </c>
      <c r="I52" s="2">
        <v>1.925</v>
      </c>
      <c r="J52" s="19"/>
      <c r="K52" s="16"/>
      <c r="L52" s="19"/>
      <c r="N52" s="20"/>
      <c r="O52" s="20"/>
      <c r="P52" s="20"/>
      <c r="Q52" s="22"/>
      <c r="R52" s="21"/>
    </row>
    <row r="53" spans="2:18" x14ac:dyDescent="0.25">
      <c r="B53" s="2">
        <v>16</v>
      </c>
      <c r="C53" s="3">
        <v>-0.121</v>
      </c>
      <c r="D53" s="19">
        <f t="shared" si="16"/>
        <v>-0.1285</v>
      </c>
      <c r="E53" s="16">
        <f t="shared" si="17"/>
        <v>1</v>
      </c>
      <c r="F53" s="19">
        <f t="shared" si="18"/>
        <v>-0.1285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19" t="s">
        <v>18</v>
      </c>
      <c r="N53" s="20"/>
      <c r="O53" s="20"/>
      <c r="P53" s="20"/>
      <c r="Q53" s="22"/>
      <c r="R53" s="21"/>
    </row>
    <row r="54" spans="2:18" x14ac:dyDescent="0.25">
      <c r="B54" s="2">
        <v>17</v>
      </c>
      <c r="C54" s="3">
        <v>-0.161</v>
      </c>
      <c r="D54" s="19">
        <f t="shared" si="16"/>
        <v>-0.14100000000000001</v>
      </c>
      <c r="E54" s="16">
        <f t="shared" si="17"/>
        <v>1</v>
      </c>
      <c r="F54" s="19">
        <f t="shared" si="18"/>
        <v>-0.14100000000000001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19"/>
      <c r="N54" s="24"/>
      <c r="O54" s="24"/>
      <c r="P54" s="24"/>
      <c r="Q54" s="22"/>
      <c r="R54" s="21"/>
    </row>
    <row r="55" spans="2:18" x14ac:dyDescent="0.25">
      <c r="B55" s="2">
        <v>19</v>
      </c>
      <c r="C55" s="3">
        <v>2.8000000000000001E-2</v>
      </c>
      <c r="D55" s="19">
        <f t="shared" si="16"/>
        <v>-6.6500000000000004E-2</v>
      </c>
      <c r="E55" s="16">
        <f t="shared" si="17"/>
        <v>2</v>
      </c>
      <c r="F55" s="19">
        <f t="shared" si="18"/>
        <v>-0.13300000000000001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N55" s="20"/>
      <c r="O55" s="20"/>
      <c r="P55" s="20"/>
      <c r="Q55" s="22"/>
      <c r="R55" s="21"/>
    </row>
    <row r="56" spans="2:18" x14ac:dyDescent="0.25">
      <c r="B56" s="2">
        <v>21</v>
      </c>
      <c r="C56" s="3">
        <v>0.374</v>
      </c>
      <c r="D56" s="19">
        <f t="shared" si="16"/>
        <v>0.20100000000000001</v>
      </c>
      <c r="E56" s="16">
        <f t="shared" si="17"/>
        <v>2</v>
      </c>
      <c r="F56" s="19">
        <f t="shared" si="18"/>
        <v>0.40200000000000002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N56" s="24"/>
      <c r="O56" s="24"/>
      <c r="P56" s="24"/>
      <c r="Q56" s="22"/>
      <c r="R56" s="21"/>
    </row>
    <row r="57" spans="2:18" x14ac:dyDescent="0.25">
      <c r="B57" s="2">
        <v>22</v>
      </c>
      <c r="C57" s="3">
        <v>2.4990000000000001</v>
      </c>
      <c r="D57" s="19">
        <f t="shared" si="16"/>
        <v>1.4365000000000001</v>
      </c>
      <c r="E57" s="16">
        <f t="shared" si="17"/>
        <v>1</v>
      </c>
      <c r="F57" s="19">
        <f t="shared" si="18"/>
        <v>1.4365000000000001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19" t="s">
        <v>19</v>
      </c>
      <c r="N57" s="24"/>
      <c r="O57" s="24"/>
      <c r="P57" s="24"/>
      <c r="Q57" s="22"/>
      <c r="R57" s="21"/>
    </row>
    <row r="58" spans="2:18" x14ac:dyDescent="0.25">
      <c r="B58" s="2">
        <v>25</v>
      </c>
      <c r="C58" s="3">
        <v>2.5089999999999999</v>
      </c>
      <c r="D58" s="19">
        <f t="shared" si="16"/>
        <v>2.504</v>
      </c>
      <c r="E58" s="16">
        <f t="shared" si="17"/>
        <v>3</v>
      </c>
      <c r="F58" s="19">
        <f t="shared" si="18"/>
        <v>7.5120000000000005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19" t="s">
        <v>20</v>
      </c>
      <c r="N58" s="20"/>
      <c r="O58" s="20"/>
      <c r="P58" s="20"/>
      <c r="R58" s="21"/>
    </row>
    <row r="59" spans="2:18" x14ac:dyDescent="0.25">
      <c r="B59" s="2"/>
      <c r="C59" s="3"/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19"/>
      <c r="N59" s="20"/>
      <c r="O59" s="20"/>
      <c r="P59" s="20"/>
      <c r="R59" s="21"/>
    </row>
    <row r="60" spans="2:18" x14ac:dyDescent="0.25">
      <c r="B60" s="2"/>
      <c r="C60" s="3"/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19"/>
      <c r="N60" s="20"/>
      <c r="O60" s="20"/>
      <c r="P60" s="20"/>
      <c r="R60" s="21"/>
    </row>
    <row r="61" spans="2:18" x14ac:dyDescent="0.25">
      <c r="B61" s="17"/>
      <c r="C61" s="46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2:18" x14ac:dyDescent="0.25">
      <c r="B62" s="17"/>
      <c r="C62" s="46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2:18" x14ac:dyDescent="0.25">
      <c r="B63" s="17"/>
      <c r="C63" s="46"/>
      <c r="D63" s="19"/>
      <c r="E63" s="16"/>
      <c r="F63" s="19"/>
      <c r="H63" s="17"/>
      <c r="I63" s="17"/>
      <c r="J63" s="19"/>
      <c r="K63" s="16"/>
      <c r="L63" s="19"/>
      <c r="M63" s="19"/>
      <c r="O63" s="14"/>
      <c r="P63" s="14"/>
    </row>
  </sheetData>
  <mergeCells count="9">
    <mergeCell ref="A1:T1"/>
    <mergeCell ref="A3:Q3"/>
    <mergeCell ref="A23:S23"/>
    <mergeCell ref="G44:H44"/>
    <mergeCell ref="B45:F45"/>
    <mergeCell ref="H45:L45"/>
    <mergeCell ref="A43:S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745"/>
  <sheetViews>
    <sheetView topLeftCell="A241" zoomScaleNormal="100" workbookViewId="0">
      <selection activeCell="B278" sqref="B278:E278"/>
    </sheetView>
  </sheetViews>
  <sheetFormatPr defaultRowHeight="13.2" x14ac:dyDescent="0.25"/>
  <cols>
    <col min="1" max="1" width="9.109375" style="5"/>
    <col min="2" max="2" width="8.109375" style="22" customWidth="1"/>
    <col min="3" max="3" width="8.5546875" style="48" customWidth="1"/>
    <col min="4" max="4" width="12.6640625" style="48" customWidth="1"/>
    <col min="5" max="7" width="8.109375" style="5" customWidth="1"/>
    <col min="8" max="8" width="7.5546875" style="5" customWidth="1"/>
    <col min="9" max="9" width="7.44140625" style="5" customWidth="1"/>
    <col min="10" max="10" width="7.44140625" style="25" customWidth="1"/>
    <col min="11" max="12" width="7.44140625" style="5" customWidth="1"/>
    <col min="13" max="13" width="8.6640625" style="5" customWidth="1"/>
    <col min="14" max="16" width="10.109375" style="5" customWidth="1"/>
    <col min="17" max="17" width="8.6640625" style="5" customWidth="1"/>
    <col min="18" max="18" width="9.109375" style="5"/>
    <col min="19" max="19" width="32" style="5" customWidth="1"/>
    <col min="20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1" spans="1:22" ht="49.95" customHeight="1" x14ac:dyDescent="0.25">
      <c r="A1" s="161" t="s">
        <v>31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5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5">
      <c r="B4" s="149" t="s">
        <v>8</v>
      </c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5">
      <c r="B5" s="2">
        <v>0</v>
      </c>
      <c r="C5" s="3">
        <v>1.909</v>
      </c>
      <c r="D5" s="3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5">
      <c r="B6" s="2">
        <v>5</v>
      </c>
      <c r="C6" s="3">
        <v>1.919</v>
      </c>
      <c r="D6" s="3"/>
      <c r="E6" s="19">
        <f>(C5+C6)/2</f>
        <v>1.9140000000000001</v>
      </c>
      <c r="F6" s="16">
        <f>B6-B5</f>
        <v>5</v>
      </c>
      <c r="G6" s="19">
        <f>E6*F6</f>
        <v>9.57</v>
      </c>
      <c r="H6" s="16"/>
      <c r="I6" s="2">
        <v>0</v>
      </c>
      <c r="J6" s="3">
        <v>1.909</v>
      </c>
      <c r="K6" s="19"/>
      <c r="L6" s="16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1.9390000000000001</v>
      </c>
      <c r="D7" s="3" t="s">
        <v>17</v>
      </c>
      <c r="E7" s="19">
        <f t="shared" ref="E7:E17" si="0">(C6+C7)/2</f>
        <v>1.929</v>
      </c>
      <c r="F7" s="16">
        <f t="shared" ref="F7:F17" si="1">B7-B6</f>
        <v>5</v>
      </c>
      <c r="G7" s="19">
        <f t="shared" ref="G7:G17" si="2">E7*F7</f>
        <v>9.6449999999999996</v>
      </c>
      <c r="H7" s="16"/>
      <c r="I7" s="2">
        <v>5</v>
      </c>
      <c r="J7" s="3">
        <v>1.919</v>
      </c>
      <c r="K7" s="19">
        <f t="shared" ref="K7:K9" si="3">AVERAGE(J6,J7)</f>
        <v>1.9140000000000001</v>
      </c>
      <c r="L7" s="16">
        <f t="shared" ref="L7:L9" si="4">I7-I6</f>
        <v>5</v>
      </c>
      <c r="M7" s="19">
        <f t="shared" ref="M7:M9" si="5">L7*K7</f>
        <v>9.57</v>
      </c>
      <c r="N7" s="20"/>
      <c r="O7" s="20"/>
      <c r="P7" s="20"/>
      <c r="Q7" s="22"/>
      <c r="R7" s="21"/>
    </row>
    <row r="8" spans="1:22" x14ac:dyDescent="0.25">
      <c r="B8" s="2">
        <v>11</v>
      </c>
      <c r="C8" s="3">
        <v>0.48799999999999999</v>
      </c>
      <c r="D8" s="3"/>
      <c r="E8" s="19">
        <f t="shared" si="0"/>
        <v>1.2135</v>
      </c>
      <c r="F8" s="16">
        <f t="shared" si="1"/>
        <v>1</v>
      </c>
      <c r="G8" s="19">
        <f t="shared" si="2"/>
        <v>1.2135</v>
      </c>
      <c r="H8" s="16"/>
      <c r="I8" s="2">
        <v>8.5</v>
      </c>
      <c r="J8" s="3">
        <v>1.9390000000000001</v>
      </c>
      <c r="K8" s="19">
        <f t="shared" si="3"/>
        <v>1.929</v>
      </c>
      <c r="L8" s="16">
        <f t="shared" si="4"/>
        <v>3.5</v>
      </c>
      <c r="M8" s="19">
        <f t="shared" si="5"/>
        <v>6.7515000000000001</v>
      </c>
      <c r="N8" s="20"/>
      <c r="O8" s="20"/>
      <c r="P8" s="20"/>
      <c r="Q8" s="22"/>
      <c r="R8" s="21"/>
    </row>
    <row r="9" spans="1:22" x14ac:dyDescent="0.25">
      <c r="B9" s="2">
        <v>13</v>
      </c>
      <c r="C9" s="3">
        <v>0.23899999999999999</v>
      </c>
      <c r="D9" s="3"/>
      <c r="E9" s="19">
        <f t="shared" si="0"/>
        <v>0.36349999999999999</v>
      </c>
      <c r="F9" s="16">
        <f t="shared" si="1"/>
        <v>2</v>
      </c>
      <c r="G9" s="19">
        <f t="shared" si="2"/>
        <v>0.72699999999999998</v>
      </c>
      <c r="H9" s="16"/>
      <c r="I9" s="2">
        <v>10</v>
      </c>
      <c r="J9" s="3">
        <v>1.9390000000000001</v>
      </c>
      <c r="K9" s="19">
        <f t="shared" si="3"/>
        <v>1.9390000000000001</v>
      </c>
      <c r="L9" s="16">
        <f t="shared" si="4"/>
        <v>1.5</v>
      </c>
      <c r="M9" s="19">
        <f t="shared" si="5"/>
        <v>2.9085000000000001</v>
      </c>
      <c r="N9" s="20"/>
      <c r="O9" s="20"/>
      <c r="P9" s="20"/>
      <c r="Q9" s="22"/>
      <c r="R9" s="21"/>
    </row>
    <row r="10" spans="1:22" x14ac:dyDescent="0.25">
      <c r="B10" s="2">
        <v>15</v>
      </c>
      <c r="C10" s="3">
        <v>7.9000000000000001E-2</v>
      </c>
      <c r="D10" s="3"/>
      <c r="E10" s="19">
        <f t="shared" si="0"/>
        <v>0.159</v>
      </c>
      <c r="F10" s="16">
        <f t="shared" si="1"/>
        <v>2</v>
      </c>
      <c r="G10" s="19">
        <f t="shared" si="2"/>
        <v>0.318</v>
      </c>
      <c r="H10" s="16"/>
      <c r="I10" s="2">
        <v>11</v>
      </c>
      <c r="J10" s="3">
        <v>0.48799999999999999</v>
      </c>
      <c r="K10" s="19">
        <f t="shared" ref="K10:K12" si="6">AVERAGE(J9,J10)</f>
        <v>1.2135</v>
      </c>
      <c r="L10" s="16">
        <f t="shared" ref="L10:L12" si="7">I10-I9</f>
        <v>1</v>
      </c>
      <c r="M10" s="19">
        <f t="shared" ref="M10:M14" si="8">L10*K10</f>
        <v>1.2135</v>
      </c>
      <c r="N10" s="20"/>
      <c r="O10" s="20"/>
      <c r="P10" s="20"/>
      <c r="Q10" s="22"/>
      <c r="R10" s="21"/>
    </row>
    <row r="11" spans="1:22" x14ac:dyDescent="0.25">
      <c r="B11" s="2">
        <v>16</v>
      </c>
      <c r="C11" s="3">
        <v>1.9E-2</v>
      </c>
      <c r="D11" s="3" t="s">
        <v>18</v>
      </c>
      <c r="E11" s="19">
        <f t="shared" si="0"/>
        <v>4.9000000000000002E-2</v>
      </c>
      <c r="F11" s="16">
        <f t="shared" si="1"/>
        <v>1</v>
      </c>
      <c r="G11" s="19">
        <f t="shared" si="2"/>
        <v>4.9000000000000002E-2</v>
      </c>
      <c r="H11" s="16"/>
      <c r="I11" s="81">
        <f>I10+(J10-J11)*1.5</f>
        <v>13.231999999999999</v>
      </c>
      <c r="J11" s="82">
        <v>-1</v>
      </c>
      <c r="K11" s="19">
        <f t="shared" si="6"/>
        <v>-0.25600000000000001</v>
      </c>
      <c r="L11" s="16">
        <f t="shared" si="7"/>
        <v>2.2319999999999993</v>
      </c>
      <c r="M11" s="19">
        <f t="shared" si="8"/>
        <v>-0.57139199999999979</v>
      </c>
      <c r="N11" s="20"/>
      <c r="O11" s="20"/>
      <c r="P11" s="20"/>
      <c r="Q11" s="22"/>
      <c r="R11" s="21"/>
    </row>
    <row r="12" spans="1:22" x14ac:dyDescent="0.25">
      <c r="B12" s="2">
        <v>17</v>
      </c>
      <c r="C12" s="3">
        <v>7.3999999999999996E-2</v>
      </c>
      <c r="E12" s="19">
        <f t="shared" si="0"/>
        <v>4.65E-2</v>
      </c>
      <c r="F12" s="16">
        <f t="shared" si="1"/>
        <v>1</v>
      </c>
      <c r="G12" s="19">
        <f t="shared" si="2"/>
        <v>4.65E-2</v>
      </c>
      <c r="H12" s="16"/>
      <c r="I12" s="83">
        <f>I11+2.5</f>
        <v>15.731999999999999</v>
      </c>
      <c r="J12" s="84">
        <f>J11</f>
        <v>-1</v>
      </c>
      <c r="K12" s="19">
        <f t="shared" si="6"/>
        <v>-1</v>
      </c>
      <c r="L12" s="16">
        <f t="shared" si="7"/>
        <v>2.5</v>
      </c>
      <c r="M12" s="19">
        <f t="shared" si="8"/>
        <v>-2.5</v>
      </c>
      <c r="N12" s="20"/>
      <c r="O12" s="20"/>
      <c r="P12" s="20"/>
      <c r="Q12" s="22"/>
      <c r="R12" s="21"/>
    </row>
    <row r="13" spans="1:22" x14ac:dyDescent="0.25">
      <c r="B13" s="2">
        <v>19</v>
      </c>
      <c r="C13" s="3">
        <v>0.23200000000000001</v>
      </c>
      <c r="D13" s="3"/>
      <c r="E13" s="19">
        <f t="shared" si="0"/>
        <v>0.153</v>
      </c>
      <c r="F13" s="16">
        <f t="shared" si="1"/>
        <v>2</v>
      </c>
      <c r="G13" s="19">
        <f t="shared" si="2"/>
        <v>0.30599999999999999</v>
      </c>
      <c r="H13" s="16"/>
      <c r="I13" s="81">
        <f>I12+2.5</f>
        <v>18.231999999999999</v>
      </c>
      <c r="J13" s="82">
        <f>J11</f>
        <v>-1</v>
      </c>
      <c r="K13" s="19">
        <f>AVERAGE(J12,J13)</f>
        <v>-1</v>
      </c>
      <c r="L13" s="16">
        <f>I13-I12</f>
        <v>2.5</v>
      </c>
      <c r="M13" s="19">
        <f t="shared" si="8"/>
        <v>-2.5</v>
      </c>
      <c r="N13" s="24"/>
      <c r="O13" s="24"/>
      <c r="P13" s="24"/>
      <c r="Q13" s="22"/>
      <c r="R13" s="21"/>
    </row>
    <row r="14" spans="1:22" x14ac:dyDescent="0.25">
      <c r="B14" s="2">
        <v>21</v>
      </c>
      <c r="C14" s="3">
        <v>0.44900000000000001</v>
      </c>
      <c r="D14" s="3"/>
      <c r="E14" s="19">
        <f t="shared" si="0"/>
        <v>0.34050000000000002</v>
      </c>
      <c r="F14" s="16">
        <f t="shared" si="1"/>
        <v>2</v>
      </c>
      <c r="G14" s="19">
        <f t="shared" si="2"/>
        <v>0.68100000000000005</v>
      </c>
      <c r="H14" s="16"/>
      <c r="I14" s="81">
        <f>I13+(J14-J13)*1.5</f>
        <v>20.332000000000001</v>
      </c>
      <c r="J14" s="85">
        <v>0.4</v>
      </c>
      <c r="K14" s="19">
        <f t="shared" ref="K14" si="9">AVERAGE(J13,J14)</f>
        <v>-0.3</v>
      </c>
      <c r="L14" s="16">
        <f t="shared" ref="L14" si="10">I14-I13</f>
        <v>2.1000000000000014</v>
      </c>
      <c r="M14" s="19">
        <f t="shared" si="8"/>
        <v>-0.63000000000000045</v>
      </c>
      <c r="N14" s="20"/>
      <c r="O14" s="20"/>
      <c r="P14" s="20"/>
      <c r="Q14" s="22"/>
      <c r="R14" s="21"/>
    </row>
    <row r="15" spans="1:22" x14ac:dyDescent="0.25">
      <c r="B15" s="2">
        <v>22</v>
      </c>
      <c r="C15" s="3">
        <v>1.929</v>
      </c>
      <c r="D15" s="3" t="s">
        <v>19</v>
      </c>
      <c r="E15" s="19">
        <f t="shared" si="0"/>
        <v>1.1890000000000001</v>
      </c>
      <c r="F15" s="16">
        <f t="shared" si="1"/>
        <v>1</v>
      </c>
      <c r="G15" s="19">
        <f t="shared" si="2"/>
        <v>1.1890000000000001</v>
      </c>
      <c r="H15" s="1"/>
      <c r="I15" s="2">
        <v>21</v>
      </c>
      <c r="J15" s="3">
        <v>0.44900000000000001</v>
      </c>
      <c r="K15" s="19">
        <f t="shared" ref="K15:K16" si="11">AVERAGE(J14,J15)</f>
        <v>0.42449999999999999</v>
      </c>
      <c r="L15" s="16">
        <f t="shared" ref="L15:L16" si="12">I15-I14</f>
        <v>0.66799999999999926</v>
      </c>
      <c r="M15" s="19">
        <f t="shared" ref="M15:M16" si="13">L15*K15</f>
        <v>0.28356599999999965</v>
      </c>
      <c r="N15" s="24"/>
      <c r="O15" s="24"/>
      <c r="P15" s="24"/>
      <c r="Q15" s="22"/>
      <c r="R15" s="21"/>
    </row>
    <row r="16" spans="1:22" x14ac:dyDescent="0.25">
      <c r="B16" s="2">
        <v>25</v>
      </c>
      <c r="C16" s="3">
        <v>1.919</v>
      </c>
      <c r="D16" s="3"/>
      <c r="E16" s="19">
        <f t="shared" si="0"/>
        <v>1.9239999999999999</v>
      </c>
      <c r="F16" s="16">
        <f t="shared" si="1"/>
        <v>3</v>
      </c>
      <c r="G16" s="19">
        <f t="shared" si="2"/>
        <v>5.7720000000000002</v>
      </c>
      <c r="H16" s="1"/>
      <c r="I16" s="2">
        <v>22</v>
      </c>
      <c r="J16" s="3">
        <v>1.929</v>
      </c>
      <c r="K16" s="19">
        <f t="shared" si="11"/>
        <v>1.1890000000000001</v>
      </c>
      <c r="L16" s="16">
        <f t="shared" si="12"/>
        <v>1</v>
      </c>
      <c r="M16" s="19">
        <f t="shared" si="13"/>
        <v>1.1890000000000001</v>
      </c>
      <c r="N16" s="24"/>
      <c r="O16" s="24"/>
      <c r="P16" s="24"/>
      <c r="Q16" s="22"/>
      <c r="R16" s="21"/>
    </row>
    <row r="17" spans="2:18" x14ac:dyDescent="0.25">
      <c r="B17" s="2">
        <v>30</v>
      </c>
      <c r="C17" s="3">
        <v>1.9039999999999999</v>
      </c>
      <c r="D17" s="3" t="s">
        <v>30</v>
      </c>
      <c r="E17" s="19">
        <f t="shared" si="0"/>
        <v>1.9115</v>
      </c>
      <c r="F17" s="16">
        <f t="shared" si="1"/>
        <v>5</v>
      </c>
      <c r="G17" s="19">
        <f t="shared" si="2"/>
        <v>9.5574999999999992</v>
      </c>
      <c r="H17" s="1"/>
      <c r="I17" s="2">
        <v>25</v>
      </c>
      <c r="J17" s="3">
        <v>1.919</v>
      </c>
      <c r="K17" s="19">
        <f t="shared" ref="K17:K18" si="14">AVERAGE(J16,J17)</f>
        <v>1.9239999999999999</v>
      </c>
      <c r="L17" s="16">
        <f t="shared" ref="L17:L18" si="15">I17-I16</f>
        <v>3</v>
      </c>
      <c r="M17" s="19">
        <f t="shared" ref="M17:M18" si="16">L17*K17</f>
        <v>5.7720000000000002</v>
      </c>
      <c r="N17" s="20"/>
      <c r="O17" s="20"/>
      <c r="P17" s="20"/>
      <c r="R17" s="21"/>
    </row>
    <row r="18" spans="2:18" x14ac:dyDescent="0.25">
      <c r="B18" s="2"/>
      <c r="C18" s="3"/>
      <c r="D18" s="3"/>
      <c r="E18" s="19"/>
      <c r="F18" s="16"/>
      <c r="G18" s="19"/>
      <c r="H18" s="1"/>
      <c r="I18" s="2">
        <v>30</v>
      </c>
      <c r="J18" s="3">
        <v>1.9039999999999999</v>
      </c>
      <c r="K18" s="19">
        <f t="shared" si="14"/>
        <v>1.9115</v>
      </c>
      <c r="L18" s="16">
        <f t="shared" si="15"/>
        <v>5</v>
      </c>
      <c r="M18" s="19">
        <f t="shared" si="16"/>
        <v>9.5574999999999992</v>
      </c>
      <c r="N18" s="20"/>
      <c r="O18" s="20"/>
      <c r="P18" s="20"/>
      <c r="R18" s="21"/>
    </row>
    <row r="19" spans="2:18" x14ac:dyDescent="0.25">
      <c r="B19" s="2"/>
      <c r="C19" s="3"/>
      <c r="E19" s="19"/>
      <c r="F19" s="16"/>
      <c r="G19" s="19"/>
      <c r="H19" s="1"/>
      <c r="I19" s="2"/>
      <c r="J19" s="3"/>
      <c r="K19" s="19"/>
      <c r="L19" s="16"/>
      <c r="M19" s="19"/>
      <c r="N19" s="20"/>
      <c r="O19" s="20"/>
      <c r="P19" s="20"/>
      <c r="R19" s="21"/>
    </row>
    <row r="20" spans="2:18" ht="13.8" thickBot="1" x14ac:dyDescent="0.3">
      <c r="B20" s="17"/>
      <c r="C20" s="46"/>
      <c r="D20" s="46"/>
      <c r="E20" s="19"/>
      <c r="F20" s="16"/>
      <c r="G20" s="19"/>
      <c r="I20" s="2"/>
      <c r="J20" s="3"/>
      <c r="K20" s="19"/>
      <c r="L20" s="16"/>
      <c r="M20" s="19"/>
      <c r="N20" s="20"/>
      <c r="O20" s="20"/>
      <c r="P20" s="20"/>
      <c r="R20" s="21"/>
    </row>
    <row r="21" spans="2:18" x14ac:dyDescent="0.25">
      <c r="B21" s="17"/>
      <c r="C21" s="46"/>
      <c r="D21" s="46"/>
      <c r="E21" s="19"/>
      <c r="F21" s="16"/>
      <c r="G21" s="19"/>
      <c r="I21" s="17"/>
      <c r="J21" s="17"/>
      <c r="K21" s="19"/>
      <c r="L21" s="16"/>
      <c r="M21" s="19"/>
      <c r="O21" s="155" t="s">
        <v>34</v>
      </c>
      <c r="P21" s="156"/>
      <c r="Q21" s="157"/>
    </row>
    <row r="22" spans="2:18" x14ac:dyDescent="0.25">
      <c r="B22" s="17"/>
      <c r="C22" s="46"/>
      <c r="D22" s="46"/>
      <c r="E22" s="19"/>
      <c r="F22" s="16"/>
      <c r="G22" s="19"/>
      <c r="I22" s="17"/>
      <c r="J22" s="17"/>
      <c r="K22" s="19"/>
      <c r="L22" s="16"/>
      <c r="M22" s="19"/>
      <c r="O22" s="75" t="s">
        <v>35</v>
      </c>
      <c r="P22" s="76" t="s">
        <v>36</v>
      </c>
      <c r="Q22" s="77" t="s">
        <v>37</v>
      </c>
    </row>
    <row r="23" spans="2:18" x14ac:dyDescent="0.25">
      <c r="B23" s="17"/>
      <c r="C23" s="46"/>
      <c r="D23" s="46"/>
      <c r="E23" s="19"/>
      <c r="F23" s="16"/>
      <c r="G23" s="19"/>
      <c r="I23" s="17"/>
      <c r="J23" s="17"/>
      <c r="K23" s="19"/>
      <c r="L23" s="16"/>
      <c r="M23" s="19"/>
      <c r="O23" s="78" t="s">
        <v>38</v>
      </c>
      <c r="P23" s="79">
        <v>5</v>
      </c>
      <c r="Q23" s="80">
        <v>-2</v>
      </c>
    </row>
    <row r="24" spans="2:18" ht="13.8" thickBot="1" x14ac:dyDescent="0.3">
      <c r="B24" s="17"/>
      <c r="C24" s="46"/>
      <c r="D24" s="46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58" t="s">
        <v>39</v>
      </c>
      <c r="P24" s="159"/>
      <c r="Q24" s="160"/>
    </row>
    <row r="25" spans="2:18" x14ac:dyDescent="0.25">
      <c r="B25" s="17"/>
      <c r="C25" s="46"/>
      <c r="D25" s="46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5">
      <c r="B26" s="17"/>
      <c r="C26" s="46"/>
      <c r="D26" s="46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81">
        <f>O25+(P25-P26)*1.5</f>
        <v>1.5</v>
      </c>
      <c r="P26" s="82">
        <v>-1</v>
      </c>
    </row>
    <row r="27" spans="2:18" ht="15" x14ac:dyDescent="0.25">
      <c r="B27" s="13"/>
      <c r="C27" s="30"/>
      <c r="D27" s="30"/>
      <c r="E27" s="13"/>
      <c r="F27" s="26">
        <f>SUM(F6:F26)</f>
        <v>30</v>
      </c>
      <c r="G27" s="27">
        <f>SUM(G6:G26)</f>
        <v>39.0745</v>
      </c>
      <c r="H27" s="19"/>
      <c r="I27" s="19"/>
      <c r="J27" s="13"/>
      <c r="K27" s="13"/>
      <c r="L27" s="29">
        <f>SUM(L7:L26)</f>
        <v>30</v>
      </c>
      <c r="M27" s="30">
        <f>SUM(M7:M26)</f>
        <v>31.044173999999998</v>
      </c>
      <c r="N27" s="14"/>
      <c r="O27" s="83">
        <f>O26+2.5</f>
        <v>4</v>
      </c>
      <c r="P27" s="84">
        <f>P26</f>
        <v>-1</v>
      </c>
    </row>
    <row r="28" spans="2:18" ht="15" x14ac:dyDescent="0.25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1">
        <f>O27+2.5</f>
        <v>6.5</v>
      </c>
      <c r="P28" s="82">
        <f>P26</f>
        <v>-1</v>
      </c>
    </row>
    <row r="29" spans="2:18" ht="15" x14ac:dyDescent="0.25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1">
        <f>O28+(P29-P28)*1.5</f>
        <v>11.2775</v>
      </c>
      <c r="P29" s="85">
        <v>2.1850000000000001</v>
      </c>
    </row>
    <row r="30" spans="2:18" ht="15" x14ac:dyDescent="0.25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5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5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5">
      <c r="B33" s="13"/>
      <c r="C33" s="30"/>
      <c r="D33" s="30"/>
      <c r="E33" s="13"/>
      <c r="F33" s="16"/>
      <c r="G33" s="19"/>
      <c r="H33" s="154" t="s">
        <v>10</v>
      </c>
      <c r="I33" s="154"/>
      <c r="J33" s="19">
        <f>G27</f>
        <v>39.0745</v>
      </c>
      <c r="K33" s="19" t="s">
        <v>11</v>
      </c>
      <c r="L33" s="16">
        <f>M27</f>
        <v>31.044173999999998</v>
      </c>
      <c r="M33" s="19">
        <f>J33-L33</f>
        <v>8.0303260000000023</v>
      </c>
      <c r="N33" s="24"/>
      <c r="O33" s="14"/>
      <c r="P33" s="14"/>
    </row>
    <row r="34" spans="2:18" ht="15" x14ac:dyDescent="0.25">
      <c r="B34" s="1" t="s">
        <v>7</v>
      </c>
      <c r="C34" s="1"/>
      <c r="D34" s="151">
        <v>0.1</v>
      </c>
      <c r="E34" s="151"/>
      <c r="J34" s="13"/>
      <c r="K34" s="13"/>
      <c r="L34" s="13"/>
      <c r="M34" s="13"/>
      <c r="N34" s="14"/>
      <c r="O34" s="14"/>
      <c r="P34" s="14"/>
    </row>
    <row r="35" spans="2:18" x14ac:dyDescent="0.25">
      <c r="B35" s="149" t="s">
        <v>8</v>
      </c>
      <c r="C35" s="149"/>
      <c r="D35" s="149"/>
      <c r="E35" s="149"/>
      <c r="F35" s="149"/>
      <c r="G35" s="149"/>
      <c r="H35" s="5" t="s">
        <v>5</v>
      </c>
      <c r="I35" s="149" t="s">
        <v>9</v>
      </c>
      <c r="J35" s="149"/>
      <c r="K35" s="149"/>
      <c r="L35" s="149"/>
      <c r="M35" s="149"/>
      <c r="N35" s="15"/>
      <c r="O35" s="15"/>
      <c r="P35" s="15"/>
    </row>
    <row r="36" spans="2:18" x14ac:dyDescent="0.25">
      <c r="B36" s="2">
        <v>0</v>
      </c>
      <c r="C36" s="3">
        <v>0.68500000000000005</v>
      </c>
      <c r="D36" s="3" t="s">
        <v>21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5">
      <c r="B37" s="2">
        <v>5</v>
      </c>
      <c r="C37" s="3">
        <v>0.69</v>
      </c>
      <c r="D37" s="3"/>
      <c r="E37" s="19">
        <f>(C36+C37)/2</f>
        <v>0.6875</v>
      </c>
      <c r="F37" s="16">
        <f>B37-B36</f>
        <v>5</v>
      </c>
      <c r="G37" s="19">
        <f>E37*F37</f>
        <v>3.4375</v>
      </c>
      <c r="H37" s="16"/>
      <c r="I37" s="2">
        <v>0</v>
      </c>
      <c r="J37" s="3">
        <v>0.68500000000000005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5">
      <c r="B38" s="2">
        <v>10</v>
      </c>
      <c r="C38" s="3">
        <v>0.69499999999999995</v>
      </c>
      <c r="D38" s="3" t="s">
        <v>17</v>
      </c>
      <c r="E38" s="19">
        <f t="shared" ref="E38:E48" si="17">(C37+C38)/2</f>
        <v>0.69249999999999989</v>
      </c>
      <c r="F38" s="16">
        <f t="shared" ref="F38:F48" si="18">B38-B37</f>
        <v>5</v>
      </c>
      <c r="G38" s="19">
        <f t="shared" ref="G38:G48" si="19">E38*F38</f>
        <v>3.4624999999999995</v>
      </c>
      <c r="H38" s="16"/>
      <c r="I38" s="2">
        <v>5</v>
      </c>
      <c r="J38" s="3">
        <v>0.69</v>
      </c>
      <c r="K38" s="19">
        <f t="shared" ref="K38:K43" si="20">AVERAGE(J37,J38)</f>
        <v>0.6875</v>
      </c>
      <c r="L38" s="16">
        <f t="shared" ref="L38:L43" si="21">I38-I37</f>
        <v>5</v>
      </c>
      <c r="M38" s="19">
        <f t="shared" ref="M38:M45" si="22">L38*K38</f>
        <v>3.4375</v>
      </c>
      <c r="N38" s="20"/>
      <c r="O38" s="20"/>
      <c r="P38" s="20"/>
      <c r="Q38" s="22"/>
      <c r="R38" s="21"/>
    </row>
    <row r="39" spans="2:18" x14ac:dyDescent="0.25">
      <c r="B39" s="2">
        <v>10.5</v>
      </c>
      <c r="C39" s="3">
        <v>8.5000000000000006E-2</v>
      </c>
      <c r="D39" s="3"/>
      <c r="E39" s="19">
        <f t="shared" si="17"/>
        <v>0.38999999999999996</v>
      </c>
      <c r="F39" s="16">
        <f t="shared" si="18"/>
        <v>0.5</v>
      </c>
      <c r="G39" s="19">
        <f t="shared" si="19"/>
        <v>0.19499999999999998</v>
      </c>
      <c r="H39" s="16"/>
      <c r="I39" s="2">
        <v>7</v>
      </c>
      <c r="J39" s="3">
        <v>0.69499999999999995</v>
      </c>
      <c r="K39" s="19">
        <f t="shared" si="20"/>
        <v>0.69249999999999989</v>
      </c>
      <c r="L39" s="16">
        <f t="shared" si="21"/>
        <v>2</v>
      </c>
      <c r="M39" s="19">
        <f t="shared" si="22"/>
        <v>1.3849999999999998</v>
      </c>
      <c r="N39" s="20"/>
      <c r="O39" s="20"/>
      <c r="P39" s="20"/>
      <c r="Q39" s="22"/>
      <c r="R39" s="21"/>
    </row>
    <row r="40" spans="2:18" x14ac:dyDescent="0.25">
      <c r="B40" s="2">
        <v>11</v>
      </c>
      <c r="C40" s="3">
        <v>1.9E-2</v>
      </c>
      <c r="D40" s="3"/>
      <c r="E40" s="19">
        <f t="shared" si="17"/>
        <v>5.2000000000000005E-2</v>
      </c>
      <c r="F40" s="16">
        <f t="shared" si="18"/>
        <v>0.5</v>
      </c>
      <c r="G40" s="19">
        <f t="shared" si="19"/>
        <v>2.6000000000000002E-2</v>
      </c>
      <c r="H40" s="16"/>
      <c r="I40" s="81">
        <f>I39+(J39-J40)*1.5</f>
        <v>9.5425000000000004</v>
      </c>
      <c r="J40" s="82">
        <v>-1</v>
      </c>
      <c r="K40" s="19">
        <f t="shared" si="20"/>
        <v>-0.15250000000000002</v>
      </c>
      <c r="L40" s="16">
        <f t="shared" si="21"/>
        <v>2.5425000000000004</v>
      </c>
      <c r="M40" s="19">
        <f t="shared" si="22"/>
        <v>-0.38773125000000014</v>
      </c>
      <c r="N40" s="20"/>
      <c r="O40" s="20"/>
      <c r="P40" s="20"/>
      <c r="Q40" s="22"/>
      <c r="R40" s="21"/>
    </row>
    <row r="41" spans="2:18" x14ac:dyDescent="0.25">
      <c r="B41" s="2">
        <v>11.5</v>
      </c>
      <c r="C41" s="3">
        <v>-2.5999999999999999E-2</v>
      </c>
      <c r="D41" s="3"/>
      <c r="E41" s="19">
        <f t="shared" si="17"/>
        <v>-3.4999999999999996E-3</v>
      </c>
      <c r="F41" s="16">
        <f t="shared" si="18"/>
        <v>0.5</v>
      </c>
      <c r="G41" s="19">
        <f t="shared" si="19"/>
        <v>-1.7499999999999998E-3</v>
      </c>
      <c r="H41" s="16"/>
      <c r="I41" s="83">
        <f>I40+2.5</f>
        <v>12.0425</v>
      </c>
      <c r="J41" s="84">
        <f>J40</f>
        <v>-1</v>
      </c>
      <c r="K41" s="19">
        <f t="shared" si="20"/>
        <v>-1</v>
      </c>
      <c r="L41" s="16">
        <f t="shared" si="21"/>
        <v>2.5</v>
      </c>
      <c r="M41" s="19">
        <f t="shared" si="22"/>
        <v>-2.5</v>
      </c>
      <c r="N41" s="20"/>
      <c r="O41" s="20"/>
      <c r="P41" s="20"/>
      <c r="Q41" s="22"/>
      <c r="R41" s="21"/>
    </row>
    <row r="42" spans="2:18" x14ac:dyDescent="0.25">
      <c r="B42" s="2">
        <v>12</v>
      </c>
      <c r="C42" s="3">
        <v>-5.5E-2</v>
      </c>
      <c r="D42" s="3" t="s">
        <v>18</v>
      </c>
      <c r="E42" s="19">
        <f t="shared" si="17"/>
        <v>-4.0500000000000001E-2</v>
      </c>
      <c r="F42" s="16">
        <f t="shared" si="18"/>
        <v>0.5</v>
      </c>
      <c r="G42" s="19">
        <f t="shared" si="19"/>
        <v>-2.0250000000000001E-2</v>
      </c>
      <c r="H42" s="16"/>
      <c r="I42" s="81">
        <f>I41+2.5</f>
        <v>14.5425</v>
      </c>
      <c r="J42" s="82">
        <f>J40</f>
        <v>-1</v>
      </c>
      <c r="K42" s="19">
        <f t="shared" si="20"/>
        <v>-1</v>
      </c>
      <c r="L42" s="16">
        <f t="shared" si="21"/>
        <v>2.5</v>
      </c>
      <c r="M42" s="19">
        <f t="shared" si="22"/>
        <v>-2.5</v>
      </c>
      <c r="N42" s="20"/>
      <c r="O42" s="20"/>
      <c r="P42" s="20"/>
      <c r="Q42" s="22"/>
      <c r="R42" s="21"/>
    </row>
    <row r="43" spans="2:18" x14ac:dyDescent="0.25">
      <c r="B43" s="2">
        <v>12.5</v>
      </c>
      <c r="C43" s="3">
        <v>-2.7E-2</v>
      </c>
      <c r="E43" s="19">
        <f t="shared" si="17"/>
        <v>-4.1000000000000002E-2</v>
      </c>
      <c r="F43" s="16">
        <f t="shared" si="18"/>
        <v>0.5</v>
      </c>
      <c r="G43" s="19">
        <f t="shared" si="19"/>
        <v>-2.0500000000000001E-2</v>
      </c>
      <c r="H43" s="16"/>
      <c r="I43" s="81">
        <f>I42+(J43-J42)*1.5</f>
        <v>17.092500000000001</v>
      </c>
      <c r="J43" s="85">
        <v>0.7</v>
      </c>
      <c r="K43" s="19">
        <f t="shared" si="20"/>
        <v>-0.15000000000000002</v>
      </c>
      <c r="L43" s="16">
        <f t="shared" si="21"/>
        <v>2.5500000000000007</v>
      </c>
      <c r="M43" s="19">
        <f t="shared" si="22"/>
        <v>-0.38250000000000017</v>
      </c>
      <c r="N43" s="20"/>
      <c r="O43" s="20"/>
      <c r="P43" s="20"/>
      <c r="Q43" s="22"/>
      <c r="R43" s="21"/>
    </row>
    <row r="44" spans="2:18" x14ac:dyDescent="0.25">
      <c r="B44" s="2">
        <v>13</v>
      </c>
      <c r="C44" s="3">
        <v>1.4999999999999999E-2</v>
      </c>
      <c r="D44" s="3"/>
      <c r="E44" s="19">
        <f t="shared" si="17"/>
        <v>-6.0000000000000001E-3</v>
      </c>
      <c r="F44" s="16">
        <f t="shared" si="18"/>
        <v>0.5</v>
      </c>
      <c r="G44" s="19">
        <f t="shared" si="19"/>
        <v>-3.0000000000000001E-3</v>
      </c>
      <c r="H44" s="16"/>
      <c r="I44" s="2">
        <v>20</v>
      </c>
      <c r="J44" s="3">
        <v>0.7</v>
      </c>
      <c r="K44" s="19">
        <f>AVERAGE(J43,J44)</f>
        <v>0.7</v>
      </c>
      <c r="L44" s="16">
        <f>I44-I43</f>
        <v>2.9074999999999989</v>
      </c>
      <c r="M44" s="19">
        <f t="shared" si="22"/>
        <v>2.0352499999999991</v>
      </c>
      <c r="N44" s="24"/>
      <c r="O44" s="24"/>
      <c r="P44" s="24"/>
      <c r="Q44" s="22"/>
      <c r="R44" s="21"/>
    </row>
    <row r="45" spans="2:18" x14ac:dyDescent="0.25">
      <c r="B45" s="2">
        <v>13.5</v>
      </c>
      <c r="C45" s="3">
        <v>0.09</v>
      </c>
      <c r="D45" s="3"/>
      <c r="E45" s="19">
        <f t="shared" si="17"/>
        <v>5.2499999999999998E-2</v>
      </c>
      <c r="F45" s="16">
        <f t="shared" si="18"/>
        <v>0.5</v>
      </c>
      <c r="G45" s="19">
        <f t="shared" si="19"/>
        <v>2.6249999999999999E-2</v>
      </c>
      <c r="H45" s="16"/>
      <c r="I45" s="2">
        <v>25</v>
      </c>
      <c r="J45" s="3">
        <v>0.70499999999999996</v>
      </c>
      <c r="K45" s="19">
        <f t="shared" ref="K45" si="23">AVERAGE(J44,J45)</f>
        <v>0.7024999999999999</v>
      </c>
      <c r="L45" s="16">
        <f t="shared" ref="L45" si="24">I45-I44</f>
        <v>5</v>
      </c>
      <c r="M45" s="19">
        <f t="shared" si="22"/>
        <v>3.5124999999999993</v>
      </c>
      <c r="N45" s="20"/>
      <c r="O45" s="20"/>
      <c r="P45" s="20"/>
      <c r="Q45" s="22"/>
      <c r="R45" s="21"/>
    </row>
    <row r="46" spans="2:18" x14ac:dyDescent="0.25">
      <c r="B46" s="2">
        <v>14</v>
      </c>
      <c r="C46" s="3">
        <v>0.69499999999999995</v>
      </c>
      <c r="D46" s="3" t="s">
        <v>19</v>
      </c>
      <c r="E46" s="19">
        <f t="shared" si="17"/>
        <v>0.39249999999999996</v>
      </c>
      <c r="F46" s="16">
        <f t="shared" si="18"/>
        <v>0.5</v>
      </c>
      <c r="G46" s="19">
        <f t="shared" si="19"/>
        <v>0.19624999999999998</v>
      </c>
      <c r="H46" s="1"/>
      <c r="I46" s="21"/>
      <c r="J46" s="21"/>
      <c r="K46" s="19"/>
      <c r="L46" s="16"/>
      <c r="M46" s="19"/>
      <c r="N46" s="24"/>
      <c r="O46" s="24"/>
      <c r="P46" s="24"/>
      <c r="Q46" s="22"/>
      <c r="R46" s="21"/>
    </row>
    <row r="47" spans="2:18" x14ac:dyDescent="0.25">
      <c r="B47" s="2">
        <v>20</v>
      </c>
      <c r="C47" s="3">
        <v>0.7</v>
      </c>
      <c r="D47" s="3"/>
      <c r="E47" s="19">
        <f t="shared" si="17"/>
        <v>0.69750000000000001</v>
      </c>
      <c r="F47" s="16">
        <f t="shared" si="18"/>
        <v>6</v>
      </c>
      <c r="G47" s="19">
        <f t="shared" si="19"/>
        <v>4.1850000000000005</v>
      </c>
      <c r="H47" s="1"/>
      <c r="I47" s="16"/>
      <c r="J47" s="16"/>
      <c r="K47" s="19"/>
      <c r="L47" s="16"/>
      <c r="M47" s="19"/>
      <c r="N47" s="24"/>
      <c r="O47" s="24"/>
      <c r="P47" s="24"/>
      <c r="Q47" s="22"/>
      <c r="R47" s="21"/>
    </row>
    <row r="48" spans="2:18" x14ac:dyDescent="0.25">
      <c r="B48" s="2">
        <v>25</v>
      </c>
      <c r="C48" s="3">
        <v>0.70499999999999996</v>
      </c>
      <c r="D48" s="3" t="s">
        <v>21</v>
      </c>
      <c r="E48" s="19">
        <f t="shared" si="17"/>
        <v>0.7024999999999999</v>
      </c>
      <c r="F48" s="16">
        <f t="shared" si="18"/>
        <v>5</v>
      </c>
      <c r="G48" s="19">
        <f t="shared" si="19"/>
        <v>3.5124999999999993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5">
      <c r="B49" s="2"/>
      <c r="C49" s="3"/>
      <c r="D49" s="3"/>
      <c r="E49" s="19"/>
      <c r="F49" s="16"/>
      <c r="G49" s="19"/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5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5">
      <c r="B51" s="17"/>
      <c r="C51" s="46"/>
      <c r="D51" s="46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5">
      <c r="B52" s="17"/>
      <c r="C52" s="46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5">
      <c r="B53" s="17"/>
      <c r="C53" s="46"/>
      <c r="D53" s="46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5">
      <c r="B54" s="17"/>
      <c r="C54" s="46"/>
      <c r="D54" s="46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5">
      <c r="B55" s="17"/>
      <c r="C55" s="46"/>
      <c r="D55" s="46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5">
      <c r="B56" s="17"/>
      <c r="C56" s="46"/>
      <c r="D56" s="46"/>
      <c r="E56" s="19"/>
      <c r="F56" s="16"/>
      <c r="G56" s="19"/>
      <c r="H56" s="19"/>
      <c r="I56" s="17"/>
      <c r="J56" s="17"/>
      <c r="K56" s="19"/>
      <c r="L56" s="16">
        <f>SUM(L38:L55)</f>
        <v>25</v>
      </c>
      <c r="M56" s="19">
        <f>SUM(M38:M55)</f>
        <v>4.6000187499999985</v>
      </c>
      <c r="N56" s="14"/>
      <c r="O56" s="14"/>
      <c r="P56" s="14"/>
    </row>
    <row r="57" spans="2:18" x14ac:dyDescent="0.25">
      <c r="B57" s="17"/>
      <c r="C57" s="46"/>
      <c r="D57" s="46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5">
      <c r="B58" s="13"/>
      <c r="C58" s="30"/>
      <c r="D58" s="30"/>
      <c r="E58" s="13"/>
      <c r="F58" s="26">
        <f>SUM(F37:F57)</f>
        <v>25</v>
      </c>
      <c r="G58" s="27">
        <f>SUM(G37:G57)</f>
        <v>14.9955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5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5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5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5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5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5">
      <c r="B64" s="13"/>
      <c r="C64" s="30"/>
      <c r="D64" s="30"/>
      <c r="E64" s="13"/>
      <c r="F64" s="16"/>
      <c r="G64" s="19"/>
      <c r="H64" s="154" t="s">
        <v>10</v>
      </c>
      <c r="I64" s="154"/>
      <c r="J64" s="19">
        <f>G58</f>
        <v>14.9955</v>
      </c>
      <c r="K64" s="19" t="s">
        <v>11</v>
      </c>
      <c r="L64" s="16">
        <f>M56</f>
        <v>4.6000187499999985</v>
      </c>
      <c r="M64" s="19">
        <f>J64-L64</f>
        <v>10.395481250000001</v>
      </c>
      <c r="N64" s="24"/>
      <c r="O64" s="14"/>
      <c r="P64" s="14"/>
    </row>
    <row r="65" spans="2:18" ht="15" x14ac:dyDescent="0.25">
      <c r="B65" s="1" t="s">
        <v>7</v>
      </c>
      <c r="C65" s="1"/>
      <c r="D65" s="151">
        <v>0.2</v>
      </c>
      <c r="E65" s="151"/>
      <c r="J65" s="13"/>
      <c r="K65" s="13"/>
      <c r="L65" s="13"/>
      <c r="M65" s="13"/>
      <c r="N65" s="14"/>
      <c r="O65" s="14"/>
      <c r="P65" s="31">
        <f>I78-I76</f>
        <v>5</v>
      </c>
    </row>
    <row r="66" spans="2:18" x14ac:dyDescent="0.25">
      <c r="B66" s="149" t="s">
        <v>8</v>
      </c>
      <c r="C66" s="149"/>
      <c r="D66" s="149"/>
      <c r="E66" s="149"/>
      <c r="F66" s="149"/>
      <c r="G66" s="149"/>
      <c r="H66" s="5" t="s">
        <v>5</v>
      </c>
      <c r="I66" s="149" t="s">
        <v>9</v>
      </c>
      <c r="J66" s="149"/>
      <c r="K66" s="149"/>
      <c r="L66" s="149"/>
      <c r="M66" s="149"/>
      <c r="N66" s="15"/>
      <c r="O66" s="15"/>
      <c r="P66" s="15"/>
    </row>
    <row r="67" spans="2:18" x14ac:dyDescent="0.25">
      <c r="B67" s="2">
        <v>0</v>
      </c>
      <c r="C67" s="3">
        <v>0.35499999999999998</v>
      </c>
      <c r="D67" s="3" t="s">
        <v>21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5">
      <c r="B68" s="2">
        <v>5</v>
      </c>
      <c r="C68" s="3">
        <v>0.36</v>
      </c>
      <c r="E68" s="19">
        <f>(C67+C68)/2</f>
        <v>0.35749999999999998</v>
      </c>
      <c r="F68" s="16">
        <f>B68-B67</f>
        <v>5</v>
      </c>
      <c r="G68" s="19">
        <f>E68*F68</f>
        <v>1.7874999999999999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5">
      <c r="B69" s="2">
        <v>10</v>
      </c>
      <c r="C69" s="3">
        <v>0.36499999999999999</v>
      </c>
      <c r="D69" s="3" t="s">
        <v>17</v>
      </c>
      <c r="E69" s="19">
        <f t="shared" ref="E69:E79" si="25">(C68+C69)/2</f>
        <v>0.36249999999999999</v>
      </c>
      <c r="F69" s="16">
        <f t="shared" ref="F69:F79" si="26">B69-B68</f>
        <v>5</v>
      </c>
      <c r="G69" s="19">
        <f t="shared" ref="G69:G79" si="27">E69*F69</f>
        <v>1.8125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5">
      <c r="B70" s="2">
        <v>10.5</v>
      </c>
      <c r="C70" s="3">
        <v>0.19900000000000001</v>
      </c>
      <c r="D70" s="3"/>
      <c r="E70" s="19">
        <f t="shared" si="25"/>
        <v>0.28200000000000003</v>
      </c>
      <c r="F70" s="16">
        <f t="shared" si="26"/>
        <v>0.5</v>
      </c>
      <c r="G70" s="19">
        <f t="shared" si="27"/>
        <v>0.14100000000000001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5">
      <c r="B71" s="2">
        <v>11</v>
      </c>
      <c r="C71" s="3">
        <v>8.5000000000000006E-2</v>
      </c>
      <c r="D71" s="3"/>
      <c r="E71" s="19">
        <f t="shared" si="25"/>
        <v>0.14200000000000002</v>
      </c>
      <c r="F71" s="16">
        <f t="shared" si="26"/>
        <v>0.5</v>
      </c>
      <c r="G71" s="19">
        <f t="shared" si="27"/>
        <v>7.1000000000000008E-2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5">
      <c r="B72" s="2">
        <v>11.5</v>
      </c>
      <c r="C72" s="3">
        <v>2.4E-2</v>
      </c>
      <c r="E72" s="19">
        <f t="shared" si="25"/>
        <v>5.4500000000000007E-2</v>
      </c>
      <c r="F72" s="16">
        <f t="shared" si="26"/>
        <v>0.5</v>
      </c>
      <c r="G72" s="19">
        <f t="shared" si="27"/>
        <v>2.7250000000000003E-2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5">
      <c r="B73" s="2">
        <v>12</v>
      </c>
      <c r="C73" s="3">
        <v>5.0000000000000001E-3</v>
      </c>
      <c r="D73" s="3" t="s">
        <v>18</v>
      </c>
      <c r="E73" s="19">
        <f t="shared" si="25"/>
        <v>1.4500000000000001E-2</v>
      </c>
      <c r="F73" s="16">
        <f t="shared" si="26"/>
        <v>0.5</v>
      </c>
      <c r="G73" s="19">
        <f t="shared" si="27"/>
        <v>7.2500000000000004E-3</v>
      </c>
      <c r="H73" s="16"/>
      <c r="I73" s="2">
        <v>0</v>
      </c>
      <c r="J73" s="3">
        <v>0.35499999999999998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5">
      <c r="B74" s="2">
        <v>12.5</v>
      </c>
      <c r="C74" s="3">
        <v>0.02</v>
      </c>
      <c r="D74" s="3"/>
      <c r="E74" s="19">
        <f t="shared" si="25"/>
        <v>1.2500000000000001E-2</v>
      </c>
      <c r="F74" s="16">
        <f t="shared" si="26"/>
        <v>0.5</v>
      </c>
      <c r="G74" s="19">
        <f t="shared" si="27"/>
        <v>6.2500000000000003E-3</v>
      </c>
      <c r="H74" s="16"/>
      <c r="I74" s="2">
        <v>5</v>
      </c>
      <c r="J74" s="3">
        <v>0.36</v>
      </c>
      <c r="K74" s="19">
        <f t="shared" ref="K74" si="28">AVERAGE(J73,J74)</f>
        <v>0.35749999999999998</v>
      </c>
      <c r="L74" s="16">
        <f t="shared" ref="L74" si="29">I74-I73</f>
        <v>5</v>
      </c>
      <c r="M74" s="19">
        <f t="shared" ref="M74:M81" si="30">L74*K74</f>
        <v>1.7874999999999999</v>
      </c>
      <c r="N74" s="20"/>
      <c r="O74" s="20"/>
      <c r="P74" s="20"/>
      <c r="Q74" s="22"/>
      <c r="R74" s="21"/>
    </row>
    <row r="75" spans="2:18" x14ac:dyDescent="0.25">
      <c r="B75" s="2">
        <v>13</v>
      </c>
      <c r="C75" s="3">
        <v>7.9000000000000001E-2</v>
      </c>
      <c r="D75" s="3"/>
      <c r="E75" s="19">
        <f t="shared" si="25"/>
        <v>4.9500000000000002E-2</v>
      </c>
      <c r="F75" s="16">
        <f t="shared" si="26"/>
        <v>0.5</v>
      </c>
      <c r="G75" s="19">
        <f t="shared" si="27"/>
        <v>2.4750000000000001E-2</v>
      </c>
      <c r="H75" s="16"/>
      <c r="I75" s="2">
        <v>7.5</v>
      </c>
      <c r="J75" s="3">
        <v>0.36499999999999999</v>
      </c>
      <c r="K75" s="19">
        <f>AVERAGE(J74,J75)</f>
        <v>0.36249999999999999</v>
      </c>
      <c r="L75" s="16">
        <f>I75-I74</f>
        <v>2.5</v>
      </c>
      <c r="M75" s="19">
        <f t="shared" si="30"/>
        <v>0.90625</v>
      </c>
      <c r="N75" s="24"/>
      <c r="O75" s="24"/>
      <c r="P75" s="24"/>
      <c r="Q75" s="22"/>
      <c r="R75" s="21"/>
    </row>
    <row r="76" spans="2:18" x14ac:dyDescent="0.25">
      <c r="B76" s="2">
        <v>13.5</v>
      </c>
      <c r="C76" s="3">
        <v>0.20499999999999999</v>
      </c>
      <c r="E76" s="19">
        <f t="shared" si="25"/>
        <v>0.14199999999999999</v>
      </c>
      <c r="F76" s="16">
        <f t="shared" si="26"/>
        <v>0.5</v>
      </c>
      <c r="G76" s="19">
        <f t="shared" si="27"/>
        <v>7.0999999999999994E-2</v>
      </c>
      <c r="H76" s="16"/>
      <c r="I76" s="81">
        <f>I75+(J75-J76)*1.5</f>
        <v>9.5474999999999994</v>
      </c>
      <c r="J76" s="82">
        <v>-1</v>
      </c>
      <c r="K76" s="19">
        <f t="shared" ref="K76:K81" si="31">AVERAGE(J75,J76)</f>
        <v>-0.3175</v>
      </c>
      <c r="L76" s="16">
        <f t="shared" ref="L76:L81" si="32">I76-I75</f>
        <v>2.0474999999999994</v>
      </c>
      <c r="M76" s="19">
        <f t="shared" si="30"/>
        <v>-0.65008124999999983</v>
      </c>
      <c r="N76" s="20"/>
      <c r="O76" s="20"/>
      <c r="P76" s="20"/>
      <c r="Q76" s="22"/>
      <c r="R76" s="21"/>
    </row>
    <row r="77" spans="2:18" x14ac:dyDescent="0.25">
      <c r="B77" s="2">
        <v>14</v>
      </c>
      <c r="C77" s="3">
        <v>0.38</v>
      </c>
      <c r="D77" s="3" t="s">
        <v>19</v>
      </c>
      <c r="E77" s="19">
        <f t="shared" si="25"/>
        <v>0.29249999999999998</v>
      </c>
      <c r="F77" s="16">
        <f t="shared" si="26"/>
        <v>0.5</v>
      </c>
      <c r="G77" s="19">
        <f t="shared" si="27"/>
        <v>0.14624999999999999</v>
      </c>
      <c r="H77" s="1"/>
      <c r="I77" s="83">
        <f>I76+2.5</f>
        <v>12.047499999999999</v>
      </c>
      <c r="J77" s="84">
        <f>J76</f>
        <v>-1</v>
      </c>
      <c r="K77" s="19">
        <f t="shared" si="31"/>
        <v>-1</v>
      </c>
      <c r="L77" s="16">
        <f t="shared" si="32"/>
        <v>2.5</v>
      </c>
      <c r="M77" s="19">
        <f t="shared" si="30"/>
        <v>-2.5</v>
      </c>
      <c r="N77" s="24"/>
      <c r="O77" s="24"/>
      <c r="P77" s="24"/>
      <c r="Q77" s="22"/>
      <c r="R77" s="21"/>
    </row>
    <row r="78" spans="2:18" x14ac:dyDescent="0.25">
      <c r="B78" s="2">
        <v>20</v>
      </c>
      <c r="C78" s="3">
        <v>0.38500000000000001</v>
      </c>
      <c r="D78" s="3"/>
      <c r="E78" s="19">
        <f t="shared" si="25"/>
        <v>0.38250000000000001</v>
      </c>
      <c r="F78" s="16">
        <f t="shared" si="26"/>
        <v>6</v>
      </c>
      <c r="G78" s="19">
        <f t="shared" si="27"/>
        <v>2.2949999999999999</v>
      </c>
      <c r="H78" s="1"/>
      <c r="I78" s="81">
        <f>I77+2.5</f>
        <v>14.547499999999999</v>
      </c>
      <c r="J78" s="82">
        <f>J76</f>
        <v>-1</v>
      </c>
      <c r="K78" s="19">
        <f t="shared" si="31"/>
        <v>-1</v>
      </c>
      <c r="L78" s="16">
        <f t="shared" si="32"/>
        <v>2.5</v>
      </c>
      <c r="M78" s="19">
        <f t="shared" si="30"/>
        <v>-2.5</v>
      </c>
      <c r="N78" s="24"/>
      <c r="O78" s="24"/>
      <c r="P78" s="24"/>
      <c r="Q78" s="22"/>
      <c r="R78" s="21"/>
    </row>
    <row r="79" spans="2:18" x14ac:dyDescent="0.25">
      <c r="B79" s="2">
        <v>25</v>
      </c>
      <c r="C79" s="3">
        <v>0.39</v>
      </c>
      <c r="D79" s="3" t="s">
        <v>21</v>
      </c>
      <c r="E79" s="19">
        <f t="shared" si="25"/>
        <v>0.38750000000000001</v>
      </c>
      <c r="F79" s="16">
        <f t="shared" si="26"/>
        <v>5</v>
      </c>
      <c r="G79" s="19">
        <f t="shared" si="27"/>
        <v>1.9375</v>
      </c>
      <c r="H79" s="1"/>
      <c r="I79" s="81">
        <f>I78+(J79-J78)*1.5</f>
        <v>16.625</v>
      </c>
      <c r="J79" s="85">
        <v>0.38500000000000001</v>
      </c>
      <c r="K79" s="19">
        <f t="shared" si="31"/>
        <v>-0.3075</v>
      </c>
      <c r="L79" s="16">
        <f t="shared" si="32"/>
        <v>2.0775000000000006</v>
      </c>
      <c r="M79" s="19">
        <f t="shared" si="30"/>
        <v>-0.63883125000000018</v>
      </c>
      <c r="N79" s="20"/>
      <c r="O79" s="20"/>
      <c r="P79" s="20"/>
      <c r="R79" s="21"/>
    </row>
    <row r="80" spans="2:18" x14ac:dyDescent="0.25">
      <c r="B80" s="2"/>
      <c r="C80" s="3"/>
      <c r="E80" s="19"/>
      <c r="F80" s="16"/>
      <c r="G80" s="19"/>
      <c r="H80" s="1"/>
      <c r="I80" s="2">
        <v>20</v>
      </c>
      <c r="J80" s="3">
        <v>0.38500000000000001</v>
      </c>
      <c r="K80" s="19">
        <f t="shared" si="31"/>
        <v>0.38500000000000001</v>
      </c>
      <c r="L80" s="16">
        <f t="shared" si="32"/>
        <v>3.375</v>
      </c>
      <c r="M80" s="19">
        <f t="shared" si="30"/>
        <v>1.2993749999999999</v>
      </c>
      <c r="N80" s="20"/>
      <c r="O80" s="20"/>
      <c r="P80" s="20"/>
      <c r="R80" s="21"/>
    </row>
    <row r="81" spans="2:18" x14ac:dyDescent="0.25">
      <c r="B81" s="2"/>
      <c r="C81" s="3"/>
      <c r="D81" s="3"/>
      <c r="E81" s="19"/>
      <c r="F81" s="16"/>
      <c r="G81" s="19"/>
      <c r="H81" s="1"/>
      <c r="I81" s="2">
        <v>25</v>
      </c>
      <c r="J81" s="3">
        <v>0.39</v>
      </c>
      <c r="K81" s="19">
        <f t="shared" si="31"/>
        <v>0.38750000000000001</v>
      </c>
      <c r="L81" s="16">
        <f t="shared" si="32"/>
        <v>5</v>
      </c>
      <c r="M81" s="19">
        <f t="shared" si="30"/>
        <v>1.9375</v>
      </c>
      <c r="N81" s="20"/>
      <c r="O81" s="20"/>
      <c r="P81" s="20"/>
      <c r="R81" s="21"/>
    </row>
    <row r="82" spans="2:18" x14ac:dyDescent="0.25">
      <c r="B82" s="17"/>
      <c r="C82" s="46"/>
      <c r="D82" s="46"/>
      <c r="E82" s="19"/>
      <c r="F82" s="16"/>
      <c r="G82" s="19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5">
      <c r="B83" s="17"/>
      <c r="C83" s="46"/>
      <c r="D83" s="46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5">
      <c r="B84" s="17"/>
      <c r="C84" s="46"/>
      <c r="D84" s="46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5">
      <c r="B85" s="17"/>
      <c r="C85" s="46"/>
      <c r="D85" s="46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5">
      <c r="B86" s="17"/>
      <c r="C86" s="46"/>
      <c r="D86" s="46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5">
      <c r="B87" s="17"/>
      <c r="C87" s="46"/>
      <c r="D87" s="46"/>
      <c r="E87" s="19"/>
      <c r="F87" s="16"/>
      <c r="G87" s="19"/>
      <c r="H87" s="19"/>
      <c r="I87" s="17"/>
      <c r="J87" s="17"/>
      <c r="K87" s="19"/>
      <c r="L87" s="16">
        <f>SUM(L69:L86)</f>
        <v>25</v>
      </c>
      <c r="M87" s="19">
        <f>SUM(M69:M86)</f>
        <v>-0.35828750000000076</v>
      </c>
      <c r="N87" s="14"/>
      <c r="O87" s="14"/>
      <c r="P87" s="14"/>
    </row>
    <row r="88" spans="2:18" x14ac:dyDescent="0.25">
      <c r="B88" s="17"/>
      <c r="C88" s="46"/>
      <c r="D88" s="46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5">
      <c r="B89" s="13"/>
      <c r="C89" s="30"/>
      <c r="D89" s="30"/>
      <c r="E89" s="13"/>
      <c r="F89" s="26">
        <f>SUM(F68:F88)</f>
        <v>25</v>
      </c>
      <c r="G89" s="27">
        <f>SUM(G68:G88)</f>
        <v>8.3272499999999994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5">
      <c r="B90" s="13"/>
      <c r="C90" s="30"/>
      <c r="D90" s="30"/>
      <c r="E90" s="13"/>
      <c r="F90" s="16"/>
      <c r="G90" s="19"/>
      <c r="H90" s="154" t="s">
        <v>10</v>
      </c>
      <c r="I90" s="154"/>
      <c r="J90" s="19">
        <f>G89</f>
        <v>8.3272499999999994</v>
      </c>
      <c r="K90" s="19" t="s">
        <v>11</v>
      </c>
      <c r="L90" s="16">
        <f>M87</f>
        <v>-0.35828750000000076</v>
      </c>
      <c r="M90" s="19">
        <f>J90-L90</f>
        <v>8.6855375000000006</v>
      </c>
      <c r="N90" s="24"/>
      <c r="O90" s="14"/>
      <c r="P90" s="14"/>
    </row>
    <row r="91" spans="2:18" x14ac:dyDescent="0.25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5">
      <c r="B92" s="1" t="s">
        <v>7</v>
      </c>
      <c r="C92" s="1"/>
      <c r="D92" s="151">
        <v>0.3</v>
      </c>
      <c r="E92" s="151"/>
      <c r="J92" s="13"/>
      <c r="K92" s="13"/>
      <c r="L92" s="13"/>
      <c r="M92" s="13"/>
      <c r="N92" s="14"/>
      <c r="O92" s="14"/>
      <c r="P92" s="31">
        <f>I105-I103</f>
        <v>5</v>
      </c>
    </row>
    <row r="93" spans="2:18" x14ac:dyDescent="0.25">
      <c r="B93" s="149" t="s">
        <v>8</v>
      </c>
      <c r="C93" s="149"/>
      <c r="D93" s="149"/>
      <c r="E93" s="149"/>
      <c r="F93" s="149"/>
      <c r="G93" s="149"/>
      <c r="H93" s="5" t="s">
        <v>5</v>
      </c>
      <c r="I93" s="149" t="s">
        <v>9</v>
      </c>
      <c r="J93" s="149"/>
      <c r="K93" s="149"/>
      <c r="L93" s="149"/>
      <c r="M93" s="149"/>
      <c r="N93" s="15"/>
      <c r="O93" s="15"/>
      <c r="P93" s="15"/>
    </row>
    <row r="94" spans="2:18" x14ac:dyDescent="0.25">
      <c r="B94" s="2">
        <v>0</v>
      </c>
      <c r="C94" s="3">
        <v>0.45</v>
      </c>
      <c r="D94" s="3" t="s">
        <v>21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5">
      <c r="B95" s="2">
        <v>5</v>
      </c>
      <c r="C95" s="3">
        <v>0.45500000000000002</v>
      </c>
      <c r="D95" s="3"/>
      <c r="E95" s="19">
        <f>(C94+C95)/2</f>
        <v>0.45250000000000001</v>
      </c>
      <c r="F95" s="16">
        <f>B95-B94</f>
        <v>5</v>
      </c>
      <c r="G95" s="19">
        <f>E95*F95</f>
        <v>2.2625000000000002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5">
      <c r="B96" s="2">
        <v>10</v>
      </c>
      <c r="C96" s="3">
        <v>0.45900000000000002</v>
      </c>
      <c r="D96" s="3" t="s">
        <v>17</v>
      </c>
      <c r="E96" s="19">
        <f t="shared" ref="E96:E106" si="33">(C95+C96)/2</f>
        <v>0.45700000000000002</v>
      </c>
      <c r="F96" s="16">
        <f t="shared" ref="F96:F106" si="34">B96-B95</f>
        <v>5</v>
      </c>
      <c r="G96" s="19">
        <f t="shared" ref="G96:G106" si="35">E96*F96</f>
        <v>2.2850000000000001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5">
      <c r="B97" s="2">
        <v>10.5</v>
      </c>
      <c r="C97" s="3">
        <v>0.31</v>
      </c>
      <c r="D97" s="3"/>
      <c r="E97" s="19">
        <f t="shared" si="33"/>
        <v>0.38450000000000001</v>
      </c>
      <c r="F97" s="16">
        <f t="shared" si="34"/>
        <v>0.5</v>
      </c>
      <c r="G97" s="19">
        <f t="shared" si="35"/>
        <v>0.19225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5">
      <c r="B98" s="2">
        <v>11</v>
      </c>
      <c r="C98" s="3">
        <v>0.22</v>
      </c>
      <c r="D98" s="3"/>
      <c r="E98" s="19">
        <f t="shared" si="33"/>
        <v>0.26500000000000001</v>
      </c>
      <c r="F98" s="16">
        <f t="shared" si="34"/>
        <v>0.5</v>
      </c>
      <c r="G98" s="19">
        <f t="shared" si="35"/>
        <v>0.13250000000000001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5">
      <c r="B99" s="2">
        <v>11.5</v>
      </c>
      <c r="C99" s="3">
        <v>0.14499999999999999</v>
      </c>
      <c r="D99" s="3"/>
      <c r="E99" s="19">
        <f t="shared" si="33"/>
        <v>0.1825</v>
      </c>
      <c r="F99" s="16">
        <f t="shared" si="34"/>
        <v>0.5</v>
      </c>
      <c r="G99" s="19">
        <f t="shared" si="35"/>
        <v>9.1249999999999998E-2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5">
      <c r="B100" s="2">
        <v>12</v>
      </c>
      <c r="C100" s="3">
        <v>0.11</v>
      </c>
      <c r="D100" s="3" t="s">
        <v>18</v>
      </c>
      <c r="E100" s="19">
        <f t="shared" si="33"/>
        <v>0.1275</v>
      </c>
      <c r="F100" s="16">
        <f t="shared" si="34"/>
        <v>0.5</v>
      </c>
      <c r="G100" s="19">
        <f t="shared" si="35"/>
        <v>6.3750000000000001E-2</v>
      </c>
      <c r="H100" s="16"/>
      <c r="I100" s="2">
        <v>0</v>
      </c>
      <c r="J100" s="3">
        <v>0.45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5">
      <c r="B101" s="2">
        <v>12.5</v>
      </c>
      <c r="C101" s="3">
        <v>0.14599999999999999</v>
      </c>
      <c r="E101" s="19">
        <f t="shared" si="33"/>
        <v>0.128</v>
      </c>
      <c r="F101" s="16">
        <f t="shared" si="34"/>
        <v>0.5</v>
      </c>
      <c r="G101" s="19">
        <f t="shared" si="35"/>
        <v>6.4000000000000001E-2</v>
      </c>
      <c r="H101" s="16"/>
      <c r="I101" s="2">
        <v>5</v>
      </c>
      <c r="J101" s="3">
        <v>0.45500000000000002</v>
      </c>
      <c r="K101" s="19">
        <f t="shared" ref="K101" si="36">AVERAGE(J100,J101)</f>
        <v>0.45250000000000001</v>
      </c>
      <c r="L101" s="16">
        <f t="shared" ref="L101" si="37">I101-I100</f>
        <v>5</v>
      </c>
      <c r="M101" s="19">
        <f t="shared" ref="M101:M108" si="38">L101*K101</f>
        <v>2.2625000000000002</v>
      </c>
      <c r="N101" s="20"/>
      <c r="O101" s="20"/>
      <c r="P101" s="20"/>
      <c r="Q101" s="22"/>
      <c r="R101" s="21"/>
    </row>
    <row r="102" spans="2:18" x14ac:dyDescent="0.25">
      <c r="B102" s="2">
        <v>13</v>
      </c>
      <c r="C102" s="3">
        <v>0.22500000000000001</v>
      </c>
      <c r="D102" s="3"/>
      <c r="E102" s="19">
        <f t="shared" si="33"/>
        <v>0.1855</v>
      </c>
      <c r="F102" s="16">
        <f t="shared" si="34"/>
        <v>0.5</v>
      </c>
      <c r="G102" s="19">
        <f t="shared" si="35"/>
        <v>9.2749999999999999E-2</v>
      </c>
      <c r="H102" s="16"/>
      <c r="I102" s="2">
        <v>7.5</v>
      </c>
      <c r="J102" s="3">
        <v>0.45900000000000002</v>
      </c>
      <c r="K102" s="19">
        <f>AVERAGE(J101,J102)</f>
        <v>0.45700000000000002</v>
      </c>
      <c r="L102" s="16">
        <f>I102-I101</f>
        <v>2.5</v>
      </c>
      <c r="M102" s="19">
        <f t="shared" si="38"/>
        <v>1.1425000000000001</v>
      </c>
      <c r="N102" s="24"/>
      <c r="O102" s="24"/>
      <c r="P102" s="24"/>
      <c r="Q102" s="22"/>
      <c r="R102" s="21"/>
    </row>
    <row r="103" spans="2:18" x14ac:dyDescent="0.25">
      <c r="B103" s="2">
        <v>13.5</v>
      </c>
      <c r="C103" s="3">
        <v>0.32500000000000001</v>
      </c>
      <c r="D103" s="3"/>
      <c r="E103" s="19">
        <f t="shared" si="33"/>
        <v>0.27500000000000002</v>
      </c>
      <c r="F103" s="16">
        <f t="shared" si="34"/>
        <v>0.5</v>
      </c>
      <c r="G103" s="19">
        <f t="shared" si="35"/>
        <v>0.13750000000000001</v>
      </c>
      <c r="H103" s="16"/>
      <c r="I103" s="81">
        <f>I102+(J102-J103)*1.5</f>
        <v>9.6885000000000012</v>
      </c>
      <c r="J103" s="82">
        <v>-1</v>
      </c>
      <c r="K103" s="19">
        <f t="shared" ref="K103:K108" si="39">AVERAGE(J102,J103)</f>
        <v>-0.27049999999999996</v>
      </c>
      <c r="L103" s="16">
        <f t="shared" ref="L103:L108" si="40">I103-I102</f>
        <v>2.1885000000000012</v>
      </c>
      <c r="M103" s="19">
        <f t="shared" si="38"/>
        <v>-0.59198925000000024</v>
      </c>
      <c r="N103" s="20"/>
      <c r="O103" s="20"/>
      <c r="P103" s="20"/>
      <c r="Q103" s="22"/>
      <c r="R103" s="21"/>
    </row>
    <row r="104" spans="2:18" x14ac:dyDescent="0.25">
      <c r="B104" s="2">
        <v>14</v>
      </c>
      <c r="C104" s="3">
        <v>0.505</v>
      </c>
      <c r="D104" s="3" t="s">
        <v>19</v>
      </c>
      <c r="E104" s="19">
        <f t="shared" si="33"/>
        <v>0.41500000000000004</v>
      </c>
      <c r="F104" s="16">
        <f t="shared" si="34"/>
        <v>0.5</v>
      </c>
      <c r="G104" s="19">
        <f t="shared" si="35"/>
        <v>0.20750000000000002</v>
      </c>
      <c r="H104" s="1"/>
      <c r="I104" s="83">
        <f>I103+2.5</f>
        <v>12.188500000000001</v>
      </c>
      <c r="J104" s="84">
        <f>J103</f>
        <v>-1</v>
      </c>
      <c r="K104" s="19">
        <f t="shared" si="39"/>
        <v>-1</v>
      </c>
      <c r="L104" s="16">
        <f t="shared" si="40"/>
        <v>2.5</v>
      </c>
      <c r="M104" s="19">
        <f t="shared" si="38"/>
        <v>-2.5</v>
      </c>
      <c r="N104" s="24"/>
      <c r="O104" s="24"/>
      <c r="P104" s="24"/>
      <c r="Q104" s="22"/>
      <c r="R104" s="21"/>
    </row>
    <row r="105" spans="2:18" x14ac:dyDescent="0.25">
      <c r="B105" s="2">
        <v>20</v>
      </c>
      <c r="C105" s="3">
        <v>0.51</v>
      </c>
      <c r="D105" s="3"/>
      <c r="E105" s="19">
        <f t="shared" si="33"/>
        <v>0.50750000000000006</v>
      </c>
      <c r="F105" s="16">
        <f t="shared" si="34"/>
        <v>6</v>
      </c>
      <c r="G105" s="19">
        <f t="shared" si="35"/>
        <v>3.0450000000000004</v>
      </c>
      <c r="H105" s="1"/>
      <c r="I105" s="81">
        <f>I104+2.5</f>
        <v>14.688500000000001</v>
      </c>
      <c r="J105" s="82">
        <f>J103</f>
        <v>-1</v>
      </c>
      <c r="K105" s="19">
        <f t="shared" si="39"/>
        <v>-1</v>
      </c>
      <c r="L105" s="16">
        <f t="shared" si="40"/>
        <v>2.5</v>
      </c>
      <c r="M105" s="19">
        <f t="shared" si="38"/>
        <v>-2.5</v>
      </c>
      <c r="N105" s="24"/>
      <c r="O105" s="24"/>
      <c r="P105" s="24"/>
      <c r="Q105" s="22"/>
      <c r="R105" s="21"/>
    </row>
    <row r="106" spans="2:18" x14ac:dyDescent="0.25">
      <c r="B106" s="2">
        <v>25</v>
      </c>
      <c r="C106" s="3">
        <v>0.52</v>
      </c>
      <c r="D106" s="3" t="s">
        <v>21</v>
      </c>
      <c r="E106" s="19">
        <f t="shared" si="33"/>
        <v>0.51500000000000001</v>
      </c>
      <c r="F106" s="16">
        <f t="shared" si="34"/>
        <v>5</v>
      </c>
      <c r="G106" s="19">
        <f t="shared" si="35"/>
        <v>2.5750000000000002</v>
      </c>
      <c r="H106" s="1"/>
      <c r="I106" s="81">
        <f>I105+(J106-J105)*1.5</f>
        <v>16.953500000000002</v>
      </c>
      <c r="J106" s="85">
        <v>0.51</v>
      </c>
      <c r="K106" s="19">
        <f t="shared" si="39"/>
        <v>-0.245</v>
      </c>
      <c r="L106" s="16">
        <f t="shared" si="40"/>
        <v>2.2650000000000006</v>
      </c>
      <c r="M106" s="19">
        <f t="shared" si="38"/>
        <v>-0.55492500000000011</v>
      </c>
      <c r="N106" s="20"/>
      <c r="O106" s="20"/>
      <c r="P106" s="20"/>
      <c r="R106" s="21"/>
    </row>
    <row r="107" spans="2:18" x14ac:dyDescent="0.25">
      <c r="B107" s="2"/>
      <c r="C107" s="3"/>
      <c r="E107" s="19"/>
      <c r="F107" s="16"/>
      <c r="G107" s="19"/>
      <c r="H107" s="1"/>
      <c r="I107" s="2">
        <v>20</v>
      </c>
      <c r="J107" s="3">
        <v>0.51</v>
      </c>
      <c r="K107" s="19">
        <f t="shared" si="39"/>
        <v>0.51</v>
      </c>
      <c r="L107" s="16">
        <f t="shared" si="40"/>
        <v>3.0464999999999982</v>
      </c>
      <c r="M107" s="19">
        <f t="shared" si="38"/>
        <v>1.5537149999999991</v>
      </c>
      <c r="N107" s="20"/>
      <c r="O107" s="20"/>
      <c r="P107" s="20"/>
      <c r="R107" s="21"/>
    </row>
    <row r="108" spans="2:18" x14ac:dyDescent="0.25">
      <c r="B108" s="2"/>
      <c r="C108" s="3"/>
      <c r="D108" s="3"/>
      <c r="E108" s="19"/>
      <c r="F108" s="16"/>
      <c r="G108" s="19"/>
      <c r="H108" s="1"/>
      <c r="I108" s="2">
        <v>25</v>
      </c>
      <c r="J108" s="3">
        <v>0.52</v>
      </c>
      <c r="K108" s="19">
        <f t="shared" si="39"/>
        <v>0.51500000000000001</v>
      </c>
      <c r="L108" s="16">
        <f t="shared" si="40"/>
        <v>5</v>
      </c>
      <c r="M108" s="19">
        <f t="shared" si="38"/>
        <v>2.5750000000000002</v>
      </c>
      <c r="N108" s="20"/>
      <c r="O108" s="20"/>
      <c r="P108" s="20"/>
      <c r="R108" s="21"/>
    </row>
    <row r="109" spans="2:18" x14ac:dyDescent="0.25">
      <c r="B109" s="17"/>
      <c r="C109" s="46"/>
      <c r="D109" s="46"/>
      <c r="E109" s="19"/>
      <c r="F109" s="16"/>
      <c r="G109" s="19"/>
      <c r="I109" s="17"/>
      <c r="J109" s="17"/>
      <c r="K109" s="19"/>
      <c r="L109" s="16"/>
      <c r="M109" s="19"/>
      <c r="N109" s="20"/>
      <c r="O109" s="20"/>
      <c r="P109" s="20"/>
      <c r="R109" s="21"/>
    </row>
    <row r="110" spans="2:18" x14ac:dyDescent="0.25">
      <c r="B110" s="17"/>
      <c r="C110" s="46"/>
      <c r="D110" s="46"/>
      <c r="E110" s="19"/>
      <c r="F110" s="16"/>
      <c r="G110" s="19"/>
      <c r="I110" s="17"/>
      <c r="J110" s="17"/>
      <c r="K110" s="19"/>
      <c r="L110" s="16"/>
      <c r="M110" s="19"/>
      <c r="O110" s="24"/>
      <c r="P110" s="24"/>
    </row>
    <row r="111" spans="2:18" x14ac:dyDescent="0.25">
      <c r="B111" s="17"/>
      <c r="C111" s="46"/>
      <c r="D111" s="46"/>
      <c r="E111" s="19"/>
      <c r="F111" s="16"/>
      <c r="G111" s="19"/>
      <c r="I111" s="17"/>
      <c r="J111" s="17"/>
      <c r="K111" s="19"/>
      <c r="L111" s="16"/>
      <c r="M111" s="19"/>
      <c r="O111" s="14"/>
      <c r="P111" s="14"/>
    </row>
    <row r="112" spans="2:18" x14ac:dyDescent="0.25">
      <c r="B112" s="17"/>
      <c r="C112" s="46"/>
      <c r="D112" s="46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5">
      <c r="B113" s="17"/>
      <c r="C113" s="46"/>
      <c r="D113" s="46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5">
      <c r="B114" s="17"/>
      <c r="C114" s="46"/>
      <c r="D114" s="46"/>
      <c r="E114" s="19"/>
      <c r="F114" s="16"/>
      <c r="G114" s="19"/>
      <c r="H114" s="19"/>
      <c r="I114" s="17"/>
      <c r="J114" s="17"/>
      <c r="K114" s="19"/>
      <c r="L114" s="16">
        <f>SUM(L96:L113)</f>
        <v>25</v>
      </c>
      <c r="M114" s="19">
        <f>SUM(M96:M113)</f>
        <v>1.3868007499999995</v>
      </c>
      <c r="N114" s="14"/>
      <c r="O114" s="14"/>
      <c r="P114" s="14"/>
    </row>
    <row r="115" spans="2:18" x14ac:dyDescent="0.25">
      <c r="B115" s="17"/>
      <c r="C115" s="46"/>
      <c r="D115" s="46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5">
      <c r="B116" s="13"/>
      <c r="C116" s="30"/>
      <c r="D116" s="30"/>
      <c r="E116" s="13"/>
      <c r="F116" s="26">
        <f>SUM(F95:F115)</f>
        <v>25</v>
      </c>
      <c r="G116" s="27">
        <f>SUM(G95:G115)</f>
        <v>11.149000000000001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5">
      <c r="B117" s="13"/>
      <c r="C117" s="30"/>
      <c r="D117" s="30"/>
      <c r="E117" s="13"/>
      <c r="F117" s="16"/>
      <c r="G117" s="19"/>
      <c r="H117" s="154" t="s">
        <v>10</v>
      </c>
      <c r="I117" s="154"/>
      <c r="J117" s="19">
        <f>G116</f>
        <v>11.149000000000001</v>
      </c>
      <c r="K117" s="19" t="s">
        <v>11</v>
      </c>
      <c r="L117" s="16">
        <f>M114</f>
        <v>1.3868007499999995</v>
      </c>
      <c r="M117" s="19">
        <f>J117-L117</f>
        <v>9.7621992500000019</v>
      </c>
      <c r="N117" s="24"/>
      <c r="O117" s="14"/>
      <c r="P117" s="14"/>
    </row>
    <row r="118" spans="2:18" x14ac:dyDescent="0.25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5">
      <c r="B119" s="1" t="s">
        <v>7</v>
      </c>
      <c r="C119" s="1"/>
      <c r="D119" s="151">
        <v>0.4</v>
      </c>
      <c r="E119" s="151"/>
      <c r="J119" s="13"/>
      <c r="K119" s="13"/>
      <c r="L119" s="13"/>
      <c r="M119" s="13"/>
      <c r="N119" s="14"/>
      <c r="O119" s="14"/>
      <c r="P119" s="14"/>
    </row>
    <row r="120" spans="2:18" x14ac:dyDescent="0.25">
      <c r="B120" s="149" t="s">
        <v>8</v>
      </c>
      <c r="C120" s="149"/>
      <c r="D120" s="149"/>
      <c r="E120" s="149"/>
      <c r="F120" s="149"/>
      <c r="G120" s="149"/>
      <c r="H120" s="5" t="s">
        <v>5</v>
      </c>
      <c r="I120" s="149" t="s">
        <v>9</v>
      </c>
      <c r="J120" s="149"/>
      <c r="K120" s="149"/>
      <c r="L120" s="149"/>
      <c r="M120" s="149"/>
      <c r="N120" s="15"/>
      <c r="O120" s="15"/>
      <c r="P120" s="20">
        <f>I132-I130</f>
        <v>0</v>
      </c>
    </row>
    <row r="121" spans="2:18" x14ac:dyDescent="0.25">
      <c r="B121" s="2">
        <v>0</v>
      </c>
      <c r="C121" s="3">
        <v>0.51300000000000001</v>
      </c>
      <c r="D121" s="3" t="s">
        <v>21</v>
      </c>
      <c r="E121" s="16"/>
      <c r="F121" s="16"/>
      <c r="G121" s="16"/>
      <c r="H121" s="16"/>
      <c r="I121" s="2">
        <v>0</v>
      </c>
      <c r="J121" s="3">
        <v>0.51300000000000001</v>
      </c>
      <c r="K121" s="19"/>
      <c r="L121" s="16"/>
      <c r="M121" s="19"/>
      <c r="N121" s="20"/>
      <c r="O121" s="20"/>
      <c r="P121" s="20"/>
      <c r="R121" s="21"/>
    </row>
    <row r="122" spans="2:18" x14ac:dyDescent="0.25">
      <c r="B122" s="2">
        <v>5</v>
      </c>
      <c r="C122" s="3">
        <v>0.50800000000000001</v>
      </c>
      <c r="E122" s="19">
        <f>(C121+C122)/2</f>
        <v>0.51049999999999995</v>
      </c>
      <c r="F122" s="16">
        <f>B122-B121</f>
        <v>5</v>
      </c>
      <c r="G122" s="19">
        <f>E122*F122</f>
        <v>2.5524999999999998</v>
      </c>
      <c r="H122" s="16"/>
      <c r="I122" s="2">
        <v>5</v>
      </c>
      <c r="J122" s="3">
        <v>0.50800000000000001</v>
      </c>
      <c r="K122" s="19">
        <f t="shared" ref="K122:K124" si="41">AVERAGE(J121,J122)</f>
        <v>0.51049999999999995</v>
      </c>
      <c r="L122" s="16">
        <f t="shared" ref="L122:L124" si="42">I122-I121</f>
        <v>5</v>
      </c>
      <c r="M122" s="19">
        <f t="shared" ref="M122:M124" si="43">L122*K122</f>
        <v>2.5524999999999998</v>
      </c>
      <c r="N122" s="20"/>
      <c r="O122" s="20"/>
      <c r="P122" s="20"/>
      <c r="Q122" s="22"/>
      <c r="R122" s="21"/>
    </row>
    <row r="123" spans="2:18" x14ac:dyDescent="0.25">
      <c r="B123" s="2">
        <v>10</v>
      </c>
      <c r="C123" s="3">
        <v>0.503</v>
      </c>
      <c r="D123" s="3" t="s">
        <v>17</v>
      </c>
      <c r="E123" s="19">
        <f t="shared" ref="E123:E133" si="44">(C122+C123)/2</f>
        <v>0.50550000000000006</v>
      </c>
      <c r="F123" s="16">
        <f t="shared" ref="F123:F133" si="45">B123-B122</f>
        <v>5</v>
      </c>
      <c r="G123" s="19">
        <f t="shared" ref="G123:G133" si="46">E123*F123</f>
        <v>2.5275000000000003</v>
      </c>
      <c r="H123" s="16"/>
      <c r="I123" s="2">
        <v>8</v>
      </c>
      <c r="J123" s="3">
        <v>0.503</v>
      </c>
      <c r="K123" s="19">
        <f t="shared" si="41"/>
        <v>0.50550000000000006</v>
      </c>
      <c r="L123" s="16">
        <f t="shared" si="42"/>
        <v>3</v>
      </c>
      <c r="M123" s="19">
        <f t="shared" si="43"/>
        <v>1.5165000000000002</v>
      </c>
      <c r="N123" s="20"/>
      <c r="O123" s="20"/>
      <c r="P123" s="20"/>
      <c r="Q123" s="22"/>
      <c r="R123" s="21"/>
    </row>
    <row r="124" spans="2:18" x14ac:dyDescent="0.25">
      <c r="B124" s="2">
        <v>10.5</v>
      </c>
      <c r="C124" s="3">
        <v>0.28799999999999998</v>
      </c>
      <c r="D124" s="3"/>
      <c r="E124" s="19">
        <f t="shared" si="44"/>
        <v>0.39549999999999996</v>
      </c>
      <c r="F124" s="16">
        <f t="shared" si="45"/>
        <v>0.5</v>
      </c>
      <c r="G124" s="19">
        <f t="shared" si="46"/>
        <v>0.19774999999999998</v>
      </c>
      <c r="H124" s="16"/>
      <c r="I124" s="81">
        <f>I123+(J123-J124)*1.5</f>
        <v>10.2545</v>
      </c>
      <c r="J124" s="82">
        <v>-1</v>
      </c>
      <c r="K124" s="19">
        <f t="shared" si="41"/>
        <v>-0.2485</v>
      </c>
      <c r="L124" s="16">
        <f t="shared" si="42"/>
        <v>2.2545000000000002</v>
      </c>
      <c r="M124" s="19">
        <f t="shared" si="43"/>
        <v>-0.56024325000000008</v>
      </c>
      <c r="N124" s="20"/>
      <c r="O124" s="20"/>
      <c r="P124" s="20"/>
      <c r="Q124" s="22"/>
      <c r="R124" s="21"/>
    </row>
    <row r="125" spans="2:18" x14ac:dyDescent="0.25">
      <c r="B125" s="2">
        <v>11</v>
      </c>
      <c r="C125" s="3">
        <v>0.19700000000000001</v>
      </c>
      <c r="D125" s="3"/>
      <c r="E125" s="19">
        <f t="shared" si="44"/>
        <v>0.24249999999999999</v>
      </c>
      <c r="F125" s="16">
        <f t="shared" si="45"/>
        <v>0.5</v>
      </c>
      <c r="G125" s="19">
        <f t="shared" si="46"/>
        <v>0.12125</v>
      </c>
      <c r="H125" s="16"/>
      <c r="I125" s="83">
        <f>I124+2.5</f>
        <v>12.7545</v>
      </c>
      <c r="J125" s="84">
        <f>J124</f>
        <v>-1</v>
      </c>
      <c r="K125" s="19">
        <f t="shared" ref="K125:K128" si="47">AVERAGE(J124,J125)</f>
        <v>-1</v>
      </c>
      <c r="L125" s="16">
        <f t="shared" ref="L125:L128" si="48">I125-I124</f>
        <v>2.5</v>
      </c>
      <c r="M125" s="19">
        <f t="shared" ref="M125:M129" si="49">L125*K125</f>
        <v>-2.5</v>
      </c>
      <c r="N125" s="20"/>
      <c r="O125" s="20"/>
      <c r="P125" s="20"/>
      <c r="Q125" s="22"/>
      <c r="R125" s="21"/>
    </row>
    <row r="126" spans="2:18" x14ac:dyDescent="0.25">
      <c r="B126" s="2">
        <v>11.5</v>
      </c>
      <c r="C126" s="3">
        <v>6.7000000000000004E-2</v>
      </c>
      <c r="D126" s="3"/>
      <c r="E126" s="19">
        <f t="shared" si="44"/>
        <v>0.13200000000000001</v>
      </c>
      <c r="F126" s="16">
        <f t="shared" si="45"/>
        <v>0.5</v>
      </c>
      <c r="G126" s="19">
        <f t="shared" si="46"/>
        <v>6.6000000000000003E-2</v>
      </c>
      <c r="H126" s="16"/>
      <c r="I126" s="81">
        <f>I125+2.5</f>
        <v>15.2545</v>
      </c>
      <c r="J126" s="82">
        <f>J124</f>
        <v>-1</v>
      </c>
      <c r="K126" s="19">
        <f t="shared" si="47"/>
        <v>-1</v>
      </c>
      <c r="L126" s="16">
        <f t="shared" si="48"/>
        <v>2.5</v>
      </c>
      <c r="M126" s="19">
        <f t="shared" si="49"/>
        <v>-2.5</v>
      </c>
      <c r="N126" s="20"/>
      <c r="O126" s="20"/>
      <c r="P126" s="20"/>
      <c r="Q126" s="22"/>
      <c r="R126" s="21"/>
    </row>
    <row r="127" spans="2:18" x14ac:dyDescent="0.25">
      <c r="B127" s="2">
        <v>12</v>
      </c>
      <c r="C127" s="3">
        <v>8.0000000000000002E-3</v>
      </c>
      <c r="D127" s="3" t="s">
        <v>18</v>
      </c>
      <c r="E127" s="19">
        <f t="shared" si="44"/>
        <v>3.7500000000000006E-2</v>
      </c>
      <c r="F127" s="16">
        <f t="shared" si="45"/>
        <v>0.5</v>
      </c>
      <c r="G127" s="19">
        <f t="shared" si="46"/>
        <v>1.8750000000000003E-2</v>
      </c>
      <c r="H127" s="16"/>
      <c r="I127" s="81">
        <f>I126+(J127-J126)*1.5</f>
        <v>17.291499999999999</v>
      </c>
      <c r="J127" s="85">
        <v>0.35799999999999998</v>
      </c>
      <c r="K127" s="19">
        <f t="shared" si="47"/>
        <v>-0.32100000000000001</v>
      </c>
      <c r="L127" s="16">
        <f t="shared" si="48"/>
        <v>2.036999999999999</v>
      </c>
      <c r="M127" s="19">
        <f t="shared" si="49"/>
        <v>-0.65387699999999971</v>
      </c>
      <c r="N127" s="20"/>
      <c r="O127" s="20"/>
      <c r="P127" s="20"/>
      <c r="Q127" s="22"/>
      <c r="R127" s="21"/>
    </row>
    <row r="128" spans="2:18" x14ac:dyDescent="0.25">
      <c r="B128" s="2">
        <v>12.5</v>
      </c>
      <c r="C128" s="3">
        <v>5.8000000000000003E-2</v>
      </c>
      <c r="D128" s="3"/>
      <c r="E128" s="19">
        <f t="shared" si="44"/>
        <v>3.3000000000000002E-2</v>
      </c>
      <c r="F128" s="16">
        <f t="shared" si="45"/>
        <v>0.5</v>
      </c>
      <c r="G128" s="19">
        <f t="shared" si="46"/>
        <v>1.6500000000000001E-2</v>
      </c>
      <c r="H128" s="16"/>
      <c r="I128" s="2">
        <v>20</v>
      </c>
      <c r="J128" s="3">
        <v>0.35799999999999998</v>
      </c>
      <c r="K128" s="19">
        <f t="shared" si="47"/>
        <v>0.35799999999999998</v>
      </c>
      <c r="L128" s="16">
        <f t="shared" si="48"/>
        <v>2.7085000000000008</v>
      </c>
      <c r="M128" s="19">
        <f t="shared" si="49"/>
        <v>0.96964300000000025</v>
      </c>
      <c r="N128" s="20"/>
      <c r="O128" s="20"/>
      <c r="P128" s="20"/>
      <c r="Q128" s="22"/>
      <c r="R128" s="21"/>
    </row>
    <row r="129" spans="2:18" x14ac:dyDescent="0.25">
      <c r="B129" s="2">
        <v>13</v>
      </c>
      <c r="C129" s="3">
        <v>0.19700000000000001</v>
      </c>
      <c r="D129" s="3"/>
      <c r="E129" s="19">
        <f t="shared" si="44"/>
        <v>0.1275</v>
      </c>
      <c r="F129" s="16">
        <f t="shared" si="45"/>
        <v>0.5</v>
      </c>
      <c r="G129" s="19">
        <f t="shared" si="46"/>
        <v>6.3750000000000001E-2</v>
      </c>
      <c r="H129" s="16"/>
      <c r="I129" s="2">
        <v>25</v>
      </c>
      <c r="J129" s="3">
        <v>-0.94199999999999995</v>
      </c>
      <c r="K129" s="19">
        <f>AVERAGE(J128,J129)</f>
        <v>-0.29199999999999998</v>
      </c>
      <c r="L129" s="16">
        <f>I129-I128</f>
        <v>5</v>
      </c>
      <c r="M129" s="19">
        <f t="shared" si="49"/>
        <v>-1.46</v>
      </c>
      <c r="N129" s="24"/>
      <c r="O129" s="24"/>
      <c r="P129" s="24"/>
      <c r="Q129" s="22"/>
      <c r="R129" s="21"/>
    </row>
    <row r="130" spans="2:18" x14ac:dyDescent="0.25">
      <c r="B130" s="2">
        <v>13.5</v>
      </c>
      <c r="C130" s="3">
        <v>0.25800000000000001</v>
      </c>
      <c r="D130" s="3"/>
      <c r="E130" s="19">
        <f t="shared" si="44"/>
        <v>0.22750000000000001</v>
      </c>
      <c r="F130" s="16">
        <f t="shared" si="45"/>
        <v>0.5</v>
      </c>
      <c r="G130" s="19">
        <f t="shared" si="46"/>
        <v>0.11375</v>
      </c>
      <c r="H130" s="16"/>
      <c r="I130" s="21"/>
      <c r="J130" s="21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5">
      <c r="B131" s="2">
        <v>14</v>
      </c>
      <c r="C131" s="3">
        <v>0.36299999999999999</v>
      </c>
      <c r="D131" s="3" t="s">
        <v>19</v>
      </c>
      <c r="E131" s="19">
        <f t="shared" si="44"/>
        <v>0.3105</v>
      </c>
      <c r="F131" s="16">
        <f t="shared" si="45"/>
        <v>0.5</v>
      </c>
      <c r="G131" s="19">
        <f t="shared" si="46"/>
        <v>0.15525</v>
      </c>
      <c r="H131" s="1"/>
      <c r="I131" s="21"/>
      <c r="J131" s="21"/>
      <c r="K131" s="19"/>
      <c r="L131" s="16"/>
      <c r="M131" s="19"/>
      <c r="N131" s="24"/>
      <c r="O131" s="24"/>
      <c r="P131" s="24"/>
      <c r="Q131" s="22"/>
      <c r="R131" s="21"/>
    </row>
    <row r="132" spans="2:18" x14ac:dyDescent="0.25">
      <c r="B132" s="2">
        <v>20</v>
      </c>
      <c r="C132" s="3">
        <v>0.35799999999999998</v>
      </c>
      <c r="E132" s="19">
        <f t="shared" si="44"/>
        <v>0.36049999999999999</v>
      </c>
      <c r="F132" s="16">
        <f t="shared" si="45"/>
        <v>6</v>
      </c>
      <c r="G132" s="19">
        <f t="shared" si="46"/>
        <v>2.1629999999999998</v>
      </c>
      <c r="H132" s="1"/>
      <c r="I132" s="16"/>
      <c r="J132" s="16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5">
      <c r="B133" s="2">
        <v>25</v>
      </c>
      <c r="C133" s="3">
        <v>-0.94199999999999995</v>
      </c>
      <c r="D133" s="3" t="s">
        <v>21</v>
      </c>
      <c r="E133" s="19">
        <f t="shared" si="44"/>
        <v>-0.29199999999999998</v>
      </c>
      <c r="F133" s="16">
        <f t="shared" si="45"/>
        <v>5</v>
      </c>
      <c r="G133" s="19">
        <f t="shared" si="46"/>
        <v>-1.46</v>
      </c>
      <c r="H133" s="1"/>
      <c r="I133" s="16"/>
      <c r="J133" s="16"/>
      <c r="K133" s="19"/>
      <c r="L133" s="16"/>
      <c r="M133" s="19"/>
      <c r="N133" s="20"/>
      <c r="O133" s="20"/>
      <c r="P133" s="20"/>
      <c r="R133" s="21"/>
    </row>
    <row r="134" spans="2:18" x14ac:dyDescent="0.25">
      <c r="B134" s="2"/>
      <c r="C134" s="3"/>
      <c r="D134" s="3"/>
      <c r="E134" s="19"/>
      <c r="F134" s="16"/>
      <c r="G134" s="19"/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5">
      <c r="B135" s="2"/>
      <c r="C135" s="3"/>
      <c r="D135" s="46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5">
      <c r="B136" s="17"/>
      <c r="C136" s="46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5">
      <c r="B137" s="17"/>
      <c r="C137" s="46"/>
      <c r="D137" s="46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5">
      <c r="B138" s="17"/>
      <c r="C138" s="46"/>
      <c r="D138" s="46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5">
      <c r="B139" s="17"/>
      <c r="C139" s="46"/>
      <c r="D139" s="46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5">
      <c r="B140" s="17"/>
      <c r="C140" s="46"/>
      <c r="D140" s="46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5">
      <c r="B141" s="17"/>
      <c r="C141" s="46"/>
      <c r="D141" s="46"/>
      <c r="E141" s="19"/>
      <c r="F141" s="16"/>
      <c r="G141" s="19"/>
      <c r="H141" s="19"/>
      <c r="I141" s="17"/>
      <c r="J141" s="17"/>
      <c r="K141" s="19"/>
      <c r="L141" s="16">
        <f>SUM(L122:L140)</f>
        <v>25</v>
      </c>
      <c r="M141" s="19">
        <f>SUM(M122:M140)</f>
        <v>-2.6354772499999992</v>
      </c>
      <c r="N141" s="14"/>
      <c r="O141" s="14"/>
      <c r="P141" s="14"/>
    </row>
    <row r="142" spans="2:18" x14ac:dyDescent="0.25">
      <c r="B142" s="17"/>
      <c r="C142" s="46"/>
      <c r="D142" s="46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5">
      <c r="B143" s="13"/>
      <c r="C143" s="30"/>
      <c r="D143" s="30"/>
      <c r="E143" s="13"/>
      <c r="F143" s="26">
        <f>SUM(F122:F142)</f>
        <v>25</v>
      </c>
      <c r="G143" s="27">
        <f>SUM(G122:G142)</f>
        <v>6.5359999999999987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5">
      <c r="B144" s="13"/>
      <c r="C144" s="30"/>
      <c r="D144" s="30"/>
      <c r="E144" s="13"/>
      <c r="F144" s="16"/>
      <c r="G144" s="19"/>
      <c r="H144" s="154" t="s">
        <v>10</v>
      </c>
      <c r="I144" s="154"/>
      <c r="J144" s="19">
        <f>G143</f>
        <v>6.5359999999999987</v>
      </c>
      <c r="K144" s="19" t="s">
        <v>11</v>
      </c>
      <c r="L144" s="16">
        <f>M141</f>
        <v>-2.6354772499999992</v>
      </c>
      <c r="M144" s="19">
        <f>J144-L144</f>
        <v>9.1714772499999988</v>
      </c>
      <c r="N144" s="24"/>
      <c r="O144" s="14"/>
      <c r="P144" s="14"/>
    </row>
    <row r="145" spans="2:18" ht="15" x14ac:dyDescent="0.25">
      <c r="B145" s="1" t="s">
        <v>7</v>
      </c>
      <c r="C145" s="1"/>
      <c r="D145" s="151">
        <v>0.5</v>
      </c>
      <c r="E145" s="151"/>
      <c r="J145" s="13"/>
      <c r="K145" s="13"/>
      <c r="L145" s="13"/>
      <c r="M145" s="13"/>
      <c r="N145" s="14"/>
      <c r="O145" s="14"/>
      <c r="P145" s="14"/>
    </row>
    <row r="146" spans="2:18" x14ac:dyDescent="0.25">
      <c r="B146" s="149" t="s">
        <v>8</v>
      </c>
      <c r="C146" s="149"/>
      <c r="D146" s="149"/>
      <c r="E146" s="149"/>
      <c r="F146" s="149"/>
      <c r="G146" s="149"/>
      <c r="H146" s="5" t="s">
        <v>5</v>
      </c>
      <c r="I146" s="149" t="s">
        <v>9</v>
      </c>
      <c r="J146" s="149"/>
      <c r="K146" s="149"/>
      <c r="L146" s="149"/>
      <c r="M146" s="149"/>
      <c r="N146" s="15"/>
      <c r="O146" s="15"/>
      <c r="P146" s="20">
        <f>I158-I156</f>
        <v>3.6895000000000007</v>
      </c>
    </row>
    <row r="147" spans="2:18" x14ac:dyDescent="0.25">
      <c r="B147" s="2">
        <v>0</v>
      </c>
      <c r="C147" s="3">
        <v>-0.66800000000000004</v>
      </c>
      <c r="D147" s="3" t="s">
        <v>24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5">
      <c r="B148" s="2">
        <v>2</v>
      </c>
      <c r="C148" s="3">
        <v>-0.60699999999999998</v>
      </c>
      <c r="D148" s="3"/>
      <c r="E148" s="19">
        <f>(C147+C148)/2</f>
        <v>-0.63749999999999996</v>
      </c>
      <c r="F148" s="16">
        <f>B148-B147</f>
        <v>2</v>
      </c>
      <c r="G148" s="19">
        <f>E148*F148</f>
        <v>-1.2749999999999999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5">
      <c r="B149" s="2">
        <v>3</v>
      </c>
      <c r="C149" s="3">
        <v>-0.307</v>
      </c>
      <c r="E149" s="19">
        <f t="shared" ref="E149:E163" si="50">(C148+C149)/2</f>
        <v>-0.45699999999999996</v>
      </c>
      <c r="F149" s="16">
        <f t="shared" ref="F149:F163" si="51">B149-B148</f>
        <v>1</v>
      </c>
      <c r="G149" s="19">
        <f t="shared" ref="G149:G163" si="52">E149*F149</f>
        <v>-0.45699999999999996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5">
      <c r="B150" s="2">
        <v>5</v>
      </c>
      <c r="C150" s="3">
        <v>-7.2999999999999995E-2</v>
      </c>
      <c r="D150" s="3"/>
      <c r="E150" s="19">
        <f t="shared" si="50"/>
        <v>-0.19</v>
      </c>
      <c r="F150" s="16">
        <f t="shared" si="51"/>
        <v>2</v>
      </c>
      <c r="G150" s="19">
        <f t="shared" si="52"/>
        <v>-0.38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5">
      <c r="B151" s="2">
        <v>6</v>
      </c>
      <c r="C151" s="3">
        <v>0.67800000000000005</v>
      </c>
      <c r="E151" s="19">
        <f t="shared" si="50"/>
        <v>0.30250000000000005</v>
      </c>
      <c r="F151" s="16">
        <f t="shared" si="51"/>
        <v>1</v>
      </c>
      <c r="G151" s="19">
        <f t="shared" si="52"/>
        <v>0.30250000000000005</v>
      </c>
      <c r="H151" s="16"/>
      <c r="I151" s="2">
        <v>0</v>
      </c>
      <c r="J151" s="3">
        <v>-0.66800000000000004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5">
      <c r="B152" s="2">
        <v>7</v>
      </c>
      <c r="C152" s="3">
        <v>0.68300000000000005</v>
      </c>
      <c r="D152" s="3" t="s">
        <v>17</v>
      </c>
      <c r="E152" s="19">
        <f t="shared" si="50"/>
        <v>0.6805000000000001</v>
      </c>
      <c r="F152" s="16">
        <f t="shared" si="51"/>
        <v>1</v>
      </c>
      <c r="G152" s="19">
        <f t="shared" si="52"/>
        <v>0.6805000000000001</v>
      </c>
      <c r="H152" s="16"/>
      <c r="I152" s="2">
        <v>2</v>
      </c>
      <c r="J152" s="3">
        <v>-0.60699999999999998</v>
      </c>
      <c r="K152" s="19">
        <f t="shared" ref="K152:K154" si="53">AVERAGE(J151,J152)</f>
        <v>-0.63749999999999996</v>
      </c>
      <c r="L152" s="16">
        <f t="shared" ref="L152:L154" si="54">I152-I151</f>
        <v>2</v>
      </c>
      <c r="M152" s="19">
        <f t="shared" ref="M152:M162" si="55">L152*K152</f>
        <v>-1.2749999999999999</v>
      </c>
      <c r="N152" s="20"/>
      <c r="O152" s="20"/>
      <c r="P152" s="20"/>
      <c r="Q152" s="22"/>
      <c r="R152" s="21"/>
    </row>
    <row r="153" spans="2:18" x14ac:dyDescent="0.25">
      <c r="B153" s="2">
        <v>7.5</v>
      </c>
      <c r="C153" s="3">
        <v>-4.2000000000000003E-2</v>
      </c>
      <c r="E153" s="19">
        <f t="shared" si="50"/>
        <v>0.32050000000000001</v>
      </c>
      <c r="F153" s="16">
        <f t="shared" si="51"/>
        <v>0.5</v>
      </c>
      <c r="G153" s="19">
        <f t="shared" si="52"/>
        <v>0.16025</v>
      </c>
      <c r="H153" s="16"/>
      <c r="I153" s="2">
        <v>3</v>
      </c>
      <c r="J153" s="3">
        <v>-0.307</v>
      </c>
      <c r="K153" s="19">
        <f t="shared" si="53"/>
        <v>-0.45699999999999996</v>
      </c>
      <c r="L153" s="16">
        <f t="shared" si="54"/>
        <v>1</v>
      </c>
      <c r="M153" s="19">
        <f t="shared" si="55"/>
        <v>-0.45699999999999996</v>
      </c>
      <c r="N153" s="20"/>
      <c r="O153" s="20"/>
      <c r="P153" s="20"/>
      <c r="Q153" s="22"/>
      <c r="R153" s="21"/>
    </row>
    <row r="154" spans="2:18" x14ac:dyDescent="0.25">
      <c r="B154" s="2">
        <v>8</v>
      </c>
      <c r="C154" s="3">
        <v>-7.1999999999999995E-2</v>
      </c>
      <c r="D154" s="3"/>
      <c r="E154" s="19">
        <f t="shared" si="50"/>
        <v>-5.6999999999999995E-2</v>
      </c>
      <c r="F154" s="16">
        <f t="shared" si="51"/>
        <v>0.5</v>
      </c>
      <c r="G154" s="19">
        <f t="shared" si="52"/>
        <v>-2.8499999999999998E-2</v>
      </c>
      <c r="H154" s="16"/>
      <c r="I154" s="2">
        <v>4.5</v>
      </c>
      <c r="J154" s="3">
        <v>-0.13</v>
      </c>
      <c r="K154" s="19">
        <f t="shared" si="53"/>
        <v>-0.2185</v>
      </c>
      <c r="L154" s="16">
        <f t="shared" si="54"/>
        <v>1.5</v>
      </c>
      <c r="M154" s="19">
        <f t="shared" si="55"/>
        <v>-0.32774999999999999</v>
      </c>
      <c r="N154" s="20"/>
      <c r="O154" s="20"/>
      <c r="P154" s="20"/>
      <c r="Q154" s="22"/>
      <c r="R154" s="21"/>
    </row>
    <row r="155" spans="2:18" x14ac:dyDescent="0.25">
      <c r="B155" s="2">
        <v>8.5</v>
      </c>
      <c r="C155" s="3">
        <v>-9.7000000000000003E-2</v>
      </c>
      <c r="D155" s="3" t="s">
        <v>18</v>
      </c>
      <c r="E155" s="19">
        <f t="shared" si="50"/>
        <v>-8.4499999999999992E-2</v>
      </c>
      <c r="F155" s="16">
        <f t="shared" si="51"/>
        <v>0.5</v>
      </c>
      <c r="G155" s="19">
        <f t="shared" si="52"/>
        <v>-4.2249999999999996E-2</v>
      </c>
      <c r="H155" s="16"/>
      <c r="I155" s="81">
        <f>I154+(J154-J155)*1.5</f>
        <v>5.8049999999999997</v>
      </c>
      <c r="J155" s="82">
        <v>-1</v>
      </c>
      <c r="K155" s="19">
        <f>AVERAGE(J154,J155)</f>
        <v>-0.56499999999999995</v>
      </c>
      <c r="L155" s="16">
        <f>I155-I154</f>
        <v>1.3049999999999997</v>
      </c>
      <c r="M155" s="19">
        <f t="shared" si="55"/>
        <v>-0.73732499999999979</v>
      </c>
      <c r="N155" s="24"/>
      <c r="O155" s="24"/>
      <c r="P155" s="24"/>
      <c r="Q155" s="22"/>
      <c r="R155" s="21"/>
    </row>
    <row r="156" spans="2:18" x14ac:dyDescent="0.25">
      <c r="B156" s="2">
        <v>9</v>
      </c>
      <c r="C156" s="3">
        <v>-7.4999999999999997E-2</v>
      </c>
      <c r="D156" s="3"/>
      <c r="E156" s="19">
        <f t="shared" si="50"/>
        <v>-8.5999999999999993E-2</v>
      </c>
      <c r="F156" s="16">
        <f t="shared" si="51"/>
        <v>0.5</v>
      </c>
      <c r="G156" s="19">
        <f t="shared" si="52"/>
        <v>-4.2999999999999997E-2</v>
      </c>
      <c r="H156" s="16"/>
      <c r="I156" s="83">
        <f>I155+2.5</f>
        <v>8.3049999999999997</v>
      </c>
      <c r="J156" s="84">
        <f>J155</f>
        <v>-1</v>
      </c>
      <c r="K156" s="19">
        <f t="shared" ref="K156:K162" si="56">AVERAGE(J155,J156)</f>
        <v>-1</v>
      </c>
      <c r="L156" s="16">
        <f t="shared" ref="L156:L162" si="57">I156-I155</f>
        <v>2.5</v>
      </c>
      <c r="M156" s="19">
        <f t="shared" si="55"/>
        <v>-2.5</v>
      </c>
      <c r="N156" s="20"/>
      <c r="O156" s="20"/>
      <c r="P156" s="20"/>
      <c r="Q156" s="22"/>
      <c r="R156" s="21"/>
    </row>
    <row r="157" spans="2:18" x14ac:dyDescent="0.25">
      <c r="B157" s="2">
        <v>9.5</v>
      </c>
      <c r="C157" s="3">
        <v>-2.1999999999999999E-2</v>
      </c>
      <c r="E157" s="19">
        <f t="shared" si="50"/>
        <v>-4.8500000000000001E-2</v>
      </c>
      <c r="F157" s="16">
        <f t="shared" si="51"/>
        <v>0.5</v>
      </c>
      <c r="G157" s="19">
        <f t="shared" si="52"/>
        <v>-2.4250000000000001E-2</v>
      </c>
      <c r="H157" s="1"/>
      <c r="I157" s="81">
        <f>I156+2.5</f>
        <v>10.805</v>
      </c>
      <c r="J157" s="82">
        <f>J155</f>
        <v>-1</v>
      </c>
      <c r="K157" s="19">
        <f t="shared" si="56"/>
        <v>-1</v>
      </c>
      <c r="L157" s="16">
        <f t="shared" si="57"/>
        <v>2.5</v>
      </c>
      <c r="M157" s="19">
        <f t="shared" si="55"/>
        <v>-2.5</v>
      </c>
      <c r="N157" s="24"/>
      <c r="O157" s="24"/>
      <c r="P157" s="24"/>
      <c r="Q157" s="22"/>
      <c r="R157" s="21"/>
    </row>
    <row r="158" spans="2:18" x14ac:dyDescent="0.25">
      <c r="B158" s="2">
        <v>10</v>
      </c>
      <c r="C158" s="3">
        <v>0.67800000000000005</v>
      </c>
      <c r="D158" s="3" t="s">
        <v>19</v>
      </c>
      <c r="E158" s="19">
        <f t="shared" si="50"/>
        <v>0.32800000000000001</v>
      </c>
      <c r="F158" s="16">
        <f t="shared" si="51"/>
        <v>0.5</v>
      </c>
      <c r="G158" s="19">
        <f t="shared" si="52"/>
        <v>0.16400000000000001</v>
      </c>
      <c r="H158" s="1"/>
      <c r="I158" s="81">
        <f>I157+(J158-J157)*1.5</f>
        <v>11.9945</v>
      </c>
      <c r="J158" s="85">
        <v>-0.20699999999999999</v>
      </c>
      <c r="K158" s="19">
        <f t="shared" si="56"/>
        <v>-0.60350000000000004</v>
      </c>
      <c r="L158" s="16">
        <f t="shared" si="57"/>
        <v>1.1895000000000007</v>
      </c>
      <c r="M158" s="19">
        <f t="shared" si="55"/>
        <v>-0.7178632500000004</v>
      </c>
      <c r="N158" s="24"/>
      <c r="O158" s="24"/>
      <c r="P158" s="24"/>
      <c r="Q158" s="22"/>
      <c r="R158" s="21"/>
    </row>
    <row r="159" spans="2:18" x14ac:dyDescent="0.25">
      <c r="B159" s="2">
        <v>11</v>
      </c>
      <c r="C159" s="3">
        <v>0.67300000000000004</v>
      </c>
      <c r="E159" s="19">
        <f t="shared" si="50"/>
        <v>0.67549999999999999</v>
      </c>
      <c r="F159" s="16">
        <f t="shared" si="51"/>
        <v>1</v>
      </c>
      <c r="G159" s="19">
        <f t="shared" si="52"/>
        <v>0.67549999999999999</v>
      </c>
      <c r="H159" s="1"/>
      <c r="I159" s="2">
        <v>12</v>
      </c>
      <c r="J159" s="3">
        <v>-0.20699999999999999</v>
      </c>
      <c r="K159" s="19">
        <f t="shared" si="56"/>
        <v>-0.20699999999999999</v>
      </c>
      <c r="L159" s="16">
        <f t="shared" si="57"/>
        <v>5.4999999999996163E-3</v>
      </c>
      <c r="M159" s="19">
        <f t="shared" si="55"/>
        <v>-1.1384999999999206E-3</v>
      </c>
      <c r="N159" s="20"/>
      <c r="O159" s="20"/>
      <c r="P159" s="20"/>
      <c r="R159" s="21"/>
    </row>
    <row r="160" spans="2:18" x14ac:dyDescent="0.25">
      <c r="B160" s="2">
        <v>12</v>
      </c>
      <c r="C160" s="3">
        <v>-0.20699999999999999</v>
      </c>
      <c r="D160" s="3"/>
      <c r="E160" s="19">
        <f t="shared" si="50"/>
        <v>0.23300000000000004</v>
      </c>
      <c r="F160" s="16">
        <f t="shared" si="51"/>
        <v>1</v>
      </c>
      <c r="G160" s="19">
        <f t="shared" si="52"/>
        <v>0.23300000000000004</v>
      </c>
      <c r="H160" s="1"/>
      <c r="I160" s="2">
        <v>15</v>
      </c>
      <c r="J160" s="3">
        <v>-0.34699999999999998</v>
      </c>
      <c r="K160" s="19">
        <f t="shared" si="56"/>
        <v>-0.27699999999999997</v>
      </c>
      <c r="L160" s="16">
        <f t="shared" si="57"/>
        <v>3</v>
      </c>
      <c r="M160" s="19">
        <f t="shared" si="55"/>
        <v>-0.83099999999999996</v>
      </c>
      <c r="N160" s="20"/>
      <c r="O160" s="20"/>
      <c r="P160" s="20"/>
      <c r="R160" s="21"/>
    </row>
    <row r="161" spans="2:18" x14ac:dyDescent="0.25">
      <c r="B161" s="2">
        <v>15</v>
      </c>
      <c r="C161" s="3">
        <v>-0.34699999999999998</v>
      </c>
      <c r="D161" s="3"/>
      <c r="E161" s="19">
        <f t="shared" si="50"/>
        <v>-0.27699999999999997</v>
      </c>
      <c r="F161" s="16">
        <f t="shared" si="51"/>
        <v>3</v>
      </c>
      <c r="G161" s="19">
        <f t="shared" si="52"/>
        <v>-0.83099999999999996</v>
      </c>
      <c r="H161" s="1"/>
      <c r="I161" s="17">
        <v>17</v>
      </c>
      <c r="J161" s="46">
        <v>-0.60699999999999998</v>
      </c>
      <c r="K161" s="19">
        <f t="shared" si="56"/>
        <v>-0.47699999999999998</v>
      </c>
      <c r="L161" s="16">
        <f t="shared" si="57"/>
        <v>2</v>
      </c>
      <c r="M161" s="19">
        <f t="shared" si="55"/>
        <v>-0.95399999999999996</v>
      </c>
      <c r="N161" s="20"/>
      <c r="O161" s="20"/>
      <c r="P161" s="20"/>
      <c r="R161" s="21"/>
    </row>
    <row r="162" spans="2:18" x14ac:dyDescent="0.25">
      <c r="B162" s="17">
        <v>17</v>
      </c>
      <c r="C162" s="46">
        <v>-0.60699999999999998</v>
      </c>
      <c r="D162" s="46"/>
      <c r="E162" s="19">
        <f t="shared" si="50"/>
        <v>-0.47699999999999998</v>
      </c>
      <c r="F162" s="16">
        <f t="shared" si="51"/>
        <v>2</v>
      </c>
      <c r="G162" s="19">
        <f t="shared" si="52"/>
        <v>-0.95399999999999996</v>
      </c>
      <c r="I162" s="17">
        <v>19</v>
      </c>
      <c r="J162" s="46">
        <v>-0.85199999999999998</v>
      </c>
      <c r="K162" s="19">
        <f t="shared" si="56"/>
        <v>-0.72950000000000004</v>
      </c>
      <c r="L162" s="16">
        <f t="shared" si="57"/>
        <v>2</v>
      </c>
      <c r="M162" s="19">
        <f t="shared" si="55"/>
        <v>-1.4590000000000001</v>
      </c>
      <c r="N162" s="20"/>
      <c r="O162" s="20"/>
      <c r="P162" s="20"/>
      <c r="R162" s="21"/>
    </row>
    <row r="163" spans="2:18" x14ac:dyDescent="0.25">
      <c r="B163" s="17">
        <v>19</v>
      </c>
      <c r="C163" s="46">
        <v>-0.85199999999999998</v>
      </c>
      <c r="D163" s="46" t="s">
        <v>24</v>
      </c>
      <c r="E163" s="19">
        <f t="shared" si="50"/>
        <v>-0.72950000000000004</v>
      </c>
      <c r="F163" s="16">
        <f t="shared" si="51"/>
        <v>2</v>
      </c>
      <c r="G163" s="19">
        <f t="shared" si="52"/>
        <v>-1.4590000000000001</v>
      </c>
      <c r="I163" s="17"/>
      <c r="J163" s="17"/>
      <c r="K163" s="19"/>
      <c r="L163" s="16"/>
      <c r="M163" s="19"/>
      <c r="O163" s="24"/>
      <c r="P163" s="24"/>
    </row>
    <row r="164" spans="2:18" x14ac:dyDescent="0.25">
      <c r="B164" s="17"/>
      <c r="C164" s="46"/>
      <c r="D164" s="46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5">
      <c r="B165" s="17"/>
      <c r="C165" s="46"/>
      <c r="D165" s="46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5">
      <c r="B166" s="17"/>
      <c r="C166" s="46"/>
      <c r="D166" s="46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5">
      <c r="B167" s="17"/>
      <c r="C167" s="46"/>
      <c r="D167" s="46"/>
      <c r="E167" s="19"/>
      <c r="F167" s="16"/>
      <c r="G167" s="19"/>
      <c r="H167" s="19"/>
      <c r="I167" s="17"/>
      <c r="J167" s="17"/>
      <c r="K167" s="19"/>
      <c r="L167" s="16">
        <f>SUM(L149:L166)</f>
        <v>19</v>
      </c>
      <c r="M167" s="19">
        <f>SUM(M149:M166)</f>
        <v>-11.76007675</v>
      </c>
      <c r="N167" s="14"/>
      <c r="O167" s="14"/>
      <c r="P167" s="14"/>
    </row>
    <row r="168" spans="2:18" x14ac:dyDescent="0.25">
      <c r="B168" s="17"/>
      <c r="C168" s="46"/>
      <c r="D168" s="46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5">
      <c r="B169" s="13"/>
      <c r="C169" s="30"/>
      <c r="D169" s="30"/>
      <c r="E169" s="13"/>
      <c r="F169" s="26">
        <f>SUM(F148:F168)</f>
        <v>19</v>
      </c>
      <c r="G169" s="27">
        <f>SUM(G148:G168)</f>
        <v>-3.2782499999999994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5">
      <c r="B170" s="13"/>
      <c r="C170" s="30"/>
      <c r="D170" s="30"/>
      <c r="E170" s="13"/>
      <c r="F170" s="16"/>
      <c r="G170" s="19"/>
      <c r="H170" s="154" t="s">
        <v>10</v>
      </c>
      <c r="I170" s="154"/>
      <c r="J170" s="19">
        <f>G169</f>
        <v>-3.2782499999999994</v>
      </c>
      <c r="K170" s="19" t="s">
        <v>11</v>
      </c>
      <c r="L170" s="16">
        <f>M167</f>
        <v>-11.76007675</v>
      </c>
      <c r="M170" s="19">
        <f>J170-L170</f>
        <v>8.4818267499999997</v>
      </c>
      <c r="N170" s="24"/>
      <c r="O170" s="14"/>
      <c r="P170" s="14"/>
    </row>
    <row r="171" spans="2:18" ht="15" x14ac:dyDescent="0.25">
      <c r="B171" s="1" t="s">
        <v>7</v>
      </c>
      <c r="C171" s="1"/>
      <c r="D171" s="151">
        <v>0.6</v>
      </c>
      <c r="E171" s="151"/>
      <c r="J171" s="13"/>
      <c r="K171" s="13"/>
      <c r="L171" s="13"/>
      <c r="M171" s="13"/>
      <c r="N171" s="14"/>
      <c r="O171" s="14"/>
      <c r="P171" s="14"/>
    </row>
    <row r="172" spans="2:18" x14ac:dyDescent="0.25">
      <c r="B172" s="149" t="s">
        <v>8</v>
      </c>
      <c r="C172" s="149"/>
      <c r="D172" s="149"/>
      <c r="E172" s="149"/>
      <c r="F172" s="149"/>
      <c r="G172" s="149"/>
      <c r="H172" s="5" t="s">
        <v>5</v>
      </c>
      <c r="I172" s="149" t="s">
        <v>9</v>
      </c>
      <c r="J172" s="149"/>
      <c r="K172" s="149"/>
      <c r="L172" s="149"/>
      <c r="M172" s="149"/>
      <c r="N172" s="15"/>
      <c r="O172" s="15"/>
      <c r="P172" s="20">
        <f>I184-I182</f>
        <v>0</v>
      </c>
    </row>
    <row r="173" spans="2:18" x14ac:dyDescent="0.25">
      <c r="B173" s="2">
        <v>0</v>
      </c>
      <c r="C173" s="3">
        <v>0.28299999999999997</v>
      </c>
      <c r="D173" s="3" t="s">
        <v>25</v>
      </c>
      <c r="E173" s="16"/>
      <c r="F173" s="16"/>
      <c r="G173" s="16"/>
      <c r="H173" s="16"/>
      <c r="I173" s="2">
        <v>0</v>
      </c>
      <c r="J173" s="3">
        <v>0.28299999999999997</v>
      </c>
      <c r="K173" s="19"/>
      <c r="L173" s="16"/>
      <c r="M173" s="19"/>
      <c r="N173" s="20"/>
      <c r="O173" s="20"/>
      <c r="P173" s="20"/>
      <c r="R173" s="21"/>
    </row>
    <row r="174" spans="2:18" x14ac:dyDescent="0.25">
      <c r="B174" s="2">
        <v>5</v>
      </c>
      <c r="C174" s="3">
        <v>0.28799999999999998</v>
      </c>
      <c r="E174" s="19">
        <f>(C173+C174)/2</f>
        <v>0.28549999999999998</v>
      </c>
      <c r="F174" s="16">
        <f>B174-B173</f>
        <v>5</v>
      </c>
      <c r="G174" s="19">
        <f>E174*F174</f>
        <v>1.4274999999999998</v>
      </c>
      <c r="H174" s="16"/>
      <c r="I174" s="2">
        <v>5</v>
      </c>
      <c r="J174" s="3">
        <v>0.28799999999999998</v>
      </c>
      <c r="K174" s="19">
        <f t="shared" ref="K174" si="58">AVERAGE(J173,J174)</f>
        <v>0.28549999999999998</v>
      </c>
      <c r="L174" s="16">
        <f t="shared" ref="L174" si="59">I174-I173</f>
        <v>5</v>
      </c>
      <c r="M174" s="19">
        <f t="shared" ref="M174" si="60">L174*K174</f>
        <v>1.4274999999999998</v>
      </c>
      <c r="N174" s="20"/>
      <c r="O174" s="20"/>
      <c r="P174" s="20"/>
      <c r="Q174" s="22"/>
      <c r="R174" s="21"/>
    </row>
    <row r="175" spans="2:18" x14ac:dyDescent="0.25">
      <c r="B175" s="2">
        <v>10</v>
      </c>
      <c r="C175" s="3">
        <v>0.29199999999999998</v>
      </c>
      <c r="D175" s="3" t="s">
        <v>17</v>
      </c>
      <c r="E175" s="19">
        <f t="shared" ref="E175:E185" si="61">(C174+C175)/2</f>
        <v>0.28999999999999998</v>
      </c>
      <c r="F175" s="16">
        <f t="shared" ref="F175:F185" si="62">B175-B174</f>
        <v>5</v>
      </c>
      <c r="G175" s="19">
        <f t="shared" ref="G175:G185" si="63">E175*F175</f>
        <v>1.45</v>
      </c>
      <c r="H175" s="16"/>
      <c r="I175" s="2">
        <v>8</v>
      </c>
      <c r="J175" s="3">
        <v>0.29199999999999998</v>
      </c>
      <c r="K175" s="19">
        <f t="shared" ref="K175:K180" si="64">AVERAGE(J174,J175)</f>
        <v>0.28999999999999998</v>
      </c>
      <c r="L175" s="16">
        <f t="shared" ref="L175:L180" si="65">I175-I174</f>
        <v>3</v>
      </c>
      <c r="M175" s="19">
        <f t="shared" ref="M175:M181" si="66">L175*K175</f>
        <v>0.86999999999999988</v>
      </c>
      <c r="N175" s="20"/>
      <c r="O175" s="20"/>
      <c r="P175" s="20"/>
      <c r="Q175" s="22"/>
      <c r="R175" s="21"/>
    </row>
    <row r="176" spans="2:18" x14ac:dyDescent="0.25">
      <c r="B176" s="2">
        <v>10.5</v>
      </c>
      <c r="C176" s="3">
        <v>0.21199999999999999</v>
      </c>
      <c r="D176" s="3"/>
      <c r="E176" s="19">
        <f t="shared" si="61"/>
        <v>0.252</v>
      </c>
      <c r="F176" s="16">
        <f t="shared" si="62"/>
        <v>0.5</v>
      </c>
      <c r="G176" s="19">
        <f t="shared" si="63"/>
        <v>0.126</v>
      </c>
      <c r="H176" s="16"/>
      <c r="I176" s="81">
        <f>I175+(J175-J176)*1.5</f>
        <v>9.9380000000000006</v>
      </c>
      <c r="J176" s="82">
        <v>-1</v>
      </c>
      <c r="K176" s="19">
        <f t="shared" si="64"/>
        <v>-0.35399999999999998</v>
      </c>
      <c r="L176" s="16">
        <f t="shared" si="65"/>
        <v>1.9380000000000006</v>
      </c>
      <c r="M176" s="19">
        <f t="shared" si="66"/>
        <v>-0.68605200000000022</v>
      </c>
      <c r="N176" s="20"/>
      <c r="O176" s="20"/>
      <c r="P176" s="20"/>
      <c r="Q176" s="22"/>
      <c r="R176" s="21"/>
    </row>
    <row r="177" spans="2:18" x14ac:dyDescent="0.25">
      <c r="B177" s="2">
        <v>11</v>
      </c>
      <c r="C177" s="3">
        <v>0.123</v>
      </c>
      <c r="D177" s="3"/>
      <c r="E177" s="19">
        <f t="shared" si="61"/>
        <v>0.16749999999999998</v>
      </c>
      <c r="F177" s="16">
        <f t="shared" si="62"/>
        <v>0.5</v>
      </c>
      <c r="G177" s="19">
        <f t="shared" si="63"/>
        <v>8.3749999999999991E-2</v>
      </c>
      <c r="H177" s="16"/>
      <c r="I177" s="83">
        <f>I176+2.5</f>
        <v>12.438000000000001</v>
      </c>
      <c r="J177" s="84">
        <f>J176</f>
        <v>-1</v>
      </c>
      <c r="K177" s="19">
        <f t="shared" si="64"/>
        <v>-1</v>
      </c>
      <c r="L177" s="16">
        <f t="shared" si="65"/>
        <v>2.5</v>
      </c>
      <c r="M177" s="19">
        <f t="shared" si="66"/>
        <v>-2.5</v>
      </c>
      <c r="N177" s="20"/>
      <c r="O177" s="20"/>
      <c r="P177" s="20"/>
      <c r="Q177" s="22"/>
      <c r="R177" s="21"/>
    </row>
    <row r="178" spans="2:18" x14ac:dyDescent="0.25">
      <c r="B178" s="2">
        <v>11.5</v>
      </c>
      <c r="C178" s="3">
        <v>8.2000000000000003E-2</v>
      </c>
      <c r="E178" s="19">
        <f t="shared" si="61"/>
        <v>0.10250000000000001</v>
      </c>
      <c r="F178" s="16">
        <f t="shared" si="62"/>
        <v>0.5</v>
      </c>
      <c r="G178" s="19">
        <f t="shared" si="63"/>
        <v>5.1250000000000004E-2</v>
      </c>
      <c r="H178" s="16"/>
      <c r="I178" s="81">
        <f>I177+2.5</f>
        <v>14.938000000000001</v>
      </c>
      <c r="J178" s="82">
        <f>J176</f>
        <v>-1</v>
      </c>
      <c r="K178" s="19">
        <f t="shared" si="64"/>
        <v>-1</v>
      </c>
      <c r="L178" s="16">
        <f t="shared" si="65"/>
        <v>2.5</v>
      </c>
      <c r="M178" s="19">
        <f t="shared" si="66"/>
        <v>-2.5</v>
      </c>
      <c r="N178" s="20"/>
      <c r="O178" s="20"/>
      <c r="P178" s="20"/>
      <c r="Q178" s="22"/>
      <c r="R178" s="21"/>
    </row>
    <row r="179" spans="2:18" x14ac:dyDescent="0.25">
      <c r="B179" s="2">
        <v>12</v>
      </c>
      <c r="C179" s="3">
        <v>5.2999999999999999E-2</v>
      </c>
      <c r="D179" s="3" t="s">
        <v>18</v>
      </c>
      <c r="E179" s="19">
        <f t="shared" si="61"/>
        <v>6.7500000000000004E-2</v>
      </c>
      <c r="F179" s="16">
        <f t="shared" si="62"/>
        <v>0.5</v>
      </c>
      <c r="G179" s="19">
        <f t="shared" si="63"/>
        <v>3.3750000000000002E-2</v>
      </c>
      <c r="H179" s="16"/>
      <c r="I179" s="81">
        <f>I178+(J179-J178)*1.5</f>
        <v>16.93</v>
      </c>
      <c r="J179" s="85">
        <v>0.32800000000000001</v>
      </c>
      <c r="K179" s="19">
        <f t="shared" si="64"/>
        <v>-0.33599999999999997</v>
      </c>
      <c r="L179" s="16">
        <f t="shared" si="65"/>
        <v>1.9919999999999991</v>
      </c>
      <c r="M179" s="19">
        <f t="shared" si="66"/>
        <v>-0.66931199999999968</v>
      </c>
      <c r="N179" s="20"/>
      <c r="O179" s="20"/>
      <c r="P179" s="20"/>
      <c r="Q179" s="22"/>
      <c r="R179" s="21"/>
    </row>
    <row r="180" spans="2:18" x14ac:dyDescent="0.25">
      <c r="B180" s="2">
        <v>12.5</v>
      </c>
      <c r="C180" s="3">
        <v>8.1000000000000003E-2</v>
      </c>
      <c r="D180" s="3"/>
      <c r="E180" s="19">
        <f t="shared" si="61"/>
        <v>6.7000000000000004E-2</v>
      </c>
      <c r="F180" s="16">
        <f t="shared" si="62"/>
        <v>0.5</v>
      </c>
      <c r="G180" s="19">
        <f t="shared" si="63"/>
        <v>3.3500000000000002E-2</v>
      </c>
      <c r="H180" s="16"/>
      <c r="I180" s="2">
        <v>20</v>
      </c>
      <c r="J180" s="3">
        <v>0.32800000000000001</v>
      </c>
      <c r="K180" s="19">
        <f t="shared" si="64"/>
        <v>0.32800000000000001</v>
      </c>
      <c r="L180" s="16">
        <f t="shared" si="65"/>
        <v>3.0700000000000003</v>
      </c>
      <c r="M180" s="19">
        <f t="shared" si="66"/>
        <v>1.0069600000000001</v>
      </c>
      <c r="N180" s="20"/>
      <c r="O180" s="20"/>
      <c r="P180" s="20"/>
      <c r="Q180" s="22"/>
      <c r="R180" s="21"/>
    </row>
    <row r="181" spans="2:18" x14ac:dyDescent="0.25">
      <c r="B181" s="2">
        <v>13</v>
      </c>
      <c r="C181" s="3">
        <v>0.122</v>
      </c>
      <c r="D181" s="3"/>
      <c r="E181" s="19">
        <f t="shared" si="61"/>
        <v>0.10150000000000001</v>
      </c>
      <c r="F181" s="16">
        <f t="shared" si="62"/>
        <v>0.5</v>
      </c>
      <c r="G181" s="19">
        <f t="shared" si="63"/>
        <v>5.0750000000000003E-2</v>
      </c>
      <c r="H181" s="16"/>
      <c r="I181" s="2">
        <v>25</v>
      </c>
      <c r="J181" s="3">
        <v>0.33300000000000002</v>
      </c>
      <c r="K181" s="19">
        <f>AVERAGE(J180,J181)</f>
        <v>0.33050000000000002</v>
      </c>
      <c r="L181" s="16">
        <f>I181-I180</f>
        <v>5</v>
      </c>
      <c r="M181" s="19">
        <f t="shared" si="66"/>
        <v>1.6525000000000001</v>
      </c>
      <c r="N181" s="24"/>
      <c r="O181" s="24"/>
      <c r="P181" s="24"/>
      <c r="Q181" s="22"/>
      <c r="R181" s="21"/>
    </row>
    <row r="182" spans="2:18" x14ac:dyDescent="0.25">
      <c r="B182" s="2">
        <v>13.5</v>
      </c>
      <c r="C182" s="3">
        <v>0.20499999999999999</v>
      </c>
      <c r="E182" s="19">
        <f t="shared" si="61"/>
        <v>0.16349999999999998</v>
      </c>
      <c r="F182" s="16">
        <f t="shared" si="62"/>
        <v>0.5</v>
      </c>
      <c r="G182" s="19">
        <f t="shared" si="63"/>
        <v>8.1749999999999989E-2</v>
      </c>
      <c r="H182" s="16"/>
      <c r="I182" s="21"/>
      <c r="J182" s="21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5">
      <c r="B183" s="2">
        <v>14</v>
      </c>
      <c r="C183" s="3">
        <v>0.32300000000000001</v>
      </c>
      <c r="D183" s="3" t="s">
        <v>19</v>
      </c>
      <c r="E183" s="19">
        <f t="shared" si="61"/>
        <v>0.26400000000000001</v>
      </c>
      <c r="F183" s="16">
        <f t="shared" si="62"/>
        <v>0.5</v>
      </c>
      <c r="G183" s="19">
        <f t="shared" si="63"/>
        <v>0.13200000000000001</v>
      </c>
      <c r="H183" s="1"/>
      <c r="I183" s="21"/>
      <c r="J183" s="21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5">
      <c r="B184" s="2">
        <v>20</v>
      </c>
      <c r="C184" s="3">
        <v>0.32800000000000001</v>
      </c>
      <c r="E184" s="19">
        <f t="shared" si="61"/>
        <v>0.32550000000000001</v>
      </c>
      <c r="F184" s="16">
        <f t="shared" si="62"/>
        <v>6</v>
      </c>
      <c r="G184" s="19">
        <f t="shared" si="63"/>
        <v>1.9530000000000001</v>
      </c>
      <c r="H184" s="1"/>
      <c r="I184" s="16"/>
      <c r="J184" s="16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5">
      <c r="B185" s="2">
        <v>25</v>
      </c>
      <c r="C185" s="3">
        <v>0.33300000000000002</v>
      </c>
      <c r="D185" s="3" t="s">
        <v>21</v>
      </c>
      <c r="E185" s="19">
        <f t="shared" si="61"/>
        <v>0.33050000000000002</v>
      </c>
      <c r="F185" s="16">
        <f t="shared" si="62"/>
        <v>5</v>
      </c>
      <c r="G185" s="19">
        <f t="shared" si="63"/>
        <v>1.6525000000000001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5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5">
      <c r="B187" s="2"/>
      <c r="C187" s="3"/>
      <c r="D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5">
      <c r="B188" s="17"/>
      <c r="C188" s="46"/>
      <c r="D188" s="46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5">
      <c r="B189" s="17"/>
      <c r="C189" s="46"/>
      <c r="D189" s="46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5">
      <c r="B190" s="17"/>
      <c r="C190" s="46"/>
      <c r="D190" s="46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5">
      <c r="B191" s="17"/>
      <c r="C191" s="46"/>
      <c r="D191" s="46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5">
      <c r="B192" s="17"/>
      <c r="C192" s="46"/>
      <c r="D192" s="46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5">
      <c r="B193" s="17"/>
      <c r="C193" s="46"/>
      <c r="D193" s="46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-2.8259040000000004</v>
      </c>
      <c r="N193" s="14"/>
      <c r="O193" s="14"/>
      <c r="P193" s="14"/>
    </row>
    <row r="194" spans="2:18" x14ac:dyDescent="0.25">
      <c r="B194" s="17"/>
      <c r="C194" s="46"/>
      <c r="D194" s="46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5">
      <c r="B195" s="13"/>
      <c r="C195" s="30"/>
      <c r="D195" s="30"/>
      <c r="E195" s="13"/>
      <c r="F195" s="26">
        <f>SUM(F174:F194)</f>
        <v>25</v>
      </c>
      <c r="G195" s="27">
        <f>SUM(G174:G194)</f>
        <v>7.0757499999999993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5">
      <c r="B196" s="13"/>
      <c r="C196" s="30"/>
      <c r="D196" s="30"/>
      <c r="E196" s="13"/>
      <c r="F196" s="16"/>
      <c r="G196" s="19"/>
      <c r="H196" s="154" t="s">
        <v>10</v>
      </c>
      <c r="I196" s="154"/>
      <c r="J196" s="19">
        <f>G195</f>
        <v>7.0757499999999993</v>
      </c>
      <c r="K196" s="19" t="s">
        <v>11</v>
      </c>
      <c r="L196" s="16">
        <f>M193</f>
        <v>-2.8259040000000004</v>
      </c>
      <c r="M196" s="19">
        <f>J196-L196</f>
        <v>9.9016540000000006</v>
      </c>
      <c r="N196" s="24"/>
      <c r="O196" s="14"/>
      <c r="P196" s="14"/>
    </row>
    <row r="197" spans="2:18" ht="15" x14ac:dyDescent="0.25">
      <c r="B197" s="1" t="s">
        <v>7</v>
      </c>
      <c r="C197" s="1"/>
      <c r="D197" s="151">
        <v>0.7</v>
      </c>
      <c r="E197" s="151"/>
      <c r="F197" s="13"/>
      <c r="K197" s="13"/>
      <c r="L197" s="13"/>
      <c r="M197" s="13"/>
      <c r="N197" s="14"/>
      <c r="O197" s="14"/>
      <c r="P197" s="14"/>
    </row>
    <row r="198" spans="2:18" x14ac:dyDescent="0.25">
      <c r="B198" s="149" t="s">
        <v>8</v>
      </c>
      <c r="C198" s="149"/>
      <c r="D198" s="149"/>
      <c r="E198" s="149"/>
      <c r="F198" s="149"/>
      <c r="G198" s="149"/>
      <c r="H198" s="5" t="s">
        <v>5</v>
      </c>
      <c r="I198" s="149" t="s">
        <v>9</v>
      </c>
      <c r="J198" s="149"/>
      <c r="K198" s="149"/>
      <c r="L198" s="149"/>
      <c r="M198" s="149"/>
      <c r="N198" s="15"/>
      <c r="O198" s="15"/>
      <c r="P198" s="20">
        <f>I210-I208</f>
        <v>0</v>
      </c>
    </row>
    <row r="199" spans="2:18" x14ac:dyDescent="0.25">
      <c r="B199" s="2">
        <v>0</v>
      </c>
      <c r="C199" s="3">
        <v>-2.948</v>
      </c>
      <c r="D199" s="3" t="s">
        <v>23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5">
      <c r="B200" s="2">
        <v>5</v>
      </c>
      <c r="C200" s="3">
        <v>-2.8879999999999999</v>
      </c>
      <c r="E200" s="19">
        <f>(C199+C200)/2</f>
        <v>-2.9180000000000001</v>
      </c>
      <c r="F200" s="16">
        <f>B200-B199</f>
        <v>5</v>
      </c>
      <c r="G200" s="19">
        <f>E200*F200</f>
        <v>-14.59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5">
      <c r="B201" s="2">
        <v>10</v>
      </c>
      <c r="C201" s="3">
        <v>-2.9129999999999998</v>
      </c>
      <c r="D201" s="3" t="s">
        <v>17</v>
      </c>
      <c r="E201" s="19">
        <f t="shared" ref="E201:E212" si="67">(C200+C201)/2</f>
        <v>-2.9005000000000001</v>
      </c>
      <c r="F201" s="16">
        <f t="shared" ref="F201:F212" si="68">B201-B200</f>
        <v>5</v>
      </c>
      <c r="G201" s="19">
        <f t="shared" ref="G201:G212" si="69">E201*F201</f>
        <v>-14.502500000000001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5">
      <c r="B202" s="2">
        <v>11</v>
      </c>
      <c r="C202" s="3">
        <v>-3.0350000000000001</v>
      </c>
      <c r="D202" s="3"/>
      <c r="E202" s="19">
        <f t="shared" si="67"/>
        <v>-2.9740000000000002</v>
      </c>
      <c r="F202" s="16">
        <f t="shared" si="68"/>
        <v>1</v>
      </c>
      <c r="G202" s="19">
        <f t="shared" si="69"/>
        <v>-2.9740000000000002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5">
      <c r="B203" s="2">
        <v>12</v>
      </c>
      <c r="C203" s="3">
        <v>-3.0539999999999998</v>
      </c>
      <c r="D203" s="3"/>
      <c r="E203" s="19">
        <f t="shared" si="67"/>
        <v>-3.0445000000000002</v>
      </c>
      <c r="F203" s="16">
        <f t="shared" si="68"/>
        <v>1</v>
      </c>
      <c r="G203" s="19">
        <f t="shared" si="69"/>
        <v>-3.0445000000000002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5">
      <c r="B204" s="2">
        <v>13</v>
      </c>
      <c r="C204" s="3">
        <v>-3.105</v>
      </c>
      <c r="E204" s="19">
        <f t="shared" si="67"/>
        <v>-3.0794999999999999</v>
      </c>
      <c r="F204" s="16">
        <f t="shared" si="68"/>
        <v>1</v>
      </c>
      <c r="G204" s="19">
        <f t="shared" si="69"/>
        <v>-3.0794999999999999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5">
      <c r="B205" s="2">
        <v>14</v>
      </c>
      <c r="C205" s="3">
        <v>-3.133</v>
      </c>
      <c r="D205" s="3" t="s">
        <v>18</v>
      </c>
      <c r="E205" s="19">
        <f t="shared" si="67"/>
        <v>-3.1189999999999998</v>
      </c>
      <c r="F205" s="16">
        <f t="shared" si="68"/>
        <v>1</v>
      </c>
      <c r="G205" s="19">
        <f t="shared" si="69"/>
        <v>-3.1189999999999998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5">
      <c r="B206" s="2">
        <v>15</v>
      </c>
      <c r="C206" s="3">
        <v>-3.1040000000000001</v>
      </c>
      <c r="D206" s="3"/>
      <c r="E206" s="19">
        <f t="shared" si="67"/>
        <v>-3.1185</v>
      </c>
      <c r="F206" s="16">
        <f t="shared" si="68"/>
        <v>1</v>
      </c>
      <c r="G206" s="19">
        <f t="shared" si="69"/>
        <v>-3.1185</v>
      </c>
      <c r="H206" s="16"/>
      <c r="I206" s="2"/>
      <c r="J206" s="2"/>
      <c r="K206" s="19" t="e">
        <f t="shared" ref="K206" si="70">AVERAGE(J205,J206)</f>
        <v>#DIV/0!</v>
      </c>
      <c r="L206" s="16">
        <f t="shared" ref="L206" si="71">I206-I205</f>
        <v>0</v>
      </c>
      <c r="M206" s="19" t="e">
        <f t="shared" ref="M206:M214" si="72">L206*K206</f>
        <v>#DIV/0!</v>
      </c>
      <c r="N206" s="20"/>
      <c r="O206" s="20"/>
      <c r="P206" s="20"/>
      <c r="Q206" s="22"/>
      <c r="R206" s="21"/>
    </row>
    <row r="207" spans="2:18" x14ac:dyDescent="0.25">
      <c r="B207" s="2">
        <v>16</v>
      </c>
      <c r="C207" s="3">
        <v>-3.0550000000000002</v>
      </c>
      <c r="D207" s="3"/>
      <c r="E207" s="19">
        <f t="shared" si="67"/>
        <v>-3.0795000000000003</v>
      </c>
      <c r="F207" s="16">
        <f t="shared" si="68"/>
        <v>1</v>
      </c>
      <c r="G207" s="19">
        <f t="shared" si="69"/>
        <v>-3.0795000000000003</v>
      </c>
      <c r="H207" s="16"/>
      <c r="I207" s="16"/>
      <c r="J207" s="16"/>
      <c r="K207" s="19" t="e">
        <f>AVERAGE(J206,J207)</f>
        <v>#DIV/0!</v>
      </c>
      <c r="L207" s="16">
        <f>I207-I206</f>
        <v>0</v>
      </c>
      <c r="M207" s="19" t="e">
        <f t="shared" si="72"/>
        <v>#DIV/0!</v>
      </c>
      <c r="N207" s="24"/>
      <c r="O207" s="24"/>
      <c r="P207" s="24"/>
      <c r="Q207" s="22"/>
      <c r="R207" s="21"/>
    </row>
    <row r="208" spans="2:18" x14ac:dyDescent="0.25">
      <c r="B208" s="2">
        <v>17</v>
      </c>
      <c r="C208" s="3">
        <v>-3.0339999999999998</v>
      </c>
      <c r="D208" s="3"/>
      <c r="E208" s="19">
        <f t="shared" si="67"/>
        <v>-3.0445000000000002</v>
      </c>
      <c r="F208" s="16">
        <f t="shared" si="68"/>
        <v>1</v>
      </c>
      <c r="G208" s="19">
        <f t="shared" si="69"/>
        <v>-3.0445000000000002</v>
      </c>
      <c r="H208" s="16"/>
      <c r="I208" s="21"/>
      <c r="J208" s="21"/>
      <c r="K208" s="19" t="e">
        <f t="shared" ref="K208:K214" si="73">AVERAGE(J207,J208)</f>
        <v>#DIV/0!</v>
      </c>
      <c r="L208" s="16">
        <f t="shared" ref="L208:L214" si="74">I208-I207</f>
        <v>0</v>
      </c>
      <c r="M208" s="19" t="e">
        <f t="shared" si="72"/>
        <v>#DIV/0!</v>
      </c>
      <c r="N208" s="20"/>
      <c r="O208" s="20"/>
      <c r="P208" s="20"/>
      <c r="Q208" s="22"/>
      <c r="R208" s="21"/>
    </row>
    <row r="209" spans="2:18" x14ac:dyDescent="0.25">
      <c r="B209" s="2">
        <v>18</v>
      </c>
      <c r="C209" s="3">
        <v>-2.9129999999999998</v>
      </c>
      <c r="D209" s="3" t="s">
        <v>19</v>
      </c>
      <c r="E209" s="19">
        <f t="shared" si="67"/>
        <v>-2.9734999999999996</v>
      </c>
      <c r="F209" s="16">
        <f t="shared" si="68"/>
        <v>1</v>
      </c>
      <c r="G209" s="19">
        <f t="shared" si="69"/>
        <v>-2.9734999999999996</v>
      </c>
      <c r="H209" s="1"/>
      <c r="I209" s="21"/>
      <c r="J209" s="21"/>
      <c r="K209" s="19" t="e">
        <f t="shared" si="73"/>
        <v>#DIV/0!</v>
      </c>
      <c r="L209" s="16">
        <f t="shared" si="74"/>
        <v>0</v>
      </c>
      <c r="M209" s="19" t="e">
        <f t="shared" si="72"/>
        <v>#DIV/0!</v>
      </c>
      <c r="N209" s="24"/>
      <c r="O209" s="24"/>
      <c r="P209" s="24"/>
      <c r="Q209" s="22"/>
      <c r="R209" s="21"/>
    </row>
    <row r="210" spans="2:18" x14ac:dyDescent="0.25">
      <c r="B210" s="2">
        <v>20</v>
      </c>
      <c r="C210" s="3">
        <v>-2.883</v>
      </c>
      <c r="D210" s="3"/>
      <c r="E210" s="19">
        <f t="shared" si="67"/>
        <v>-2.8979999999999997</v>
      </c>
      <c r="F210" s="16">
        <f t="shared" si="68"/>
        <v>2</v>
      </c>
      <c r="G210" s="19">
        <f t="shared" si="69"/>
        <v>-5.7959999999999994</v>
      </c>
      <c r="H210" s="1"/>
      <c r="I210" s="16"/>
      <c r="J210" s="16"/>
      <c r="K210" s="19" t="e">
        <f t="shared" si="73"/>
        <v>#DIV/0!</v>
      </c>
      <c r="L210" s="16">
        <f t="shared" si="74"/>
        <v>0</v>
      </c>
      <c r="M210" s="19" t="e">
        <f t="shared" si="72"/>
        <v>#DIV/0!</v>
      </c>
      <c r="N210" s="24"/>
      <c r="O210" s="24"/>
      <c r="P210" s="24"/>
      <c r="Q210" s="22"/>
      <c r="R210" s="21"/>
    </row>
    <row r="211" spans="2:18" x14ac:dyDescent="0.25">
      <c r="B211" s="2">
        <v>22</v>
      </c>
      <c r="C211" s="3">
        <v>-2.964</v>
      </c>
      <c r="D211" s="3"/>
      <c r="E211" s="19">
        <f t="shared" si="67"/>
        <v>-2.9234999999999998</v>
      </c>
      <c r="F211" s="16">
        <f t="shared" si="68"/>
        <v>2</v>
      </c>
      <c r="G211" s="19">
        <f t="shared" si="69"/>
        <v>-5.8469999999999995</v>
      </c>
      <c r="H211" s="1"/>
      <c r="I211" s="16"/>
      <c r="J211" s="16"/>
      <c r="K211" s="19" t="e">
        <f t="shared" si="73"/>
        <v>#DIV/0!</v>
      </c>
      <c r="L211" s="16">
        <f t="shared" si="74"/>
        <v>0</v>
      </c>
      <c r="M211" s="19" t="e">
        <f t="shared" si="72"/>
        <v>#DIV/0!</v>
      </c>
      <c r="N211" s="20"/>
      <c r="O211" s="20"/>
      <c r="P211" s="20"/>
      <c r="R211" s="21"/>
    </row>
    <row r="212" spans="2:18" x14ac:dyDescent="0.25">
      <c r="B212" s="2">
        <v>24</v>
      </c>
      <c r="C212" s="3">
        <v>-3.0790000000000002</v>
      </c>
      <c r="D212" s="3" t="s">
        <v>23</v>
      </c>
      <c r="E212" s="19">
        <f t="shared" si="67"/>
        <v>-3.0215000000000001</v>
      </c>
      <c r="F212" s="16">
        <f t="shared" si="68"/>
        <v>2</v>
      </c>
      <c r="G212" s="19">
        <f t="shared" si="69"/>
        <v>-6.0430000000000001</v>
      </c>
      <c r="H212" s="1"/>
      <c r="I212" s="2"/>
      <c r="J212" s="28"/>
      <c r="K212" s="19" t="e">
        <f t="shared" si="73"/>
        <v>#DIV/0!</v>
      </c>
      <c r="L212" s="16">
        <f t="shared" si="74"/>
        <v>0</v>
      </c>
      <c r="M212" s="19" t="e">
        <f t="shared" si="72"/>
        <v>#DIV/0!</v>
      </c>
      <c r="N212" s="20"/>
      <c r="O212" s="20"/>
      <c r="P212" s="20"/>
      <c r="R212" s="21"/>
    </row>
    <row r="213" spans="2:18" x14ac:dyDescent="0.25">
      <c r="B213" s="2"/>
      <c r="C213" s="3"/>
      <c r="E213" s="19"/>
      <c r="F213" s="16"/>
      <c r="G213" s="19"/>
      <c r="H213" s="1"/>
      <c r="I213" s="17"/>
      <c r="J213" s="17"/>
      <c r="K213" s="19" t="e">
        <f t="shared" si="73"/>
        <v>#DIV/0!</v>
      </c>
      <c r="L213" s="16">
        <f t="shared" si="74"/>
        <v>0</v>
      </c>
      <c r="M213" s="19" t="e">
        <f t="shared" si="72"/>
        <v>#DIV/0!</v>
      </c>
      <c r="N213" s="20"/>
      <c r="O213" s="20"/>
      <c r="P213" s="20"/>
      <c r="R213" s="21"/>
    </row>
    <row r="214" spans="2:18" x14ac:dyDescent="0.25">
      <c r="B214" s="17"/>
      <c r="C214" s="46"/>
      <c r="D214" s="46"/>
      <c r="E214" s="19"/>
      <c r="F214" s="16"/>
      <c r="G214" s="19"/>
      <c r="I214" s="17"/>
      <c r="J214" s="17"/>
      <c r="K214" s="19" t="e">
        <f t="shared" si="73"/>
        <v>#DIV/0!</v>
      </c>
      <c r="L214" s="16">
        <f t="shared" si="74"/>
        <v>0</v>
      </c>
      <c r="M214" s="19" t="e">
        <f t="shared" si="72"/>
        <v>#DIV/0!</v>
      </c>
      <c r="N214" s="20"/>
      <c r="O214" s="20"/>
      <c r="P214" s="20"/>
      <c r="R214" s="21"/>
    </row>
    <row r="215" spans="2:18" x14ac:dyDescent="0.25">
      <c r="B215" s="17"/>
      <c r="C215" s="46"/>
      <c r="D215" s="46"/>
      <c r="E215" s="19"/>
      <c r="F215" s="16"/>
      <c r="G215" s="19"/>
      <c r="I215" s="17"/>
      <c r="J215" s="17"/>
      <c r="K215" s="19"/>
      <c r="L215" s="16"/>
      <c r="M215" s="19"/>
      <c r="O215" s="24"/>
      <c r="P215" s="24"/>
    </row>
    <row r="216" spans="2:18" x14ac:dyDescent="0.25">
      <c r="B216" s="17"/>
      <c r="C216" s="46"/>
      <c r="D216" s="46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5">
      <c r="B217" s="17"/>
      <c r="C217" s="46"/>
      <c r="D217" s="46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5">
      <c r="B218" s="17"/>
      <c r="C218" s="46"/>
      <c r="D218" s="46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5">
      <c r="B219" s="17"/>
      <c r="C219" s="46"/>
      <c r="D219" s="46"/>
      <c r="E219" s="19"/>
      <c r="F219" s="16"/>
      <c r="G219" s="19"/>
      <c r="H219" s="19"/>
      <c r="I219" s="17"/>
      <c r="J219" s="17"/>
      <c r="K219" s="19"/>
      <c r="L219" s="16">
        <f>SUM(L200:L218)</f>
        <v>0</v>
      </c>
      <c r="M219" s="19" t="e">
        <f>SUM(M201:M218)</f>
        <v>#DIV/0!</v>
      </c>
      <c r="N219" s="14"/>
      <c r="O219" s="14"/>
      <c r="P219" s="14"/>
    </row>
    <row r="220" spans="2:18" x14ac:dyDescent="0.25">
      <c r="B220" s="17"/>
      <c r="C220" s="46"/>
      <c r="D220" s="46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5">
      <c r="B221" s="13"/>
      <c r="C221" s="30"/>
      <c r="D221" s="30"/>
      <c r="E221" s="13"/>
      <c r="F221" s="26">
        <f>SUM(F200:F220)</f>
        <v>24</v>
      </c>
      <c r="G221" s="27">
        <f>SUM(G200:G220)</f>
        <v>-71.211500000000015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5">
      <c r="B222" s="13"/>
      <c r="C222" s="30"/>
      <c r="D222" s="30"/>
      <c r="E222" s="13"/>
      <c r="F222" s="16"/>
      <c r="G222" s="19"/>
      <c r="H222" s="154" t="s">
        <v>10</v>
      </c>
      <c r="I222" s="154"/>
      <c r="J222" s="19">
        <f>G221</f>
        <v>-71.211500000000015</v>
      </c>
      <c r="K222" s="19" t="s">
        <v>11</v>
      </c>
      <c r="L222" s="16" t="e">
        <f>M219</f>
        <v>#DIV/0!</v>
      </c>
      <c r="M222" s="86">
        <v>7</v>
      </c>
      <c r="N222" s="24"/>
      <c r="O222" s="14"/>
      <c r="P222" s="14"/>
    </row>
    <row r="223" spans="2:18" x14ac:dyDescent="0.25">
      <c r="B223" s="18"/>
      <c r="C223" s="47"/>
      <c r="D223" s="47"/>
      <c r="E223" s="19"/>
      <c r="F223" s="16"/>
      <c r="G223" s="19"/>
      <c r="H223" s="154"/>
      <c r="I223" s="154"/>
      <c r="J223" s="19"/>
      <c r="K223" s="19"/>
      <c r="L223" s="16"/>
      <c r="M223" s="19"/>
      <c r="N223" s="24"/>
      <c r="O223" s="24"/>
      <c r="P223" s="24"/>
    </row>
    <row r="224" spans="2:18" x14ac:dyDescent="0.25">
      <c r="B224" s="18"/>
      <c r="C224" s="47"/>
      <c r="D224" s="47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5">
      <c r="B225" s="1" t="s">
        <v>7</v>
      </c>
      <c r="C225" s="1"/>
      <c r="D225" s="151">
        <v>0.8</v>
      </c>
      <c r="E225" s="151"/>
      <c r="J225" s="13"/>
      <c r="K225" s="13"/>
      <c r="L225" s="13"/>
      <c r="M225" s="13"/>
      <c r="N225" s="14"/>
      <c r="O225" s="14"/>
      <c r="P225" s="14"/>
    </row>
    <row r="226" spans="2:18" x14ac:dyDescent="0.25">
      <c r="B226" s="149" t="s">
        <v>8</v>
      </c>
      <c r="C226" s="149"/>
      <c r="D226" s="149"/>
      <c r="E226" s="149"/>
      <c r="F226" s="149"/>
      <c r="G226" s="149"/>
      <c r="H226" s="5" t="s">
        <v>5</v>
      </c>
      <c r="I226" s="149" t="s">
        <v>9</v>
      </c>
      <c r="J226" s="149"/>
      <c r="K226" s="149"/>
      <c r="L226" s="149"/>
      <c r="M226" s="149"/>
      <c r="N226" s="15"/>
      <c r="O226" s="15"/>
      <c r="P226" s="20">
        <f>I238-I236</f>
        <v>4.234</v>
      </c>
    </row>
    <row r="227" spans="2:18" x14ac:dyDescent="0.25">
      <c r="B227" s="2">
        <v>0</v>
      </c>
      <c r="C227" s="3">
        <v>0.16600000000000001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5">
      <c r="B228" s="2">
        <v>5</v>
      </c>
      <c r="C228" s="3">
        <v>0.161</v>
      </c>
      <c r="D228" s="3"/>
      <c r="E228" s="19">
        <f>(C227+C228)/2</f>
        <v>0.16350000000000001</v>
      </c>
      <c r="F228" s="16">
        <f>B228-B227</f>
        <v>5</v>
      </c>
      <c r="G228" s="19">
        <f>E228*F228</f>
        <v>0.8175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5">
      <c r="B229" s="2">
        <v>10</v>
      </c>
      <c r="C229" s="3">
        <v>0.156</v>
      </c>
      <c r="D229" s="3" t="s">
        <v>17</v>
      </c>
      <c r="E229" s="19">
        <f t="shared" ref="E229:E239" si="75">(C228+C229)/2</f>
        <v>0.1585</v>
      </c>
      <c r="F229" s="16">
        <f t="shared" ref="F229:F239" si="76">B229-B228</f>
        <v>5</v>
      </c>
      <c r="G229" s="19">
        <f t="shared" ref="G229:G239" si="77">E229*F229</f>
        <v>0.79249999999999998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5">
      <c r="B230" s="2">
        <v>10.5</v>
      </c>
      <c r="C230" s="3">
        <v>-0.11600000000000001</v>
      </c>
      <c r="E230" s="19">
        <f t="shared" si="75"/>
        <v>1.9999999999999997E-2</v>
      </c>
      <c r="F230" s="16">
        <f t="shared" si="76"/>
        <v>0.5</v>
      </c>
      <c r="G230" s="19">
        <f t="shared" si="77"/>
        <v>9.9999999999999985E-3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5">
      <c r="B231" s="2">
        <v>11</v>
      </c>
      <c r="C231" s="3">
        <v>-0.189</v>
      </c>
      <c r="D231" s="3"/>
      <c r="E231" s="19">
        <f t="shared" si="75"/>
        <v>-0.1525</v>
      </c>
      <c r="F231" s="16">
        <f t="shared" si="76"/>
        <v>0.5</v>
      </c>
      <c r="G231" s="19">
        <f t="shared" si="77"/>
        <v>-7.6249999999999998E-2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5">
      <c r="B232" s="2">
        <v>11.5</v>
      </c>
      <c r="C232" s="3">
        <v>-0.249</v>
      </c>
      <c r="D232" s="3"/>
      <c r="E232" s="19">
        <f t="shared" si="75"/>
        <v>-0.219</v>
      </c>
      <c r="F232" s="16">
        <f t="shared" si="76"/>
        <v>0.5</v>
      </c>
      <c r="G232" s="19">
        <f t="shared" si="77"/>
        <v>-0.1095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5">
      <c r="B233" s="2">
        <v>12</v>
      </c>
      <c r="C233" s="3">
        <v>-0.184</v>
      </c>
      <c r="D233" s="3" t="s">
        <v>18</v>
      </c>
      <c r="E233" s="19">
        <f t="shared" si="75"/>
        <v>-0.2165</v>
      </c>
      <c r="F233" s="16">
        <f t="shared" si="76"/>
        <v>0.5</v>
      </c>
      <c r="G233" s="19">
        <f t="shared" si="77"/>
        <v>-0.10825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5">
      <c r="B234" s="2">
        <v>12.5</v>
      </c>
      <c r="C234" s="3">
        <v>-0.252</v>
      </c>
      <c r="D234" s="3"/>
      <c r="E234" s="19">
        <f t="shared" si="75"/>
        <v>-0.218</v>
      </c>
      <c r="F234" s="16">
        <f t="shared" si="76"/>
        <v>0.5</v>
      </c>
      <c r="G234" s="19">
        <f t="shared" si="77"/>
        <v>-0.109</v>
      </c>
      <c r="H234" s="16"/>
      <c r="I234" s="2">
        <v>0</v>
      </c>
      <c r="J234" s="3">
        <v>0.16600000000000001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5">
      <c r="B235" s="2">
        <v>13</v>
      </c>
      <c r="C235" s="3">
        <v>-0.186</v>
      </c>
      <c r="E235" s="19">
        <f t="shared" si="75"/>
        <v>-0.219</v>
      </c>
      <c r="F235" s="16">
        <f t="shared" si="76"/>
        <v>0.5</v>
      </c>
      <c r="G235" s="19">
        <f t="shared" si="77"/>
        <v>-0.1095</v>
      </c>
      <c r="H235" s="16"/>
      <c r="I235" s="2">
        <v>5</v>
      </c>
      <c r="J235" s="3">
        <v>0.161</v>
      </c>
      <c r="K235" s="19">
        <f>AVERAGE(J234,J235)</f>
        <v>0.16350000000000001</v>
      </c>
      <c r="L235" s="16">
        <f>I235-I234</f>
        <v>5</v>
      </c>
      <c r="M235" s="19">
        <f t="shared" ref="M235:M240" si="78">L235*K235</f>
        <v>0.8175</v>
      </c>
      <c r="N235" s="24"/>
      <c r="O235" s="24"/>
      <c r="P235" s="24"/>
      <c r="Q235" s="22"/>
      <c r="R235" s="21"/>
    </row>
    <row r="236" spans="2:18" x14ac:dyDescent="0.25">
      <c r="B236" s="2">
        <v>13.5</v>
      </c>
      <c r="C236" s="3">
        <v>-0.11899999999999999</v>
      </c>
      <c r="D236" s="3"/>
      <c r="E236" s="19">
        <f t="shared" si="75"/>
        <v>-0.1525</v>
      </c>
      <c r="F236" s="16">
        <f t="shared" si="76"/>
        <v>0.5</v>
      </c>
      <c r="G236" s="19">
        <f t="shared" si="77"/>
        <v>-7.6249999999999998E-2</v>
      </c>
      <c r="H236" s="16"/>
      <c r="I236" s="2">
        <v>8</v>
      </c>
      <c r="J236" s="3">
        <v>0.156</v>
      </c>
      <c r="K236" s="19">
        <f t="shared" ref="K236:K240" si="79">AVERAGE(J235,J236)</f>
        <v>0.1585</v>
      </c>
      <c r="L236" s="16">
        <f t="shared" ref="L236:L240" si="80">I236-I235</f>
        <v>3</v>
      </c>
      <c r="M236" s="19">
        <f t="shared" si="78"/>
        <v>0.47550000000000003</v>
      </c>
      <c r="N236" s="20"/>
      <c r="O236" s="20"/>
      <c r="P236" s="20"/>
      <c r="Q236" s="22"/>
      <c r="R236" s="21"/>
    </row>
    <row r="237" spans="2:18" x14ac:dyDescent="0.25">
      <c r="B237" s="2">
        <v>14</v>
      </c>
      <c r="C237" s="3">
        <v>0.17599999999999999</v>
      </c>
      <c r="D237" s="3" t="s">
        <v>19</v>
      </c>
      <c r="E237" s="19">
        <f t="shared" si="75"/>
        <v>2.8499999999999998E-2</v>
      </c>
      <c r="F237" s="16">
        <f t="shared" si="76"/>
        <v>0.5</v>
      </c>
      <c r="G237" s="19">
        <f t="shared" si="77"/>
        <v>1.4249999999999999E-2</v>
      </c>
      <c r="H237" s="1"/>
      <c r="I237" s="81">
        <f>I236+(J236-J237)*1.5</f>
        <v>9.734</v>
      </c>
      <c r="J237" s="82">
        <v>-1</v>
      </c>
      <c r="K237" s="19">
        <f t="shared" si="79"/>
        <v>-0.42199999999999999</v>
      </c>
      <c r="L237" s="16">
        <f t="shared" si="80"/>
        <v>1.734</v>
      </c>
      <c r="M237" s="19">
        <f t="shared" si="78"/>
        <v>-0.73174799999999995</v>
      </c>
      <c r="N237" s="24"/>
      <c r="O237" s="24"/>
      <c r="P237" s="24"/>
      <c r="Q237" s="22"/>
      <c r="R237" s="21"/>
    </row>
    <row r="238" spans="2:18" x14ac:dyDescent="0.25">
      <c r="B238" s="2">
        <v>20</v>
      </c>
      <c r="C238" s="3">
        <v>0.121</v>
      </c>
      <c r="D238" s="3"/>
      <c r="E238" s="19">
        <f t="shared" si="75"/>
        <v>0.14849999999999999</v>
      </c>
      <c r="F238" s="16">
        <f t="shared" si="76"/>
        <v>6</v>
      </c>
      <c r="G238" s="19">
        <f t="shared" si="77"/>
        <v>0.89100000000000001</v>
      </c>
      <c r="H238" s="1"/>
      <c r="I238" s="83">
        <f>I237+2.5</f>
        <v>12.234</v>
      </c>
      <c r="J238" s="84">
        <f>J237</f>
        <v>-1</v>
      </c>
      <c r="K238" s="19">
        <f t="shared" si="79"/>
        <v>-1</v>
      </c>
      <c r="L238" s="16">
        <f t="shared" si="80"/>
        <v>2.5</v>
      </c>
      <c r="M238" s="19">
        <f t="shared" si="78"/>
        <v>-2.5</v>
      </c>
      <c r="N238" s="24"/>
      <c r="O238" s="24"/>
      <c r="P238" s="24"/>
      <c r="Q238" s="22"/>
      <c r="R238" s="21"/>
    </row>
    <row r="239" spans="2:18" x14ac:dyDescent="0.25">
      <c r="B239" s="2">
        <v>25</v>
      </c>
      <c r="C239" s="3">
        <v>0.186</v>
      </c>
      <c r="D239" s="3" t="s">
        <v>21</v>
      </c>
      <c r="E239" s="19">
        <f t="shared" si="75"/>
        <v>0.1535</v>
      </c>
      <c r="F239" s="16">
        <f t="shared" si="76"/>
        <v>5</v>
      </c>
      <c r="G239" s="19">
        <f t="shared" si="77"/>
        <v>0.76749999999999996</v>
      </c>
      <c r="H239" s="1"/>
      <c r="I239" s="81">
        <f>I238+2.5</f>
        <v>14.734</v>
      </c>
      <c r="J239" s="82">
        <f>J237</f>
        <v>-1</v>
      </c>
      <c r="K239" s="19">
        <f t="shared" si="79"/>
        <v>-1</v>
      </c>
      <c r="L239" s="16">
        <f t="shared" si="80"/>
        <v>2.5</v>
      </c>
      <c r="M239" s="19">
        <f t="shared" si="78"/>
        <v>-2.5</v>
      </c>
      <c r="N239" s="20"/>
      <c r="O239" s="20"/>
      <c r="P239" s="20"/>
      <c r="R239" s="21"/>
    </row>
    <row r="240" spans="2:18" x14ac:dyDescent="0.25">
      <c r="B240" s="2"/>
      <c r="C240" s="3"/>
      <c r="E240" s="19"/>
      <c r="F240" s="16"/>
      <c r="G240" s="19"/>
      <c r="H240" s="1"/>
      <c r="I240" s="81">
        <f>I239+(J240-J239)*1.5</f>
        <v>16.459</v>
      </c>
      <c r="J240" s="85">
        <v>0.15</v>
      </c>
      <c r="K240" s="19">
        <f t="shared" si="79"/>
        <v>-0.42499999999999999</v>
      </c>
      <c r="L240" s="16">
        <f t="shared" si="80"/>
        <v>1.7249999999999996</v>
      </c>
      <c r="M240" s="19">
        <f t="shared" si="78"/>
        <v>-0.7331249999999998</v>
      </c>
      <c r="N240" s="20"/>
      <c r="O240" s="20"/>
      <c r="P240" s="20"/>
      <c r="R240" s="21"/>
    </row>
    <row r="241" spans="2:18" x14ac:dyDescent="0.25">
      <c r="B241" s="2"/>
      <c r="C241" s="3"/>
      <c r="D241" s="3"/>
      <c r="E241" s="19"/>
      <c r="F241" s="16"/>
      <c r="G241" s="19"/>
      <c r="H241" s="1"/>
      <c r="I241" s="2">
        <v>20</v>
      </c>
      <c r="J241" s="3">
        <v>0.121</v>
      </c>
      <c r="K241" s="19">
        <f t="shared" ref="K241:K242" si="81">AVERAGE(J240,J241)</f>
        <v>0.13550000000000001</v>
      </c>
      <c r="L241" s="16">
        <f t="shared" ref="L241:L242" si="82">I241-I240</f>
        <v>3.5410000000000004</v>
      </c>
      <c r="M241" s="19">
        <f t="shared" ref="M241:M242" si="83">L241*K241</f>
        <v>0.47980550000000011</v>
      </c>
      <c r="N241" s="20"/>
      <c r="O241" s="20"/>
      <c r="P241" s="20"/>
      <c r="R241" s="21"/>
    </row>
    <row r="242" spans="2:18" x14ac:dyDescent="0.25">
      <c r="B242" s="17"/>
      <c r="C242" s="46"/>
      <c r="D242" s="46"/>
      <c r="E242" s="19"/>
      <c r="F242" s="16"/>
      <c r="G242" s="19"/>
      <c r="I242" s="2">
        <v>25</v>
      </c>
      <c r="J242" s="3">
        <v>0.186</v>
      </c>
      <c r="K242" s="19">
        <f t="shared" si="81"/>
        <v>0.1535</v>
      </c>
      <c r="L242" s="16">
        <f t="shared" si="82"/>
        <v>5</v>
      </c>
      <c r="M242" s="19">
        <f t="shared" si="83"/>
        <v>0.76749999999999996</v>
      </c>
      <c r="N242" s="20"/>
      <c r="O242" s="20"/>
      <c r="P242" s="20"/>
      <c r="R242" s="21"/>
    </row>
    <row r="243" spans="2:18" x14ac:dyDescent="0.25">
      <c r="B243" s="17"/>
      <c r="C243" s="46"/>
      <c r="D243" s="46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5">
      <c r="B244" s="17"/>
      <c r="C244" s="46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5">
      <c r="B245" s="17"/>
      <c r="C245" s="46"/>
      <c r="D245" s="46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5">
      <c r="B246" s="17"/>
      <c r="C246" s="46"/>
      <c r="D246" s="46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5">
      <c r="B247" s="17"/>
      <c r="C247" s="46"/>
      <c r="D247" s="46"/>
      <c r="E247" s="19"/>
      <c r="F247" s="16"/>
      <c r="G247" s="19"/>
      <c r="H247" s="19"/>
      <c r="I247" s="17"/>
      <c r="J247" s="17"/>
      <c r="K247" s="19"/>
      <c r="L247" s="16">
        <f>SUM(L228:L246)</f>
        <v>25</v>
      </c>
      <c r="M247" s="19">
        <f>SUM(M229:M246)</f>
        <v>-3.9245674999999993</v>
      </c>
      <c r="N247" s="14"/>
      <c r="O247" s="14"/>
      <c r="P247" s="14"/>
    </row>
    <row r="248" spans="2:18" x14ac:dyDescent="0.25">
      <c r="B248" s="17"/>
      <c r="C248" s="46"/>
      <c r="D248" s="46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5">
      <c r="B249" s="13"/>
      <c r="C249" s="30"/>
      <c r="D249" s="30"/>
      <c r="E249" s="13"/>
      <c r="F249" s="26">
        <f>SUM(F228:F248)</f>
        <v>25</v>
      </c>
      <c r="G249" s="27">
        <f>SUM(G228:G248)</f>
        <v>2.7040000000000002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5">
      <c r="B250" s="13"/>
      <c r="C250" s="30"/>
      <c r="D250" s="30"/>
      <c r="E250" s="13"/>
      <c r="F250" s="16"/>
      <c r="G250" s="19"/>
      <c r="H250" s="154" t="s">
        <v>10</v>
      </c>
      <c r="I250" s="154"/>
      <c r="J250" s="19">
        <f>G249</f>
        <v>2.7040000000000002</v>
      </c>
      <c r="K250" s="19" t="s">
        <v>11</v>
      </c>
      <c r="L250" s="16">
        <f>M247</f>
        <v>-3.9245674999999993</v>
      </c>
      <c r="M250" s="19">
        <f>J250-L250</f>
        <v>6.6285674999999991</v>
      </c>
      <c r="N250" s="24"/>
      <c r="O250" s="14"/>
      <c r="P250" s="14"/>
    </row>
    <row r="251" spans="2:18" ht="15" x14ac:dyDescent="0.25">
      <c r="B251" s="1" t="s">
        <v>7</v>
      </c>
      <c r="C251" s="1"/>
      <c r="D251" s="151">
        <v>0.9</v>
      </c>
      <c r="E251" s="151"/>
      <c r="J251" s="13"/>
      <c r="K251" s="13"/>
      <c r="L251" s="13"/>
      <c r="M251" s="13"/>
      <c r="N251" s="14"/>
      <c r="O251" s="14"/>
      <c r="P251" s="14"/>
    </row>
    <row r="252" spans="2:18" x14ac:dyDescent="0.25">
      <c r="B252" s="149" t="s">
        <v>8</v>
      </c>
      <c r="C252" s="149"/>
      <c r="D252" s="149"/>
      <c r="E252" s="149"/>
      <c r="F252" s="149"/>
      <c r="G252" s="149"/>
      <c r="H252" s="5" t="s">
        <v>5</v>
      </c>
      <c r="I252" s="149" t="s">
        <v>9</v>
      </c>
      <c r="J252" s="149"/>
      <c r="K252" s="149"/>
      <c r="L252" s="149"/>
      <c r="M252" s="149"/>
      <c r="N252" s="15"/>
      <c r="O252" s="15"/>
      <c r="P252" s="20">
        <f>I264-I262</f>
        <v>5.0000000000000018</v>
      </c>
    </row>
    <row r="253" spans="2:18" x14ac:dyDescent="0.25">
      <c r="B253" s="2">
        <v>0</v>
      </c>
      <c r="C253" s="3">
        <v>0.156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5">
      <c r="B254" s="2">
        <v>5</v>
      </c>
      <c r="C254" s="3">
        <v>0.161</v>
      </c>
      <c r="D254" s="3"/>
      <c r="E254" s="19">
        <f>(C253+C254)/2</f>
        <v>0.1585</v>
      </c>
      <c r="F254" s="16">
        <f>B254-B253</f>
        <v>5</v>
      </c>
      <c r="G254" s="19">
        <f>E254*F254</f>
        <v>0.79249999999999998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5">
      <c r="B255" s="2">
        <v>10</v>
      </c>
      <c r="C255" s="3">
        <v>0.16600000000000001</v>
      </c>
      <c r="D255" s="3" t="s">
        <v>17</v>
      </c>
      <c r="E255" s="19">
        <f t="shared" ref="E255:E265" si="84">(C254+C255)/2</f>
        <v>0.16350000000000001</v>
      </c>
      <c r="F255" s="16">
        <f t="shared" ref="F255:F265" si="85">B255-B254</f>
        <v>5</v>
      </c>
      <c r="G255" s="19">
        <f t="shared" ref="G255:G265" si="86">E255*F255</f>
        <v>0.8175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5">
      <c r="B256" s="2">
        <v>10.5</v>
      </c>
      <c r="C256" s="3">
        <v>0.109</v>
      </c>
      <c r="D256" s="3"/>
      <c r="E256" s="19">
        <f t="shared" si="84"/>
        <v>0.13750000000000001</v>
      </c>
      <c r="F256" s="16">
        <f t="shared" si="85"/>
        <v>0.5</v>
      </c>
      <c r="G256" s="19">
        <f t="shared" si="86"/>
        <v>6.8750000000000006E-2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5">
      <c r="B257" s="2">
        <v>11</v>
      </c>
      <c r="C257" s="3">
        <v>-4.9000000000000002E-2</v>
      </c>
      <c r="D257" s="3"/>
      <c r="E257" s="19">
        <f t="shared" si="84"/>
        <v>0.03</v>
      </c>
      <c r="F257" s="16">
        <f t="shared" si="85"/>
        <v>0.5</v>
      </c>
      <c r="G257" s="19">
        <f t="shared" si="86"/>
        <v>1.4999999999999999E-2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5">
      <c r="B258" s="2">
        <v>11.5</v>
      </c>
      <c r="C258" s="3">
        <v>-0.104</v>
      </c>
      <c r="E258" s="19">
        <f t="shared" si="84"/>
        <v>-7.6499999999999999E-2</v>
      </c>
      <c r="F258" s="16">
        <f t="shared" si="85"/>
        <v>0.5</v>
      </c>
      <c r="G258" s="19">
        <f t="shared" si="86"/>
        <v>-3.8249999999999999E-2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5">
      <c r="B259" s="2">
        <v>12</v>
      </c>
      <c r="C259" s="3">
        <v>-0.13500000000000001</v>
      </c>
      <c r="D259" s="3" t="s">
        <v>18</v>
      </c>
      <c r="E259" s="19">
        <f t="shared" si="84"/>
        <v>-0.1195</v>
      </c>
      <c r="F259" s="16">
        <f t="shared" si="85"/>
        <v>0.5</v>
      </c>
      <c r="G259" s="19">
        <f t="shared" si="86"/>
        <v>-5.9749999999999998E-2</v>
      </c>
      <c r="H259" s="16"/>
      <c r="I259" s="2">
        <v>0</v>
      </c>
      <c r="J259" s="3">
        <v>0.156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5">
      <c r="B260" s="2">
        <v>12.5</v>
      </c>
      <c r="C260" s="3">
        <v>-0.106</v>
      </c>
      <c r="E260" s="19">
        <f t="shared" si="84"/>
        <v>-0.1205</v>
      </c>
      <c r="F260" s="16">
        <f t="shared" si="85"/>
        <v>0.5</v>
      </c>
      <c r="G260" s="19">
        <f t="shared" si="86"/>
        <v>-6.0249999999999998E-2</v>
      </c>
      <c r="H260" s="16"/>
      <c r="I260" s="2">
        <v>5</v>
      </c>
      <c r="J260" s="3">
        <v>0.161</v>
      </c>
      <c r="K260" s="19">
        <f t="shared" ref="K260:K262" si="87">AVERAGE(J259,J260)</f>
        <v>0.1585</v>
      </c>
      <c r="L260" s="16">
        <f t="shared" ref="L260:L262" si="88">I260-I259</f>
        <v>5</v>
      </c>
      <c r="M260" s="19">
        <f t="shared" ref="M260:M262" si="89">L260*K260</f>
        <v>0.79249999999999998</v>
      </c>
      <c r="N260" s="20"/>
      <c r="O260" s="20"/>
      <c r="P260" s="20"/>
      <c r="Q260" s="22"/>
      <c r="R260" s="21"/>
    </row>
    <row r="261" spans="2:18" x14ac:dyDescent="0.25">
      <c r="B261" s="2">
        <v>13.5</v>
      </c>
      <c r="C261" s="3">
        <v>-4.3999999999999997E-2</v>
      </c>
      <c r="D261" s="3"/>
      <c r="E261" s="19">
        <f t="shared" si="84"/>
        <v>-7.4999999999999997E-2</v>
      </c>
      <c r="F261" s="16">
        <f t="shared" si="85"/>
        <v>1</v>
      </c>
      <c r="G261" s="19">
        <f t="shared" si="86"/>
        <v>-7.4999999999999997E-2</v>
      </c>
      <c r="H261" s="16"/>
      <c r="I261" s="2">
        <v>10</v>
      </c>
      <c r="J261" s="3">
        <v>0.16600000000000001</v>
      </c>
      <c r="K261" s="19">
        <f t="shared" si="87"/>
        <v>0.16350000000000001</v>
      </c>
      <c r="L261" s="16">
        <f t="shared" si="88"/>
        <v>5</v>
      </c>
      <c r="M261" s="19">
        <f t="shared" si="89"/>
        <v>0.8175</v>
      </c>
      <c r="N261" s="24"/>
      <c r="O261" s="24"/>
      <c r="P261" s="24"/>
      <c r="Q261" s="22"/>
      <c r="R261" s="21"/>
    </row>
    <row r="262" spans="2:18" x14ac:dyDescent="0.25">
      <c r="B262" s="2">
        <v>14</v>
      </c>
      <c r="C262" s="3">
        <v>-9.5000000000000001E-2</v>
      </c>
      <c r="E262" s="19">
        <f t="shared" si="84"/>
        <v>-6.9500000000000006E-2</v>
      </c>
      <c r="F262" s="16">
        <f t="shared" si="85"/>
        <v>0.5</v>
      </c>
      <c r="G262" s="19">
        <f t="shared" si="86"/>
        <v>-3.4750000000000003E-2</v>
      </c>
      <c r="H262" s="16"/>
      <c r="I262" s="81">
        <f>I261+(J261-J262)*1.5</f>
        <v>11.749000000000001</v>
      </c>
      <c r="J262" s="82">
        <v>-1</v>
      </c>
      <c r="K262" s="19">
        <f t="shared" si="87"/>
        <v>-0.41699999999999998</v>
      </c>
      <c r="L262" s="16">
        <f t="shared" si="88"/>
        <v>1.7490000000000006</v>
      </c>
      <c r="M262" s="19">
        <f t="shared" si="89"/>
        <v>-0.72933300000000023</v>
      </c>
      <c r="N262" s="20"/>
      <c r="O262" s="20"/>
      <c r="P262" s="20"/>
      <c r="Q262" s="22"/>
      <c r="R262" s="21"/>
    </row>
    <row r="263" spans="2:18" x14ac:dyDescent="0.25">
      <c r="B263" s="2">
        <v>20</v>
      </c>
      <c r="C263" s="3">
        <v>0.18099999999999999</v>
      </c>
      <c r="D263" s="3" t="s">
        <v>19</v>
      </c>
      <c r="E263" s="19">
        <f t="shared" si="84"/>
        <v>4.2999999999999997E-2</v>
      </c>
      <c r="F263" s="16">
        <f t="shared" si="85"/>
        <v>6</v>
      </c>
      <c r="G263" s="19">
        <f t="shared" si="86"/>
        <v>0.25800000000000001</v>
      </c>
      <c r="H263" s="1"/>
      <c r="I263" s="83">
        <f>I262+2.5</f>
        <v>14.249000000000001</v>
      </c>
      <c r="J263" s="84">
        <f>J262</f>
        <v>-1</v>
      </c>
      <c r="K263" s="19">
        <f t="shared" ref="K263:K268" si="90">AVERAGE(J262,J263)</f>
        <v>-1</v>
      </c>
      <c r="L263" s="16">
        <f t="shared" ref="L263:L268" si="91">I263-I262</f>
        <v>2.5</v>
      </c>
      <c r="M263" s="19">
        <f t="shared" ref="M263:M268" si="92">L263*K263</f>
        <v>-2.5</v>
      </c>
      <c r="N263" s="24"/>
      <c r="O263" s="24"/>
      <c r="P263" s="24"/>
      <c r="Q263" s="22"/>
      <c r="R263" s="21"/>
    </row>
    <row r="264" spans="2:18" x14ac:dyDescent="0.25">
      <c r="B264" s="2">
        <v>25</v>
      </c>
      <c r="C264" s="3">
        <v>0.186</v>
      </c>
      <c r="D264" s="3"/>
      <c r="E264" s="19">
        <f t="shared" si="84"/>
        <v>0.1835</v>
      </c>
      <c r="F264" s="16">
        <f t="shared" si="85"/>
        <v>5</v>
      </c>
      <c r="G264" s="19">
        <f t="shared" si="86"/>
        <v>0.91749999999999998</v>
      </c>
      <c r="H264" s="1"/>
      <c r="I264" s="81">
        <f>I263+2.5</f>
        <v>16.749000000000002</v>
      </c>
      <c r="J264" s="82">
        <f>J262</f>
        <v>-1</v>
      </c>
      <c r="K264" s="19">
        <f t="shared" si="90"/>
        <v>-1</v>
      </c>
      <c r="L264" s="16">
        <f t="shared" si="91"/>
        <v>2.5000000000000018</v>
      </c>
      <c r="M264" s="19">
        <f t="shared" si="92"/>
        <v>-2.5000000000000018</v>
      </c>
      <c r="N264" s="24"/>
      <c r="O264" s="24"/>
      <c r="P264" s="24"/>
      <c r="Q264" s="22"/>
      <c r="R264" s="21"/>
    </row>
    <row r="265" spans="2:18" x14ac:dyDescent="0.25">
      <c r="B265" s="2">
        <v>25</v>
      </c>
      <c r="C265" s="3">
        <v>0.191</v>
      </c>
      <c r="D265" s="48" t="s">
        <v>21</v>
      </c>
      <c r="E265" s="19">
        <f t="shared" si="84"/>
        <v>0.1885</v>
      </c>
      <c r="F265" s="16">
        <f t="shared" si="85"/>
        <v>0</v>
      </c>
      <c r="G265" s="19">
        <f t="shared" si="86"/>
        <v>0</v>
      </c>
      <c r="H265" s="1"/>
      <c r="I265" s="81">
        <f>I264+(J265-J264)*1.5</f>
        <v>18.399000000000001</v>
      </c>
      <c r="J265" s="85">
        <v>0.1</v>
      </c>
      <c r="K265" s="19">
        <f t="shared" si="90"/>
        <v>-0.45</v>
      </c>
      <c r="L265" s="16">
        <f t="shared" si="91"/>
        <v>1.6499999999999986</v>
      </c>
      <c r="M265" s="19">
        <f t="shared" si="92"/>
        <v>-0.74249999999999938</v>
      </c>
      <c r="N265" s="20"/>
      <c r="O265" s="20"/>
      <c r="P265" s="20"/>
      <c r="R265" s="21"/>
    </row>
    <row r="266" spans="2:18" x14ac:dyDescent="0.25">
      <c r="B266" s="2"/>
      <c r="C266" s="3"/>
      <c r="E266" s="19"/>
      <c r="F266" s="16"/>
      <c r="G266" s="19"/>
      <c r="H266" s="1"/>
      <c r="I266" s="2">
        <v>20</v>
      </c>
      <c r="J266" s="3">
        <v>0.18099999999999999</v>
      </c>
      <c r="K266" s="19">
        <f t="shared" si="90"/>
        <v>0.14050000000000001</v>
      </c>
      <c r="L266" s="16">
        <f t="shared" si="91"/>
        <v>1.6009999999999991</v>
      </c>
      <c r="M266" s="19">
        <f t="shared" si="92"/>
        <v>0.2249404999999999</v>
      </c>
      <c r="N266" s="20"/>
      <c r="O266" s="20"/>
      <c r="P266" s="20"/>
      <c r="R266" s="21"/>
    </row>
    <row r="267" spans="2:18" x14ac:dyDescent="0.25">
      <c r="B267" s="2"/>
      <c r="C267" s="3"/>
      <c r="D267" s="3"/>
      <c r="E267" s="19"/>
      <c r="F267" s="16"/>
      <c r="G267" s="19"/>
      <c r="H267" s="1"/>
      <c r="I267" s="2">
        <v>25</v>
      </c>
      <c r="J267" s="3">
        <v>0.186</v>
      </c>
      <c r="K267" s="19">
        <f t="shared" si="90"/>
        <v>0.1835</v>
      </c>
      <c r="L267" s="16">
        <f t="shared" si="91"/>
        <v>5</v>
      </c>
      <c r="M267" s="19">
        <f t="shared" si="92"/>
        <v>0.91749999999999998</v>
      </c>
      <c r="N267" s="20"/>
      <c r="O267" s="20"/>
      <c r="P267" s="20"/>
      <c r="R267" s="21"/>
    </row>
    <row r="268" spans="2:18" x14ac:dyDescent="0.25">
      <c r="B268" s="17"/>
      <c r="C268" s="46"/>
      <c r="D268" s="46"/>
      <c r="E268" s="19"/>
      <c r="F268" s="16"/>
      <c r="G268" s="19"/>
      <c r="I268" s="2">
        <v>25</v>
      </c>
      <c r="J268" s="3">
        <v>0.191</v>
      </c>
      <c r="K268" s="19">
        <f t="shared" si="90"/>
        <v>0.1885</v>
      </c>
      <c r="L268" s="16">
        <f t="shared" si="91"/>
        <v>0</v>
      </c>
      <c r="M268" s="19">
        <f t="shared" si="92"/>
        <v>0</v>
      </c>
      <c r="N268" s="20"/>
      <c r="O268" s="20"/>
      <c r="P268" s="20"/>
      <c r="R268" s="21"/>
    </row>
    <row r="269" spans="2:18" x14ac:dyDescent="0.25">
      <c r="B269" s="17"/>
      <c r="C269" s="46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5">
      <c r="B270" s="17"/>
      <c r="C270" s="46"/>
      <c r="D270" s="46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5">
      <c r="B271" s="17"/>
      <c r="C271" s="46"/>
      <c r="D271" s="46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5">
      <c r="B272" s="17"/>
      <c r="C272" s="46"/>
      <c r="D272" s="46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5">
      <c r="B273" s="17"/>
      <c r="C273" s="46"/>
      <c r="D273" s="46"/>
      <c r="E273" s="19"/>
      <c r="F273" s="16"/>
      <c r="G273" s="19"/>
      <c r="H273" s="19"/>
      <c r="I273" s="17"/>
      <c r="J273" s="17"/>
      <c r="K273" s="19"/>
      <c r="L273" s="16">
        <f>SUM(L254:L272)</f>
        <v>25</v>
      </c>
      <c r="M273" s="19">
        <f>SUM(M255:M272)</f>
        <v>-3.7193925000000019</v>
      </c>
      <c r="N273" s="14"/>
      <c r="O273" s="14"/>
      <c r="P273" s="14"/>
    </row>
    <row r="274" spans="2:18" x14ac:dyDescent="0.25">
      <c r="B274" s="17"/>
      <c r="C274" s="46"/>
      <c r="D274" s="46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5">
      <c r="B275" s="13"/>
      <c r="C275" s="30"/>
      <c r="D275" s="30"/>
      <c r="E275" s="13"/>
      <c r="F275" s="26">
        <f>SUM(F254:F274)</f>
        <v>25</v>
      </c>
      <c r="G275" s="27">
        <f>SUM(G254:G274)</f>
        <v>2.6012500000000003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5">
      <c r="B276" s="13"/>
      <c r="C276" s="30"/>
      <c r="D276" s="30"/>
      <c r="E276" s="13"/>
      <c r="F276" s="16"/>
      <c r="G276" s="19"/>
      <c r="H276" s="154" t="s">
        <v>10</v>
      </c>
      <c r="I276" s="154"/>
      <c r="J276" s="19">
        <f>G275</f>
        <v>2.6012500000000003</v>
      </c>
      <c r="K276" s="19" t="s">
        <v>11</v>
      </c>
      <c r="L276" s="16">
        <f>M273</f>
        <v>-3.7193925000000019</v>
      </c>
      <c r="M276" s="19">
        <f>J276-L276</f>
        <v>6.3206425000000017</v>
      </c>
      <c r="N276" s="24"/>
      <c r="O276" s="14"/>
      <c r="P276" s="14"/>
    </row>
    <row r="277" spans="2:18" x14ac:dyDescent="0.25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5">
      <c r="B278" s="1" t="s">
        <v>7</v>
      </c>
      <c r="C278" s="1"/>
      <c r="D278" s="151">
        <v>1.002</v>
      </c>
      <c r="E278" s="151"/>
      <c r="J278" s="13"/>
      <c r="K278" s="13"/>
      <c r="L278" s="13"/>
      <c r="M278" s="13"/>
      <c r="N278" s="14"/>
      <c r="O278" s="14"/>
      <c r="P278" s="14"/>
    </row>
    <row r="279" spans="2:18" x14ac:dyDescent="0.25">
      <c r="B279" s="149" t="s">
        <v>8</v>
      </c>
      <c r="C279" s="149"/>
      <c r="D279" s="149"/>
      <c r="E279" s="149"/>
      <c r="F279" s="149"/>
      <c r="G279" s="149"/>
      <c r="H279" s="5" t="s">
        <v>5</v>
      </c>
      <c r="I279" s="149" t="s">
        <v>9</v>
      </c>
      <c r="J279" s="149"/>
      <c r="K279" s="149"/>
      <c r="L279" s="149"/>
      <c r="M279" s="149"/>
      <c r="N279" s="15"/>
      <c r="O279" s="15"/>
      <c r="P279" s="20">
        <f>I291-I289</f>
        <v>5</v>
      </c>
    </row>
    <row r="280" spans="2:18" x14ac:dyDescent="0.25">
      <c r="B280" s="2">
        <v>0</v>
      </c>
      <c r="C280" s="3">
        <v>-7.1999999999999995E-2</v>
      </c>
      <c r="D280" s="3" t="s">
        <v>32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5">
      <c r="B281" s="2">
        <v>5</v>
      </c>
      <c r="C281" s="3">
        <v>-6.7000000000000004E-2</v>
      </c>
      <c r="D281" s="3"/>
      <c r="E281" s="19">
        <f>(C280+C281)/2</f>
        <v>-6.9500000000000006E-2</v>
      </c>
      <c r="F281" s="16">
        <f>B281-B280</f>
        <v>5</v>
      </c>
      <c r="G281" s="19">
        <f>E281*F281</f>
        <v>-0.34750000000000003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5">
      <c r="B282" s="2">
        <v>8.5</v>
      </c>
      <c r="C282" s="3">
        <v>-6.2E-2</v>
      </c>
      <c r="E282" s="19">
        <f t="shared" ref="E282:E294" si="93">(C281+C282)/2</f>
        <v>-6.4500000000000002E-2</v>
      </c>
      <c r="F282" s="16">
        <f t="shared" ref="F282:F294" si="94">B282-B281</f>
        <v>3.5</v>
      </c>
      <c r="G282" s="19">
        <f t="shared" ref="G282:G294" si="95">E282*F282</f>
        <v>-0.22575000000000001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5">
      <c r="B283" s="2">
        <v>9</v>
      </c>
      <c r="C283" s="3">
        <v>0.72</v>
      </c>
      <c r="D283" s="3"/>
      <c r="E283" s="19">
        <f t="shared" si="93"/>
        <v>0.32899999999999996</v>
      </c>
      <c r="F283" s="16">
        <f t="shared" si="94"/>
        <v>0.5</v>
      </c>
      <c r="G283" s="19">
        <f t="shared" si="95"/>
        <v>0.16449999999999998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5">
      <c r="B284" s="2">
        <v>10</v>
      </c>
      <c r="C284" s="3">
        <v>0.72799999999999998</v>
      </c>
      <c r="D284" s="3" t="s">
        <v>17</v>
      </c>
      <c r="E284" s="19">
        <f t="shared" si="93"/>
        <v>0.72399999999999998</v>
      </c>
      <c r="F284" s="16">
        <f t="shared" si="94"/>
        <v>1</v>
      </c>
      <c r="G284" s="19">
        <f t="shared" si="95"/>
        <v>0.72399999999999998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5">
      <c r="B285" s="2">
        <v>10.5</v>
      </c>
      <c r="C285" s="3">
        <v>9.6000000000000002E-2</v>
      </c>
      <c r="D285" s="3"/>
      <c r="E285" s="19">
        <f t="shared" si="93"/>
        <v>0.41199999999999998</v>
      </c>
      <c r="F285" s="16">
        <f t="shared" si="94"/>
        <v>0.5</v>
      </c>
      <c r="G285" s="19">
        <f t="shared" si="95"/>
        <v>0.20599999999999999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5">
      <c r="B286" s="2">
        <v>11</v>
      </c>
      <c r="C286" s="3">
        <v>5.6000000000000001E-2</v>
      </c>
      <c r="E286" s="19">
        <f t="shared" si="93"/>
        <v>7.5999999999999998E-2</v>
      </c>
      <c r="F286" s="16">
        <f t="shared" si="94"/>
        <v>0.5</v>
      </c>
      <c r="G286" s="19">
        <f t="shared" si="95"/>
        <v>3.7999999999999999E-2</v>
      </c>
      <c r="H286" s="16"/>
      <c r="I286" s="2">
        <v>0</v>
      </c>
      <c r="J286" s="3">
        <v>-7.1999999999999995E-2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5">
      <c r="B287" s="2">
        <v>11.5</v>
      </c>
      <c r="C287" s="3">
        <v>3.2000000000000001E-2</v>
      </c>
      <c r="D287" s="3"/>
      <c r="E287" s="19">
        <f t="shared" si="93"/>
        <v>4.3999999999999997E-2</v>
      </c>
      <c r="F287" s="16">
        <f t="shared" si="94"/>
        <v>0.5</v>
      </c>
      <c r="G287" s="19">
        <f t="shared" si="95"/>
        <v>2.1999999999999999E-2</v>
      </c>
      <c r="H287" s="16"/>
      <c r="I287" s="2">
        <v>5</v>
      </c>
      <c r="J287" s="3">
        <v>-6.7000000000000004E-2</v>
      </c>
      <c r="K287" s="19">
        <f t="shared" ref="K287:K294" si="96">AVERAGE(J286,J287)</f>
        <v>-6.9500000000000006E-2</v>
      </c>
      <c r="L287" s="16">
        <f t="shared" ref="L287:L294" si="97">I287-I286</f>
        <v>5</v>
      </c>
      <c r="M287" s="19">
        <f t="shared" ref="M287:M294" si="98">L287*K287</f>
        <v>-0.34750000000000003</v>
      </c>
      <c r="N287" s="20"/>
      <c r="O287" s="20"/>
      <c r="P287" s="20"/>
      <c r="Q287" s="22"/>
      <c r="R287" s="21"/>
    </row>
    <row r="288" spans="2:18" x14ac:dyDescent="0.25">
      <c r="B288" s="2">
        <v>12</v>
      </c>
      <c r="C288" s="3">
        <v>2.8000000000000001E-2</v>
      </c>
      <c r="D288" s="3" t="s">
        <v>18</v>
      </c>
      <c r="E288" s="19">
        <f t="shared" si="93"/>
        <v>0.03</v>
      </c>
      <c r="F288" s="16">
        <f t="shared" si="94"/>
        <v>0.5</v>
      </c>
      <c r="G288" s="19">
        <f t="shared" si="95"/>
        <v>1.4999999999999999E-2</v>
      </c>
      <c r="H288" s="16"/>
      <c r="I288" s="2">
        <v>7</v>
      </c>
      <c r="J288" s="3">
        <v>-6.2E-2</v>
      </c>
      <c r="K288" s="19">
        <f t="shared" si="96"/>
        <v>-6.4500000000000002E-2</v>
      </c>
      <c r="L288" s="16">
        <f t="shared" si="97"/>
        <v>2</v>
      </c>
      <c r="M288" s="19">
        <f t="shared" si="98"/>
        <v>-0.129</v>
      </c>
      <c r="N288" s="24"/>
      <c r="O288" s="24"/>
      <c r="P288" s="24"/>
      <c r="Q288" s="22"/>
      <c r="R288" s="21"/>
    </row>
    <row r="289" spans="2:18" x14ac:dyDescent="0.25">
      <c r="B289" s="2">
        <v>12.5</v>
      </c>
      <c r="C289" s="3">
        <v>0.03</v>
      </c>
      <c r="D289" s="3"/>
      <c r="E289" s="19">
        <f t="shared" si="93"/>
        <v>2.8999999999999998E-2</v>
      </c>
      <c r="F289" s="16">
        <f t="shared" si="94"/>
        <v>0.5</v>
      </c>
      <c r="G289" s="19">
        <f t="shared" si="95"/>
        <v>1.4499999999999999E-2</v>
      </c>
      <c r="H289" s="16"/>
      <c r="I289" s="81">
        <f>I288+(J288-J289)*1.5</f>
        <v>8.407</v>
      </c>
      <c r="J289" s="82">
        <v>-1</v>
      </c>
      <c r="K289" s="19">
        <f t="shared" si="96"/>
        <v>-0.53100000000000003</v>
      </c>
      <c r="L289" s="16">
        <f t="shared" si="97"/>
        <v>1.407</v>
      </c>
      <c r="M289" s="19">
        <f t="shared" si="98"/>
        <v>-0.74711700000000003</v>
      </c>
      <c r="N289" s="20"/>
      <c r="O289" s="20"/>
      <c r="P289" s="20"/>
      <c r="Q289" s="22"/>
      <c r="R289" s="21"/>
    </row>
    <row r="290" spans="2:18" x14ac:dyDescent="0.25">
      <c r="B290" s="2">
        <v>13</v>
      </c>
      <c r="C290" s="3">
        <v>5.7000000000000002E-2</v>
      </c>
      <c r="E290" s="19">
        <f t="shared" si="93"/>
        <v>4.3499999999999997E-2</v>
      </c>
      <c r="F290" s="16">
        <f t="shared" si="94"/>
        <v>0.5</v>
      </c>
      <c r="G290" s="19">
        <f t="shared" si="95"/>
        <v>2.1749999999999999E-2</v>
      </c>
      <c r="H290" s="1"/>
      <c r="I290" s="83">
        <f>I289+2.5</f>
        <v>10.907</v>
      </c>
      <c r="J290" s="84">
        <f>J289</f>
        <v>-1</v>
      </c>
      <c r="K290" s="19">
        <f t="shared" si="96"/>
        <v>-1</v>
      </c>
      <c r="L290" s="16">
        <f t="shared" si="97"/>
        <v>2.5</v>
      </c>
      <c r="M290" s="19">
        <f t="shared" si="98"/>
        <v>-2.5</v>
      </c>
      <c r="N290" s="24"/>
      <c r="O290" s="24"/>
      <c r="P290" s="24"/>
      <c r="Q290" s="22"/>
      <c r="R290" s="21"/>
    </row>
    <row r="291" spans="2:18" x14ac:dyDescent="0.25">
      <c r="B291" s="2">
        <v>13.5</v>
      </c>
      <c r="C291" s="3">
        <v>9.2999999999999999E-2</v>
      </c>
      <c r="D291" s="3"/>
      <c r="E291" s="19">
        <f t="shared" si="93"/>
        <v>7.4999999999999997E-2</v>
      </c>
      <c r="F291" s="16">
        <f t="shared" si="94"/>
        <v>0.5</v>
      </c>
      <c r="G291" s="19">
        <f t="shared" si="95"/>
        <v>3.7499999999999999E-2</v>
      </c>
      <c r="H291" s="1"/>
      <c r="I291" s="81">
        <f>I290+2.5</f>
        <v>13.407</v>
      </c>
      <c r="J291" s="82">
        <f>J289</f>
        <v>-1</v>
      </c>
      <c r="K291" s="19">
        <f t="shared" si="96"/>
        <v>-1</v>
      </c>
      <c r="L291" s="16">
        <f t="shared" si="97"/>
        <v>2.5</v>
      </c>
      <c r="M291" s="19">
        <f t="shared" si="98"/>
        <v>-2.5</v>
      </c>
      <c r="N291" s="24"/>
      <c r="O291" s="24"/>
      <c r="P291" s="24"/>
      <c r="Q291" s="22"/>
      <c r="R291" s="21"/>
    </row>
    <row r="292" spans="2:18" x14ac:dyDescent="0.25">
      <c r="B292" s="2">
        <v>14</v>
      </c>
      <c r="C292" s="3">
        <v>0.218</v>
      </c>
      <c r="D292" s="3" t="s">
        <v>19</v>
      </c>
      <c r="E292" s="19">
        <f t="shared" si="93"/>
        <v>0.1555</v>
      </c>
      <c r="F292" s="16">
        <f t="shared" si="94"/>
        <v>0.5</v>
      </c>
      <c r="G292" s="19">
        <f t="shared" si="95"/>
        <v>7.775E-2</v>
      </c>
      <c r="H292" s="1"/>
      <c r="I292" s="81">
        <f>I291+(J292-J291)*1.5</f>
        <v>15.2415</v>
      </c>
      <c r="J292" s="85">
        <v>0.223</v>
      </c>
      <c r="K292" s="19">
        <f t="shared" si="96"/>
        <v>-0.38850000000000001</v>
      </c>
      <c r="L292" s="16">
        <f t="shared" si="97"/>
        <v>1.8345000000000002</v>
      </c>
      <c r="M292" s="19">
        <f t="shared" si="98"/>
        <v>-0.71270325000000012</v>
      </c>
      <c r="N292" s="20"/>
      <c r="O292" s="20"/>
      <c r="P292" s="20"/>
      <c r="R292" s="21"/>
    </row>
    <row r="293" spans="2:18" x14ac:dyDescent="0.25">
      <c r="B293" s="2">
        <v>20</v>
      </c>
      <c r="C293" s="3">
        <v>0.223</v>
      </c>
      <c r="D293" s="3"/>
      <c r="E293" s="19">
        <f t="shared" si="93"/>
        <v>0.2205</v>
      </c>
      <c r="F293" s="16">
        <f t="shared" si="94"/>
        <v>6</v>
      </c>
      <c r="G293" s="19">
        <f t="shared" si="95"/>
        <v>1.323</v>
      </c>
      <c r="H293" s="1"/>
      <c r="I293" s="2">
        <v>20</v>
      </c>
      <c r="J293" s="3">
        <v>0.223</v>
      </c>
      <c r="K293" s="19">
        <f t="shared" si="96"/>
        <v>0.223</v>
      </c>
      <c r="L293" s="16">
        <f t="shared" si="97"/>
        <v>4.7584999999999997</v>
      </c>
      <c r="M293" s="19">
        <f t="shared" si="98"/>
        <v>1.0611454999999999</v>
      </c>
      <c r="N293" s="20"/>
      <c r="O293" s="20"/>
      <c r="P293" s="20"/>
      <c r="R293" s="21"/>
    </row>
    <row r="294" spans="2:18" x14ac:dyDescent="0.25">
      <c r="B294" s="2">
        <v>25</v>
      </c>
      <c r="C294" s="3">
        <v>0.22800000000000001</v>
      </c>
      <c r="D294" s="48" t="s">
        <v>21</v>
      </c>
      <c r="E294" s="19">
        <f t="shared" si="93"/>
        <v>0.22550000000000001</v>
      </c>
      <c r="F294" s="16">
        <f t="shared" si="94"/>
        <v>5</v>
      </c>
      <c r="G294" s="19">
        <f t="shared" si="95"/>
        <v>1.1274999999999999</v>
      </c>
      <c r="H294" s="1"/>
      <c r="I294" s="2">
        <v>25</v>
      </c>
      <c r="J294" s="3">
        <v>0.22800000000000001</v>
      </c>
      <c r="K294" s="19">
        <f t="shared" si="96"/>
        <v>0.22550000000000001</v>
      </c>
      <c r="L294" s="16">
        <f t="shared" si="97"/>
        <v>5</v>
      </c>
      <c r="M294" s="19">
        <f t="shared" si="98"/>
        <v>1.1274999999999999</v>
      </c>
      <c r="N294" s="20"/>
      <c r="O294" s="20"/>
      <c r="P294" s="20"/>
      <c r="R294" s="21"/>
    </row>
    <row r="295" spans="2:18" x14ac:dyDescent="0.25">
      <c r="B295" s="17"/>
      <c r="C295" s="46"/>
      <c r="D295" s="46"/>
      <c r="E295" s="19"/>
      <c r="F295" s="16"/>
      <c r="G295" s="19"/>
      <c r="I295" s="81"/>
      <c r="J295" s="85"/>
      <c r="K295" s="19"/>
      <c r="L295" s="16"/>
      <c r="M295" s="19"/>
      <c r="N295" s="20"/>
      <c r="O295" s="20"/>
      <c r="P295" s="20"/>
      <c r="R295" s="21"/>
    </row>
    <row r="296" spans="2:18" x14ac:dyDescent="0.25">
      <c r="B296" s="17"/>
      <c r="C296" s="46"/>
      <c r="D296" s="46"/>
      <c r="E296" s="19"/>
      <c r="F296" s="16"/>
      <c r="G296" s="19"/>
      <c r="I296" s="17"/>
      <c r="J296" s="17"/>
      <c r="K296" s="19"/>
      <c r="L296" s="16"/>
      <c r="M296" s="19"/>
      <c r="O296" s="24"/>
      <c r="P296" s="24"/>
    </row>
    <row r="297" spans="2:18" x14ac:dyDescent="0.25">
      <c r="B297" s="17"/>
      <c r="C297" s="46"/>
      <c r="D297" s="46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5">
      <c r="B298" s="17"/>
      <c r="C298" s="46"/>
      <c r="D298" s="46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5">
      <c r="B299" s="17"/>
      <c r="C299" s="46"/>
      <c r="D299" s="46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5">
      <c r="B300" s="17"/>
      <c r="C300" s="46"/>
      <c r="D300" s="46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5">
      <c r="B301" s="17"/>
      <c r="C301" s="46"/>
      <c r="D301" s="46"/>
      <c r="E301" s="19"/>
      <c r="F301" s="16">
        <f>SUM(F281:F300)</f>
        <v>25</v>
      </c>
      <c r="G301" s="19">
        <f>SUM(G281:G300)</f>
        <v>3.1982499999999998</v>
      </c>
      <c r="H301" s="19"/>
      <c r="I301" s="17"/>
      <c r="J301" s="17"/>
      <c r="K301" s="19"/>
      <c r="L301" s="16">
        <f>SUM(L287:L300)</f>
        <v>25</v>
      </c>
      <c r="M301" s="19">
        <f>SUM(M287:M300)</f>
        <v>-4.7476747499999998</v>
      </c>
      <c r="N301" s="14"/>
      <c r="O301" s="14"/>
      <c r="P301" s="14"/>
    </row>
    <row r="302" spans="2:18" ht="15" x14ac:dyDescent="0.25">
      <c r="B302" s="13"/>
      <c r="C302" s="30"/>
      <c r="D302" s="30"/>
      <c r="E302" s="13"/>
      <c r="F302" s="26"/>
      <c r="G302" s="26"/>
      <c r="H302" s="19"/>
      <c r="I302" s="19"/>
      <c r="J302" s="13"/>
      <c r="K302" s="13"/>
      <c r="L302" s="29"/>
      <c r="M302" s="29"/>
      <c r="N302" s="14"/>
      <c r="O302" s="14"/>
      <c r="P302" s="14"/>
    </row>
    <row r="303" spans="2:18" ht="15" x14ac:dyDescent="0.25">
      <c r="B303" s="13"/>
      <c r="C303" s="30"/>
      <c r="D303" s="30"/>
      <c r="E303" s="13"/>
      <c r="F303" s="16"/>
      <c r="G303" s="19"/>
      <c r="H303" s="154" t="s">
        <v>10</v>
      </c>
      <c r="I303" s="154"/>
      <c r="J303" s="19">
        <f>G301</f>
        <v>3.1982499999999998</v>
      </c>
      <c r="K303" s="19" t="s">
        <v>11</v>
      </c>
      <c r="L303" s="16">
        <f>M301</f>
        <v>-4.7476747499999998</v>
      </c>
      <c r="M303" s="19">
        <f>J303-L303</f>
        <v>7.9459247499999996</v>
      </c>
      <c r="N303" s="24"/>
      <c r="O303" s="14"/>
      <c r="P303" s="14"/>
    </row>
    <row r="304" spans="2:18" ht="14.25" customHeight="1" x14ac:dyDescent="0.25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5">
      <c r="B305" s="13"/>
      <c r="C305" s="30"/>
      <c r="D305" s="30"/>
      <c r="E305" s="13"/>
      <c r="F305" s="1"/>
      <c r="G305" s="1"/>
      <c r="H305" s="151"/>
      <c r="I305" s="151"/>
      <c r="J305" s="13"/>
      <c r="K305" s="13"/>
      <c r="L305" s="13"/>
      <c r="M305" s="13"/>
      <c r="N305" s="14"/>
      <c r="O305" s="14"/>
      <c r="P305" s="14"/>
    </row>
    <row r="306" spans="2:18" x14ac:dyDescent="0.25">
      <c r="B306" s="149"/>
      <c r="C306" s="149"/>
      <c r="D306" s="149"/>
      <c r="E306" s="149"/>
      <c r="F306" s="149"/>
      <c r="G306" s="149"/>
      <c r="I306" s="149"/>
      <c r="J306" s="149"/>
      <c r="K306" s="149"/>
      <c r="L306" s="149"/>
      <c r="M306" s="149"/>
      <c r="N306" s="15"/>
      <c r="O306" s="15"/>
      <c r="P306" s="20"/>
    </row>
    <row r="307" spans="2:18" x14ac:dyDescent="0.25">
      <c r="B307" s="2"/>
      <c r="C307" s="3"/>
      <c r="D307" s="3"/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5">
      <c r="B308" s="2"/>
      <c r="C308" s="3"/>
      <c r="D308" s="3"/>
      <c r="E308" s="19"/>
      <c r="F308" s="16"/>
      <c r="G308" s="19"/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5">
      <c r="B309" s="2"/>
      <c r="C309" s="3"/>
      <c r="D309" s="3"/>
      <c r="E309" s="19"/>
      <c r="F309" s="16"/>
      <c r="G309" s="19"/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5">
      <c r="B310" s="2"/>
      <c r="C310" s="3"/>
      <c r="D310" s="3"/>
      <c r="E310" s="19"/>
      <c r="F310" s="16"/>
      <c r="G310" s="19"/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5">
      <c r="B311" s="2"/>
      <c r="C311" s="3"/>
      <c r="D311" s="3"/>
      <c r="E311" s="19"/>
      <c r="F311" s="16"/>
      <c r="G311" s="19"/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5">
      <c r="B312" s="2"/>
      <c r="C312" s="3"/>
      <c r="D312" s="3"/>
      <c r="E312" s="19"/>
      <c r="F312" s="16"/>
      <c r="G312" s="19"/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5">
      <c r="B313" s="2"/>
      <c r="C313" s="3"/>
      <c r="D313" s="3"/>
      <c r="E313" s="19"/>
      <c r="F313" s="16"/>
      <c r="G313" s="19"/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5">
      <c r="B314" s="2"/>
      <c r="C314" s="3"/>
      <c r="D314" s="3"/>
      <c r="E314" s="19"/>
      <c r="F314" s="16"/>
      <c r="G314" s="19"/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5">
      <c r="B315" s="2"/>
      <c r="C315" s="3"/>
      <c r="D315" s="3"/>
      <c r="E315" s="19"/>
      <c r="F315" s="16"/>
      <c r="G315" s="19"/>
      <c r="H315" s="16"/>
      <c r="I315" s="16"/>
      <c r="J315" s="16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5">
      <c r="B316" s="2"/>
      <c r="C316" s="3"/>
      <c r="D316" s="3"/>
      <c r="E316" s="19"/>
      <c r="F316" s="16"/>
      <c r="G316" s="19"/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5">
      <c r="B317" s="2"/>
      <c r="C317" s="3"/>
      <c r="D317" s="3"/>
      <c r="E317" s="19"/>
      <c r="F317" s="16"/>
      <c r="G317" s="19"/>
      <c r="H317" s="1"/>
      <c r="I317" s="21"/>
      <c r="J317" s="21"/>
      <c r="K317" s="19"/>
      <c r="L317" s="16"/>
      <c r="M317" s="19"/>
      <c r="N317" s="24"/>
      <c r="O317" s="24"/>
      <c r="P317" s="24"/>
      <c r="Q317" s="22"/>
      <c r="R317" s="21"/>
    </row>
    <row r="318" spans="2:18" x14ac:dyDescent="0.25">
      <c r="B318" s="2"/>
      <c r="C318" s="3"/>
      <c r="D318" s="3"/>
      <c r="E318" s="19"/>
      <c r="F318" s="16"/>
      <c r="G318" s="19"/>
      <c r="H318" s="1"/>
      <c r="I318" s="16"/>
      <c r="J318" s="16"/>
      <c r="K318" s="19"/>
      <c r="L318" s="16"/>
      <c r="M318" s="19"/>
      <c r="N318" s="24"/>
      <c r="O318" s="24"/>
      <c r="P318" s="24"/>
      <c r="Q318" s="22"/>
      <c r="R318" s="21"/>
    </row>
    <row r="319" spans="2:18" x14ac:dyDescent="0.25">
      <c r="B319" s="2"/>
      <c r="C319" s="3"/>
      <c r="D319" s="3"/>
      <c r="E319" s="19"/>
      <c r="F319" s="16"/>
      <c r="G319" s="19"/>
      <c r="H319" s="1"/>
      <c r="I319" s="16"/>
      <c r="J319" s="16"/>
      <c r="K319" s="19"/>
      <c r="L319" s="16"/>
      <c r="M319" s="19"/>
      <c r="N319" s="20"/>
      <c r="O319" s="20"/>
      <c r="P319" s="20"/>
      <c r="R319" s="21"/>
    </row>
    <row r="320" spans="2:18" x14ac:dyDescent="0.25">
      <c r="B320" s="2"/>
      <c r="C320" s="3"/>
      <c r="D320" s="3"/>
      <c r="E320" s="19"/>
      <c r="F320" s="16"/>
      <c r="G320" s="19"/>
      <c r="H320" s="1"/>
      <c r="I320" s="2"/>
      <c r="J320" s="28"/>
      <c r="K320" s="19"/>
      <c r="L320" s="16"/>
      <c r="M320" s="19"/>
      <c r="N320" s="20"/>
      <c r="O320" s="20"/>
      <c r="P320" s="20"/>
      <c r="R320" s="21"/>
    </row>
    <row r="321" spans="2:18" x14ac:dyDescent="0.25">
      <c r="B321" s="2"/>
      <c r="C321" s="3"/>
      <c r="D321" s="3"/>
      <c r="E321" s="19"/>
      <c r="F321" s="16"/>
      <c r="G321" s="19"/>
      <c r="H321" s="1"/>
      <c r="I321" s="17"/>
      <c r="J321" s="17"/>
      <c r="K321" s="19"/>
      <c r="L321" s="16"/>
      <c r="M321" s="19"/>
      <c r="N321" s="20"/>
      <c r="O321" s="20"/>
      <c r="P321" s="20"/>
      <c r="R321" s="21"/>
    </row>
    <row r="322" spans="2:18" x14ac:dyDescent="0.25">
      <c r="B322" s="17"/>
      <c r="C322" s="46"/>
      <c r="D322" s="46"/>
      <c r="E322" s="19"/>
      <c r="F322" s="16"/>
      <c r="G322" s="19"/>
      <c r="I322" s="17"/>
      <c r="J322" s="17"/>
      <c r="K322" s="19"/>
      <c r="L322" s="16"/>
      <c r="M322" s="19"/>
      <c r="N322" s="20"/>
      <c r="O322" s="20"/>
      <c r="P322" s="20"/>
      <c r="R322" s="21"/>
    </row>
    <row r="323" spans="2:18" x14ac:dyDescent="0.25">
      <c r="B323" s="17"/>
      <c r="C323" s="46"/>
      <c r="D323" s="46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5">
      <c r="B324" s="17"/>
      <c r="C324" s="46"/>
      <c r="D324" s="46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5">
      <c r="B325" s="17"/>
      <c r="C325" s="46"/>
      <c r="D325" s="46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5">
      <c r="B326" s="17"/>
      <c r="C326" s="46"/>
      <c r="D326" s="46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5">
      <c r="B327" s="17"/>
      <c r="C327" s="46"/>
      <c r="D327" s="46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5">
      <c r="B328" s="17"/>
      <c r="C328" s="46"/>
      <c r="D328" s="46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5">
      <c r="B329" s="13"/>
      <c r="C329" s="30"/>
      <c r="D329" s="30"/>
      <c r="E329" s="13"/>
      <c r="F329" s="26"/>
      <c r="G329" s="26"/>
      <c r="H329" s="19"/>
      <c r="I329" s="19"/>
      <c r="J329" s="13"/>
      <c r="K329" s="13"/>
      <c r="L329" s="29"/>
      <c r="M329" s="29"/>
      <c r="N329" s="14"/>
      <c r="O329" s="14"/>
      <c r="P329" s="14"/>
    </row>
    <row r="330" spans="2:18" ht="15" x14ac:dyDescent="0.25">
      <c r="B330" s="13"/>
      <c r="C330" s="30"/>
      <c r="D330" s="30"/>
      <c r="E330" s="13"/>
      <c r="F330" s="16"/>
      <c r="G330" s="19"/>
      <c r="H330" s="154"/>
      <c r="I330" s="154"/>
      <c r="J330" s="16"/>
      <c r="K330" s="19"/>
      <c r="L330" s="16"/>
      <c r="M330" s="19"/>
      <c r="N330" s="24"/>
      <c r="O330" s="14"/>
      <c r="P330" s="14"/>
    </row>
    <row r="331" spans="2:18" x14ac:dyDescent="0.25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5">
      <c r="B332" s="13"/>
      <c r="C332" s="30"/>
      <c r="D332" s="30"/>
      <c r="E332" s="13"/>
      <c r="F332" s="1"/>
      <c r="G332" s="1"/>
      <c r="H332" s="151"/>
      <c r="I332" s="151"/>
      <c r="J332" s="13"/>
      <c r="K332" s="13"/>
      <c r="L332" s="13"/>
      <c r="M332" s="13"/>
      <c r="N332" s="14"/>
      <c r="O332" s="14"/>
      <c r="P332" s="14"/>
    </row>
    <row r="333" spans="2:18" x14ac:dyDescent="0.25">
      <c r="B333" s="149"/>
      <c r="C333" s="149"/>
      <c r="D333" s="149"/>
      <c r="E333" s="149"/>
      <c r="F333" s="149"/>
      <c r="G333" s="149"/>
      <c r="I333" s="149"/>
      <c r="J333" s="149"/>
      <c r="K333" s="149"/>
      <c r="L333" s="149"/>
      <c r="M333" s="149"/>
      <c r="N333" s="15"/>
      <c r="O333" s="15"/>
      <c r="P333" s="20"/>
    </row>
    <row r="334" spans="2:18" x14ac:dyDescent="0.25">
      <c r="B334" s="2"/>
      <c r="C334" s="3"/>
      <c r="D334" s="3"/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5">
      <c r="B335" s="2"/>
      <c r="C335" s="3"/>
      <c r="E335" s="19"/>
      <c r="F335" s="16"/>
      <c r="G335" s="19"/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5">
      <c r="B336" s="2"/>
      <c r="C336" s="3"/>
      <c r="D336" s="3"/>
      <c r="E336" s="19"/>
      <c r="F336" s="16"/>
      <c r="G336" s="19"/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5">
      <c r="B337" s="2"/>
      <c r="C337" s="3"/>
      <c r="D337" s="3"/>
      <c r="E337" s="19"/>
      <c r="F337" s="16"/>
      <c r="G337" s="19"/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5">
      <c r="B338" s="2"/>
      <c r="C338" s="3"/>
      <c r="D338" s="3"/>
      <c r="E338" s="19"/>
      <c r="F338" s="16"/>
      <c r="G338" s="19"/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5">
      <c r="B339" s="2"/>
      <c r="C339" s="3"/>
      <c r="D339" s="3"/>
      <c r="E339" s="19"/>
      <c r="F339" s="16"/>
      <c r="G339" s="19"/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5">
      <c r="B340" s="2"/>
      <c r="C340" s="3"/>
      <c r="D340" s="3"/>
      <c r="E340" s="19"/>
      <c r="F340" s="16"/>
      <c r="G340" s="19"/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5">
      <c r="B341" s="2"/>
      <c r="C341" s="3"/>
      <c r="D341" s="3"/>
      <c r="E341" s="19"/>
      <c r="F341" s="16"/>
      <c r="G341" s="19"/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5">
      <c r="B342" s="2"/>
      <c r="C342" s="3"/>
      <c r="D342" s="3"/>
      <c r="E342" s="19"/>
      <c r="F342" s="16"/>
      <c r="G342" s="19"/>
      <c r="H342" s="16"/>
      <c r="I342" s="16"/>
      <c r="J342" s="16"/>
      <c r="K342" s="19"/>
      <c r="L342" s="16"/>
      <c r="M342" s="19"/>
      <c r="N342" s="24"/>
      <c r="O342" s="24"/>
      <c r="P342" s="24"/>
      <c r="Q342" s="22"/>
      <c r="R342" s="21"/>
    </row>
    <row r="343" spans="2:18" x14ac:dyDescent="0.25">
      <c r="B343" s="2"/>
      <c r="C343" s="3"/>
      <c r="D343" s="3"/>
      <c r="E343" s="19"/>
      <c r="F343" s="16"/>
      <c r="G343" s="19"/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5">
      <c r="B344" s="2"/>
      <c r="C344" s="3"/>
      <c r="D344" s="3"/>
      <c r="E344" s="19"/>
      <c r="F344" s="16"/>
      <c r="G344" s="19"/>
      <c r="H344" s="1"/>
      <c r="I344" s="21"/>
      <c r="J344" s="21"/>
      <c r="K344" s="19"/>
      <c r="L344" s="16"/>
      <c r="M344" s="19"/>
      <c r="N344" s="24"/>
      <c r="O344" s="24"/>
      <c r="P344" s="24"/>
      <c r="Q344" s="22"/>
      <c r="R344" s="21"/>
    </row>
    <row r="345" spans="2:18" x14ac:dyDescent="0.25">
      <c r="B345" s="2"/>
      <c r="C345" s="3"/>
      <c r="E345" s="19"/>
      <c r="F345" s="16"/>
      <c r="G345" s="19"/>
      <c r="H345" s="1"/>
      <c r="I345" s="16"/>
      <c r="J345" s="16"/>
      <c r="K345" s="19"/>
      <c r="L345" s="16"/>
      <c r="M345" s="19"/>
      <c r="N345" s="24"/>
      <c r="O345" s="24"/>
      <c r="P345" s="24"/>
      <c r="Q345" s="22"/>
      <c r="R345" s="21"/>
    </row>
    <row r="346" spans="2:18" x14ac:dyDescent="0.25">
      <c r="B346" s="2"/>
      <c r="C346" s="3"/>
      <c r="D346" s="3"/>
      <c r="E346" s="19"/>
      <c r="F346" s="16"/>
      <c r="G346" s="19"/>
      <c r="H346" s="1"/>
      <c r="I346" s="16"/>
      <c r="J346" s="16"/>
      <c r="K346" s="19"/>
      <c r="L346" s="16"/>
      <c r="M346" s="19"/>
      <c r="N346" s="20"/>
      <c r="O346" s="20"/>
      <c r="P346" s="20"/>
      <c r="R346" s="21"/>
    </row>
    <row r="347" spans="2:18" x14ac:dyDescent="0.25">
      <c r="B347" s="2"/>
      <c r="C347" s="3"/>
      <c r="D347" s="3"/>
      <c r="E347" s="19"/>
      <c r="F347" s="16"/>
      <c r="G347" s="19"/>
      <c r="H347" s="1"/>
      <c r="I347" s="2"/>
      <c r="J347" s="28"/>
      <c r="K347" s="19"/>
      <c r="L347" s="16"/>
      <c r="M347" s="19"/>
      <c r="N347" s="20"/>
      <c r="O347" s="20"/>
      <c r="P347" s="20"/>
      <c r="R347" s="21"/>
    </row>
    <row r="348" spans="2:18" x14ac:dyDescent="0.25">
      <c r="B348" s="2"/>
      <c r="C348" s="3"/>
      <c r="E348" s="19"/>
      <c r="F348" s="16"/>
      <c r="G348" s="19"/>
      <c r="H348" s="1"/>
      <c r="I348" s="17"/>
      <c r="J348" s="17"/>
      <c r="K348" s="19"/>
      <c r="L348" s="16"/>
      <c r="M348" s="19"/>
      <c r="N348" s="20"/>
      <c r="O348" s="20"/>
      <c r="P348" s="20"/>
      <c r="R348" s="21"/>
    </row>
    <row r="349" spans="2:18" x14ac:dyDescent="0.25">
      <c r="B349" s="17"/>
      <c r="C349" s="46"/>
      <c r="D349" s="46"/>
      <c r="E349" s="19"/>
      <c r="F349" s="16"/>
      <c r="G349" s="19"/>
      <c r="I349" s="17"/>
      <c r="J349" s="17"/>
      <c r="K349" s="19"/>
      <c r="L349" s="16"/>
      <c r="M349" s="19"/>
      <c r="N349" s="20"/>
      <c r="O349" s="20"/>
      <c r="P349" s="20"/>
      <c r="R349" s="21"/>
    </row>
    <row r="350" spans="2:18" x14ac:dyDescent="0.25">
      <c r="B350" s="17"/>
      <c r="C350" s="46"/>
      <c r="D350" s="46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5">
      <c r="B351" s="17"/>
      <c r="C351" s="46"/>
      <c r="D351" s="46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5">
      <c r="B352" s="17"/>
      <c r="C352" s="46"/>
      <c r="D352" s="46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5">
      <c r="B353" s="17"/>
      <c r="C353" s="46"/>
      <c r="D353" s="46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5">
      <c r="B354" s="17"/>
      <c r="C354" s="46"/>
      <c r="D354" s="46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5">
      <c r="B355" s="17"/>
      <c r="C355" s="46"/>
      <c r="D355" s="46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5">
      <c r="B356" s="13"/>
      <c r="C356" s="30"/>
      <c r="D356" s="30"/>
      <c r="E356" s="13"/>
      <c r="F356" s="26"/>
      <c r="G356" s="26"/>
      <c r="H356" s="19"/>
      <c r="I356" s="19"/>
      <c r="J356" s="13"/>
      <c r="K356" s="13"/>
      <c r="L356" s="29"/>
      <c r="M356" s="29"/>
      <c r="N356" s="14"/>
      <c r="O356" s="14"/>
      <c r="P356" s="14"/>
    </row>
    <row r="357" spans="2:18" ht="15" x14ac:dyDescent="0.25">
      <c r="B357" s="13"/>
      <c r="C357" s="30"/>
      <c r="D357" s="30"/>
      <c r="E357" s="13"/>
      <c r="F357" s="16"/>
      <c r="G357" s="19"/>
      <c r="H357" s="154"/>
      <c r="I357" s="154"/>
      <c r="J357" s="16"/>
      <c r="K357" s="19"/>
      <c r="L357" s="16"/>
      <c r="M357" s="19"/>
      <c r="N357" s="24"/>
      <c r="O357" s="14"/>
      <c r="P357" s="14"/>
    </row>
    <row r="358" spans="2:18" ht="15" x14ac:dyDescent="0.25">
      <c r="B358" s="13"/>
      <c r="C358" s="30"/>
      <c r="D358" s="30"/>
      <c r="E358" s="13"/>
      <c r="F358" s="1"/>
      <c r="G358" s="1"/>
      <c r="H358" s="151"/>
      <c r="I358" s="151"/>
      <c r="J358" s="13"/>
      <c r="K358" s="13"/>
      <c r="L358" s="13"/>
      <c r="M358" s="13"/>
      <c r="N358" s="14"/>
      <c r="O358" s="14"/>
      <c r="P358" s="14"/>
    </row>
    <row r="359" spans="2:18" x14ac:dyDescent="0.25">
      <c r="B359" s="149"/>
      <c r="C359" s="149"/>
      <c r="D359" s="149"/>
      <c r="E359" s="149"/>
      <c r="F359" s="149"/>
      <c r="G359" s="149"/>
      <c r="I359" s="149"/>
      <c r="J359" s="149"/>
      <c r="K359" s="149"/>
      <c r="L359" s="149"/>
      <c r="M359" s="149"/>
      <c r="N359" s="15"/>
      <c r="O359" s="15"/>
      <c r="P359" s="20"/>
    </row>
    <row r="360" spans="2:18" x14ac:dyDescent="0.25">
      <c r="B360" s="2"/>
      <c r="C360" s="3"/>
      <c r="D360" s="3"/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5">
      <c r="B361" s="2"/>
      <c r="C361" s="3"/>
      <c r="D361" s="3"/>
      <c r="E361" s="19"/>
      <c r="F361" s="16"/>
      <c r="G361" s="19"/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5">
      <c r="B362" s="2"/>
      <c r="C362" s="3"/>
      <c r="D362" s="3"/>
      <c r="E362" s="19"/>
      <c r="F362" s="16"/>
      <c r="G362" s="19"/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5">
      <c r="B363" s="2"/>
      <c r="C363" s="3"/>
      <c r="D363" s="3"/>
      <c r="E363" s="19"/>
      <c r="F363" s="16"/>
      <c r="G363" s="19"/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5">
      <c r="B364" s="2"/>
      <c r="C364" s="3"/>
      <c r="D364" s="3"/>
      <c r="E364" s="19"/>
      <c r="F364" s="16"/>
      <c r="G364" s="19"/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5">
      <c r="B365" s="2"/>
      <c r="C365" s="3"/>
      <c r="D365" s="3"/>
      <c r="E365" s="19"/>
      <c r="F365" s="16"/>
      <c r="G365" s="19"/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5">
      <c r="B366" s="2"/>
      <c r="C366" s="3"/>
      <c r="D366" s="3"/>
      <c r="E366" s="19"/>
      <c r="F366" s="16"/>
      <c r="G366" s="19"/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5">
      <c r="B367" s="2"/>
      <c r="C367" s="3"/>
      <c r="D367" s="3"/>
      <c r="E367" s="19"/>
      <c r="F367" s="16"/>
      <c r="G367" s="19"/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5">
      <c r="B368" s="2"/>
      <c r="C368" s="3"/>
      <c r="D368" s="3"/>
      <c r="E368" s="19"/>
      <c r="F368" s="16"/>
      <c r="G368" s="19"/>
      <c r="H368" s="16"/>
      <c r="I368" s="16"/>
      <c r="J368" s="16"/>
      <c r="K368" s="19"/>
      <c r="L368" s="16"/>
      <c r="M368" s="19"/>
      <c r="N368" s="24"/>
      <c r="O368" s="24"/>
      <c r="P368" s="24"/>
      <c r="Q368" s="22"/>
      <c r="R368" s="21"/>
    </row>
    <row r="369" spans="2:18" x14ac:dyDescent="0.25">
      <c r="B369" s="2"/>
      <c r="C369" s="3"/>
      <c r="D369" s="3"/>
      <c r="E369" s="19"/>
      <c r="F369" s="16"/>
      <c r="G369" s="19"/>
      <c r="H369" s="16"/>
      <c r="I369" s="21"/>
      <c r="J369" s="3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5">
      <c r="B370" s="2"/>
      <c r="C370" s="3"/>
      <c r="D370" s="3"/>
      <c r="E370" s="19"/>
      <c r="F370" s="16"/>
      <c r="G370" s="19"/>
      <c r="H370" s="1"/>
      <c r="I370" s="21"/>
      <c r="J370" s="32"/>
      <c r="K370" s="19"/>
      <c r="L370" s="16"/>
      <c r="M370" s="19"/>
      <c r="N370" s="24"/>
      <c r="O370" s="24"/>
      <c r="P370" s="24"/>
      <c r="Q370" s="22"/>
      <c r="R370" s="21"/>
    </row>
    <row r="371" spans="2:18" x14ac:dyDescent="0.25">
      <c r="B371" s="2"/>
      <c r="C371" s="3"/>
      <c r="E371" s="19"/>
      <c r="F371" s="16"/>
      <c r="G371" s="19"/>
      <c r="H371" s="1"/>
      <c r="I371" s="16"/>
      <c r="J371" s="33"/>
      <c r="K371" s="19"/>
      <c r="L371" s="16"/>
      <c r="M371" s="19"/>
      <c r="N371" s="24"/>
      <c r="O371" s="24"/>
      <c r="P371" s="24"/>
      <c r="Q371" s="22"/>
      <c r="R371" s="21"/>
    </row>
    <row r="372" spans="2:18" x14ac:dyDescent="0.25">
      <c r="B372" s="2"/>
      <c r="C372" s="3"/>
      <c r="D372" s="3"/>
      <c r="E372" s="19"/>
      <c r="F372" s="16"/>
      <c r="G372" s="19"/>
      <c r="H372" s="1"/>
      <c r="I372" s="16"/>
      <c r="J372" s="16"/>
      <c r="K372" s="19"/>
      <c r="L372" s="16"/>
      <c r="M372" s="19"/>
      <c r="N372" s="20"/>
      <c r="O372" s="20"/>
      <c r="P372" s="20"/>
      <c r="R372" s="21"/>
    </row>
    <row r="373" spans="2:18" x14ac:dyDescent="0.25">
      <c r="B373" s="2"/>
      <c r="C373" s="3"/>
      <c r="D373" s="3"/>
      <c r="E373" s="19"/>
      <c r="F373" s="16"/>
      <c r="G373" s="19"/>
      <c r="H373" s="1"/>
      <c r="I373" s="2"/>
      <c r="J373" s="28"/>
      <c r="K373" s="19"/>
      <c r="L373" s="16"/>
      <c r="M373" s="19"/>
      <c r="N373" s="20"/>
      <c r="O373" s="20"/>
      <c r="P373" s="20"/>
      <c r="R373" s="21"/>
    </row>
    <row r="374" spans="2:18" x14ac:dyDescent="0.25">
      <c r="B374" s="2"/>
      <c r="C374" s="3"/>
      <c r="D374" s="3"/>
      <c r="E374" s="19"/>
      <c r="F374" s="16"/>
      <c r="G374" s="19"/>
      <c r="H374" s="1"/>
      <c r="I374" s="17"/>
      <c r="J374" s="17"/>
      <c r="K374" s="19"/>
      <c r="L374" s="16"/>
      <c r="M374" s="19"/>
      <c r="N374" s="20"/>
      <c r="O374" s="20"/>
      <c r="P374" s="20"/>
      <c r="R374" s="21"/>
    </row>
    <row r="375" spans="2:18" x14ac:dyDescent="0.25">
      <c r="B375" s="17"/>
      <c r="C375" s="46"/>
      <c r="D375" s="46"/>
      <c r="E375" s="19"/>
      <c r="F375" s="16"/>
      <c r="G375" s="19"/>
      <c r="I375" s="17"/>
      <c r="J375" s="17"/>
      <c r="K375" s="19"/>
      <c r="L375" s="16"/>
      <c r="M375" s="19"/>
      <c r="N375" s="20"/>
      <c r="O375" s="20"/>
      <c r="P375" s="20"/>
      <c r="R375" s="21"/>
    </row>
    <row r="376" spans="2:18" x14ac:dyDescent="0.25">
      <c r="B376" s="17"/>
      <c r="C376" s="46"/>
      <c r="D376" s="46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5">
      <c r="B377" s="17"/>
      <c r="C377" s="46"/>
      <c r="D377" s="46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5">
      <c r="B378" s="17"/>
      <c r="C378" s="46"/>
      <c r="D378" s="46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5">
      <c r="B379" s="17"/>
      <c r="C379" s="46"/>
      <c r="D379" s="46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5">
      <c r="B380" s="17"/>
      <c r="C380" s="46"/>
      <c r="D380" s="46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5">
      <c r="B381" s="17"/>
      <c r="C381" s="46"/>
      <c r="D381" s="46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5">
      <c r="B382" s="13"/>
      <c r="C382" s="30"/>
      <c r="D382" s="30"/>
      <c r="E382" s="13"/>
      <c r="F382" s="26"/>
      <c r="G382" s="26"/>
      <c r="H382" s="19"/>
      <c r="I382" s="19"/>
      <c r="J382" s="13"/>
      <c r="K382" s="13"/>
      <c r="L382" s="29"/>
      <c r="M382" s="29"/>
      <c r="N382" s="14"/>
      <c r="O382" s="14"/>
      <c r="P382" s="14"/>
    </row>
    <row r="383" spans="2:18" ht="15" x14ac:dyDescent="0.25">
      <c r="B383" s="13"/>
      <c r="C383" s="30"/>
      <c r="D383" s="30"/>
      <c r="E383" s="13"/>
      <c r="F383" s="16"/>
      <c r="G383" s="19"/>
      <c r="H383" s="154"/>
      <c r="I383" s="154"/>
      <c r="J383" s="16"/>
      <c r="K383" s="19"/>
      <c r="L383" s="16"/>
      <c r="M383" s="19"/>
      <c r="N383" s="24"/>
      <c r="O383" s="14"/>
      <c r="P383" s="14"/>
    </row>
    <row r="384" spans="2:18" x14ac:dyDescent="0.25">
      <c r="B384" s="17"/>
      <c r="C384" s="46"/>
      <c r="D384" s="46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5">
      <c r="B385" s="13"/>
      <c r="C385" s="30"/>
      <c r="D385" s="30"/>
      <c r="E385" s="13"/>
      <c r="F385" s="1"/>
      <c r="G385" s="1"/>
      <c r="H385" s="151"/>
      <c r="I385" s="151"/>
      <c r="J385" s="13"/>
      <c r="K385" s="13"/>
      <c r="L385" s="13"/>
      <c r="M385" s="13"/>
      <c r="N385" s="14"/>
      <c r="O385" s="14"/>
      <c r="P385" s="14"/>
    </row>
    <row r="386" spans="2:18" x14ac:dyDescent="0.25">
      <c r="B386" s="149"/>
      <c r="C386" s="149"/>
      <c r="D386" s="149"/>
      <c r="E386" s="149"/>
      <c r="F386" s="149"/>
      <c r="G386" s="149"/>
      <c r="I386" s="149"/>
      <c r="J386" s="149"/>
      <c r="K386" s="149"/>
      <c r="L386" s="149"/>
      <c r="M386" s="149"/>
      <c r="N386" s="15"/>
      <c r="O386" s="15"/>
      <c r="P386" s="20"/>
    </row>
    <row r="387" spans="2:18" x14ac:dyDescent="0.25">
      <c r="B387" s="2"/>
      <c r="C387" s="3"/>
      <c r="D387" s="3"/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5">
      <c r="B388" s="2"/>
      <c r="C388" s="3"/>
      <c r="D388" s="3"/>
      <c r="E388" s="19"/>
      <c r="F388" s="16"/>
      <c r="G388" s="19"/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5">
      <c r="B389" s="2"/>
      <c r="C389" s="3"/>
      <c r="D389" s="3"/>
      <c r="E389" s="19"/>
      <c r="F389" s="16"/>
      <c r="G389" s="19"/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5">
      <c r="B390" s="2"/>
      <c r="C390" s="3"/>
      <c r="D390" s="3"/>
      <c r="E390" s="19"/>
      <c r="F390" s="16"/>
      <c r="G390" s="19"/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5">
      <c r="B391" s="2"/>
      <c r="C391" s="3"/>
      <c r="D391" s="3"/>
      <c r="E391" s="19"/>
      <c r="F391" s="16"/>
      <c r="G391" s="19"/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5">
      <c r="B392" s="2"/>
      <c r="C392" s="3"/>
      <c r="D392" s="3"/>
      <c r="E392" s="19"/>
      <c r="F392" s="16"/>
      <c r="G392" s="19"/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5">
      <c r="B393" s="2"/>
      <c r="C393" s="3"/>
      <c r="E393" s="19"/>
      <c r="F393" s="16"/>
      <c r="G393" s="19"/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5">
      <c r="B394" s="2"/>
      <c r="C394" s="3"/>
      <c r="D394" s="3"/>
      <c r="E394" s="19"/>
      <c r="F394" s="16"/>
      <c r="G394" s="19"/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5">
      <c r="B395" s="2"/>
      <c r="C395" s="3"/>
      <c r="D395" s="3"/>
      <c r="E395" s="19"/>
      <c r="F395" s="16"/>
      <c r="G395" s="19"/>
      <c r="H395" s="16"/>
      <c r="I395" s="16"/>
      <c r="J395" s="16"/>
      <c r="K395" s="19"/>
      <c r="L395" s="16"/>
      <c r="M395" s="19"/>
      <c r="N395" s="24"/>
      <c r="O395" s="24"/>
      <c r="P395" s="24"/>
      <c r="Q395" s="22"/>
      <c r="R395" s="21"/>
    </row>
    <row r="396" spans="2:18" x14ac:dyDescent="0.25">
      <c r="B396" s="2"/>
      <c r="C396" s="3"/>
      <c r="D396" s="3"/>
      <c r="E396" s="19"/>
      <c r="F396" s="16"/>
      <c r="G396" s="19"/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5">
      <c r="B397" s="2"/>
      <c r="C397" s="3"/>
      <c r="E397" s="19"/>
      <c r="F397" s="16"/>
      <c r="G397" s="19"/>
      <c r="H397" s="1"/>
      <c r="I397" s="21"/>
      <c r="J397" s="21"/>
      <c r="K397" s="19"/>
      <c r="L397" s="16"/>
      <c r="M397" s="19"/>
      <c r="N397" s="24"/>
      <c r="O397" s="24"/>
      <c r="P397" s="24"/>
      <c r="Q397" s="22"/>
      <c r="R397" s="21"/>
    </row>
    <row r="398" spans="2:18" x14ac:dyDescent="0.25">
      <c r="B398" s="2"/>
      <c r="C398" s="3"/>
      <c r="D398" s="3"/>
      <c r="E398" s="19"/>
      <c r="F398" s="16"/>
      <c r="G398" s="19"/>
      <c r="H398" s="1"/>
      <c r="I398" s="16"/>
      <c r="J398" s="16"/>
      <c r="K398" s="19"/>
      <c r="L398" s="16"/>
      <c r="M398" s="19"/>
      <c r="N398" s="24"/>
      <c r="O398" s="24"/>
      <c r="P398" s="24"/>
      <c r="Q398" s="22"/>
      <c r="R398" s="21"/>
    </row>
    <row r="399" spans="2:18" x14ac:dyDescent="0.25">
      <c r="B399" s="2"/>
      <c r="C399" s="3"/>
      <c r="D399" s="3"/>
      <c r="E399" s="19"/>
      <c r="F399" s="16"/>
      <c r="G399" s="19"/>
      <c r="H399" s="1"/>
      <c r="I399" s="16"/>
      <c r="J399" s="16"/>
      <c r="K399" s="19"/>
      <c r="L399" s="16"/>
      <c r="M399" s="19"/>
      <c r="N399" s="20"/>
      <c r="O399" s="20"/>
      <c r="P399" s="20"/>
      <c r="R399" s="21"/>
    </row>
    <row r="400" spans="2:18" x14ac:dyDescent="0.25">
      <c r="B400" s="2"/>
      <c r="C400" s="3"/>
      <c r="E400" s="19"/>
      <c r="F400" s="16"/>
      <c r="G400" s="19"/>
      <c r="H400" s="1"/>
      <c r="I400" s="2"/>
      <c r="J400" s="28"/>
      <c r="K400" s="19"/>
      <c r="L400" s="16"/>
      <c r="M400" s="19"/>
      <c r="N400" s="20"/>
      <c r="O400" s="20"/>
      <c r="P400" s="20"/>
      <c r="R400" s="21"/>
    </row>
    <row r="401" spans="2:18" x14ac:dyDescent="0.25">
      <c r="B401" s="2"/>
      <c r="C401" s="3"/>
      <c r="D401" s="3"/>
      <c r="E401" s="19"/>
      <c r="F401" s="16"/>
      <c r="G401" s="19"/>
      <c r="H401" s="1"/>
      <c r="I401" s="17"/>
      <c r="J401" s="17"/>
      <c r="K401" s="19"/>
      <c r="L401" s="16"/>
      <c r="M401" s="19"/>
      <c r="N401" s="20"/>
      <c r="O401" s="20"/>
      <c r="P401" s="20"/>
      <c r="R401" s="21"/>
    </row>
    <row r="402" spans="2:18" x14ac:dyDescent="0.25">
      <c r="B402" s="17"/>
      <c r="C402" s="46"/>
      <c r="D402" s="46"/>
      <c r="E402" s="19"/>
      <c r="F402" s="16"/>
      <c r="G402" s="19"/>
      <c r="I402" s="17"/>
      <c r="J402" s="17"/>
      <c r="K402" s="19"/>
      <c r="L402" s="16"/>
      <c r="M402" s="19"/>
      <c r="N402" s="20"/>
      <c r="O402" s="20"/>
      <c r="P402" s="20"/>
      <c r="R402" s="21"/>
    </row>
    <row r="403" spans="2:18" x14ac:dyDescent="0.25">
      <c r="B403" s="17"/>
      <c r="C403" s="46"/>
      <c r="D403" s="46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5">
      <c r="B404" s="17"/>
      <c r="C404" s="46"/>
      <c r="D404" s="46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5">
      <c r="B405" s="17"/>
      <c r="C405" s="46"/>
      <c r="D405" s="46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5">
      <c r="B406" s="17"/>
      <c r="C406" s="46"/>
      <c r="D406" s="46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5">
      <c r="B407" s="17"/>
      <c r="C407" s="46"/>
      <c r="D407" s="46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5">
      <c r="B408" s="17"/>
      <c r="C408" s="46"/>
      <c r="D408" s="46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5">
      <c r="B409" s="13"/>
      <c r="C409" s="30"/>
      <c r="D409" s="30"/>
      <c r="E409" s="13"/>
      <c r="F409" s="26"/>
      <c r="G409" s="26"/>
      <c r="H409" s="19"/>
      <c r="I409" s="19"/>
      <c r="J409" s="13"/>
      <c r="K409" s="13"/>
      <c r="L409" s="29"/>
      <c r="M409" s="29"/>
      <c r="N409" s="14"/>
      <c r="O409" s="14"/>
      <c r="P409" s="14"/>
    </row>
    <row r="410" spans="2:18" ht="15" x14ac:dyDescent="0.25">
      <c r="B410" s="13"/>
      <c r="C410" s="30"/>
      <c r="D410" s="30"/>
      <c r="E410" s="13"/>
      <c r="F410" s="16"/>
      <c r="G410" s="19"/>
      <c r="H410" s="154"/>
      <c r="I410" s="154"/>
      <c r="J410" s="16"/>
      <c r="K410" s="19"/>
      <c r="L410" s="16"/>
      <c r="M410" s="19"/>
      <c r="N410" s="24"/>
      <c r="O410" s="14"/>
      <c r="P410" s="14"/>
    </row>
    <row r="411" spans="2:18" ht="15" x14ac:dyDescent="0.25">
      <c r="B411" s="13"/>
      <c r="C411" s="30"/>
      <c r="D411" s="30"/>
      <c r="E411" s="13"/>
      <c r="F411" s="1"/>
      <c r="G411" s="1"/>
      <c r="H411" s="151"/>
      <c r="I411" s="151"/>
      <c r="J411" s="13"/>
      <c r="K411" s="13"/>
      <c r="L411" s="13"/>
      <c r="M411" s="13"/>
      <c r="N411" s="14"/>
      <c r="O411" s="14"/>
      <c r="P411" s="14"/>
    </row>
    <row r="412" spans="2:18" x14ac:dyDescent="0.25">
      <c r="B412" s="149"/>
      <c r="C412" s="149"/>
      <c r="D412" s="149"/>
      <c r="E412" s="149"/>
      <c r="F412" s="149"/>
      <c r="G412" s="149"/>
      <c r="I412" s="149"/>
      <c r="J412" s="149"/>
      <c r="K412" s="149"/>
      <c r="L412" s="149"/>
      <c r="M412" s="149"/>
      <c r="N412" s="15"/>
      <c r="O412" s="15"/>
      <c r="P412" s="20"/>
    </row>
    <row r="413" spans="2:18" x14ac:dyDescent="0.25">
      <c r="B413" s="2"/>
      <c r="C413" s="3"/>
      <c r="D413" s="3"/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5">
      <c r="B414" s="2"/>
      <c r="C414" s="3"/>
      <c r="D414" s="3"/>
      <c r="E414" s="19"/>
      <c r="F414" s="16"/>
      <c r="G414" s="19"/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5">
      <c r="B415" s="2"/>
      <c r="C415" s="3"/>
      <c r="D415" s="3"/>
      <c r="E415" s="19"/>
      <c r="F415" s="16"/>
      <c r="G415" s="19"/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5">
      <c r="B416" s="2"/>
      <c r="C416" s="3"/>
      <c r="E416" s="19"/>
      <c r="F416" s="16"/>
      <c r="G416" s="19"/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5">
      <c r="B417" s="2"/>
      <c r="C417" s="3"/>
      <c r="D417" s="3"/>
      <c r="E417" s="19"/>
      <c r="F417" s="16"/>
      <c r="G417" s="19"/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5">
      <c r="B418" s="2"/>
      <c r="C418" s="3"/>
      <c r="D418" s="3"/>
      <c r="E418" s="19"/>
      <c r="F418" s="16"/>
      <c r="G418" s="19"/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5">
      <c r="B419" s="2"/>
      <c r="C419" s="3"/>
      <c r="D419" s="3"/>
      <c r="E419" s="19"/>
      <c r="F419" s="16"/>
      <c r="G419" s="19"/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5">
      <c r="B420" s="2"/>
      <c r="C420" s="3"/>
      <c r="E420" s="19"/>
      <c r="F420" s="16"/>
      <c r="G420" s="19"/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5">
      <c r="B421" s="2"/>
      <c r="C421" s="3"/>
      <c r="D421" s="3"/>
      <c r="E421" s="19"/>
      <c r="F421" s="16"/>
      <c r="G421" s="19"/>
      <c r="I421" s="21"/>
      <c r="J421" s="21"/>
      <c r="K421" s="19"/>
      <c r="L421" s="16"/>
      <c r="M421" s="19"/>
      <c r="N421" s="24"/>
      <c r="O421" s="24"/>
      <c r="P421" s="24"/>
      <c r="Q421" s="22"/>
      <c r="R421" s="21"/>
    </row>
    <row r="422" spans="2:18" x14ac:dyDescent="0.25">
      <c r="B422" s="2"/>
      <c r="C422" s="3"/>
      <c r="D422" s="3"/>
      <c r="E422" s="19"/>
      <c r="F422" s="16"/>
      <c r="G422" s="19"/>
      <c r="H422" s="16"/>
      <c r="I422" s="21"/>
      <c r="J422" s="21"/>
      <c r="K422" s="19"/>
      <c r="L422" s="16"/>
      <c r="M422" s="19"/>
      <c r="N422" s="20"/>
      <c r="O422" s="20"/>
      <c r="P422" s="20"/>
      <c r="Q422" s="22"/>
      <c r="R422" s="21"/>
    </row>
    <row r="423" spans="2:18" x14ac:dyDescent="0.25">
      <c r="B423" s="2"/>
      <c r="C423" s="3"/>
      <c r="D423" s="3"/>
      <c r="E423" s="19"/>
      <c r="F423" s="16"/>
      <c r="G423" s="19"/>
      <c r="H423" s="16"/>
      <c r="I423" s="21"/>
      <c r="J423" s="21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5">
      <c r="B424" s="2"/>
      <c r="C424" s="3"/>
      <c r="E424" s="19"/>
      <c r="F424" s="16"/>
      <c r="G424" s="19"/>
      <c r="H424" s="16"/>
      <c r="I424" s="16"/>
      <c r="J424" s="16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5">
      <c r="B425" s="2"/>
      <c r="C425" s="3"/>
      <c r="D425" s="3"/>
      <c r="E425" s="19"/>
      <c r="F425" s="16"/>
      <c r="G425" s="19"/>
      <c r="H425" s="16"/>
      <c r="I425" s="35"/>
      <c r="J425" s="21"/>
      <c r="K425" s="19"/>
      <c r="L425" s="16"/>
      <c r="M425" s="19"/>
      <c r="N425" s="20"/>
      <c r="O425" s="20"/>
      <c r="P425" s="20"/>
      <c r="R425" s="21"/>
    </row>
    <row r="426" spans="2:18" x14ac:dyDescent="0.25">
      <c r="B426" s="2"/>
      <c r="C426" s="3"/>
      <c r="D426" s="3"/>
      <c r="E426" s="19"/>
      <c r="F426" s="16"/>
      <c r="G426" s="19"/>
      <c r="H426" s="1"/>
      <c r="I426" s="35"/>
      <c r="J426" s="21"/>
      <c r="K426" s="19"/>
      <c r="L426" s="16"/>
      <c r="M426" s="19"/>
      <c r="N426" s="20"/>
      <c r="O426" s="20"/>
      <c r="P426" s="20"/>
      <c r="R426" s="21"/>
    </row>
    <row r="427" spans="2:18" x14ac:dyDescent="0.25">
      <c r="B427" s="2"/>
      <c r="C427" s="3"/>
      <c r="D427" s="3"/>
      <c r="E427" s="19"/>
      <c r="F427" s="16"/>
      <c r="G427" s="19"/>
      <c r="H427" s="1"/>
      <c r="I427" s="36"/>
      <c r="J427" s="16"/>
      <c r="K427" s="19"/>
      <c r="L427" s="16"/>
      <c r="M427" s="19"/>
      <c r="N427" s="20"/>
      <c r="O427" s="20"/>
      <c r="P427" s="20"/>
      <c r="R427" s="21"/>
    </row>
    <row r="428" spans="2:18" x14ac:dyDescent="0.25">
      <c r="B428" s="17"/>
      <c r="C428" s="46"/>
      <c r="E428" s="19"/>
      <c r="F428" s="16"/>
      <c r="G428" s="19"/>
      <c r="H428" s="1"/>
      <c r="I428" s="16"/>
      <c r="J428" s="16"/>
      <c r="K428" s="19"/>
      <c r="L428" s="16"/>
      <c r="M428" s="19"/>
      <c r="N428" s="20"/>
      <c r="O428" s="20"/>
      <c r="P428" s="20"/>
      <c r="R428" s="21"/>
    </row>
    <row r="429" spans="2:18" x14ac:dyDescent="0.25">
      <c r="B429" s="17"/>
      <c r="C429" s="46"/>
      <c r="D429" s="46"/>
      <c r="E429" s="19"/>
      <c r="F429" s="16"/>
      <c r="G429" s="19"/>
      <c r="H429" s="1"/>
      <c r="I429" s="2"/>
      <c r="J429" s="28"/>
      <c r="K429" s="19"/>
      <c r="L429" s="16"/>
      <c r="M429" s="19"/>
      <c r="O429" s="24"/>
      <c r="P429" s="24"/>
    </row>
    <row r="430" spans="2:18" x14ac:dyDescent="0.25">
      <c r="B430" s="17"/>
      <c r="C430" s="46"/>
      <c r="D430" s="46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5">
      <c r="B431" s="17"/>
      <c r="C431" s="46"/>
      <c r="D431" s="46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5">
      <c r="B432" s="17"/>
      <c r="C432" s="46"/>
      <c r="D432" s="46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5">
      <c r="B433" s="17"/>
      <c r="C433" s="46"/>
      <c r="D433" s="46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5">
      <c r="B434" s="17"/>
      <c r="C434" s="46"/>
      <c r="D434" s="46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5">
      <c r="B435" s="17"/>
      <c r="C435" s="46"/>
      <c r="D435" s="46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5">
      <c r="B436" s="17"/>
      <c r="C436" s="46"/>
      <c r="D436" s="46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5">
      <c r="B437" s="17"/>
      <c r="C437" s="46"/>
      <c r="D437" s="46"/>
      <c r="E437" s="19"/>
      <c r="F437" s="16"/>
      <c r="G437" s="19"/>
      <c r="H437" s="19"/>
      <c r="I437" s="17"/>
      <c r="J437" s="17"/>
      <c r="K437" s="19"/>
      <c r="L437" s="16"/>
      <c r="M437" s="19"/>
      <c r="N437" s="20"/>
      <c r="O437" s="20"/>
      <c r="P437" s="20"/>
      <c r="R437" s="21"/>
    </row>
    <row r="438" spans="2:18" ht="15" x14ac:dyDescent="0.25">
      <c r="B438" s="17"/>
      <c r="C438" s="46"/>
      <c r="D438" s="46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5">
      <c r="B439" s="17"/>
      <c r="C439" s="46"/>
      <c r="D439" s="46"/>
      <c r="E439" s="19"/>
      <c r="F439" s="16"/>
      <c r="G439" s="19"/>
      <c r="H439" s="16"/>
      <c r="I439" s="16"/>
      <c r="J439" s="16"/>
      <c r="K439" s="19"/>
      <c r="L439" s="16"/>
      <c r="M439" s="19"/>
      <c r="N439" s="20"/>
      <c r="O439" s="20"/>
      <c r="P439" s="20"/>
      <c r="R439" s="21"/>
    </row>
    <row r="440" spans="2:18" ht="15" x14ac:dyDescent="0.25">
      <c r="B440" s="13"/>
      <c r="C440" s="30"/>
      <c r="D440" s="30"/>
      <c r="E440" s="13"/>
      <c r="F440" s="1"/>
      <c r="G440" s="1"/>
      <c r="H440" s="151"/>
      <c r="I440" s="151"/>
      <c r="J440" s="13"/>
      <c r="K440" s="13"/>
      <c r="L440" s="13"/>
      <c r="M440" s="13"/>
      <c r="N440" s="14"/>
      <c r="O440" s="14"/>
      <c r="P440" s="14"/>
    </row>
    <row r="441" spans="2:18" x14ac:dyDescent="0.25">
      <c r="B441" s="149"/>
      <c r="C441" s="149"/>
      <c r="D441" s="149"/>
      <c r="E441" s="149"/>
      <c r="F441" s="149"/>
      <c r="G441" s="149"/>
      <c r="I441" s="149"/>
      <c r="J441" s="149"/>
      <c r="K441" s="149"/>
      <c r="L441" s="149"/>
      <c r="M441" s="149"/>
      <c r="N441" s="15"/>
      <c r="O441" s="15"/>
      <c r="P441" s="20"/>
    </row>
    <row r="442" spans="2:18" x14ac:dyDescent="0.25">
      <c r="B442" s="2"/>
      <c r="C442" s="3"/>
      <c r="D442" s="3"/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5">
      <c r="B443" s="2"/>
      <c r="C443" s="3"/>
      <c r="D443" s="3"/>
      <c r="E443" s="19"/>
      <c r="F443" s="16"/>
      <c r="G443" s="19"/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5">
      <c r="B444" s="2"/>
      <c r="C444" s="3"/>
      <c r="D444" s="3"/>
      <c r="E444" s="19"/>
      <c r="F444" s="16"/>
      <c r="G444" s="19"/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5">
      <c r="B445" s="2"/>
      <c r="C445" s="3"/>
      <c r="E445" s="19"/>
      <c r="F445" s="16"/>
      <c r="G445" s="19"/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5">
      <c r="B446" s="2"/>
      <c r="C446" s="3"/>
      <c r="D446" s="3"/>
      <c r="E446" s="19"/>
      <c r="F446" s="16"/>
      <c r="G446" s="19"/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5">
      <c r="B447" s="2"/>
      <c r="C447" s="3"/>
      <c r="D447" s="3"/>
      <c r="E447" s="19"/>
      <c r="F447" s="16"/>
      <c r="G447" s="19"/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5">
      <c r="B448" s="2"/>
      <c r="C448" s="3"/>
      <c r="D448" s="3"/>
      <c r="E448" s="19"/>
      <c r="F448" s="16"/>
      <c r="G448" s="19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5">
      <c r="B449" s="2"/>
      <c r="C449" s="3"/>
      <c r="E449" s="19"/>
      <c r="F449" s="16"/>
      <c r="G449" s="19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5">
      <c r="B450" s="2"/>
      <c r="C450" s="3"/>
      <c r="D450" s="3"/>
      <c r="E450" s="19"/>
      <c r="F450" s="16"/>
      <c r="G450" s="19"/>
      <c r="I450" s="21"/>
      <c r="J450" s="21"/>
      <c r="K450" s="19"/>
      <c r="L450" s="16"/>
      <c r="M450" s="19"/>
      <c r="N450" s="24"/>
      <c r="O450" s="24"/>
      <c r="P450" s="24"/>
      <c r="Q450" s="22"/>
      <c r="R450" s="21"/>
    </row>
    <row r="451" spans="2:18" x14ac:dyDescent="0.25">
      <c r="B451" s="2"/>
      <c r="C451" s="3"/>
      <c r="D451" s="3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5">
      <c r="B452" s="2"/>
      <c r="C452" s="3"/>
      <c r="D452" s="3"/>
      <c r="E452" s="19"/>
      <c r="F452" s="16"/>
      <c r="G452" s="19"/>
      <c r="H452" s="16"/>
      <c r="I452" s="21"/>
      <c r="J452" s="21"/>
      <c r="K452" s="19"/>
      <c r="L452" s="16"/>
      <c r="M452" s="19"/>
      <c r="N452" s="24"/>
      <c r="O452" s="24"/>
      <c r="P452" s="24"/>
      <c r="Q452" s="22"/>
      <c r="R452" s="21"/>
    </row>
    <row r="453" spans="2:18" x14ac:dyDescent="0.25">
      <c r="B453" s="2"/>
      <c r="C453" s="3"/>
      <c r="E453" s="19"/>
      <c r="F453" s="16"/>
      <c r="G453" s="19"/>
      <c r="H453" s="16"/>
      <c r="I453" s="16"/>
      <c r="J453" s="16"/>
      <c r="K453" s="19"/>
      <c r="L453" s="16"/>
      <c r="M453" s="19"/>
      <c r="N453" s="24"/>
      <c r="O453" s="24"/>
      <c r="P453" s="24"/>
      <c r="Q453" s="22"/>
      <c r="R453" s="21"/>
    </row>
    <row r="454" spans="2:18" x14ac:dyDescent="0.25">
      <c r="B454" s="2"/>
      <c r="C454" s="3"/>
      <c r="D454" s="3"/>
      <c r="E454" s="19"/>
      <c r="F454" s="16"/>
      <c r="G454" s="19"/>
      <c r="H454" s="16"/>
      <c r="I454" s="35"/>
      <c r="J454" s="21"/>
      <c r="K454" s="19"/>
      <c r="L454" s="16"/>
      <c r="M454" s="19"/>
      <c r="N454" s="20"/>
      <c r="O454" s="20"/>
      <c r="P454" s="20"/>
      <c r="R454" s="21"/>
    </row>
    <row r="455" spans="2:18" x14ac:dyDescent="0.25">
      <c r="B455" s="2"/>
      <c r="C455" s="3"/>
      <c r="D455" s="3"/>
      <c r="E455" s="19"/>
      <c r="F455" s="16"/>
      <c r="G455" s="19"/>
      <c r="H455" s="1"/>
      <c r="I455" s="35"/>
      <c r="J455" s="21"/>
      <c r="K455" s="19"/>
      <c r="L455" s="16"/>
      <c r="M455" s="19"/>
      <c r="N455" s="20"/>
      <c r="O455" s="20"/>
      <c r="P455" s="20"/>
      <c r="R455" s="21"/>
    </row>
    <row r="456" spans="2:18" x14ac:dyDescent="0.25">
      <c r="B456" s="2"/>
      <c r="C456" s="3"/>
      <c r="E456" s="19"/>
      <c r="F456" s="16"/>
      <c r="G456" s="19"/>
      <c r="H456" s="1"/>
      <c r="I456" s="36"/>
      <c r="J456" s="16"/>
      <c r="K456" s="19"/>
      <c r="L456" s="16"/>
      <c r="M456" s="19"/>
      <c r="N456" s="20"/>
      <c r="O456" s="20"/>
      <c r="P456" s="20"/>
      <c r="R456" s="21"/>
    </row>
    <row r="457" spans="2:18" x14ac:dyDescent="0.25">
      <c r="B457" s="17"/>
      <c r="C457" s="46"/>
      <c r="D457" s="3"/>
      <c r="E457" s="19"/>
      <c r="F457" s="16"/>
      <c r="G457" s="19"/>
      <c r="H457" s="1"/>
      <c r="I457" s="16"/>
      <c r="J457" s="16"/>
      <c r="K457" s="19"/>
      <c r="L457" s="16"/>
      <c r="M457" s="19"/>
      <c r="N457" s="20"/>
      <c r="O457" s="20"/>
      <c r="P457" s="20"/>
      <c r="R457" s="21"/>
    </row>
    <row r="458" spans="2:18" x14ac:dyDescent="0.25">
      <c r="B458" s="17"/>
      <c r="C458" s="46"/>
      <c r="D458" s="46"/>
      <c r="E458" s="19"/>
      <c r="F458" s="16"/>
      <c r="G458" s="19"/>
      <c r="H458" s="1"/>
      <c r="I458" s="2"/>
      <c r="J458" s="28"/>
      <c r="K458" s="19"/>
      <c r="L458" s="16"/>
      <c r="M458" s="19"/>
      <c r="O458" s="24"/>
      <c r="P458" s="24"/>
    </row>
    <row r="459" spans="2:18" x14ac:dyDescent="0.25">
      <c r="B459" s="17"/>
      <c r="C459" s="46"/>
      <c r="D459" s="46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5">
      <c r="B460" s="17"/>
      <c r="C460" s="46"/>
      <c r="D460" s="46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5">
      <c r="B461" s="17"/>
      <c r="C461" s="46"/>
      <c r="D461" s="46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5">
      <c r="B462" s="17"/>
      <c r="C462" s="46"/>
      <c r="D462" s="46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5">
      <c r="B463" s="17"/>
      <c r="C463" s="46"/>
      <c r="D463" s="46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5">
      <c r="B464" s="17"/>
      <c r="C464" s="46"/>
      <c r="D464" s="46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5">
      <c r="B465" s="17"/>
      <c r="C465" s="46"/>
      <c r="D465" s="46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5">
      <c r="B466" s="17"/>
      <c r="C466" s="46"/>
      <c r="D466" s="46"/>
      <c r="E466" s="19"/>
      <c r="F466" s="16"/>
      <c r="G466" s="19"/>
      <c r="H466" s="19"/>
      <c r="I466" s="17"/>
      <c r="J466" s="17"/>
      <c r="K466" s="19"/>
      <c r="L466" s="16"/>
      <c r="M466" s="19"/>
      <c r="N466" s="20"/>
      <c r="O466" s="20"/>
      <c r="P466" s="20"/>
      <c r="R466" s="21"/>
    </row>
    <row r="467" spans="2:18" ht="15" x14ac:dyDescent="0.25">
      <c r="B467" s="17"/>
      <c r="C467" s="46"/>
      <c r="D467" s="46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5">
      <c r="B468" s="17"/>
      <c r="C468" s="46"/>
      <c r="D468" s="46"/>
      <c r="E468" s="19"/>
      <c r="F468" s="16"/>
      <c r="G468" s="19"/>
      <c r="H468" s="16"/>
      <c r="I468" s="16"/>
      <c r="J468" s="16"/>
      <c r="K468" s="19"/>
      <c r="L468" s="16"/>
      <c r="M468" s="19"/>
      <c r="N468" s="20"/>
      <c r="O468" s="20"/>
      <c r="P468" s="20"/>
      <c r="R468" s="21"/>
    </row>
    <row r="469" spans="2:18" ht="15" x14ac:dyDescent="0.25">
      <c r="B469" s="13"/>
      <c r="C469" s="30"/>
      <c r="D469" s="30"/>
      <c r="E469" s="13"/>
      <c r="F469" s="1"/>
      <c r="G469" s="1"/>
      <c r="H469" s="151"/>
      <c r="I469" s="151"/>
      <c r="J469" s="13"/>
      <c r="K469" s="13"/>
      <c r="L469" s="13"/>
      <c r="M469" s="13"/>
      <c r="N469" s="14"/>
      <c r="O469" s="14"/>
      <c r="P469" s="14"/>
    </row>
    <row r="470" spans="2:18" x14ac:dyDescent="0.25">
      <c r="B470" s="149"/>
      <c r="C470" s="149"/>
      <c r="D470" s="149"/>
      <c r="E470" s="149"/>
      <c r="F470" s="149"/>
      <c r="G470" s="149"/>
      <c r="I470" s="149"/>
      <c r="J470" s="149"/>
      <c r="K470" s="149"/>
      <c r="L470" s="149"/>
      <c r="M470" s="149"/>
      <c r="N470" s="15"/>
      <c r="O470" s="15"/>
      <c r="P470" s="20"/>
    </row>
    <row r="471" spans="2:18" x14ac:dyDescent="0.25">
      <c r="B471" s="2"/>
      <c r="C471" s="3"/>
      <c r="D471" s="3"/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5">
      <c r="B472" s="2"/>
      <c r="C472" s="3"/>
      <c r="D472" s="3"/>
      <c r="E472" s="19"/>
      <c r="F472" s="16"/>
      <c r="G472" s="19"/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5">
      <c r="B473" s="2"/>
      <c r="C473" s="3"/>
      <c r="E473" s="19"/>
      <c r="F473" s="16"/>
      <c r="G473" s="19"/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5">
      <c r="B474" s="2"/>
      <c r="C474" s="3"/>
      <c r="D474" s="3"/>
      <c r="E474" s="19"/>
      <c r="F474" s="16"/>
      <c r="G474" s="19"/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5">
      <c r="B475" s="2"/>
      <c r="C475" s="3"/>
      <c r="D475" s="3"/>
      <c r="E475" s="19"/>
      <c r="F475" s="16"/>
      <c r="G475" s="19"/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5">
      <c r="B476" s="2"/>
      <c r="C476" s="3"/>
      <c r="D476" s="3"/>
      <c r="E476" s="19"/>
      <c r="F476" s="16"/>
      <c r="G476" s="19"/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5">
      <c r="B477" s="2"/>
      <c r="C477" s="3"/>
      <c r="D477" s="3"/>
      <c r="E477" s="19"/>
      <c r="F477" s="16"/>
      <c r="G477" s="19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5">
      <c r="B478" s="2"/>
      <c r="C478" s="3"/>
      <c r="D478" s="3"/>
      <c r="E478" s="19"/>
      <c r="F478" s="16"/>
      <c r="G478" s="19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5">
      <c r="B479" s="2"/>
      <c r="C479" s="3"/>
      <c r="D479" s="3"/>
      <c r="E479" s="19"/>
      <c r="F479" s="16"/>
      <c r="G479" s="19"/>
      <c r="I479" s="21"/>
      <c r="J479" s="21"/>
      <c r="K479" s="19"/>
      <c r="L479" s="16"/>
      <c r="M479" s="19"/>
      <c r="N479" s="24"/>
      <c r="O479" s="24"/>
      <c r="P479" s="24"/>
      <c r="Q479" s="22"/>
      <c r="R479" s="21"/>
    </row>
    <row r="480" spans="2:18" x14ac:dyDescent="0.25">
      <c r="B480" s="2"/>
      <c r="C480" s="3"/>
      <c r="D480" s="3"/>
      <c r="E480" s="19"/>
      <c r="F480" s="16"/>
      <c r="G480" s="19"/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5">
      <c r="B481" s="2"/>
      <c r="C481" s="3"/>
      <c r="D481" s="3"/>
      <c r="E481" s="19"/>
      <c r="F481" s="16"/>
      <c r="G481" s="19"/>
      <c r="H481" s="16"/>
      <c r="I481" s="21"/>
      <c r="J481" s="21"/>
      <c r="K481" s="19"/>
      <c r="L481" s="16"/>
      <c r="M481" s="19"/>
      <c r="N481" s="24"/>
      <c r="O481" s="24"/>
      <c r="P481" s="24"/>
      <c r="Q481" s="22"/>
      <c r="R481" s="21"/>
    </row>
    <row r="482" spans="2:18" x14ac:dyDescent="0.25">
      <c r="B482" s="2"/>
      <c r="C482" s="3"/>
      <c r="D482" s="3"/>
      <c r="E482" s="19"/>
      <c r="F482" s="16"/>
      <c r="G482" s="19"/>
      <c r="H482" s="16"/>
      <c r="I482" s="16"/>
      <c r="J482" s="16"/>
      <c r="K482" s="19"/>
      <c r="L482" s="16"/>
      <c r="M482" s="19"/>
      <c r="N482" s="24"/>
      <c r="O482" s="24"/>
      <c r="P482" s="24"/>
      <c r="Q482" s="22"/>
      <c r="R482" s="21"/>
    </row>
    <row r="483" spans="2:18" x14ac:dyDescent="0.25">
      <c r="B483" s="2"/>
      <c r="C483" s="3"/>
      <c r="E483" s="19"/>
      <c r="F483" s="16"/>
      <c r="G483" s="19"/>
      <c r="H483" s="16"/>
      <c r="I483" s="35"/>
      <c r="J483" s="21"/>
      <c r="K483" s="19"/>
      <c r="L483" s="16"/>
      <c r="M483" s="19"/>
      <c r="N483" s="20"/>
      <c r="O483" s="20"/>
      <c r="P483" s="20"/>
      <c r="R483" s="21"/>
    </row>
    <row r="484" spans="2:18" x14ac:dyDescent="0.25">
      <c r="B484" s="2"/>
      <c r="C484" s="3"/>
      <c r="D484" s="3"/>
      <c r="E484" s="19"/>
      <c r="F484" s="16"/>
      <c r="G484" s="19"/>
      <c r="H484" s="1"/>
      <c r="I484" s="35"/>
      <c r="J484" s="21"/>
      <c r="K484" s="19"/>
      <c r="L484" s="16"/>
      <c r="M484" s="19"/>
      <c r="N484" s="20"/>
      <c r="O484" s="20"/>
      <c r="P484" s="20"/>
      <c r="R484" s="21"/>
    </row>
    <row r="485" spans="2:18" x14ac:dyDescent="0.25">
      <c r="B485" s="2"/>
      <c r="C485" s="3"/>
      <c r="D485" s="3"/>
      <c r="E485" s="19"/>
      <c r="F485" s="16"/>
      <c r="G485" s="19"/>
      <c r="H485" s="1"/>
      <c r="I485" s="36"/>
      <c r="J485" s="16"/>
      <c r="K485" s="19"/>
      <c r="L485" s="16"/>
      <c r="M485" s="19"/>
      <c r="N485" s="20"/>
      <c r="O485" s="20"/>
      <c r="P485" s="20"/>
      <c r="R485" s="21"/>
    </row>
    <row r="486" spans="2:18" x14ac:dyDescent="0.25">
      <c r="B486" s="17"/>
      <c r="C486" s="46"/>
      <c r="D486" s="46"/>
      <c r="E486" s="19"/>
      <c r="F486" s="16"/>
      <c r="G486" s="19"/>
      <c r="H486" s="1"/>
      <c r="I486" s="16"/>
      <c r="J486" s="16"/>
      <c r="K486" s="19"/>
      <c r="L486" s="16"/>
      <c r="M486" s="19"/>
      <c r="N486" s="20"/>
      <c r="O486" s="20"/>
      <c r="P486" s="20"/>
      <c r="R486" s="21"/>
    </row>
    <row r="487" spans="2:18" x14ac:dyDescent="0.25">
      <c r="B487" s="17"/>
      <c r="C487" s="46"/>
      <c r="D487" s="3"/>
      <c r="E487" s="19"/>
      <c r="F487" s="16"/>
      <c r="G487" s="19"/>
      <c r="H487" s="1"/>
      <c r="I487" s="2"/>
      <c r="J487" s="28"/>
      <c r="K487" s="19"/>
      <c r="L487" s="16"/>
      <c r="M487" s="19"/>
      <c r="O487" s="24"/>
      <c r="P487" s="24"/>
    </row>
    <row r="488" spans="2:18" x14ac:dyDescent="0.25">
      <c r="B488" s="17"/>
      <c r="C488" s="46"/>
      <c r="D488" s="46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5">
      <c r="B489" s="17"/>
      <c r="C489" s="46"/>
      <c r="D489" s="46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5">
      <c r="B490" s="17"/>
      <c r="C490" s="46"/>
      <c r="D490" s="46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5">
      <c r="B491" s="17"/>
      <c r="C491" s="46"/>
      <c r="D491" s="46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5">
      <c r="B492" s="17"/>
      <c r="C492" s="46"/>
      <c r="D492" s="46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5">
      <c r="B493" s="17"/>
      <c r="C493" s="46"/>
      <c r="D493" s="46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5">
      <c r="B494" s="17"/>
      <c r="C494" s="46"/>
      <c r="D494" s="46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5">
      <c r="B495" s="17"/>
      <c r="C495" s="46"/>
      <c r="D495" s="46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5">
      <c r="B496" s="17"/>
      <c r="C496" s="46"/>
      <c r="D496" s="46"/>
      <c r="E496" s="19"/>
      <c r="F496" s="16"/>
      <c r="G496" s="19"/>
      <c r="H496" s="19"/>
      <c r="I496" s="19"/>
      <c r="J496" s="13"/>
      <c r="K496" s="13"/>
      <c r="L496" s="16"/>
      <c r="M496" s="16"/>
      <c r="N496" s="20"/>
      <c r="O496" s="20"/>
      <c r="P496" s="20"/>
      <c r="R496" s="21"/>
    </row>
    <row r="497" spans="2:18" x14ac:dyDescent="0.25">
      <c r="B497" s="17"/>
      <c r="C497" s="46"/>
      <c r="D497" s="46"/>
      <c r="E497" s="19"/>
      <c r="F497" s="16"/>
      <c r="G497" s="19"/>
      <c r="H497" s="16"/>
      <c r="I497" s="16"/>
      <c r="J497" s="16"/>
      <c r="K497" s="19"/>
      <c r="L497" s="16"/>
      <c r="M497" s="19"/>
      <c r="N497" s="20"/>
      <c r="O497" s="20"/>
      <c r="P497" s="20"/>
      <c r="R497" s="21"/>
    </row>
    <row r="498" spans="2:18" ht="15" x14ac:dyDescent="0.25">
      <c r="B498" s="13"/>
      <c r="C498" s="30"/>
      <c r="D498" s="30"/>
      <c r="E498" s="13"/>
      <c r="F498" s="1"/>
      <c r="G498" s="1"/>
      <c r="H498" s="151"/>
      <c r="I498" s="151"/>
      <c r="J498" s="13"/>
      <c r="K498" s="13"/>
      <c r="L498" s="13"/>
      <c r="M498" s="13"/>
      <c r="N498" s="14"/>
      <c r="O498" s="14"/>
      <c r="P498" s="14"/>
    </row>
    <row r="499" spans="2:18" x14ac:dyDescent="0.25">
      <c r="B499" s="149"/>
      <c r="C499" s="149"/>
      <c r="D499" s="149"/>
      <c r="E499" s="149"/>
      <c r="F499" s="149"/>
      <c r="G499" s="149"/>
      <c r="I499" s="149"/>
      <c r="J499" s="149"/>
      <c r="K499" s="149"/>
      <c r="L499" s="149"/>
      <c r="M499" s="149"/>
      <c r="N499" s="15"/>
      <c r="O499" s="15"/>
      <c r="P499" s="20"/>
    </row>
    <row r="500" spans="2:18" x14ac:dyDescent="0.25">
      <c r="B500" s="2"/>
      <c r="C500" s="3"/>
      <c r="D500" s="3"/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5">
      <c r="B501" s="2"/>
      <c r="C501" s="3"/>
      <c r="D501" s="3"/>
      <c r="E501" s="19"/>
      <c r="F501" s="16"/>
      <c r="G501" s="19"/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5">
      <c r="B502" s="2"/>
      <c r="C502" s="3"/>
      <c r="D502" s="3"/>
      <c r="E502" s="19"/>
      <c r="F502" s="16"/>
      <c r="G502" s="19"/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5">
      <c r="B503" s="2"/>
      <c r="C503" s="3"/>
      <c r="D503" s="3"/>
      <c r="E503" s="19"/>
      <c r="F503" s="16"/>
      <c r="G503" s="19"/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5">
      <c r="B504" s="2"/>
      <c r="C504" s="3"/>
      <c r="D504" s="3"/>
      <c r="E504" s="19"/>
      <c r="F504" s="16"/>
      <c r="G504" s="19"/>
      <c r="H504" s="16"/>
      <c r="I504" s="21"/>
      <c r="J504" s="21"/>
      <c r="K504" s="19"/>
      <c r="L504" s="16"/>
      <c r="M504" s="19"/>
      <c r="N504" s="20"/>
      <c r="O504" s="20"/>
      <c r="P504" s="20"/>
      <c r="Q504" s="22"/>
      <c r="R504" s="21"/>
    </row>
    <row r="505" spans="2:18" x14ac:dyDescent="0.25">
      <c r="B505" s="2"/>
      <c r="C505" s="3"/>
      <c r="D505" s="3"/>
      <c r="E505" s="19"/>
      <c r="F505" s="16"/>
      <c r="G505" s="19"/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5">
      <c r="B506" s="2"/>
      <c r="C506" s="3"/>
      <c r="D506" s="3"/>
      <c r="E506" s="19"/>
      <c r="F506" s="16"/>
      <c r="G506" s="19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5">
      <c r="B507" s="2"/>
      <c r="C507" s="3"/>
      <c r="D507" s="3"/>
      <c r="E507" s="19"/>
      <c r="F507" s="16"/>
      <c r="G507" s="19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5">
      <c r="B508" s="2"/>
      <c r="C508" s="3"/>
      <c r="D508" s="3"/>
      <c r="E508" s="19"/>
      <c r="F508" s="16"/>
      <c r="G508" s="19"/>
      <c r="I508" s="21"/>
      <c r="J508" s="21"/>
      <c r="K508" s="19"/>
      <c r="L508" s="16"/>
      <c r="M508" s="19"/>
      <c r="N508" s="24"/>
      <c r="O508" s="24"/>
      <c r="P508" s="24"/>
      <c r="Q508" s="22"/>
      <c r="R508" s="21"/>
    </row>
    <row r="509" spans="2:18" x14ac:dyDescent="0.25">
      <c r="B509" s="2"/>
      <c r="C509" s="3"/>
      <c r="D509" s="3"/>
      <c r="E509" s="19"/>
      <c r="F509" s="16"/>
      <c r="G509" s="19"/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5">
      <c r="B510" s="2"/>
      <c r="C510" s="3"/>
      <c r="D510" s="3"/>
      <c r="E510" s="19"/>
      <c r="F510" s="16"/>
      <c r="G510" s="19"/>
      <c r="H510" s="16"/>
      <c r="I510" s="21"/>
      <c r="J510" s="21"/>
      <c r="K510" s="19"/>
      <c r="L510" s="16"/>
      <c r="M510" s="19"/>
      <c r="N510" s="24"/>
      <c r="O510" s="24"/>
      <c r="P510" s="24"/>
      <c r="Q510" s="22"/>
      <c r="R510" s="21"/>
    </row>
    <row r="511" spans="2:18" x14ac:dyDescent="0.25">
      <c r="B511" s="2"/>
      <c r="C511" s="3"/>
      <c r="D511" s="3"/>
      <c r="E511" s="19"/>
      <c r="F511" s="16"/>
      <c r="G511" s="19"/>
      <c r="H511" s="16"/>
      <c r="I511" s="16"/>
      <c r="J511" s="16"/>
      <c r="K511" s="19"/>
      <c r="L511" s="16"/>
      <c r="M511" s="19"/>
      <c r="N511" s="24"/>
      <c r="O511" s="24"/>
      <c r="P511" s="24"/>
      <c r="Q511" s="22"/>
      <c r="R511" s="21"/>
    </row>
    <row r="512" spans="2:18" x14ac:dyDescent="0.25">
      <c r="B512" s="2"/>
      <c r="C512" s="3"/>
      <c r="D512" s="3"/>
      <c r="E512" s="19"/>
      <c r="F512" s="16"/>
      <c r="G512" s="19"/>
      <c r="H512" s="16"/>
      <c r="I512" s="35"/>
      <c r="J512" s="21"/>
      <c r="K512" s="19"/>
      <c r="L512" s="16"/>
      <c r="M512" s="19"/>
      <c r="N512" s="20"/>
      <c r="O512" s="20"/>
      <c r="P512" s="20"/>
      <c r="R512" s="21"/>
    </row>
    <row r="513" spans="2:18" x14ac:dyDescent="0.25">
      <c r="B513" s="2"/>
      <c r="C513" s="3"/>
      <c r="D513" s="3"/>
      <c r="E513" s="19"/>
      <c r="F513" s="16"/>
      <c r="G513" s="19"/>
      <c r="H513" s="1"/>
      <c r="I513" s="35"/>
      <c r="J513" s="21"/>
      <c r="K513" s="19"/>
      <c r="L513" s="16"/>
      <c r="M513" s="19"/>
      <c r="N513" s="20"/>
      <c r="O513" s="20"/>
      <c r="P513" s="20"/>
      <c r="R513" s="21"/>
    </row>
    <row r="514" spans="2:18" x14ac:dyDescent="0.25">
      <c r="B514" s="2"/>
      <c r="C514" s="3"/>
      <c r="E514" s="19"/>
      <c r="F514" s="16"/>
      <c r="G514" s="19"/>
      <c r="H514" s="1"/>
      <c r="I514" s="36"/>
      <c r="J514" s="16"/>
      <c r="K514" s="19"/>
      <c r="L514" s="16"/>
      <c r="M514" s="19"/>
      <c r="N514" s="20"/>
      <c r="O514" s="20"/>
      <c r="P514" s="20"/>
      <c r="R514" s="21"/>
    </row>
    <row r="515" spans="2:18" x14ac:dyDescent="0.25">
      <c r="B515" s="17"/>
      <c r="C515" s="46"/>
      <c r="E515" s="19"/>
      <c r="F515" s="16"/>
      <c r="G515" s="19"/>
      <c r="H515" s="1"/>
      <c r="I515" s="16"/>
      <c r="J515" s="16"/>
      <c r="K515" s="19"/>
      <c r="L515" s="16"/>
      <c r="M515" s="19"/>
      <c r="N515" s="20"/>
      <c r="O515" s="20"/>
      <c r="P515" s="20"/>
      <c r="R515" s="21"/>
    </row>
    <row r="516" spans="2:18" x14ac:dyDescent="0.25">
      <c r="B516" s="17"/>
      <c r="C516" s="46"/>
      <c r="D516" s="46"/>
      <c r="E516" s="19"/>
      <c r="F516" s="16"/>
      <c r="G516" s="19"/>
      <c r="H516" s="1"/>
      <c r="I516" s="2"/>
      <c r="J516" s="28"/>
      <c r="K516" s="19"/>
      <c r="L516" s="16"/>
      <c r="M516" s="19"/>
      <c r="O516" s="24"/>
      <c r="P516" s="24"/>
    </row>
    <row r="517" spans="2:18" x14ac:dyDescent="0.25">
      <c r="B517" s="17"/>
      <c r="C517" s="46"/>
      <c r="D517" s="46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5">
      <c r="B518" s="17"/>
      <c r="C518" s="46"/>
      <c r="D518" s="46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5">
      <c r="B519" s="17"/>
      <c r="C519" s="46"/>
      <c r="D519" s="46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5">
      <c r="B520" s="17"/>
      <c r="C520" s="46"/>
      <c r="D520" s="46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5">
      <c r="B521" s="17"/>
      <c r="C521" s="46"/>
      <c r="D521" s="46"/>
      <c r="E521" s="19">
        <f t="shared" ref="E521:E522" si="99">(C520+C521)/2</f>
        <v>0</v>
      </c>
      <c r="F521" s="16">
        <f t="shared" ref="F521:F522" si="100">B521-B520</f>
        <v>0</v>
      </c>
      <c r="G521" s="19">
        <f t="shared" ref="G521:G522" si="101">E521*F521</f>
        <v>0</v>
      </c>
      <c r="I521" s="17">
        <v>60</v>
      </c>
      <c r="J521" s="17">
        <v>4.0679999999999996</v>
      </c>
      <c r="K521" s="19">
        <f t="shared" ref="K521:K524" si="102">AVERAGE(J520,J521)</f>
        <v>4.0679999999999996</v>
      </c>
      <c r="L521" s="16">
        <f t="shared" ref="L521:L524" si="103">I521-I520</f>
        <v>60</v>
      </c>
      <c r="M521" s="19">
        <f t="shared" ref="M521:M524" si="104">L521*K521</f>
        <v>244.07999999999998</v>
      </c>
      <c r="N521" s="14"/>
      <c r="O521" s="14"/>
      <c r="P521" s="14"/>
    </row>
    <row r="522" spans="2:18" x14ac:dyDescent="0.25">
      <c r="B522" s="17"/>
      <c r="C522" s="46"/>
      <c r="D522" s="46"/>
      <c r="E522" s="19">
        <f t="shared" si="99"/>
        <v>0</v>
      </c>
      <c r="F522" s="16">
        <f t="shared" si="100"/>
        <v>0</v>
      </c>
      <c r="G522" s="19">
        <f t="shared" si="101"/>
        <v>0</v>
      </c>
      <c r="H522" s="19"/>
      <c r="I522" s="17">
        <v>64</v>
      </c>
      <c r="J522" s="17">
        <v>4.0359999999999996</v>
      </c>
      <c r="K522" s="19">
        <f t="shared" si="102"/>
        <v>4.0519999999999996</v>
      </c>
      <c r="L522" s="16">
        <f t="shared" si="103"/>
        <v>4</v>
      </c>
      <c r="M522" s="19">
        <f t="shared" si="104"/>
        <v>16.207999999999998</v>
      </c>
      <c r="N522" s="14"/>
      <c r="O522" s="14"/>
      <c r="P522" s="14"/>
    </row>
    <row r="523" spans="2:18" x14ac:dyDescent="0.25">
      <c r="B523" s="17"/>
      <c r="C523" s="46"/>
      <c r="D523" s="46"/>
      <c r="E523" s="19"/>
      <c r="F523" s="16"/>
      <c r="G523" s="19"/>
      <c r="H523" s="19"/>
      <c r="I523" s="17">
        <v>66</v>
      </c>
      <c r="J523" s="17">
        <v>2.7570000000000001</v>
      </c>
      <c r="K523" s="19">
        <f t="shared" si="102"/>
        <v>3.3964999999999996</v>
      </c>
      <c r="L523" s="16">
        <f t="shared" si="103"/>
        <v>2</v>
      </c>
      <c r="M523" s="19">
        <f t="shared" si="104"/>
        <v>6.7929999999999993</v>
      </c>
      <c r="N523" s="24"/>
      <c r="O523" s="14"/>
      <c r="P523" s="14"/>
    </row>
    <row r="524" spans="2:18" x14ac:dyDescent="0.25">
      <c r="B524" s="17"/>
      <c r="C524" s="46"/>
      <c r="D524" s="46"/>
      <c r="E524" s="19"/>
      <c r="F524" s="16"/>
      <c r="G524" s="19"/>
      <c r="H524" s="19"/>
      <c r="I524" s="17">
        <v>70</v>
      </c>
      <c r="J524" s="17">
        <v>2.657</v>
      </c>
      <c r="K524" s="19">
        <f t="shared" si="102"/>
        <v>2.7069999999999999</v>
      </c>
      <c r="L524" s="16">
        <f t="shared" si="103"/>
        <v>4</v>
      </c>
      <c r="M524" s="19">
        <f t="shared" si="104"/>
        <v>10.827999999999999</v>
      </c>
      <c r="N524" s="20"/>
      <c r="O524" s="20"/>
      <c r="P524" s="20"/>
      <c r="R524" s="21"/>
    </row>
    <row r="525" spans="2:18" ht="15" x14ac:dyDescent="0.25">
      <c r="B525" s="17"/>
      <c r="C525" s="46"/>
      <c r="D525" s="46"/>
      <c r="E525" s="19"/>
      <c r="F525" s="16">
        <f>SUM(F501:F524)</f>
        <v>0</v>
      </c>
      <c r="G525" s="19">
        <f>SUM(G501:G524)</f>
        <v>0</v>
      </c>
      <c r="H525" s="19"/>
      <c r="I525" s="19"/>
      <c r="J525" s="13"/>
      <c r="K525" s="13"/>
      <c r="L525" s="29">
        <f>SUM(L502:L524)</f>
        <v>70</v>
      </c>
      <c r="M525" s="29">
        <f>SUM(M502:M524)</f>
        <v>277.90899999999999</v>
      </c>
      <c r="N525" s="20"/>
      <c r="O525" s="20"/>
      <c r="P525" s="20"/>
      <c r="R525" s="21"/>
    </row>
    <row r="526" spans="2:18" x14ac:dyDescent="0.25">
      <c r="B526" s="17"/>
      <c r="C526" s="46"/>
      <c r="D526" s="46"/>
      <c r="E526" s="19"/>
      <c r="F526" s="16"/>
      <c r="G526" s="19"/>
      <c r="H526" s="16" t="s">
        <v>10</v>
      </c>
      <c r="I526" s="16"/>
      <c r="J526" s="16">
        <f>G525</f>
        <v>0</v>
      </c>
      <c r="K526" s="19" t="s">
        <v>11</v>
      </c>
      <c r="L526" s="16">
        <f>M525</f>
        <v>277.90899999999999</v>
      </c>
      <c r="M526" s="19">
        <f>J526-L526</f>
        <v>-277.90899999999999</v>
      </c>
      <c r="N526" s="20"/>
      <c r="O526" s="20"/>
      <c r="P526" s="20"/>
      <c r="R526" s="21"/>
    </row>
    <row r="528" spans="2:18" ht="15" x14ac:dyDescent="0.25">
      <c r="B528" s="13"/>
      <c r="C528" s="30"/>
      <c r="D528" s="30"/>
      <c r="E528" s="13"/>
      <c r="F528" s="1" t="s">
        <v>7</v>
      </c>
      <c r="G528" s="1"/>
      <c r="H528" s="151">
        <v>1.9</v>
      </c>
      <c r="I528" s="151"/>
      <c r="J528" s="13"/>
      <c r="K528" s="13"/>
      <c r="L528" s="13"/>
      <c r="M528" s="13"/>
      <c r="N528" s="14"/>
      <c r="O528" s="14"/>
      <c r="P528" s="14"/>
    </row>
    <row r="529" spans="2:18" x14ac:dyDescent="0.25">
      <c r="B529" s="149" t="s">
        <v>8</v>
      </c>
      <c r="C529" s="149"/>
      <c r="D529" s="149"/>
      <c r="E529" s="149"/>
      <c r="F529" s="149"/>
      <c r="G529" s="149"/>
      <c r="H529" s="5" t="s">
        <v>5</v>
      </c>
      <c r="I529" s="149" t="s">
        <v>9</v>
      </c>
      <c r="J529" s="149"/>
      <c r="K529" s="149"/>
      <c r="L529" s="149"/>
      <c r="M529" s="149"/>
      <c r="N529" s="15"/>
      <c r="O529" s="15"/>
      <c r="P529" s="20">
        <f>I544-I542</f>
        <v>18</v>
      </c>
    </row>
    <row r="530" spans="2:18" x14ac:dyDescent="0.25">
      <c r="B530" s="2">
        <v>0</v>
      </c>
      <c r="C530" s="3">
        <v>0.123</v>
      </c>
      <c r="D530" s="3" t="s">
        <v>21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5">
      <c r="B531" s="2">
        <v>5</v>
      </c>
      <c r="C531" s="3">
        <v>0.11799999999999999</v>
      </c>
      <c r="D531" s="3"/>
      <c r="E531" s="19">
        <f>(C530+C531)/2</f>
        <v>0.1205</v>
      </c>
      <c r="F531" s="16">
        <f>B531-B530</f>
        <v>5</v>
      </c>
      <c r="G531" s="19">
        <f>E531*F531</f>
        <v>0.60250000000000004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5">
      <c r="B532" s="2">
        <v>10</v>
      </c>
      <c r="C532" s="3">
        <v>0.108</v>
      </c>
      <c r="D532" s="3" t="s">
        <v>17</v>
      </c>
      <c r="E532" s="19">
        <f t="shared" ref="E532:E552" si="105">(C531+C532)/2</f>
        <v>0.11299999999999999</v>
      </c>
      <c r="F532" s="16">
        <f t="shared" ref="F532:F552" si="106">B532-B531</f>
        <v>5</v>
      </c>
      <c r="G532" s="19">
        <f t="shared" ref="G532:G552" si="107">E532*F532</f>
        <v>0.56499999999999995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5">
      <c r="B533" s="2">
        <v>11</v>
      </c>
      <c r="C533" s="3">
        <v>4.7E-2</v>
      </c>
      <c r="D533" s="3"/>
      <c r="E533" s="19">
        <f t="shared" si="105"/>
        <v>7.7499999999999999E-2</v>
      </c>
      <c r="F533" s="16">
        <f t="shared" si="106"/>
        <v>1</v>
      </c>
      <c r="G533" s="19">
        <f t="shared" si="107"/>
        <v>7.7499999999999999E-2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5">
      <c r="B534" s="2">
        <v>11.5</v>
      </c>
      <c r="C534" s="3">
        <v>-0.11700000000000001</v>
      </c>
      <c r="D534" s="3"/>
      <c r="E534" s="19">
        <f t="shared" si="105"/>
        <v>-3.5000000000000003E-2</v>
      </c>
      <c r="F534" s="16">
        <f t="shared" si="106"/>
        <v>0.5</v>
      </c>
      <c r="G534" s="19">
        <f t="shared" si="107"/>
        <v>-1.7500000000000002E-2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5">
      <c r="B535" s="2">
        <v>12</v>
      </c>
      <c r="C535" s="3">
        <v>-0.17199999999999999</v>
      </c>
      <c r="D535" s="3"/>
      <c r="E535" s="19">
        <f t="shared" si="105"/>
        <v>-0.14449999999999999</v>
      </c>
      <c r="F535" s="16">
        <f t="shared" si="106"/>
        <v>0.5</v>
      </c>
      <c r="G535" s="19">
        <f t="shared" si="107"/>
        <v>-7.2249999999999995E-2</v>
      </c>
      <c r="H535" s="16"/>
      <c r="I535" s="21">
        <v>0</v>
      </c>
      <c r="J535" s="21">
        <v>3.0579999999999998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5">
      <c r="B536" s="2">
        <v>12.5</v>
      </c>
      <c r="C536" s="3">
        <v>-0.20200000000000001</v>
      </c>
      <c r="D536" s="3" t="s">
        <v>18</v>
      </c>
      <c r="E536" s="19">
        <f t="shared" si="105"/>
        <v>-0.187</v>
      </c>
      <c r="F536" s="16">
        <f t="shared" si="106"/>
        <v>0.5</v>
      </c>
      <c r="G536" s="19">
        <f t="shared" si="107"/>
        <v>-9.35E-2</v>
      </c>
      <c r="I536" s="21">
        <v>4</v>
      </c>
      <c r="J536" s="21">
        <v>3.0609999999999999</v>
      </c>
      <c r="K536" s="19">
        <f t="shared" ref="K536:K554" si="108">AVERAGE(J535,J536)</f>
        <v>3.0594999999999999</v>
      </c>
      <c r="L536" s="16">
        <f t="shared" ref="L536:L554" si="109">I536-I535</f>
        <v>4</v>
      </c>
      <c r="M536" s="19">
        <f t="shared" ref="M536:M554" si="110">L536*K536</f>
        <v>12.238</v>
      </c>
      <c r="N536" s="20"/>
      <c r="O536" s="20"/>
      <c r="P536" s="20"/>
      <c r="Q536" s="22"/>
      <c r="R536" s="21"/>
    </row>
    <row r="537" spans="2:18" x14ac:dyDescent="0.25">
      <c r="B537" s="2">
        <v>13</v>
      </c>
      <c r="C537" s="3">
        <v>-0.17299999999999999</v>
      </c>
      <c r="D537" s="3"/>
      <c r="E537" s="19">
        <f t="shared" si="105"/>
        <v>-0.1875</v>
      </c>
      <c r="F537" s="16">
        <f t="shared" si="106"/>
        <v>0.5</v>
      </c>
      <c r="G537" s="19">
        <f t="shared" si="107"/>
        <v>-9.375E-2</v>
      </c>
      <c r="I537" s="21">
        <v>6</v>
      </c>
      <c r="J537" s="21">
        <v>3.26</v>
      </c>
      <c r="K537" s="19">
        <f t="shared" si="108"/>
        <v>3.1604999999999999</v>
      </c>
      <c r="L537" s="16">
        <f t="shared" si="109"/>
        <v>2</v>
      </c>
      <c r="M537" s="19">
        <f t="shared" si="110"/>
        <v>6.3209999999999997</v>
      </c>
      <c r="N537" s="20"/>
      <c r="O537" s="20"/>
      <c r="P537" s="20"/>
      <c r="Q537" s="22"/>
      <c r="R537" s="21"/>
    </row>
    <row r="538" spans="2:18" x14ac:dyDescent="0.25">
      <c r="B538" s="2">
        <v>13.5</v>
      </c>
      <c r="C538" s="3">
        <v>-0.10199999999999999</v>
      </c>
      <c r="D538" s="3"/>
      <c r="E538" s="19">
        <f t="shared" si="105"/>
        <v>-0.13749999999999998</v>
      </c>
      <c r="F538" s="16">
        <f t="shared" si="106"/>
        <v>0.5</v>
      </c>
      <c r="G538" s="19">
        <f t="shared" si="107"/>
        <v>-6.8749999999999992E-2</v>
      </c>
      <c r="I538" s="21">
        <v>10</v>
      </c>
      <c r="J538" s="21">
        <v>3.2679999999999998</v>
      </c>
      <c r="K538" s="19">
        <f t="shared" si="108"/>
        <v>3.2639999999999998</v>
      </c>
      <c r="L538" s="16">
        <f t="shared" si="109"/>
        <v>4</v>
      </c>
      <c r="M538" s="19">
        <f t="shared" si="110"/>
        <v>13.055999999999999</v>
      </c>
      <c r="N538" s="24"/>
      <c r="O538" s="24"/>
      <c r="P538" s="24"/>
      <c r="Q538" s="22"/>
      <c r="R538" s="21"/>
    </row>
    <row r="539" spans="2:18" x14ac:dyDescent="0.25">
      <c r="B539" s="2">
        <v>14</v>
      </c>
      <c r="C539" s="3">
        <v>1.2E-2</v>
      </c>
      <c r="D539" s="3"/>
      <c r="E539" s="19">
        <f t="shared" si="105"/>
        <v>-4.4999999999999998E-2</v>
      </c>
      <c r="F539" s="16">
        <f t="shared" si="106"/>
        <v>0.5</v>
      </c>
      <c r="G539" s="19">
        <f t="shared" si="107"/>
        <v>-2.2499999999999999E-2</v>
      </c>
      <c r="H539" s="16"/>
      <c r="I539" s="21">
        <v>12</v>
      </c>
      <c r="J539" s="21">
        <v>2.0609999999999999</v>
      </c>
      <c r="K539" s="19">
        <f t="shared" si="108"/>
        <v>2.6644999999999999</v>
      </c>
      <c r="L539" s="16">
        <f t="shared" si="109"/>
        <v>2</v>
      </c>
      <c r="M539" s="19">
        <f t="shared" si="110"/>
        <v>5.3289999999999997</v>
      </c>
      <c r="N539" s="20"/>
      <c r="O539" s="20"/>
      <c r="P539" s="20"/>
      <c r="Q539" s="22"/>
      <c r="R539" s="21"/>
    </row>
    <row r="540" spans="2:18" x14ac:dyDescent="0.25">
      <c r="B540" s="2">
        <v>15</v>
      </c>
      <c r="C540" s="3">
        <v>0.113</v>
      </c>
      <c r="D540" s="3" t="s">
        <v>19</v>
      </c>
      <c r="E540" s="19">
        <f t="shared" si="105"/>
        <v>6.25E-2</v>
      </c>
      <c r="F540" s="16">
        <f t="shared" si="106"/>
        <v>1</v>
      </c>
      <c r="G540" s="19">
        <f t="shared" si="107"/>
        <v>6.25E-2</v>
      </c>
      <c r="H540" s="16"/>
      <c r="I540" s="21">
        <v>14</v>
      </c>
      <c r="J540" s="21">
        <v>0.66500000000000004</v>
      </c>
      <c r="K540" s="19">
        <f t="shared" si="108"/>
        <v>1.363</v>
      </c>
      <c r="L540" s="16">
        <f t="shared" si="109"/>
        <v>2</v>
      </c>
      <c r="M540" s="19">
        <f t="shared" si="110"/>
        <v>2.726</v>
      </c>
      <c r="N540" s="24"/>
      <c r="O540" s="24"/>
      <c r="P540" s="24"/>
      <c r="Q540" s="22"/>
      <c r="R540" s="21"/>
    </row>
    <row r="541" spans="2:18" x14ac:dyDescent="0.25">
      <c r="B541" s="2">
        <v>20</v>
      </c>
      <c r="C541" s="3">
        <v>0.11799999999999999</v>
      </c>
      <c r="D541" s="3"/>
      <c r="E541" s="19">
        <f t="shared" si="105"/>
        <v>0.11549999999999999</v>
      </c>
      <c r="F541" s="16">
        <f t="shared" si="106"/>
        <v>5</v>
      </c>
      <c r="G541" s="19">
        <f t="shared" si="107"/>
        <v>0.5774999999999999</v>
      </c>
      <c r="H541" s="16"/>
      <c r="I541" s="16">
        <f>I542-(J541-J542)*2</f>
        <v>15.9</v>
      </c>
      <c r="J541" s="16">
        <v>0</v>
      </c>
      <c r="K541" s="19">
        <f t="shared" si="108"/>
        <v>0.33250000000000002</v>
      </c>
      <c r="L541" s="16">
        <f t="shared" si="109"/>
        <v>1.9000000000000004</v>
      </c>
      <c r="M541" s="19">
        <f t="shared" si="110"/>
        <v>0.63175000000000014</v>
      </c>
      <c r="N541" s="24"/>
      <c r="O541" s="24"/>
      <c r="P541" s="24"/>
      <c r="Q541" s="22"/>
      <c r="R541" s="21"/>
    </row>
    <row r="542" spans="2:18" x14ac:dyDescent="0.25">
      <c r="B542" s="2">
        <v>25</v>
      </c>
      <c r="C542" s="3">
        <v>0.128</v>
      </c>
      <c r="D542" s="3" t="s">
        <v>21</v>
      </c>
      <c r="E542" s="19">
        <f t="shared" si="105"/>
        <v>0.123</v>
      </c>
      <c r="F542" s="16">
        <f t="shared" si="106"/>
        <v>5</v>
      </c>
      <c r="G542" s="19">
        <f t="shared" si="107"/>
        <v>0.61499999999999999</v>
      </c>
      <c r="H542" s="16"/>
      <c r="I542" s="35">
        <f>I543-9</f>
        <v>21.5</v>
      </c>
      <c r="J542" s="21">
        <f>J543</f>
        <v>-2.8</v>
      </c>
      <c r="K542" s="19">
        <f t="shared" si="108"/>
        <v>-1.4</v>
      </c>
      <c r="L542" s="16">
        <f t="shared" si="109"/>
        <v>5.6</v>
      </c>
      <c r="M542" s="19">
        <f t="shared" si="110"/>
        <v>-7.839999999999999</v>
      </c>
      <c r="N542" s="20"/>
      <c r="O542" s="20"/>
      <c r="P542" s="20"/>
      <c r="R542" s="21"/>
    </row>
    <row r="543" spans="2:18" x14ac:dyDescent="0.25">
      <c r="B543" s="2"/>
      <c r="C543" s="3"/>
      <c r="E543" s="19">
        <f t="shared" si="105"/>
        <v>6.4000000000000001E-2</v>
      </c>
      <c r="F543" s="16">
        <f t="shared" si="106"/>
        <v>-25</v>
      </c>
      <c r="G543" s="19">
        <f t="shared" si="107"/>
        <v>-1.6</v>
      </c>
      <c r="H543" s="1"/>
      <c r="I543" s="35">
        <v>30.5</v>
      </c>
      <c r="J543" s="21">
        <v>-2.8</v>
      </c>
      <c r="K543" s="19">
        <f t="shared" si="108"/>
        <v>-2.8</v>
      </c>
      <c r="L543" s="16">
        <f t="shared" si="109"/>
        <v>9</v>
      </c>
      <c r="M543" s="19">
        <f t="shared" si="110"/>
        <v>-25.2</v>
      </c>
      <c r="N543" s="20"/>
      <c r="O543" s="20"/>
      <c r="P543" s="20"/>
      <c r="R543" s="21"/>
    </row>
    <row r="544" spans="2:18" x14ac:dyDescent="0.25">
      <c r="B544" s="2"/>
      <c r="C544" s="3"/>
      <c r="D544" s="3"/>
      <c r="E544" s="19">
        <f t="shared" si="105"/>
        <v>0</v>
      </c>
      <c r="F544" s="16">
        <f t="shared" si="106"/>
        <v>0</v>
      </c>
      <c r="G544" s="19">
        <f t="shared" si="107"/>
        <v>0</v>
      </c>
      <c r="H544" s="1"/>
      <c r="I544" s="36">
        <f>I543+9</f>
        <v>39.5</v>
      </c>
      <c r="J544" s="16">
        <f>J543</f>
        <v>-2.8</v>
      </c>
      <c r="K544" s="19">
        <f t="shared" si="108"/>
        <v>-2.8</v>
      </c>
      <c r="L544" s="16">
        <f t="shared" si="109"/>
        <v>9</v>
      </c>
      <c r="M544" s="19">
        <f t="shared" si="110"/>
        <v>-25.2</v>
      </c>
      <c r="N544" s="20"/>
      <c r="O544" s="20"/>
      <c r="P544" s="20"/>
      <c r="R544" s="21"/>
    </row>
    <row r="545" spans="2:18" x14ac:dyDescent="0.25">
      <c r="B545" s="17"/>
      <c r="C545" s="46"/>
      <c r="D545" s="46"/>
      <c r="E545" s="19">
        <f t="shared" si="105"/>
        <v>0</v>
      </c>
      <c r="F545" s="16">
        <f t="shared" si="106"/>
        <v>0</v>
      </c>
      <c r="G545" s="19">
        <f t="shared" si="107"/>
        <v>0</v>
      </c>
      <c r="H545" s="1"/>
      <c r="I545" s="16">
        <f>I544+(J545-J544)*2</f>
        <v>42.7</v>
      </c>
      <c r="J545" s="16">
        <v>-1.2</v>
      </c>
      <c r="K545" s="19">
        <f t="shared" si="108"/>
        <v>-2</v>
      </c>
      <c r="L545" s="16">
        <f t="shared" si="109"/>
        <v>3.2000000000000028</v>
      </c>
      <c r="M545" s="19">
        <f t="shared" si="110"/>
        <v>-6.4000000000000057</v>
      </c>
      <c r="N545" s="20"/>
      <c r="O545" s="20"/>
      <c r="P545" s="20"/>
      <c r="R545" s="21"/>
    </row>
    <row r="546" spans="2:18" x14ac:dyDescent="0.25">
      <c r="B546" s="17"/>
      <c r="C546" s="46"/>
      <c r="D546" s="46"/>
      <c r="E546" s="19">
        <f t="shared" si="105"/>
        <v>0</v>
      </c>
      <c r="F546" s="16">
        <f t="shared" si="106"/>
        <v>0</v>
      </c>
      <c r="G546" s="19">
        <f t="shared" si="107"/>
        <v>0</v>
      </c>
      <c r="H546" s="1"/>
      <c r="I546" s="2">
        <v>44</v>
      </c>
      <c r="J546" s="28">
        <v>-0.53200000000000003</v>
      </c>
      <c r="K546" s="19">
        <f t="shared" si="108"/>
        <v>-0.86599999999999999</v>
      </c>
      <c r="L546" s="16">
        <f t="shared" si="109"/>
        <v>1.2999999999999972</v>
      </c>
      <c r="M546" s="19">
        <f t="shared" si="110"/>
        <v>-1.1257999999999975</v>
      </c>
      <c r="O546" s="24"/>
      <c r="P546" s="24"/>
    </row>
    <row r="547" spans="2:18" x14ac:dyDescent="0.25">
      <c r="B547" s="17"/>
      <c r="C547" s="46"/>
      <c r="D547" s="46"/>
      <c r="E547" s="19">
        <f t="shared" si="105"/>
        <v>0</v>
      </c>
      <c r="F547" s="16">
        <f t="shared" si="106"/>
        <v>0</v>
      </c>
      <c r="G547" s="19">
        <f t="shared" si="107"/>
        <v>0</v>
      </c>
      <c r="H547" s="1"/>
      <c r="I547" s="17">
        <v>46</v>
      </c>
      <c r="J547" s="17">
        <v>0.16500000000000001</v>
      </c>
      <c r="K547" s="19">
        <f t="shared" si="108"/>
        <v>-0.1835</v>
      </c>
      <c r="L547" s="16">
        <f t="shared" si="109"/>
        <v>2</v>
      </c>
      <c r="M547" s="19">
        <f t="shared" si="110"/>
        <v>-0.36699999999999999</v>
      </c>
      <c r="O547" s="14"/>
      <c r="P547" s="14"/>
    </row>
    <row r="548" spans="2:18" x14ac:dyDescent="0.25">
      <c r="B548" s="17"/>
      <c r="C548" s="46"/>
      <c r="D548" s="46"/>
      <c r="E548" s="19">
        <f t="shared" si="105"/>
        <v>0</v>
      </c>
      <c r="F548" s="16">
        <f t="shared" si="106"/>
        <v>0</v>
      </c>
      <c r="G548" s="19">
        <f t="shared" si="107"/>
        <v>0</v>
      </c>
      <c r="I548" s="17">
        <v>48</v>
      </c>
      <c r="J548" s="17">
        <v>1.161</v>
      </c>
      <c r="K548" s="19">
        <f t="shared" si="108"/>
        <v>0.66300000000000003</v>
      </c>
      <c r="L548" s="16">
        <f t="shared" si="109"/>
        <v>2</v>
      </c>
      <c r="M548" s="19">
        <f t="shared" si="110"/>
        <v>1.3260000000000001</v>
      </c>
      <c r="O548" s="14"/>
      <c r="P548" s="14"/>
    </row>
    <row r="549" spans="2:18" x14ac:dyDescent="0.25">
      <c r="B549" s="17"/>
      <c r="C549" s="46"/>
      <c r="D549" s="46"/>
      <c r="E549" s="19">
        <f t="shared" si="105"/>
        <v>0</v>
      </c>
      <c r="F549" s="16">
        <f t="shared" si="106"/>
        <v>0</v>
      </c>
      <c r="G549" s="19">
        <f t="shared" si="107"/>
        <v>0</v>
      </c>
      <c r="I549" s="17">
        <v>50</v>
      </c>
      <c r="J549" s="17">
        <v>2.8650000000000002</v>
      </c>
      <c r="K549" s="19">
        <f t="shared" si="108"/>
        <v>2.0129999999999999</v>
      </c>
      <c r="L549" s="16">
        <f t="shared" si="109"/>
        <v>2</v>
      </c>
      <c r="M549" s="19">
        <f t="shared" si="110"/>
        <v>4.0259999999999998</v>
      </c>
      <c r="N549" s="14"/>
      <c r="O549" s="14"/>
      <c r="P549" s="14"/>
    </row>
    <row r="550" spans="2:18" x14ac:dyDescent="0.25">
      <c r="B550" s="17"/>
      <c r="C550" s="46"/>
      <c r="D550" s="46"/>
      <c r="E550" s="19">
        <f t="shared" si="105"/>
        <v>0</v>
      </c>
      <c r="F550" s="16">
        <f t="shared" si="106"/>
        <v>0</v>
      </c>
      <c r="G550" s="19">
        <f t="shared" si="107"/>
        <v>0</v>
      </c>
      <c r="I550" s="17">
        <v>52</v>
      </c>
      <c r="J550" s="17">
        <v>3.835</v>
      </c>
      <c r="K550" s="19">
        <f t="shared" si="108"/>
        <v>3.35</v>
      </c>
      <c r="L550" s="16">
        <f t="shared" si="109"/>
        <v>2</v>
      </c>
      <c r="M550" s="19">
        <f t="shared" si="110"/>
        <v>6.7</v>
      </c>
      <c r="N550" s="14"/>
      <c r="O550" s="14"/>
      <c r="P550" s="14"/>
    </row>
    <row r="551" spans="2:18" x14ac:dyDescent="0.25">
      <c r="B551" s="17"/>
      <c r="C551" s="46"/>
      <c r="D551" s="46"/>
      <c r="E551" s="19">
        <f t="shared" si="105"/>
        <v>0</v>
      </c>
      <c r="F551" s="16">
        <f t="shared" si="106"/>
        <v>0</v>
      </c>
      <c r="G551" s="19">
        <f t="shared" si="107"/>
        <v>0</v>
      </c>
      <c r="I551" s="17">
        <v>56</v>
      </c>
      <c r="J551" s="17">
        <v>3.96</v>
      </c>
      <c r="K551" s="19">
        <f t="shared" si="108"/>
        <v>3.8975</v>
      </c>
      <c r="L551" s="16">
        <f t="shared" si="109"/>
        <v>4</v>
      </c>
      <c r="M551" s="19">
        <f t="shared" si="110"/>
        <v>15.59</v>
      </c>
      <c r="N551" s="14"/>
      <c r="O551" s="14"/>
      <c r="P551" s="14"/>
    </row>
    <row r="552" spans="2:18" x14ac:dyDescent="0.25">
      <c r="B552" s="17"/>
      <c r="C552" s="46"/>
      <c r="D552" s="46"/>
      <c r="E552" s="19">
        <f t="shared" si="105"/>
        <v>0</v>
      </c>
      <c r="F552" s="16">
        <f t="shared" si="106"/>
        <v>0</v>
      </c>
      <c r="G552" s="19">
        <f t="shared" si="107"/>
        <v>0</v>
      </c>
      <c r="H552" s="19"/>
      <c r="I552" s="17">
        <v>58</v>
      </c>
      <c r="J552" s="17">
        <v>3.8879999999999999</v>
      </c>
      <c r="K552" s="19">
        <f t="shared" si="108"/>
        <v>3.9239999999999999</v>
      </c>
      <c r="L552" s="16">
        <f t="shared" si="109"/>
        <v>2</v>
      </c>
      <c r="M552" s="19">
        <f t="shared" si="110"/>
        <v>7.8479999999999999</v>
      </c>
      <c r="N552" s="14"/>
      <c r="O552" s="14"/>
      <c r="P552" s="14"/>
    </row>
    <row r="553" spans="2:18" x14ac:dyDescent="0.25">
      <c r="B553" s="17"/>
      <c r="C553" s="46"/>
      <c r="D553" s="46"/>
      <c r="E553" s="19">
        <f t="shared" ref="E553" si="111">(C552+C553)/2</f>
        <v>0</v>
      </c>
      <c r="F553" s="16">
        <f t="shared" ref="F553" si="112">B553-B552</f>
        <v>0</v>
      </c>
      <c r="G553" s="19">
        <f t="shared" ref="G553" si="113">E553*F553</f>
        <v>0</v>
      </c>
      <c r="H553" s="19"/>
      <c r="I553" s="17">
        <v>60</v>
      </c>
      <c r="J553" s="17">
        <v>3.3679999999999999</v>
      </c>
      <c r="K553" s="19">
        <f t="shared" si="108"/>
        <v>3.6280000000000001</v>
      </c>
      <c r="L553" s="16">
        <f t="shared" si="109"/>
        <v>2</v>
      </c>
      <c r="M553" s="19">
        <f t="shared" si="110"/>
        <v>7.2560000000000002</v>
      </c>
      <c r="N553" s="24"/>
      <c r="O553" s="14"/>
      <c r="P553" s="14"/>
    </row>
    <row r="554" spans="2:18" x14ac:dyDescent="0.25">
      <c r="B554" s="17"/>
      <c r="C554" s="46"/>
      <c r="D554" s="46"/>
      <c r="E554" s="19"/>
      <c r="F554" s="16"/>
      <c r="G554" s="19"/>
      <c r="H554" s="19"/>
      <c r="I554" s="17">
        <v>63</v>
      </c>
      <c r="J554" s="17">
        <v>3.343</v>
      </c>
      <c r="K554" s="19">
        <f t="shared" si="108"/>
        <v>3.3555000000000001</v>
      </c>
      <c r="L554" s="16">
        <f t="shared" si="109"/>
        <v>3</v>
      </c>
      <c r="M554" s="19">
        <f t="shared" si="110"/>
        <v>10.066500000000001</v>
      </c>
      <c r="N554" s="20"/>
      <c r="O554" s="20"/>
      <c r="P554" s="20"/>
      <c r="R554" s="21"/>
    </row>
    <row r="555" spans="2:18" ht="15" x14ac:dyDescent="0.25">
      <c r="B555" s="17"/>
      <c r="C555" s="46"/>
      <c r="D555" s="46"/>
      <c r="E555" s="19"/>
      <c r="F555" s="16">
        <f>SUM(F531:F554)</f>
        <v>0</v>
      </c>
      <c r="G555" s="19">
        <f>SUM(G531:G554)</f>
        <v>0.53175000000000017</v>
      </c>
      <c r="H555" s="19"/>
      <c r="I555" s="19"/>
      <c r="J555" s="13"/>
      <c r="K555" s="13"/>
      <c r="L555" s="29">
        <f>SUM(L532:L554)</f>
        <v>63</v>
      </c>
      <c r="M555" s="29">
        <f>SUM(M532:M554)</f>
        <v>26.981449999999992</v>
      </c>
      <c r="N555" s="20"/>
      <c r="O555" s="20"/>
      <c r="P555" s="20"/>
      <c r="R555" s="21"/>
    </row>
    <row r="556" spans="2:18" x14ac:dyDescent="0.25">
      <c r="B556" s="17"/>
      <c r="C556" s="46"/>
      <c r="D556" s="46"/>
      <c r="E556" s="19"/>
      <c r="F556" s="16"/>
      <c r="G556" s="19"/>
      <c r="H556" s="16" t="s">
        <v>10</v>
      </c>
      <c r="I556" s="16"/>
      <c r="J556" s="16">
        <f>G555</f>
        <v>0.53175000000000017</v>
      </c>
      <c r="K556" s="19" t="s">
        <v>11</v>
      </c>
      <c r="L556" s="16">
        <f>M555</f>
        <v>26.981449999999992</v>
      </c>
      <c r="M556" s="19">
        <f>J556-L556</f>
        <v>-26.449699999999993</v>
      </c>
      <c r="N556" s="20"/>
      <c r="O556" s="20"/>
      <c r="P556" s="20"/>
      <c r="R556" s="21"/>
    </row>
    <row r="558" spans="2:18" ht="15" x14ac:dyDescent="0.25">
      <c r="B558" s="13"/>
      <c r="C558" s="30"/>
      <c r="D558" s="30"/>
      <c r="E558" s="13"/>
      <c r="F558" s="1" t="s">
        <v>7</v>
      </c>
      <c r="G558" s="1"/>
      <c r="H558" s="151">
        <v>2.02</v>
      </c>
      <c r="I558" s="151"/>
      <c r="J558" s="13"/>
      <c r="K558" s="13"/>
      <c r="L558" s="13"/>
      <c r="M558" s="13"/>
      <c r="N558" s="14"/>
      <c r="O558" s="14"/>
      <c r="P558" s="14"/>
    </row>
    <row r="559" spans="2:18" x14ac:dyDescent="0.25">
      <c r="B559" s="149" t="s">
        <v>8</v>
      </c>
      <c r="C559" s="149"/>
      <c r="D559" s="149"/>
      <c r="E559" s="149"/>
      <c r="F559" s="149"/>
      <c r="G559" s="149"/>
      <c r="H559" s="5" t="s">
        <v>5</v>
      </c>
      <c r="I559" s="149" t="s">
        <v>9</v>
      </c>
      <c r="J559" s="149"/>
      <c r="K559" s="149"/>
      <c r="L559" s="149"/>
      <c r="M559" s="149"/>
      <c r="N559" s="15"/>
      <c r="O559" s="15"/>
      <c r="P559" s="20">
        <f>I574-I572</f>
        <v>18</v>
      </c>
    </row>
    <row r="560" spans="2:18" x14ac:dyDescent="0.25">
      <c r="B560" s="2">
        <v>0</v>
      </c>
      <c r="C560" s="3">
        <v>4.4999999999999998E-2</v>
      </c>
      <c r="D560" s="3" t="s">
        <v>21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5">
      <c r="B561" s="2">
        <v>5</v>
      </c>
      <c r="C561" s="3">
        <v>0.04</v>
      </c>
      <c r="D561" s="3"/>
      <c r="E561" s="19">
        <f>(C560+C561)/2</f>
        <v>4.2499999999999996E-2</v>
      </c>
      <c r="F561" s="16">
        <f>B561-B560</f>
        <v>5</v>
      </c>
      <c r="G561" s="19">
        <f>E561*F561</f>
        <v>0.21249999999999997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5">
      <c r="B562" s="2">
        <v>10</v>
      </c>
      <c r="C562" s="3">
        <v>3.5000000000000003E-2</v>
      </c>
      <c r="D562" s="3" t="s">
        <v>17</v>
      </c>
      <c r="E562" s="19">
        <f t="shared" ref="E562:E583" si="114">(C561+C562)/2</f>
        <v>3.7500000000000006E-2</v>
      </c>
      <c r="F562" s="16">
        <f t="shared" ref="F562:F583" si="115">B562-B561</f>
        <v>5</v>
      </c>
      <c r="G562" s="19">
        <f t="shared" ref="G562:G583" si="116">E562*F562</f>
        <v>0.18750000000000003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5">
      <c r="B563" s="2">
        <v>11</v>
      </c>
      <c r="C563" s="3">
        <v>-0.21</v>
      </c>
      <c r="D563" s="3"/>
      <c r="E563" s="19">
        <f t="shared" si="114"/>
        <v>-8.7499999999999994E-2</v>
      </c>
      <c r="F563" s="16">
        <f t="shared" si="115"/>
        <v>1</v>
      </c>
      <c r="G563" s="19">
        <f t="shared" si="116"/>
        <v>-8.7499999999999994E-2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5">
      <c r="B564" s="2">
        <v>11.5</v>
      </c>
      <c r="C564" s="3">
        <v>-0.28199999999999997</v>
      </c>
      <c r="D564" s="3"/>
      <c r="E564" s="19">
        <f t="shared" si="114"/>
        <v>-0.246</v>
      </c>
      <c r="F564" s="16">
        <f t="shared" si="115"/>
        <v>0.5</v>
      </c>
      <c r="G564" s="19">
        <f t="shared" si="116"/>
        <v>-0.123</v>
      </c>
      <c r="H564" s="16"/>
      <c r="I564" s="21">
        <v>0</v>
      </c>
      <c r="J564" s="21">
        <v>2.6459999999999999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5">
      <c r="B565" s="2">
        <v>12</v>
      </c>
      <c r="C565" s="3">
        <v>-0.33</v>
      </c>
      <c r="D565" s="3" t="s">
        <v>18</v>
      </c>
      <c r="E565" s="19">
        <f t="shared" si="114"/>
        <v>-0.30599999999999999</v>
      </c>
      <c r="F565" s="16">
        <f t="shared" si="115"/>
        <v>0.5</v>
      </c>
      <c r="G565" s="19">
        <f t="shared" si="116"/>
        <v>-0.153</v>
      </c>
      <c r="H565" s="16"/>
      <c r="I565" s="21">
        <v>5</v>
      </c>
      <c r="J565" s="21">
        <v>2.6709999999999998</v>
      </c>
      <c r="K565" s="19">
        <f t="shared" ref="K565:K583" si="117">AVERAGE(J564,J565)</f>
        <v>2.6585000000000001</v>
      </c>
      <c r="L565" s="16">
        <f t="shared" ref="L565:L583" si="118">I565-I564</f>
        <v>5</v>
      </c>
      <c r="M565" s="19">
        <f t="shared" ref="M565:M583" si="119">L565*K565</f>
        <v>13.2925</v>
      </c>
      <c r="N565" s="20"/>
      <c r="O565" s="20"/>
      <c r="P565" s="20"/>
      <c r="Q565" s="22"/>
      <c r="R565" s="21"/>
    </row>
    <row r="566" spans="2:18" x14ac:dyDescent="0.25">
      <c r="B566" s="2">
        <v>12.5</v>
      </c>
      <c r="C566" s="3">
        <v>-0.28100000000000003</v>
      </c>
      <c r="E566" s="19">
        <f t="shared" si="114"/>
        <v>-0.30549999999999999</v>
      </c>
      <c r="F566" s="16">
        <f t="shared" si="115"/>
        <v>0.5</v>
      </c>
      <c r="G566" s="19">
        <f t="shared" si="116"/>
        <v>-0.15275</v>
      </c>
      <c r="I566" s="21">
        <v>7</v>
      </c>
      <c r="J566" s="21">
        <v>2.8730000000000002</v>
      </c>
      <c r="K566" s="19">
        <f t="shared" si="117"/>
        <v>2.7720000000000002</v>
      </c>
      <c r="L566" s="16">
        <f t="shared" si="118"/>
        <v>2</v>
      </c>
      <c r="M566" s="19">
        <f t="shared" si="119"/>
        <v>5.5440000000000005</v>
      </c>
      <c r="N566" s="20"/>
      <c r="O566" s="20"/>
      <c r="P566" s="20"/>
      <c r="Q566" s="22"/>
      <c r="R566" s="21"/>
    </row>
    <row r="567" spans="2:18" x14ac:dyDescent="0.25">
      <c r="B567" s="2">
        <v>13</v>
      </c>
      <c r="C567" s="3">
        <v>-0.24099999999999999</v>
      </c>
      <c r="D567" s="3"/>
      <c r="E567" s="19">
        <f t="shared" si="114"/>
        <v>-0.26100000000000001</v>
      </c>
      <c r="F567" s="16">
        <f t="shared" si="115"/>
        <v>0.5</v>
      </c>
      <c r="G567" s="19">
        <f t="shared" si="116"/>
        <v>-0.1305</v>
      </c>
      <c r="I567" s="21">
        <v>9</v>
      </c>
      <c r="J567" s="21">
        <v>3.5720000000000001</v>
      </c>
      <c r="K567" s="19">
        <f t="shared" si="117"/>
        <v>3.2225000000000001</v>
      </c>
      <c r="L567" s="16">
        <f t="shared" si="118"/>
        <v>2</v>
      </c>
      <c r="M567" s="19">
        <f t="shared" si="119"/>
        <v>6.4450000000000003</v>
      </c>
      <c r="N567" s="20"/>
      <c r="O567" s="20"/>
      <c r="P567" s="20"/>
      <c r="Q567" s="22"/>
      <c r="R567" s="21"/>
    </row>
    <row r="568" spans="2:18" x14ac:dyDescent="0.25">
      <c r="B568" s="2">
        <v>13.5</v>
      </c>
      <c r="C568" s="3">
        <v>-0.18</v>
      </c>
      <c r="D568" s="3"/>
      <c r="E568" s="19">
        <f t="shared" si="114"/>
        <v>-0.21049999999999999</v>
      </c>
      <c r="F568" s="16">
        <f t="shared" si="115"/>
        <v>0.5</v>
      </c>
      <c r="G568" s="19">
        <f t="shared" si="116"/>
        <v>-0.10525</v>
      </c>
      <c r="I568" s="21">
        <v>12</v>
      </c>
      <c r="J568" s="21">
        <v>3.581</v>
      </c>
      <c r="K568" s="19">
        <f t="shared" si="117"/>
        <v>3.5765000000000002</v>
      </c>
      <c r="L568" s="16">
        <f t="shared" si="118"/>
        <v>3</v>
      </c>
      <c r="M568" s="19">
        <f t="shared" si="119"/>
        <v>10.729500000000002</v>
      </c>
      <c r="N568" s="24"/>
      <c r="O568" s="24"/>
      <c r="P568" s="24"/>
      <c r="Q568" s="22"/>
      <c r="R568" s="21"/>
    </row>
    <row r="569" spans="2:18" x14ac:dyDescent="0.25">
      <c r="B569" s="2">
        <v>14</v>
      </c>
      <c r="C569" s="3">
        <v>0.03</v>
      </c>
      <c r="D569" s="3" t="s">
        <v>19</v>
      </c>
      <c r="E569" s="19">
        <f t="shared" si="114"/>
        <v>-7.4999999999999997E-2</v>
      </c>
      <c r="F569" s="16">
        <f t="shared" si="115"/>
        <v>0.5</v>
      </c>
      <c r="G569" s="19">
        <f t="shared" si="116"/>
        <v>-3.7499999999999999E-2</v>
      </c>
      <c r="H569" s="16"/>
      <c r="I569" s="21">
        <v>14</v>
      </c>
      <c r="J569" s="21">
        <v>2.371</v>
      </c>
      <c r="K569" s="19">
        <f t="shared" si="117"/>
        <v>2.976</v>
      </c>
      <c r="L569" s="16">
        <f t="shared" si="118"/>
        <v>2</v>
      </c>
      <c r="M569" s="19">
        <f t="shared" si="119"/>
        <v>5.952</v>
      </c>
      <c r="N569" s="20"/>
      <c r="O569" s="20"/>
      <c r="P569" s="20"/>
      <c r="Q569" s="22"/>
      <c r="R569" s="21"/>
    </row>
    <row r="570" spans="2:18" x14ac:dyDescent="0.25">
      <c r="B570" s="2">
        <v>20</v>
      </c>
      <c r="C570" s="3">
        <v>3.5000000000000003E-2</v>
      </c>
      <c r="E570" s="19">
        <f t="shared" si="114"/>
        <v>3.2500000000000001E-2</v>
      </c>
      <c r="F570" s="16">
        <f t="shared" si="115"/>
        <v>6</v>
      </c>
      <c r="G570" s="19">
        <f t="shared" si="116"/>
        <v>0.19500000000000001</v>
      </c>
      <c r="H570" s="16"/>
      <c r="I570" s="21">
        <v>16</v>
      </c>
      <c r="J570" s="21">
        <v>0.76800000000000002</v>
      </c>
      <c r="K570" s="19">
        <f t="shared" si="117"/>
        <v>1.5695000000000001</v>
      </c>
      <c r="L570" s="16">
        <f t="shared" si="118"/>
        <v>2</v>
      </c>
      <c r="M570" s="19">
        <f t="shared" si="119"/>
        <v>3.1390000000000002</v>
      </c>
      <c r="N570" s="24"/>
      <c r="O570" s="24"/>
      <c r="P570" s="24"/>
      <c r="Q570" s="22"/>
      <c r="R570" s="21"/>
    </row>
    <row r="571" spans="2:18" x14ac:dyDescent="0.25">
      <c r="B571" s="2">
        <v>25</v>
      </c>
      <c r="C571" s="3">
        <v>0.04</v>
      </c>
      <c r="D571" s="3" t="s">
        <v>21</v>
      </c>
      <c r="E571" s="19">
        <f t="shared" si="114"/>
        <v>3.7500000000000006E-2</v>
      </c>
      <c r="F571" s="16">
        <f t="shared" si="115"/>
        <v>5</v>
      </c>
      <c r="G571" s="19">
        <f t="shared" si="116"/>
        <v>0.18750000000000003</v>
      </c>
      <c r="H571" s="16"/>
      <c r="I571" s="16">
        <f>I572-(J571-J572)*2</f>
        <v>18.440000000000001</v>
      </c>
      <c r="J571" s="16">
        <v>0</v>
      </c>
      <c r="K571" s="19">
        <f t="shared" si="117"/>
        <v>0.38400000000000001</v>
      </c>
      <c r="L571" s="16">
        <f t="shared" si="118"/>
        <v>2.4400000000000013</v>
      </c>
      <c r="M571" s="19">
        <f t="shared" si="119"/>
        <v>0.93696000000000046</v>
      </c>
      <c r="N571" s="24"/>
      <c r="O571" s="24"/>
      <c r="P571" s="24"/>
      <c r="Q571" s="22"/>
      <c r="R571" s="21"/>
    </row>
    <row r="572" spans="2:18" x14ac:dyDescent="0.25">
      <c r="B572" s="2"/>
      <c r="C572" s="3"/>
      <c r="D572" s="3"/>
      <c r="E572" s="19">
        <f t="shared" si="114"/>
        <v>0.02</v>
      </c>
      <c r="F572" s="16">
        <f t="shared" si="115"/>
        <v>-25</v>
      </c>
      <c r="G572" s="19">
        <f t="shared" si="116"/>
        <v>-0.5</v>
      </c>
      <c r="H572" s="16"/>
      <c r="I572" s="35">
        <f>I573-9</f>
        <v>24</v>
      </c>
      <c r="J572" s="21">
        <f>J573</f>
        <v>-2.78</v>
      </c>
      <c r="K572" s="19">
        <f t="shared" si="117"/>
        <v>-1.39</v>
      </c>
      <c r="L572" s="16">
        <f t="shared" si="118"/>
        <v>5.5599999999999987</v>
      </c>
      <c r="M572" s="19">
        <f t="shared" si="119"/>
        <v>-7.7283999999999979</v>
      </c>
      <c r="N572" s="20"/>
      <c r="O572" s="20"/>
      <c r="P572" s="20"/>
      <c r="R572" s="21"/>
    </row>
    <row r="573" spans="2:18" x14ac:dyDescent="0.25">
      <c r="B573" s="2"/>
      <c r="C573" s="3"/>
      <c r="D573" s="3"/>
      <c r="E573" s="19">
        <f t="shared" si="114"/>
        <v>0</v>
      </c>
      <c r="F573" s="16">
        <f t="shared" si="115"/>
        <v>0</v>
      </c>
      <c r="G573" s="19">
        <f t="shared" si="116"/>
        <v>0</v>
      </c>
      <c r="H573" s="1"/>
      <c r="I573" s="35">
        <v>33</v>
      </c>
      <c r="J573" s="21">
        <v>-2.78</v>
      </c>
      <c r="K573" s="19">
        <f t="shared" si="117"/>
        <v>-2.78</v>
      </c>
      <c r="L573" s="16">
        <f t="shared" si="118"/>
        <v>9</v>
      </c>
      <c r="M573" s="19">
        <f t="shared" si="119"/>
        <v>-25.02</v>
      </c>
      <c r="N573" s="20"/>
      <c r="O573" s="20"/>
      <c r="P573" s="20"/>
      <c r="R573" s="21"/>
    </row>
    <row r="574" spans="2:18" x14ac:dyDescent="0.25">
      <c r="B574" s="2"/>
      <c r="C574" s="3"/>
      <c r="D574" s="3"/>
      <c r="E574" s="19">
        <f t="shared" si="114"/>
        <v>0</v>
      </c>
      <c r="F574" s="16">
        <f t="shared" si="115"/>
        <v>0</v>
      </c>
      <c r="G574" s="19">
        <f t="shared" si="116"/>
        <v>0</v>
      </c>
      <c r="H574" s="1"/>
      <c r="I574" s="36">
        <f>I573+9</f>
        <v>42</v>
      </c>
      <c r="J574" s="16">
        <f>J573</f>
        <v>-2.78</v>
      </c>
      <c r="K574" s="19">
        <f t="shared" si="117"/>
        <v>-2.78</v>
      </c>
      <c r="L574" s="16">
        <f t="shared" si="118"/>
        <v>9</v>
      </c>
      <c r="M574" s="19">
        <f t="shared" si="119"/>
        <v>-25.02</v>
      </c>
      <c r="N574" s="20"/>
      <c r="O574" s="20"/>
      <c r="P574" s="20"/>
      <c r="R574" s="21"/>
    </row>
    <row r="575" spans="2:18" x14ac:dyDescent="0.25">
      <c r="B575" s="17"/>
      <c r="C575" s="46"/>
      <c r="D575" s="46"/>
      <c r="E575" s="19">
        <f t="shared" si="114"/>
        <v>0</v>
      </c>
      <c r="F575" s="16">
        <f t="shared" si="115"/>
        <v>0</v>
      </c>
      <c r="G575" s="19">
        <f t="shared" si="116"/>
        <v>0</v>
      </c>
      <c r="H575" s="1"/>
      <c r="I575" s="16">
        <f>I574+(J575-J574)*2</f>
        <v>47.56</v>
      </c>
      <c r="J575" s="16">
        <v>0</v>
      </c>
      <c r="K575" s="19">
        <f t="shared" si="117"/>
        <v>-1.39</v>
      </c>
      <c r="L575" s="16">
        <f t="shared" si="118"/>
        <v>5.5600000000000023</v>
      </c>
      <c r="M575" s="19">
        <f t="shared" si="119"/>
        <v>-7.7284000000000024</v>
      </c>
      <c r="N575" s="20"/>
      <c r="O575" s="20"/>
      <c r="P575" s="20"/>
      <c r="R575" s="21"/>
    </row>
    <row r="576" spans="2:18" x14ac:dyDescent="0.25">
      <c r="B576" s="17"/>
      <c r="C576" s="46"/>
      <c r="D576" s="46"/>
      <c r="E576" s="19">
        <f t="shared" si="114"/>
        <v>0</v>
      </c>
      <c r="F576" s="16">
        <f t="shared" si="115"/>
        <v>0</v>
      </c>
      <c r="G576" s="19">
        <f t="shared" si="116"/>
        <v>0</v>
      </c>
      <c r="H576" s="1"/>
      <c r="I576" s="2">
        <v>49</v>
      </c>
      <c r="J576" s="28">
        <v>0.36399999999999999</v>
      </c>
      <c r="K576" s="19">
        <f t="shared" si="117"/>
        <v>0.182</v>
      </c>
      <c r="L576" s="16">
        <f t="shared" si="118"/>
        <v>1.4399999999999977</v>
      </c>
      <c r="M576" s="19">
        <f t="shared" si="119"/>
        <v>0.26207999999999959</v>
      </c>
      <c r="O576" s="24"/>
      <c r="P576" s="24"/>
    </row>
    <row r="577" spans="2:18" x14ac:dyDescent="0.25">
      <c r="B577" s="17"/>
      <c r="C577" s="46"/>
      <c r="D577" s="46"/>
      <c r="E577" s="19">
        <f t="shared" si="114"/>
        <v>0</v>
      </c>
      <c r="F577" s="16">
        <f t="shared" si="115"/>
        <v>0</v>
      </c>
      <c r="G577" s="19">
        <f t="shared" si="116"/>
        <v>0</v>
      </c>
      <c r="H577" s="1"/>
      <c r="I577" s="17">
        <v>51</v>
      </c>
      <c r="J577" s="17">
        <v>1.869</v>
      </c>
      <c r="K577" s="19">
        <f t="shared" si="117"/>
        <v>1.1165</v>
      </c>
      <c r="L577" s="16">
        <f t="shared" si="118"/>
        <v>2</v>
      </c>
      <c r="M577" s="19">
        <f t="shared" si="119"/>
        <v>2.2330000000000001</v>
      </c>
      <c r="O577" s="14"/>
      <c r="P577" s="14"/>
    </row>
    <row r="578" spans="2:18" x14ac:dyDescent="0.25">
      <c r="B578" s="17"/>
      <c r="C578" s="46"/>
      <c r="D578" s="46"/>
      <c r="E578" s="19">
        <f t="shared" si="114"/>
        <v>0</v>
      </c>
      <c r="F578" s="16">
        <f t="shared" si="115"/>
        <v>0</v>
      </c>
      <c r="G578" s="19">
        <f t="shared" si="116"/>
        <v>0</v>
      </c>
      <c r="I578" s="17">
        <v>54</v>
      </c>
      <c r="J578" s="17">
        <v>2.6640000000000001</v>
      </c>
      <c r="K578" s="19">
        <f t="shared" si="117"/>
        <v>2.2665000000000002</v>
      </c>
      <c r="L578" s="16">
        <f t="shared" si="118"/>
        <v>3</v>
      </c>
      <c r="M578" s="19">
        <f t="shared" si="119"/>
        <v>6.7995000000000001</v>
      </c>
      <c r="O578" s="14"/>
      <c r="P578" s="14"/>
    </row>
    <row r="579" spans="2:18" x14ac:dyDescent="0.25">
      <c r="B579" s="17"/>
      <c r="C579" s="46"/>
      <c r="D579" s="46"/>
      <c r="E579" s="19">
        <f t="shared" si="114"/>
        <v>0</v>
      </c>
      <c r="F579" s="16">
        <f t="shared" si="115"/>
        <v>0</v>
      </c>
      <c r="G579" s="19">
        <f t="shared" si="116"/>
        <v>0</v>
      </c>
      <c r="I579" s="17">
        <v>56</v>
      </c>
      <c r="J579" s="17">
        <v>4.1820000000000004</v>
      </c>
      <c r="K579" s="19">
        <f t="shared" si="117"/>
        <v>3.423</v>
      </c>
      <c r="L579" s="16">
        <f t="shared" si="118"/>
        <v>2</v>
      </c>
      <c r="M579" s="19">
        <f t="shared" si="119"/>
        <v>6.8460000000000001</v>
      </c>
      <c r="N579" s="14"/>
      <c r="O579" s="14"/>
      <c r="P579" s="14"/>
    </row>
    <row r="580" spans="2:18" x14ac:dyDescent="0.25">
      <c r="B580" s="17"/>
      <c r="C580" s="46"/>
      <c r="D580" s="46"/>
      <c r="E580" s="19">
        <f t="shared" si="114"/>
        <v>0</v>
      </c>
      <c r="F580" s="16">
        <f t="shared" si="115"/>
        <v>0</v>
      </c>
      <c r="G580" s="19">
        <f t="shared" si="116"/>
        <v>0</v>
      </c>
      <c r="I580" s="17">
        <v>61</v>
      </c>
      <c r="J580" s="17">
        <v>4.2720000000000002</v>
      </c>
      <c r="K580" s="19">
        <f t="shared" si="117"/>
        <v>4.2270000000000003</v>
      </c>
      <c r="L580" s="16">
        <f t="shared" si="118"/>
        <v>5</v>
      </c>
      <c r="M580" s="19">
        <f t="shared" si="119"/>
        <v>21.135000000000002</v>
      </c>
      <c r="N580" s="14"/>
      <c r="O580" s="14"/>
      <c r="P580" s="14"/>
    </row>
    <row r="581" spans="2:18" x14ac:dyDescent="0.25">
      <c r="B581" s="17"/>
      <c r="C581" s="46"/>
      <c r="D581" s="46"/>
      <c r="E581" s="19">
        <f t="shared" si="114"/>
        <v>0</v>
      </c>
      <c r="F581" s="16">
        <f t="shared" si="115"/>
        <v>0</v>
      </c>
      <c r="G581" s="19">
        <f t="shared" si="116"/>
        <v>0</v>
      </c>
      <c r="I581" s="17">
        <v>66</v>
      </c>
      <c r="J581" s="17">
        <v>4.1909999999999998</v>
      </c>
      <c r="K581" s="19">
        <f t="shared" si="117"/>
        <v>4.2315000000000005</v>
      </c>
      <c r="L581" s="16">
        <f t="shared" si="118"/>
        <v>5</v>
      </c>
      <c r="M581" s="19">
        <f t="shared" si="119"/>
        <v>21.157500000000002</v>
      </c>
      <c r="N581" s="14"/>
      <c r="O581" s="14"/>
      <c r="P581" s="14"/>
    </row>
    <row r="582" spans="2:18" x14ac:dyDescent="0.25">
      <c r="B582" s="17"/>
      <c r="C582" s="46"/>
      <c r="D582" s="46"/>
      <c r="E582" s="19">
        <f t="shared" si="114"/>
        <v>0</v>
      </c>
      <c r="F582" s="16">
        <f t="shared" si="115"/>
        <v>0</v>
      </c>
      <c r="G582" s="19">
        <f t="shared" si="116"/>
        <v>0</v>
      </c>
      <c r="H582" s="19"/>
      <c r="I582" s="17">
        <v>68</v>
      </c>
      <c r="J582" s="17">
        <v>3.371</v>
      </c>
      <c r="K582" s="19">
        <f t="shared" si="117"/>
        <v>3.7809999999999997</v>
      </c>
      <c r="L582" s="16">
        <f t="shared" si="118"/>
        <v>2</v>
      </c>
      <c r="M582" s="19">
        <f t="shared" si="119"/>
        <v>7.5619999999999994</v>
      </c>
      <c r="N582" s="14"/>
      <c r="O582" s="14"/>
      <c r="P582" s="14"/>
    </row>
    <row r="583" spans="2:18" x14ac:dyDescent="0.25">
      <c r="B583" s="17"/>
      <c r="C583" s="46"/>
      <c r="D583" s="46"/>
      <c r="E583" s="19">
        <f t="shared" si="114"/>
        <v>0</v>
      </c>
      <c r="F583" s="16">
        <f t="shared" si="115"/>
        <v>0</v>
      </c>
      <c r="G583" s="19">
        <f t="shared" si="116"/>
        <v>0</v>
      </c>
      <c r="H583" s="19"/>
      <c r="I583" s="17">
        <v>71</v>
      </c>
      <c r="J583" s="17">
        <v>2.3660000000000001</v>
      </c>
      <c r="K583" s="19">
        <f t="shared" si="117"/>
        <v>2.8685</v>
      </c>
      <c r="L583" s="16">
        <f t="shared" si="118"/>
        <v>3</v>
      </c>
      <c r="M583" s="19">
        <f t="shared" si="119"/>
        <v>8.6054999999999993</v>
      </c>
      <c r="N583" s="24"/>
      <c r="O583" s="14"/>
      <c r="P583" s="14"/>
    </row>
    <row r="584" spans="2:18" x14ac:dyDescent="0.25">
      <c r="B584" s="17"/>
      <c r="C584" s="46"/>
      <c r="D584" s="46"/>
      <c r="E584" s="19">
        <f t="shared" ref="E584" si="120">(C583+C584)/2</f>
        <v>0</v>
      </c>
      <c r="F584" s="16">
        <f t="shared" ref="F584" si="121">B584-B583</f>
        <v>0</v>
      </c>
      <c r="G584" s="19">
        <f t="shared" ref="G584" si="122">E584*F584</f>
        <v>0</v>
      </c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5">
      <c r="B585" s="17"/>
      <c r="C585" s="46"/>
      <c r="D585" s="46"/>
      <c r="E585" s="19"/>
      <c r="F585" s="16">
        <f>SUM(F561:F584)</f>
        <v>0</v>
      </c>
      <c r="G585" s="19">
        <f>SUM(G561:G584)</f>
        <v>-0.5069999999999999</v>
      </c>
      <c r="H585" s="19"/>
      <c r="I585" s="19"/>
      <c r="J585" s="13"/>
      <c r="K585" s="13"/>
      <c r="L585" s="29">
        <f>SUM(L562:L584)</f>
        <v>71</v>
      </c>
      <c r="M585" s="29">
        <f>SUM(M562:M584)</f>
        <v>55.142740000000011</v>
      </c>
      <c r="N585" s="20"/>
      <c r="O585" s="20"/>
      <c r="P585" s="20"/>
      <c r="R585" s="21"/>
    </row>
    <row r="586" spans="2:18" x14ac:dyDescent="0.25">
      <c r="B586" s="17"/>
      <c r="C586" s="46"/>
      <c r="D586" s="46"/>
      <c r="E586" s="19"/>
      <c r="F586" s="16"/>
      <c r="G586" s="19"/>
      <c r="H586" s="16" t="s">
        <v>10</v>
      </c>
      <c r="I586" s="16"/>
      <c r="J586" s="16">
        <f>G585</f>
        <v>-0.5069999999999999</v>
      </c>
      <c r="K586" s="19" t="s">
        <v>11</v>
      </c>
      <c r="L586" s="16">
        <f>M585</f>
        <v>55.142740000000011</v>
      </c>
      <c r="M586" s="19">
        <f>J586-L586</f>
        <v>-55.649740000000008</v>
      </c>
      <c r="N586" s="20"/>
      <c r="O586" s="20"/>
      <c r="P586" s="20"/>
      <c r="R586" s="21"/>
    </row>
    <row r="588" spans="2:18" ht="15" x14ac:dyDescent="0.25">
      <c r="B588" s="13"/>
      <c r="C588" s="30"/>
      <c r="D588" s="30"/>
      <c r="E588" s="13"/>
      <c r="F588" s="1"/>
      <c r="G588" s="1"/>
      <c r="H588" s="151"/>
      <c r="I588" s="151"/>
      <c r="J588" s="13"/>
      <c r="K588" s="13"/>
      <c r="L588" s="13"/>
      <c r="M588" s="13"/>
      <c r="N588" s="14"/>
      <c r="O588" s="14"/>
      <c r="P588" s="14"/>
    </row>
    <row r="589" spans="2:18" x14ac:dyDescent="0.25">
      <c r="B589" s="149"/>
      <c r="C589" s="149"/>
      <c r="D589" s="149"/>
      <c r="E589" s="149"/>
      <c r="F589" s="149"/>
      <c r="G589" s="149"/>
      <c r="I589" s="149"/>
      <c r="J589" s="149"/>
      <c r="K589" s="149"/>
      <c r="L589" s="149"/>
      <c r="M589" s="149"/>
      <c r="N589" s="15"/>
      <c r="O589" s="15"/>
      <c r="P589" s="20"/>
    </row>
    <row r="590" spans="2:18" x14ac:dyDescent="0.25">
      <c r="B590" s="2"/>
      <c r="C590" s="3"/>
      <c r="D590" s="3"/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5">
      <c r="B591" s="2"/>
      <c r="C591" s="3"/>
      <c r="D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5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5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5">
      <c r="B594" s="2"/>
      <c r="C594" s="3"/>
      <c r="D594" s="3"/>
      <c r="E594" s="19"/>
      <c r="F594" s="16"/>
      <c r="G594" s="19"/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5">
      <c r="B595" s="2"/>
      <c r="C595" s="3"/>
      <c r="D595" s="3"/>
      <c r="E595" s="19"/>
      <c r="F595" s="16"/>
      <c r="G595" s="19"/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5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5">
      <c r="B597" s="2"/>
      <c r="C597" s="3"/>
      <c r="D597" s="3"/>
      <c r="E597" s="19"/>
      <c r="F597" s="16"/>
      <c r="G597" s="19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5">
      <c r="B598" s="2"/>
      <c r="C598" s="3"/>
      <c r="D598" s="3"/>
      <c r="E598" s="19"/>
      <c r="F598" s="16"/>
      <c r="G598" s="19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5">
      <c r="B599" s="2"/>
      <c r="C599" s="3"/>
      <c r="D599" s="3"/>
      <c r="E599" s="19"/>
      <c r="F599" s="16"/>
      <c r="G599" s="19"/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5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4"/>
      <c r="O600" s="24"/>
      <c r="P600" s="24"/>
      <c r="Q600" s="22"/>
      <c r="R600" s="21"/>
    </row>
    <row r="601" spans="2:18" x14ac:dyDescent="0.25">
      <c r="B601" s="2"/>
      <c r="C601" s="3"/>
      <c r="D601" s="3"/>
      <c r="E601" s="19"/>
      <c r="F601" s="16"/>
      <c r="G601" s="19"/>
      <c r="H601" s="16"/>
      <c r="I601" s="16"/>
      <c r="J601" s="16"/>
      <c r="K601" s="19"/>
      <c r="L601" s="16"/>
      <c r="M601" s="19"/>
      <c r="N601" s="24"/>
      <c r="O601" s="24"/>
      <c r="P601" s="24"/>
      <c r="Q601" s="22"/>
      <c r="R601" s="21"/>
    </row>
    <row r="602" spans="2:18" x14ac:dyDescent="0.25">
      <c r="B602" s="2"/>
      <c r="C602" s="3"/>
      <c r="D602" s="3"/>
      <c r="E602" s="19"/>
      <c r="F602" s="16"/>
      <c r="G602" s="19"/>
      <c r="H602" s="16"/>
      <c r="I602" s="21"/>
      <c r="J602" s="21"/>
      <c r="K602" s="19"/>
      <c r="L602" s="16"/>
      <c r="M602" s="19"/>
      <c r="N602" s="20"/>
      <c r="O602" s="20"/>
      <c r="P602" s="20"/>
      <c r="R602" s="21"/>
    </row>
    <row r="603" spans="2:18" x14ac:dyDescent="0.25">
      <c r="B603" s="2"/>
      <c r="C603" s="3"/>
      <c r="D603" s="3"/>
      <c r="E603" s="19"/>
      <c r="F603" s="16"/>
      <c r="G603" s="19"/>
      <c r="H603" s="1"/>
      <c r="I603" s="21"/>
      <c r="J603" s="21"/>
      <c r="K603" s="19"/>
      <c r="L603" s="16"/>
      <c r="M603" s="19"/>
      <c r="N603" s="20"/>
      <c r="O603" s="20"/>
      <c r="P603" s="20"/>
      <c r="R603" s="21"/>
    </row>
    <row r="604" spans="2:18" x14ac:dyDescent="0.25">
      <c r="B604" s="2"/>
      <c r="C604" s="3"/>
      <c r="D604" s="3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20"/>
      <c r="P604" s="20"/>
      <c r="R604" s="21"/>
    </row>
    <row r="605" spans="2:18" x14ac:dyDescent="0.25">
      <c r="B605" s="17"/>
      <c r="C605" s="46"/>
      <c r="D605" s="46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20"/>
      <c r="P605" s="20"/>
      <c r="R605" s="21"/>
    </row>
    <row r="606" spans="2:18" x14ac:dyDescent="0.25">
      <c r="B606" s="17"/>
      <c r="C606" s="46"/>
      <c r="D606" s="46"/>
      <c r="E606" s="19"/>
      <c r="F606" s="16"/>
      <c r="G606" s="19"/>
      <c r="H606" s="1"/>
      <c r="I606" s="2"/>
      <c r="J606" s="28"/>
      <c r="K606" s="19"/>
      <c r="L606" s="16"/>
      <c r="M606" s="19"/>
      <c r="O606" s="24"/>
      <c r="P606" s="24"/>
    </row>
    <row r="607" spans="2:18" x14ac:dyDescent="0.25">
      <c r="B607" s="17"/>
      <c r="C607" s="46"/>
      <c r="D607" s="46"/>
      <c r="E607" s="19"/>
      <c r="F607" s="16"/>
      <c r="G607" s="19"/>
      <c r="H607" s="1"/>
      <c r="I607" s="17"/>
      <c r="J607" s="17"/>
      <c r="K607" s="19"/>
      <c r="L607" s="16"/>
      <c r="M607" s="19"/>
      <c r="O607" s="14"/>
      <c r="P607" s="14"/>
    </row>
    <row r="608" spans="2:18" x14ac:dyDescent="0.25">
      <c r="B608" s="17"/>
      <c r="C608" s="46"/>
      <c r="D608" s="46"/>
      <c r="E608" s="19"/>
      <c r="F608" s="16"/>
      <c r="G608" s="19"/>
      <c r="I608" s="17"/>
      <c r="J608" s="17"/>
      <c r="K608" s="19"/>
      <c r="L608" s="16"/>
      <c r="M608" s="19"/>
      <c r="O608" s="14"/>
      <c r="P608" s="14"/>
    </row>
    <row r="609" spans="2:18" x14ac:dyDescent="0.25">
      <c r="B609" s="17"/>
      <c r="C609" s="46"/>
      <c r="D609" s="46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5">
      <c r="B610" s="17"/>
      <c r="C610" s="46"/>
      <c r="D610" s="46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5">
      <c r="B611" s="17"/>
      <c r="C611" s="46"/>
      <c r="D611" s="46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5">
      <c r="B612" s="17"/>
      <c r="C612" s="46"/>
      <c r="D612" s="46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5">
      <c r="B613" s="17"/>
      <c r="C613" s="46"/>
      <c r="D613" s="46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5">
      <c r="B614" s="17"/>
      <c r="C614" s="46"/>
      <c r="D614" s="46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5">
      <c r="B615" s="17"/>
      <c r="C615" s="46"/>
      <c r="D615" s="46"/>
      <c r="E615" s="19"/>
      <c r="F615" s="16"/>
      <c r="G615" s="19"/>
      <c r="H615" s="19"/>
      <c r="I615" s="19"/>
      <c r="J615" s="13"/>
      <c r="K615" s="13"/>
      <c r="L615" s="29"/>
      <c r="M615" s="29"/>
      <c r="N615" s="20"/>
      <c r="O615" s="20"/>
      <c r="P615" s="20"/>
      <c r="R615" s="21"/>
    </row>
    <row r="616" spans="2:18" x14ac:dyDescent="0.25">
      <c r="B616" s="17"/>
      <c r="C616" s="46"/>
      <c r="D616" s="46"/>
      <c r="E616" s="19"/>
      <c r="F616" s="16"/>
      <c r="G616" s="19"/>
      <c r="H616" s="16"/>
      <c r="I616" s="16"/>
      <c r="J616" s="16"/>
      <c r="K616" s="19"/>
      <c r="L616" s="16"/>
      <c r="M616" s="19"/>
      <c r="N616" s="20"/>
      <c r="O616" s="20"/>
      <c r="P616" s="20"/>
      <c r="R616" s="21"/>
    </row>
    <row r="618" spans="2:18" ht="15" x14ac:dyDescent="0.25">
      <c r="B618" s="13"/>
      <c r="C618" s="30"/>
      <c r="D618" s="30"/>
      <c r="E618" s="13"/>
      <c r="F618" s="1"/>
      <c r="G618" s="1"/>
      <c r="H618" s="151"/>
      <c r="I618" s="151"/>
      <c r="J618" s="13"/>
      <c r="K618" s="13"/>
      <c r="L618" s="13"/>
      <c r="M618" s="13"/>
      <c r="N618" s="14"/>
      <c r="O618" s="14"/>
      <c r="P618" s="14"/>
    </row>
    <row r="619" spans="2:18" x14ac:dyDescent="0.25">
      <c r="B619" s="149"/>
      <c r="C619" s="149"/>
      <c r="D619" s="149"/>
      <c r="E619" s="149"/>
      <c r="F619" s="149"/>
      <c r="G619" s="149"/>
      <c r="I619" s="149"/>
      <c r="J619" s="149"/>
      <c r="K619" s="149"/>
      <c r="L619" s="149"/>
      <c r="M619" s="149"/>
      <c r="N619" s="15"/>
      <c r="O619" s="15"/>
      <c r="P619" s="20"/>
    </row>
    <row r="620" spans="2:18" x14ac:dyDescent="0.25">
      <c r="B620" s="2"/>
      <c r="C620" s="3"/>
      <c r="D620" s="3"/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5">
      <c r="B621" s="2"/>
      <c r="C621" s="3"/>
      <c r="D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5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5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5">
      <c r="B624" s="2"/>
      <c r="C624" s="3"/>
      <c r="D624" s="3"/>
      <c r="E624" s="19"/>
      <c r="F624" s="16"/>
      <c r="G624" s="19"/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5">
      <c r="B625" s="2"/>
      <c r="C625" s="3"/>
      <c r="D625" s="3"/>
      <c r="E625" s="19"/>
      <c r="F625" s="16"/>
      <c r="G625" s="19"/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5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5">
      <c r="B627" s="2"/>
      <c r="C627" s="3"/>
      <c r="D627" s="3"/>
      <c r="E627" s="19"/>
      <c r="F627" s="16"/>
      <c r="G627" s="19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5">
      <c r="B628" s="2"/>
      <c r="C628" s="3"/>
      <c r="D628" s="3"/>
      <c r="E628" s="19"/>
      <c r="F628" s="16"/>
      <c r="G628" s="19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5">
      <c r="B629" s="2"/>
      <c r="C629" s="3"/>
      <c r="D629" s="3"/>
      <c r="E629" s="19"/>
      <c r="F629" s="16"/>
      <c r="G629" s="19"/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5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4"/>
      <c r="O630" s="24"/>
      <c r="P630" s="24"/>
      <c r="Q630" s="22"/>
      <c r="R630" s="21"/>
    </row>
    <row r="631" spans="2:18" x14ac:dyDescent="0.25">
      <c r="B631" s="2"/>
      <c r="C631" s="3"/>
      <c r="D631" s="3"/>
      <c r="E631" s="19"/>
      <c r="F631" s="16"/>
      <c r="G631" s="19"/>
      <c r="H631" s="16"/>
      <c r="I631" s="16"/>
      <c r="J631" s="16"/>
      <c r="K631" s="19"/>
      <c r="L631" s="16"/>
      <c r="M631" s="19"/>
      <c r="N631" s="24"/>
      <c r="O631" s="24"/>
      <c r="P631" s="24"/>
      <c r="Q631" s="22"/>
      <c r="R631" s="21"/>
    </row>
    <row r="632" spans="2:18" x14ac:dyDescent="0.25">
      <c r="B632" s="2"/>
      <c r="C632" s="3"/>
      <c r="D632" s="3"/>
      <c r="E632" s="19"/>
      <c r="F632" s="16"/>
      <c r="G632" s="19"/>
      <c r="H632" s="16"/>
      <c r="I632" s="21"/>
      <c r="J632" s="21"/>
      <c r="K632" s="19"/>
      <c r="L632" s="16"/>
      <c r="M632" s="19"/>
      <c r="N632" s="20"/>
      <c r="O632" s="20"/>
      <c r="P632" s="20"/>
      <c r="R632" s="21"/>
    </row>
    <row r="633" spans="2:18" x14ac:dyDescent="0.25">
      <c r="B633" s="2"/>
      <c r="C633" s="3"/>
      <c r="D633" s="3"/>
      <c r="E633" s="19"/>
      <c r="F633" s="16"/>
      <c r="G633" s="19"/>
      <c r="H633" s="1"/>
      <c r="I633" s="21"/>
      <c r="J633" s="21"/>
      <c r="K633" s="19"/>
      <c r="L633" s="16"/>
      <c r="M633" s="19"/>
      <c r="N633" s="20"/>
      <c r="O633" s="20"/>
      <c r="P633" s="20"/>
      <c r="R633" s="21"/>
    </row>
    <row r="634" spans="2:18" x14ac:dyDescent="0.25">
      <c r="B634" s="2"/>
      <c r="C634" s="3"/>
      <c r="D634" s="3"/>
      <c r="E634" s="19"/>
      <c r="F634" s="16"/>
      <c r="G634" s="19"/>
      <c r="H634" s="1"/>
      <c r="I634" s="16"/>
      <c r="J634" s="16"/>
      <c r="K634" s="19"/>
      <c r="L634" s="16"/>
      <c r="M634" s="19"/>
      <c r="N634" s="20"/>
      <c r="O634" s="20"/>
      <c r="P634" s="20"/>
      <c r="R634" s="21"/>
    </row>
    <row r="635" spans="2:18" x14ac:dyDescent="0.25">
      <c r="B635" s="17"/>
      <c r="C635" s="46"/>
      <c r="D635" s="46"/>
      <c r="E635" s="19"/>
      <c r="F635" s="16"/>
      <c r="G635" s="19"/>
      <c r="H635" s="1"/>
      <c r="I635" s="16"/>
      <c r="J635" s="16"/>
      <c r="K635" s="19"/>
      <c r="L635" s="16"/>
      <c r="M635" s="19"/>
      <c r="N635" s="20"/>
      <c r="O635" s="20"/>
      <c r="P635" s="20"/>
      <c r="R635" s="21"/>
    </row>
    <row r="636" spans="2:18" x14ac:dyDescent="0.25">
      <c r="B636" s="17"/>
      <c r="C636" s="46"/>
      <c r="D636" s="46"/>
      <c r="E636" s="19"/>
      <c r="F636" s="16"/>
      <c r="G636" s="19"/>
      <c r="H636" s="1"/>
      <c r="I636" s="2"/>
      <c r="J636" s="28"/>
      <c r="K636" s="19"/>
      <c r="L636" s="16"/>
      <c r="M636" s="19"/>
      <c r="O636" s="24"/>
      <c r="P636" s="24"/>
    </row>
    <row r="637" spans="2:18" x14ac:dyDescent="0.25">
      <c r="B637" s="17"/>
      <c r="C637" s="46"/>
      <c r="D637" s="46"/>
      <c r="E637" s="19"/>
      <c r="F637" s="16"/>
      <c r="G637" s="19"/>
      <c r="H637" s="1"/>
      <c r="I637" s="17"/>
      <c r="J637" s="17"/>
      <c r="K637" s="19"/>
      <c r="L637" s="16"/>
      <c r="M637" s="19"/>
      <c r="O637" s="14"/>
      <c r="P637" s="14"/>
    </row>
    <row r="638" spans="2:18" x14ac:dyDescent="0.25">
      <c r="B638" s="17"/>
      <c r="C638" s="46"/>
      <c r="D638" s="46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5">
      <c r="B639" s="17"/>
      <c r="C639" s="46"/>
      <c r="D639" s="46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5">
      <c r="B640" s="17"/>
      <c r="C640" s="46"/>
      <c r="D640" s="46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5">
      <c r="B641" s="17"/>
      <c r="C641" s="46"/>
      <c r="D641" s="46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5">
      <c r="B642" s="17"/>
      <c r="C642" s="46"/>
      <c r="D642" s="46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5">
      <c r="B643" s="17"/>
      <c r="C643" s="46"/>
      <c r="D643" s="46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5">
      <c r="B644" s="17"/>
      <c r="C644" s="46"/>
      <c r="D644" s="46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5">
      <c r="B645" s="17"/>
      <c r="C645" s="46"/>
      <c r="D645" s="46"/>
      <c r="E645" s="19"/>
      <c r="F645" s="16"/>
      <c r="G645" s="19"/>
      <c r="H645" s="19"/>
      <c r="I645" s="19"/>
      <c r="J645" s="13"/>
      <c r="K645" s="13"/>
      <c r="L645" s="16"/>
      <c r="M645" s="16"/>
      <c r="N645" s="20"/>
      <c r="O645" s="20"/>
      <c r="P645" s="20"/>
      <c r="R645" s="21"/>
    </row>
    <row r="646" spans="2:18" x14ac:dyDescent="0.25">
      <c r="B646" s="17"/>
      <c r="C646" s="46"/>
      <c r="D646" s="46"/>
      <c r="E646" s="19"/>
      <c r="F646" s="16"/>
      <c r="G646" s="19"/>
      <c r="H646" s="16"/>
      <c r="I646" s="16"/>
      <c r="J646" s="16"/>
      <c r="K646" s="19"/>
      <c r="L646" s="16"/>
      <c r="M646" s="19"/>
      <c r="N646" s="20"/>
      <c r="O646" s="20"/>
      <c r="P646" s="20"/>
      <c r="R646" s="21"/>
    </row>
    <row r="648" spans="2:18" ht="15" x14ac:dyDescent="0.25">
      <c r="B648" s="13"/>
      <c r="C648" s="30"/>
      <c r="D648" s="30"/>
      <c r="E648" s="13"/>
      <c r="F648" s="1"/>
      <c r="G648" s="1"/>
      <c r="H648" s="151"/>
      <c r="I648" s="151"/>
      <c r="J648" s="13"/>
      <c r="K648" s="13"/>
      <c r="L648" s="13"/>
      <c r="M648" s="13"/>
      <c r="N648" s="14"/>
      <c r="O648" s="14"/>
      <c r="P648" s="14"/>
    </row>
    <row r="649" spans="2:18" x14ac:dyDescent="0.25">
      <c r="B649" s="149"/>
      <c r="C649" s="149"/>
      <c r="D649" s="149"/>
      <c r="E649" s="149"/>
      <c r="F649" s="149"/>
      <c r="G649" s="149"/>
      <c r="I649" s="149"/>
      <c r="J649" s="149"/>
      <c r="K649" s="149"/>
      <c r="L649" s="149"/>
      <c r="M649" s="149"/>
      <c r="N649" s="15"/>
      <c r="O649" s="15"/>
      <c r="P649" s="20"/>
    </row>
    <row r="650" spans="2:18" x14ac:dyDescent="0.25">
      <c r="B650" s="2"/>
      <c r="C650" s="3"/>
      <c r="D650" s="3"/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5">
      <c r="B651" s="2"/>
      <c r="C651" s="3"/>
      <c r="D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5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5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5">
      <c r="B654" s="2"/>
      <c r="C654" s="3"/>
      <c r="D654" s="3"/>
      <c r="E654" s="19"/>
      <c r="F654" s="16"/>
      <c r="G654" s="19"/>
      <c r="H654" s="16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5">
      <c r="B655" s="2"/>
      <c r="C655" s="3"/>
      <c r="D655" s="3"/>
      <c r="E655" s="19"/>
      <c r="F655" s="16"/>
      <c r="G655" s="19"/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5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5">
      <c r="B657" s="2"/>
      <c r="C657" s="3"/>
      <c r="D657" s="3"/>
      <c r="E657" s="19"/>
      <c r="F657" s="16"/>
      <c r="G657" s="19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5">
      <c r="B658" s="2"/>
      <c r="C658" s="3"/>
      <c r="D658" s="3"/>
      <c r="E658" s="19"/>
      <c r="F658" s="16"/>
      <c r="G658" s="19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5">
      <c r="B659" s="2"/>
      <c r="C659" s="3"/>
      <c r="D659" s="3"/>
      <c r="E659" s="19"/>
      <c r="F659" s="16"/>
      <c r="G659" s="19"/>
      <c r="H659" s="16"/>
      <c r="I659" s="21"/>
      <c r="J659" s="21"/>
      <c r="K659" s="19"/>
      <c r="L659" s="16"/>
      <c r="M659" s="19"/>
      <c r="N659" s="20"/>
      <c r="O659" s="20"/>
      <c r="P659" s="20"/>
      <c r="Q659" s="22"/>
      <c r="R659" s="21"/>
    </row>
    <row r="660" spans="2:18" x14ac:dyDescent="0.25">
      <c r="B660" s="2"/>
      <c r="C660" s="3"/>
      <c r="D660" s="3"/>
      <c r="E660" s="19"/>
      <c r="F660" s="16"/>
      <c r="G660" s="19"/>
      <c r="H660" s="16"/>
      <c r="I660" s="21"/>
      <c r="J660" s="21"/>
      <c r="K660" s="19"/>
      <c r="L660" s="16"/>
      <c r="M660" s="19"/>
      <c r="N660" s="24"/>
      <c r="O660" s="24"/>
      <c r="P660" s="24"/>
      <c r="Q660" s="22"/>
      <c r="R660" s="21"/>
    </row>
    <row r="661" spans="2:18" x14ac:dyDescent="0.25">
      <c r="B661" s="2"/>
      <c r="C661" s="3"/>
      <c r="D661" s="3"/>
      <c r="E661" s="19"/>
      <c r="F661" s="16"/>
      <c r="G661" s="19"/>
      <c r="H661" s="16"/>
      <c r="I661" s="16"/>
      <c r="J661" s="16"/>
      <c r="K661" s="19"/>
      <c r="L661" s="16"/>
      <c r="M661" s="19"/>
      <c r="N661" s="24"/>
      <c r="O661" s="24"/>
      <c r="P661" s="24"/>
      <c r="Q661" s="22"/>
      <c r="R661" s="21"/>
    </row>
    <row r="662" spans="2:18" x14ac:dyDescent="0.25">
      <c r="B662" s="2"/>
      <c r="C662" s="3"/>
      <c r="D662" s="3"/>
      <c r="E662" s="19"/>
      <c r="F662" s="16"/>
      <c r="G662" s="19"/>
      <c r="H662" s="16"/>
      <c r="I662" s="35"/>
      <c r="J662" s="21"/>
      <c r="K662" s="19"/>
      <c r="L662" s="16"/>
      <c r="M662" s="19"/>
      <c r="N662" s="20"/>
      <c r="O662" s="20"/>
      <c r="P662" s="20"/>
      <c r="R662" s="21"/>
    </row>
    <row r="663" spans="2:18" x14ac:dyDescent="0.25">
      <c r="B663" s="2"/>
      <c r="C663" s="3"/>
      <c r="D663" s="3"/>
      <c r="E663" s="19"/>
      <c r="F663" s="16"/>
      <c r="G663" s="19"/>
      <c r="H663" s="1"/>
      <c r="I663" s="35"/>
      <c r="J663" s="21"/>
      <c r="K663" s="19"/>
      <c r="L663" s="16"/>
      <c r="M663" s="19"/>
      <c r="N663" s="20"/>
      <c r="O663" s="20"/>
      <c r="P663" s="20"/>
      <c r="R663" s="21"/>
    </row>
    <row r="664" spans="2:18" x14ac:dyDescent="0.25">
      <c r="B664" s="2"/>
      <c r="C664" s="3"/>
      <c r="D664" s="3"/>
      <c r="E664" s="19"/>
      <c r="F664" s="16"/>
      <c r="G664" s="19"/>
      <c r="H664" s="1"/>
      <c r="I664" s="36"/>
      <c r="J664" s="16"/>
      <c r="K664" s="19"/>
      <c r="L664" s="16"/>
      <c r="M664" s="19"/>
      <c r="N664" s="20"/>
      <c r="O664" s="20"/>
      <c r="P664" s="20"/>
      <c r="R664" s="21"/>
    </row>
    <row r="665" spans="2:18" x14ac:dyDescent="0.25">
      <c r="B665" s="17"/>
      <c r="C665" s="46"/>
      <c r="D665" s="46"/>
      <c r="E665" s="19"/>
      <c r="F665" s="16"/>
      <c r="G665" s="19"/>
      <c r="H665" s="1"/>
      <c r="I665" s="16"/>
      <c r="J665" s="16"/>
      <c r="K665" s="19"/>
      <c r="L665" s="16"/>
      <c r="M665" s="19"/>
      <c r="N665" s="20"/>
      <c r="O665" s="20"/>
      <c r="P665" s="20"/>
      <c r="R665" s="21"/>
    </row>
    <row r="666" spans="2:18" x14ac:dyDescent="0.25">
      <c r="B666" s="17"/>
      <c r="C666" s="46"/>
      <c r="D666" s="46"/>
      <c r="E666" s="19"/>
      <c r="F666" s="16"/>
      <c r="G666" s="19"/>
      <c r="H666" s="1"/>
      <c r="I666" s="2"/>
      <c r="J666" s="28"/>
      <c r="K666" s="19"/>
      <c r="L666" s="16"/>
      <c r="M666" s="19"/>
      <c r="O666" s="24"/>
      <c r="P666" s="24"/>
    </row>
    <row r="667" spans="2:18" x14ac:dyDescent="0.25">
      <c r="B667" s="17"/>
      <c r="C667" s="46"/>
      <c r="D667" s="46"/>
      <c r="E667" s="19"/>
      <c r="F667" s="16"/>
      <c r="G667" s="19"/>
      <c r="H667" s="1"/>
      <c r="I667" s="17"/>
      <c r="J667" s="17"/>
      <c r="K667" s="19"/>
      <c r="L667" s="16"/>
      <c r="M667" s="19"/>
      <c r="O667" s="14"/>
      <c r="P667" s="14"/>
    </row>
    <row r="668" spans="2:18" x14ac:dyDescent="0.25">
      <c r="B668" s="17"/>
      <c r="C668" s="46"/>
      <c r="D668" s="46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5">
      <c r="B669" s="17"/>
      <c r="C669" s="46"/>
      <c r="D669" s="46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5">
      <c r="B670" s="17"/>
      <c r="C670" s="46"/>
      <c r="D670" s="46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5">
      <c r="B671" s="17"/>
      <c r="C671" s="46"/>
      <c r="D671" s="46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5">
      <c r="B672" s="17"/>
      <c r="C672" s="46"/>
      <c r="D672" s="46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5">
      <c r="B673" s="17"/>
      <c r="C673" s="46"/>
      <c r="D673" s="46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5">
      <c r="B674" s="17"/>
      <c r="C674" s="46"/>
      <c r="D674" s="46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5">
      <c r="B675" s="17"/>
      <c r="C675" s="46"/>
      <c r="D675" s="46"/>
      <c r="E675" s="19"/>
      <c r="F675" s="16"/>
      <c r="G675" s="19"/>
      <c r="H675" s="19"/>
      <c r="I675" s="19"/>
      <c r="J675" s="13"/>
      <c r="K675" s="13"/>
      <c r="L675" s="16"/>
      <c r="M675" s="16"/>
      <c r="N675" s="20"/>
      <c r="O675" s="20"/>
      <c r="P675" s="20"/>
      <c r="R675" s="21"/>
    </row>
    <row r="676" spans="1:18" x14ac:dyDescent="0.25">
      <c r="B676" s="17"/>
      <c r="C676" s="46"/>
      <c r="D676" s="46"/>
      <c r="E676" s="19"/>
      <c r="F676" s="16"/>
      <c r="G676" s="19"/>
      <c r="H676" s="16"/>
      <c r="I676" s="16"/>
      <c r="J676" s="16"/>
      <c r="K676" s="19"/>
      <c r="L676" s="16"/>
      <c r="M676" s="19"/>
      <c r="N676" s="20"/>
      <c r="O676" s="20"/>
      <c r="P676" s="20"/>
      <c r="R676" s="21"/>
    </row>
    <row r="678" spans="1:18" ht="15" x14ac:dyDescent="0.25">
      <c r="B678" s="13"/>
      <c r="C678" s="30"/>
      <c r="D678" s="30"/>
      <c r="E678" s="13"/>
      <c r="F678" s="1"/>
      <c r="G678" s="1"/>
      <c r="H678" s="151"/>
      <c r="I678" s="151"/>
      <c r="J678" s="13"/>
      <c r="K678" s="13"/>
      <c r="L678" s="13"/>
      <c r="M678" s="13"/>
      <c r="N678" s="14"/>
      <c r="O678" s="14"/>
      <c r="P678" s="14"/>
    </row>
    <row r="679" spans="1:18" x14ac:dyDescent="0.25">
      <c r="A679" s="55"/>
      <c r="B679" s="153"/>
      <c r="C679" s="153"/>
      <c r="D679" s="153"/>
      <c r="E679" s="153"/>
      <c r="F679" s="153"/>
      <c r="G679" s="153"/>
      <c r="H679" s="55"/>
      <c r="I679" s="153"/>
      <c r="J679" s="153"/>
      <c r="K679" s="153"/>
      <c r="L679" s="153"/>
      <c r="M679" s="153"/>
      <c r="N679" s="15"/>
      <c r="O679" s="15"/>
      <c r="P679" s="20"/>
    </row>
    <row r="680" spans="1:18" x14ac:dyDescent="0.25">
      <c r="A680" s="55"/>
      <c r="B680" s="56"/>
      <c r="C680" s="57"/>
      <c r="D680" s="57"/>
      <c r="E680" s="56"/>
      <c r="F680" s="56"/>
      <c r="G680" s="56"/>
      <c r="H680" s="56"/>
      <c r="I680" s="58"/>
      <c r="J680" s="59"/>
      <c r="K680" s="57"/>
      <c r="L680" s="56"/>
      <c r="M680" s="57"/>
      <c r="N680" s="49"/>
      <c r="O680" s="49"/>
      <c r="P680" s="49"/>
      <c r="Q680" s="50"/>
      <c r="R680" s="21"/>
    </row>
    <row r="681" spans="1:18" x14ac:dyDescent="0.25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9"/>
      <c r="O681" s="49"/>
      <c r="P681" s="49"/>
      <c r="Q681" s="51"/>
      <c r="R681" s="21"/>
    </row>
    <row r="682" spans="1:18" x14ac:dyDescent="0.25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9"/>
      <c r="O682" s="49"/>
      <c r="P682" s="49"/>
      <c r="Q682" s="51"/>
      <c r="R682" s="21"/>
    </row>
    <row r="683" spans="1:18" x14ac:dyDescent="0.25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9"/>
      <c r="O683" s="49"/>
      <c r="P683" s="49"/>
      <c r="Q683" s="51"/>
      <c r="R683" s="21"/>
    </row>
    <row r="684" spans="1:18" x14ac:dyDescent="0.25">
      <c r="A684" s="55"/>
      <c r="B684" s="56"/>
      <c r="C684" s="57"/>
      <c r="D684" s="57"/>
      <c r="E684" s="57"/>
      <c r="F684" s="56"/>
      <c r="G684" s="57"/>
      <c r="H684" s="56"/>
      <c r="I684" s="54"/>
      <c r="J684" s="54"/>
      <c r="K684" s="57"/>
      <c r="L684" s="56"/>
      <c r="M684" s="57"/>
      <c r="N684" s="49"/>
      <c r="O684" s="49"/>
      <c r="P684" s="49"/>
      <c r="Q684" s="51"/>
      <c r="R684" s="21"/>
    </row>
    <row r="685" spans="1:18" x14ac:dyDescent="0.25">
      <c r="A685" s="55"/>
      <c r="B685" s="56"/>
      <c r="C685" s="57"/>
      <c r="D685" s="57"/>
      <c r="E685" s="57"/>
      <c r="F685" s="56"/>
      <c r="G685" s="57"/>
      <c r="H685" s="56"/>
      <c r="I685" s="54"/>
      <c r="J685" s="54"/>
      <c r="K685" s="57"/>
      <c r="L685" s="56"/>
      <c r="M685" s="57"/>
      <c r="N685" s="49"/>
      <c r="O685" s="49"/>
      <c r="P685" s="49"/>
      <c r="Q685" s="51"/>
      <c r="R685" s="21"/>
    </row>
    <row r="686" spans="1:18" x14ac:dyDescent="0.25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49"/>
      <c r="O686" s="49"/>
      <c r="P686" s="49"/>
      <c r="Q686" s="51"/>
      <c r="R686" s="21"/>
    </row>
    <row r="687" spans="1:18" x14ac:dyDescent="0.25">
      <c r="A687" s="55"/>
      <c r="B687" s="56"/>
      <c r="C687" s="57"/>
      <c r="D687" s="57"/>
      <c r="E687" s="57"/>
      <c r="F687" s="56"/>
      <c r="G687" s="57"/>
      <c r="H687" s="55"/>
      <c r="I687" s="54"/>
      <c r="J687" s="54"/>
      <c r="K687" s="57"/>
      <c r="L687" s="56"/>
      <c r="M687" s="57"/>
      <c r="N687" s="49"/>
      <c r="O687" s="49"/>
      <c r="P687" s="49"/>
      <c r="Q687" s="51"/>
      <c r="R687" s="21"/>
    </row>
    <row r="688" spans="1:18" x14ac:dyDescent="0.25">
      <c r="A688" s="55"/>
      <c r="B688" s="56"/>
      <c r="C688" s="57"/>
      <c r="D688" s="57"/>
      <c r="E688" s="57"/>
      <c r="F688" s="56"/>
      <c r="G688" s="57"/>
      <c r="H688" s="55"/>
      <c r="I688" s="54"/>
      <c r="J688" s="54"/>
      <c r="K688" s="57"/>
      <c r="L688" s="56"/>
      <c r="M688" s="57"/>
      <c r="N688" s="52"/>
      <c r="O688" s="52"/>
      <c r="P688" s="52"/>
      <c r="Q688" s="51"/>
      <c r="R688" s="21"/>
    </row>
    <row r="689" spans="1:18" x14ac:dyDescent="0.25">
      <c r="A689" s="55"/>
      <c r="B689" s="56"/>
      <c r="C689" s="57"/>
      <c r="D689" s="57"/>
      <c r="E689" s="57"/>
      <c r="F689" s="56"/>
      <c r="G689" s="57"/>
      <c r="H689" s="56"/>
      <c r="I689" s="54"/>
      <c r="J689" s="54"/>
      <c r="K689" s="57"/>
      <c r="L689" s="56"/>
      <c r="M689" s="57"/>
      <c r="N689" s="49"/>
      <c r="O689" s="49"/>
      <c r="P689" s="49"/>
      <c r="Q689" s="51"/>
      <c r="R689" s="21"/>
    </row>
    <row r="690" spans="1:18" x14ac:dyDescent="0.25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52"/>
      <c r="O690" s="52"/>
      <c r="P690" s="52"/>
      <c r="Q690" s="51"/>
      <c r="R690" s="21"/>
    </row>
    <row r="691" spans="1:18" x14ac:dyDescent="0.25">
      <c r="A691" s="55"/>
      <c r="B691" s="56"/>
      <c r="C691" s="57"/>
      <c r="D691" s="57"/>
      <c r="E691" s="57"/>
      <c r="F691" s="56"/>
      <c r="G691" s="57"/>
      <c r="H691" s="56"/>
      <c r="I691" s="56"/>
      <c r="J691" s="56"/>
      <c r="K691" s="57"/>
      <c r="L691" s="56"/>
      <c r="M691" s="57"/>
      <c r="N691" s="52"/>
      <c r="O691" s="52"/>
      <c r="P691" s="52"/>
      <c r="Q691" s="51"/>
      <c r="R691" s="21"/>
    </row>
    <row r="692" spans="1:18" x14ac:dyDescent="0.25">
      <c r="A692" s="55"/>
      <c r="B692" s="56"/>
      <c r="C692" s="57"/>
      <c r="D692" s="57"/>
      <c r="E692" s="57"/>
      <c r="F692" s="56"/>
      <c r="G692" s="57"/>
      <c r="H692" s="56"/>
      <c r="I692" s="54"/>
      <c r="J692" s="54"/>
      <c r="K692" s="57"/>
      <c r="L692" s="56"/>
      <c r="M692" s="57"/>
      <c r="N692" s="49"/>
      <c r="O692" s="49"/>
      <c r="P692" s="49"/>
      <c r="Q692" s="50"/>
      <c r="R692" s="21"/>
    </row>
    <row r="693" spans="1:18" x14ac:dyDescent="0.25">
      <c r="A693" s="55"/>
      <c r="B693" s="56"/>
      <c r="C693" s="57"/>
      <c r="D693" s="57"/>
      <c r="E693" s="57"/>
      <c r="F693" s="56"/>
      <c r="G693" s="57"/>
      <c r="H693" s="60"/>
      <c r="I693" s="54"/>
      <c r="J693" s="54"/>
      <c r="K693" s="57"/>
      <c r="L693" s="56"/>
      <c r="M693" s="57"/>
      <c r="N693" s="49"/>
      <c r="O693" s="49"/>
      <c r="P693" s="49"/>
      <c r="Q693" s="50"/>
      <c r="R693" s="21"/>
    </row>
    <row r="694" spans="1:18" x14ac:dyDescent="0.25">
      <c r="A694" s="55"/>
      <c r="B694" s="56"/>
      <c r="C694" s="57"/>
      <c r="D694" s="57"/>
      <c r="E694" s="57"/>
      <c r="F694" s="56"/>
      <c r="G694" s="57"/>
      <c r="H694" s="60"/>
      <c r="I694" s="56"/>
      <c r="J694" s="56"/>
      <c r="K694" s="57"/>
      <c r="L694" s="56"/>
      <c r="M694" s="57"/>
      <c r="N694" s="49"/>
      <c r="O694" s="49"/>
      <c r="P694" s="49"/>
      <c r="Q694" s="50"/>
      <c r="R694" s="21"/>
    </row>
    <row r="695" spans="1:18" x14ac:dyDescent="0.25">
      <c r="A695" s="55"/>
      <c r="B695" s="58"/>
      <c r="C695" s="61"/>
      <c r="D695" s="61"/>
      <c r="E695" s="57"/>
      <c r="F695" s="56"/>
      <c r="G695" s="57"/>
      <c r="H695" s="60"/>
      <c r="I695" s="56"/>
      <c r="J695" s="56"/>
      <c r="K695" s="57"/>
      <c r="L695" s="56"/>
      <c r="M695" s="57"/>
      <c r="N695" s="49"/>
      <c r="O695" s="49"/>
      <c r="P695" s="49"/>
      <c r="Q695" s="50"/>
      <c r="R695" s="21"/>
    </row>
    <row r="696" spans="1:18" x14ac:dyDescent="0.25">
      <c r="A696" s="55"/>
      <c r="B696" s="58"/>
      <c r="C696" s="61"/>
      <c r="D696" s="61"/>
      <c r="E696" s="57"/>
      <c r="F696" s="56"/>
      <c r="G696" s="57"/>
      <c r="H696" s="60"/>
      <c r="I696" s="56"/>
      <c r="J696" s="62"/>
      <c r="K696" s="57"/>
      <c r="L696" s="56"/>
      <c r="M696" s="57"/>
      <c r="N696" s="50"/>
      <c r="O696" s="52"/>
      <c r="P696" s="52"/>
      <c r="Q696" s="50"/>
    </row>
    <row r="697" spans="1:18" x14ac:dyDescent="0.25">
      <c r="A697" s="55"/>
      <c r="B697" s="58"/>
      <c r="C697" s="61"/>
      <c r="D697" s="61"/>
      <c r="E697" s="57"/>
      <c r="F697" s="56"/>
      <c r="G697" s="57"/>
      <c r="H697" s="60"/>
      <c r="I697" s="58"/>
      <c r="J697" s="58"/>
      <c r="K697" s="57"/>
      <c r="L697" s="56"/>
      <c r="M697" s="57"/>
      <c r="N697" s="50"/>
      <c r="O697" s="53"/>
      <c r="P697" s="53"/>
      <c r="Q697" s="50"/>
    </row>
    <row r="698" spans="1:18" x14ac:dyDescent="0.25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0"/>
      <c r="O698" s="53"/>
      <c r="P698" s="53"/>
      <c r="Q698" s="50"/>
    </row>
    <row r="699" spans="1:18" x14ac:dyDescent="0.25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3"/>
      <c r="O699" s="53"/>
      <c r="P699" s="53"/>
      <c r="Q699" s="50"/>
    </row>
    <row r="700" spans="1:18" x14ac:dyDescent="0.25">
      <c r="A700" s="55"/>
      <c r="B700" s="58"/>
      <c r="C700" s="61"/>
      <c r="D700" s="61"/>
      <c r="E700" s="57"/>
      <c r="F700" s="56"/>
      <c r="G700" s="57"/>
      <c r="H700" s="55"/>
      <c r="I700" s="58"/>
      <c r="J700" s="58"/>
      <c r="K700" s="57"/>
      <c r="L700" s="56"/>
      <c r="M700" s="57"/>
      <c r="N700" s="53"/>
      <c r="O700" s="53"/>
      <c r="P700" s="53"/>
      <c r="Q700" s="50"/>
    </row>
    <row r="701" spans="1:18" x14ac:dyDescent="0.25">
      <c r="A701" s="55"/>
      <c r="B701" s="58"/>
      <c r="C701" s="61"/>
      <c r="D701" s="61"/>
      <c r="E701" s="57"/>
      <c r="F701" s="56"/>
      <c r="G701" s="57"/>
      <c r="H701" s="55"/>
      <c r="I701" s="58"/>
      <c r="J701" s="58"/>
      <c r="K701" s="57"/>
      <c r="L701" s="56"/>
      <c r="M701" s="57"/>
      <c r="N701" s="53"/>
      <c r="O701" s="53"/>
      <c r="P701" s="53"/>
      <c r="Q701" s="50"/>
    </row>
    <row r="702" spans="1:18" x14ac:dyDescent="0.25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53"/>
      <c r="O702" s="53"/>
      <c r="P702" s="53"/>
      <c r="Q702" s="50"/>
    </row>
    <row r="703" spans="1:18" x14ac:dyDescent="0.25">
      <c r="A703" s="55"/>
      <c r="B703" s="58"/>
      <c r="C703" s="61"/>
      <c r="D703" s="61"/>
      <c r="E703" s="57"/>
      <c r="F703" s="56"/>
      <c r="G703" s="57"/>
      <c r="H703" s="57"/>
      <c r="I703" s="58"/>
      <c r="J703" s="58"/>
      <c r="K703" s="57"/>
      <c r="L703" s="56"/>
      <c r="M703" s="57"/>
      <c r="N703" s="52"/>
      <c r="O703" s="53"/>
      <c r="P703" s="53"/>
      <c r="Q703" s="50"/>
    </row>
    <row r="704" spans="1:18" x14ac:dyDescent="0.25">
      <c r="A704" s="55"/>
      <c r="B704" s="58"/>
      <c r="C704" s="61"/>
      <c r="D704" s="61"/>
      <c r="E704" s="57"/>
      <c r="F704" s="56"/>
      <c r="G704" s="57"/>
      <c r="H704" s="57"/>
      <c r="I704" s="58"/>
      <c r="J704" s="58"/>
      <c r="K704" s="57"/>
      <c r="L704" s="56"/>
      <c r="M704" s="57"/>
      <c r="N704" s="49"/>
      <c r="O704" s="49"/>
      <c r="P704" s="49"/>
      <c r="Q704" s="50"/>
      <c r="R704" s="21"/>
    </row>
    <row r="705" spans="1:18" ht="15" x14ac:dyDescent="0.25">
      <c r="A705" s="55"/>
      <c r="B705" s="58"/>
      <c r="C705" s="61"/>
      <c r="D705" s="61"/>
      <c r="E705" s="57"/>
      <c r="F705" s="56"/>
      <c r="G705" s="57"/>
      <c r="H705" s="57"/>
      <c r="I705" s="57"/>
      <c r="J705" s="63"/>
      <c r="K705" s="63"/>
      <c r="L705" s="56"/>
      <c r="M705" s="56"/>
      <c r="N705" s="49"/>
      <c r="O705" s="49"/>
      <c r="P705" s="49"/>
      <c r="Q705" s="50"/>
      <c r="R705" s="21"/>
    </row>
    <row r="706" spans="1:18" x14ac:dyDescent="0.25">
      <c r="A706" s="55"/>
      <c r="B706" s="58"/>
      <c r="C706" s="61"/>
      <c r="D706" s="61"/>
      <c r="E706" s="57"/>
      <c r="F706" s="56"/>
      <c r="G706" s="57"/>
      <c r="H706" s="56"/>
      <c r="I706" s="56"/>
      <c r="J706" s="56"/>
      <c r="K706" s="57"/>
      <c r="L706" s="56"/>
      <c r="M706" s="57"/>
      <c r="N706" s="49"/>
      <c r="O706" s="49"/>
      <c r="P706" s="49"/>
      <c r="Q706" s="50"/>
      <c r="R706" s="21"/>
    </row>
    <row r="707" spans="1:18" x14ac:dyDescent="0.25">
      <c r="A707" s="55"/>
      <c r="B707" s="64"/>
      <c r="C707" s="65"/>
      <c r="D707" s="65"/>
      <c r="E707" s="55"/>
      <c r="F707" s="55"/>
      <c r="G707" s="55"/>
      <c r="H707" s="55"/>
      <c r="I707" s="55"/>
      <c r="J707" s="66"/>
      <c r="K707" s="55"/>
      <c r="L707" s="55"/>
      <c r="M707" s="55"/>
      <c r="N707" s="50"/>
      <c r="O707" s="50"/>
      <c r="P707" s="50"/>
      <c r="Q707" s="50"/>
    </row>
    <row r="708" spans="1:18" ht="15" x14ac:dyDescent="0.25">
      <c r="A708" s="55"/>
      <c r="B708" s="63"/>
      <c r="C708" s="67"/>
      <c r="D708" s="67"/>
      <c r="E708" s="63"/>
      <c r="F708" s="60"/>
      <c r="G708" s="60"/>
      <c r="H708" s="152"/>
      <c r="I708" s="152"/>
      <c r="J708" s="63"/>
      <c r="K708" s="63"/>
      <c r="L708" s="63"/>
      <c r="M708" s="63"/>
      <c r="N708" s="68"/>
      <c r="O708" s="68"/>
      <c r="P708" s="68"/>
      <c r="Q708" s="50"/>
    </row>
    <row r="709" spans="1:18" x14ac:dyDescent="0.25">
      <c r="A709" s="55"/>
      <c r="B709" s="153"/>
      <c r="C709" s="153"/>
      <c r="D709" s="153"/>
      <c r="E709" s="153"/>
      <c r="F709" s="153"/>
      <c r="G709" s="153"/>
      <c r="H709" s="55"/>
      <c r="I709" s="153"/>
      <c r="J709" s="153"/>
      <c r="K709" s="153"/>
      <c r="L709" s="153"/>
      <c r="M709" s="153"/>
      <c r="N709" s="69"/>
      <c r="O709" s="69"/>
      <c r="P709" s="70"/>
      <c r="Q709" s="50"/>
    </row>
    <row r="710" spans="1:18" x14ac:dyDescent="0.25">
      <c r="A710" s="55"/>
      <c r="B710" s="56"/>
      <c r="C710" s="57"/>
      <c r="D710" s="57"/>
      <c r="E710" s="56"/>
      <c r="F710" s="56"/>
      <c r="G710" s="56"/>
      <c r="H710" s="56"/>
      <c r="I710" s="58"/>
      <c r="J710" s="59"/>
      <c r="K710" s="57"/>
      <c r="L710" s="56"/>
      <c r="M710" s="57"/>
      <c r="N710" s="70"/>
      <c r="O710" s="70"/>
      <c r="P710" s="70"/>
      <c r="Q710" s="50"/>
      <c r="R710" s="21"/>
    </row>
    <row r="711" spans="1:18" x14ac:dyDescent="0.25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51"/>
      <c r="R711" s="21"/>
    </row>
    <row r="712" spans="1:18" x14ac:dyDescent="0.25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51"/>
      <c r="R712" s="21"/>
    </row>
    <row r="713" spans="1:18" x14ac:dyDescent="0.25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51"/>
      <c r="R713" s="21"/>
    </row>
    <row r="714" spans="1:18" x14ac:dyDescent="0.25">
      <c r="A714" s="55"/>
      <c r="B714" s="56"/>
      <c r="C714" s="57"/>
      <c r="D714" s="57"/>
      <c r="E714" s="57"/>
      <c r="F714" s="56"/>
      <c r="G714" s="57"/>
      <c r="H714" s="56"/>
      <c r="I714" s="54"/>
      <c r="J714" s="54"/>
      <c r="K714" s="57"/>
      <c r="L714" s="56"/>
      <c r="M714" s="57"/>
      <c r="N714" s="70"/>
      <c r="O714" s="70"/>
      <c r="P714" s="70"/>
      <c r="Q714" s="51"/>
      <c r="R714" s="21"/>
    </row>
    <row r="715" spans="1:18" x14ac:dyDescent="0.25">
      <c r="A715" s="55"/>
      <c r="B715" s="56"/>
      <c r="C715" s="57"/>
      <c r="D715" s="57"/>
      <c r="E715" s="57"/>
      <c r="F715" s="56"/>
      <c r="G715" s="57"/>
      <c r="H715" s="56"/>
      <c r="I715" s="54"/>
      <c r="J715" s="54"/>
      <c r="K715" s="57"/>
      <c r="L715" s="56"/>
      <c r="M715" s="57"/>
      <c r="N715" s="70"/>
      <c r="O715" s="70"/>
      <c r="P715" s="70"/>
      <c r="Q715" s="51"/>
      <c r="R715" s="21"/>
    </row>
    <row r="716" spans="1:18" x14ac:dyDescent="0.25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0"/>
      <c r="O716" s="70"/>
      <c r="P716" s="70"/>
      <c r="Q716" s="51"/>
      <c r="R716" s="21"/>
    </row>
    <row r="717" spans="1:18" x14ac:dyDescent="0.25">
      <c r="A717" s="55"/>
      <c r="B717" s="56"/>
      <c r="C717" s="57"/>
      <c r="D717" s="57"/>
      <c r="E717" s="57"/>
      <c r="F717" s="56"/>
      <c r="G717" s="57"/>
      <c r="H717" s="55"/>
      <c r="I717" s="54"/>
      <c r="J717" s="54"/>
      <c r="K717" s="57"/>
      <c r="L717" s="56"/>
      <c r="M717" s="57"/>
      <c r="N717" s="70"/>
      <c r="O717" s="70"/>
      <c r="P717" s="70"/>
      <c r="Q717" s="51"/>
      <c r="R717" s="21"/>
    </row>
    <row r="718" spans="1:18" x14ac:dyDescent="0.25">
      <c r="A718" s="55"/>
      <c r="B718" s="56"/>
      <c r="C718" s="57"/>
      <c r="D718" s="57"/>
      <c r="E718" s="57"/>
      <c r="F718" s="56"/>
      <c r="G718" s="57"/>
      <c r="H718" s="55"/>
      <c r="I718" s="54"/>
      <c r="J718" s="54"/>
      <c r="K718" s="57"/>
      <c r="L718" s="56"/>
      <c r="M718" s="57"/>
      <c r="N718" s="71"/>
      <c r="O718" s="71"/>
      <c r="P718" s="71"/>
      <c r="Q718" s="51"/>
      <c r="R718" s="21"/>
    </row>
    <row r="719" spans="1:18" x14ac:dyDescent="0.25">
      <c r="A719" s="55"/>
      <c r="B719" s="56"/>
      <c r="C719" s="57"/>
      <c r="D719" s="57"/>
      <c r="E719" s="57"/>
      <c r="F719" s="56"/>
      <c r="G719" s="57"/>
      <c r="H719" s="56"/>
      <c r="I719" s="54"/>
      <c r="J719" s="54"/>
      <c r="K719" s="57"/>
      <c r="L719" s="56"/>
      <c r="M719" s="57"/>
      <c r="N719" s="70"/>
      <c r="O719" s="70"/>
      <c r="P719" s="70"/>
      <c r="Q719" s="51"/>
      <c r="R719" s="21"/>
    </row>
    <row r="720" spans="1:18" x14ac:dyDescent="0.25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1"/>
      <c r="O720" s="71"/>
      <c r="P720" s="71"/>
      <c r="Q720" s="51"/>
      <c r="R720" s="21"/>
    </row>
    <row r="721" spans="1:18" x14ac:dyDescent="0.25">
      <c r="A721" s="55"/>
      <c r="B721" s="56"/>
      <c r="C721" s="57"/>
      <c r="D721" s="57"/>
      <c r="E721" s="57"/>
      <c r="F721" s="56"/>
      <c r="G721" s="57"/>
      <c r="H721" s="56"/>
      <c r="I721" s="56"/>
      <c r="J721" s="56"/>
      <c r="K721" s="57"/>
      <c r="L721" s="56"/>
      <c r="M721" s="57"/>
      <c r="N721" s="71"/>
      <c r="O721" s="71"/>
      <c r="P721" s="71"/>
      <c r="Q721" s="51"/>
      <c r="R721" s="21"/>
    </row>
    <row r="722" spans="1:18" x14ac:dyDescent="0.25">
      <c r="A722" s="55"/>
      <c r="B722" s="56"/>
      <c r="C722" s="57"/>
      <c r="D722" s="57"/>
      <c r="E722" s="57"/>
      <c r="F722" s="56"/>
      <c r="G722" s="57"/>
      <c r="H722" s="56"/>
      <c r="I722" s="54"/>
      <c r="J722" s="54"/>
      <c r="K722" s="57"/>
      <c r="L722" s="56"/>
      <c r="M722" s="57"/>
      <c r="N722" s="70"/>
      <c r="O722" s="70"/>
      <c r="P722" s="70"/>
      <c r="Q722" s="50"/>
      <c r="R722" s="21"/>
    </row>
    <row r="723" spans="1:18" x14ac:dyDescent="0.25">
      <c r="A723" s="55"/>
      <c r="B723" s="56"/>
      <c r="C723" s="57"/>
      <c r="D723" s="57"/>
      <c r="E723" s="57"/>
      <c r="F723" s="56"/>
      <c r="G723" s="57"/>
      <c r="H723" s="60"/>
      <c r="I723" s="54"/>
      <c r="J723" s="54"/>
      <c r="K723" s="57"/>
      <c r="L723" s="56"/>
      <c r="M723" s="57"/>
      <c r="N723" s="70"/>
      <c r="O723" s="70"/>
      <c r="P723" s="70"/>
      <c r="Q723" s="50"/>
      <c r="R723" s="21"/>
    </row>
    <row r="724" spans="1:18" x14ac:dyDescent="0.25">
      <c r="A724" s="55"/>
      <c r="B724" s="56"/>
      <c r="C724" s="57"/>
      <c r="D724" s="57"/>
      <c r="E724" s="57"/>
      <c r="F724" s="56"/>
      <c r="G724" s="57"/>
      <c r="H724" s="60"/>
      <c r="I724" s="56"/>
      <c r="J724" s="56"/>
      <c r="K724" s="57"/>
      <c r="L724" s="56"/>
      <c r="M724" s="57"/>
      <c r="N724" s="70"/>
      <c r="O724" s="70"/>
      <c r="P724" s="70"/>
      <c r="Q724" s="50"/>
      <c r="R724" s="21"/>
    </row>
    <row r="725" spans="1:18" x14ac:dyDescent="0.25">
      <c r="A725" s="55"/>
      <c r="B725" s="58"/>
      <c r="C725" s="61"/>
      <c r="D725" s="61"/>
      <c r="E725" s="57"/>
      <c r="F725" s="56"/>
      <c r="G725" s="57"/>
      <c r="H725" s="60"/>
      <c r="I725" s="56"/>
      <c r="J725" s="56"/>
      <c r="K725" s="57"/>
      <c r="L725" s="56"/>
      <c r="M725" s="57"/>
      <c r="N725" s="70"/>
      <c r="O725" s="70"/>
      <c r="P725" s="70"/>
      <c r="Q725" s="50"/>
      <c r="R725" s="21"/>
    </row>
    <row r="726" spans="1:18" x14ac:dyDescent="0.25">
      <c r="A726" s="55"/>
      <c r="B726" s="58"/>
      <c r="C726" s="61"/>
      <c r="D726" s="61"/>
      <c r="E726" s="57"/>
      <c r="F726" s="56"/>
      <c r="G726" s="57"/>
      <c r="H726" s="60"/>
      <c r="I726" s="56"/>
      <c r="J726" s="62"/>
      <c r="K726" s="57"/>
      <c r="L726" s="56"/>
      <c r="M726" s="57"/>
      <c r="N726" s="55"/>
      <c r="O726" s="71"/>
      <c r="P726" s="71"/>
      <c r="Q726" s="50"/>
    </row>
    <row r="727" spans="1:18" x14ac:dyDescent="0.25">
      <c r="A727" s="55"/>
      <c r="B727" s="58"/>
      <c r="C727" s="61"/>
      <c r="D727" s="61"/>
      <c r="E727" s="57"/>
      <c r="F727" s="56"/>
      <c r="G727" s="57"/>
      <c r="H727" s="60"/>
      <c r="I727" s="58"/>
      <c r="J727" s="58"/>
      <c r="K727" s="57"/>
      <c r="L727" s="56"/>
      <c r="M727" s="57"/>
      <c r="N727" s="55"/>
      <c r="O727" s="68"/>
      <c r="P727" s="68"/>
      <c r="Q727" s="50"/>
    </row>
    <row r="728" spans="1:18" x14ac:dyDescent="0.25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55"/>
      <c r="O728" s="68"/>
      <c r="P728" s="68"/>
      <c r="Q728" s="50"/>
    </row>
    <row r="729" spans="1:18" x14ac:dyDescent="0.25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50"/>
    </row>
    <row r="730" spans="1:18" x14ac:dyDescent="0.25">
      <c r="A730" s="55"/>
      <c r="B730" s="58"/>
      <c r="C730" s="61"/>
      <c r="D730" s="61"/>
      <c r="E730" s="57"/>
      <c r="F730" s="56"/>
      <c r="G730" s="57"/>
      <c r="H730" s="55"/>
      <c r="I730" s="58"/>
      <c r="J730" s="58"/>
      <c r="K730" s="57"/>
      <c r="L730" s="56"/>
      <c r="M730" s="57"/>
      <c r="N730" s="68"/>
      <c r="O730" s="68"/>
      <c r="P730" s="68"/>
      <c r="Q730" s="50"/>
    </row>
    <row r="731" spans="1:18" x14ac:dyDescent="0.25">
      <c r="A731" s="55"/>
      <c r="B731" s="58"/>
      <c r="C731" s="61"/>
      <c r="D731" s="61"/>
      <c r="E731" s="57"/>
      <c r="F731" s="56"/>
      <c r="G731" s="57"/>
      <c r="H731" s="55"/>
      <c r="I731" s="58"/>
      <c r="J731" s="58"/>
      <c r="K731" s="57"/>
      <c r="L731" s="56"/>
      <c r="M731" s="57"/>
      <c r="N731" s="68"/>
      <c r="O731" s="68"/>
      <c r="P731" s="68"/>
      <c r="Q731" s="50"/>
    </row>
    <row r="732" spans="1:18" x14ac:dyDescent="0.25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68"/>
      <c r="O732" s="68"/>
      <c r="P732" s="68"/>
      <c r="Q732" s="50"/>
    </row>
    <row r="733" spans="1:18" x14ac:dyDescent="0.25">
      <c r="A733" s="55"/>
      <c r="B733" s="58"/>
      <c r="C733" s="61"/>
      <c r="D733" s="61"/>
      <c r="E733" s="57"/>
      <c r="F733" s="56"/>
      <c r="G733" s="57"/>
      <c r="H733" s="57"/>
      <c r="I733" s="58"/>
      <c r="J733" s="58"/>
      <c r="K733" s="57"/>
      <c r="L733" s="56"/>
      <c r="M733" s="57"/>
      <c r="N733" s="71"/>
      <c r="O733" s="68"/>
      <c r="P733" s="68"/>
      <c r="Q733" s="50"/>
    </row>
    <row r="734" spans="1:18" x14ac:dyDescent="0.25">
      <c r="A734" s="55"/>
      <c r="B734" s="58"/>
      <c r="C734" s="61"/>
      <c r="D734" s="61"/>
      <c r="E734" s="57"/>
      <c r="F734" s="56"/>
      <c r="G734" s="57"/>
      <c r="H734" s="57"/>
      <c r="I734" s="58"/>
      <c r="J734" s="58"/>
      <c r="K734" s="57"/>
      <c r="L734" s="56"/>
      <c r="M734" s="57"/>
      <c r="N734" s="70"/>
      <c r="O734" s="70"/>
      <c r="P734" s="70"/>
      <c r="Q734" s="50"/>
      <c r="R734" s="21"/>
    </row>
    <row r="735" spans="1:18" ht="15" x14ac:dyDescent="0.25">
      <c r="A735" s="55"/>
      <c r="B735" s="58"/>
      <c r="C735" s="61"/>
      <c r="D735" s="61"/>
      <c r="E735" s="57"/>
      <c r="F735" s="56"/>
      <c r="G735" s="57"/>
      <c r="H735" s="57"/>
      <c r="I735" s="57"/>
      <c r="J735" s="63"/>
      <c r="K735" s="63"/>
      <c r="L735" s="56"/>
      <c r="M735" s="56"/>
      <c r="N735" s="70"/>
      <c r="O735" s="70"/>
      <c r="P735" s="70"/>
      <c r="Q735" s="50"/>
      <c r="R735" s="21"/>
    </row>
    <row r="736" spans="1:18" x14ac:dyDescent="0.25">
      <c r="A736" s="55"/>
      <c r="B736" s="58"/>
      <c r="C736" s="61"/>
      <c r="D736" s="61"/>
      <c r="E736" s="57"/>
      <c r="F736" s="56"/>
      <c r="G736" s="57"/>
      <c r="H736" s="56"/>
      <c r="I736" s="56"/>
      <c r="J736" s="56"/>
      <c r="K736" s="57"/>
      <c r="L736" s="56"/>
      <c r="M736" s="57"/>
      <c r="N736" s="70"/>
      <c r="O736" s="70"/>
      <c r="P736" s="70"/>
      <c r="Q736" s="50"/>
      <c r="R736" s="21"/>
    </row>
    <row r="737" spans="1:17" x14ac:dyDescent="0.25">
      <c r="A737" s="55"/>
      <c r="B737" s="64"/>
      <c r="C737" s="65"/>
      <c r="D737" s="65"/>
      <c r="E737" s="55"/>
      <c r="F737" s="55"/>
      <c r="G737" s="55"/>
      <c r="H737" s="55"/>
      <c r="I737" s="55"/>
      <c r="J737" s="66"/>
      <c r="K737" s="55"/>
      <c r="L737" s="55"/>
      <c r="M737" s="55"/>
      <c r="N737" s="55"/>
      <c r="O737" s="55"/>
      <c r="P737" s="55"/>
      <c r="Q737" s="50"/>
    </row>
    <row r="738" spans="1:17" x14ac:dyDescent="0.25">
      <c r="A738" s="55"/>
      <c r="B738" s="64"/>
      <c r="C738" s="65"/>
      <c r="D738" s="65"/>
      <c r="E738" s="55"/>
      <c r="F738" s="55"/>
      <c r="G738" s="55"/>
      <c r="H738" s="55"/>
      <c r="I738" s="55"/>
      <c r="J738" s="66"/>
      <c r="K738" s="55"/>
      <c r="L738" s="55"/>
      <c r="M738" s="55"/>
      <c r="N738" s="55"/>
      <c r="O738" s="55"/>
      <c r="P738" s="55"/>
    </row>
    <row r="739" spans="1:17" x14ac:dyDescent="0.25">
      <c r="A739" s="55"/>
      <c r="B739" s="64"/>
      <c r="C739" s="65"/>
      <c r="D739" s="65"/>
      <c r="E739" s="55"/>
      <c r="F739" s="55"/>
      <c r="G739" s="55"/>
      <c r="H739" s="55"/>
      <c r="I739" s="55"/>
      <c r="J739" s="66"/>
      <c r="K739" s="55"/>
      <c r="L739" s="55"/>
      <c r="M739" s="55"/>
      <c r="N739" s="55"/>
      <c r="O739" s="55"/>
      <c r="P739" s="55"/>
    </row>
    <row r="740" spans="1:17" x14ac:dyDescent="0.25">
      <c r="A740" s="55"/>
      <c r="B740" s="64"/>
      <c r="C740" s="65"/>
      <c r="D740" s="65"/>
      <c r="E740" s="55"/>
      <c r="F740" s="55"/>
      <c r="G740" s="55"/>
      <c r="H740" s="55"/>
      <c r="I740" s="55"/>
      <c r="J740" s="66"/>
      <c r="K740" s="55"/>
      <c r="L740" s="55"/>
      <c r="M740" s="55"/>
      <c r="N740" s="55"/>
      <c r="O740" s="55"/>
      <c r="P740" s="55"/>
    </row>
    <row r="741" spans="1:17" x14ac:dyDescent="0.25">
      <c r="A741" s="55"/>
      <c r="B741" s="64"/>
      <c r="C741" s="65"/>
      <c r="D741" s="65"/>
      <c r="E741" s="55"/>
      <c r="F741" s="55"/>
      <c r="G741" s="55"/>
      <c r="H741" s="55"/>
      <c r="I741" s="55"/>
      <c r="J741" s="66"/>
      <c r="K741" s="55"/>
      <c r="L741" s="55"/>
      <c r="M741" s="55"/>
      <c r="N741" s="55"/>
      <c r="O741" s="55"/>
      <c r="P741" s="55"/>
    </row>
    <row r="742" spans="1:17" x14ac:dyDescent="0.25">
      <c r="A742" s="55"/>
      <c r="B742" s="64"/>
      <c r="C742" s="65"/>
      <c r="D742" s="65"/>
      <c r="E742" s="55"/>
      <c r="F742" s="55"/>
      <c r="G742" s="55"/>
      <c r="H742" s="55"/>
      <c r="I742" s="55"/>
      <c r="J742" s="66"/>
      <c r="K742" s="55"/>
      <c r="L742" s="55"/>
      <c r="M742" s="55"/>
      <c r="N742" s="55"/>
      <c r="O742" s="55"/>
      <c r="P742" s="55"/>
    </row>
    <row r="743" spans="1:17" x14ac:dyDescent="0.25">
      <c r="A743" s="55"/>
      <c r="B743" s="64"/>
      <c r="C743" s="65"/>
      <c r="D743" s="65"/>
      <c r="E743" s="55"/>
      <c r="F743" s="55"/>
      <c r="G743" s="55"/>
      <c r="H743" s="55"/>
      <c r="I743" s="55"/>
      <c r="J743" s="66"/>
      <c r="K743" s="55"/>
      <c r="L743" s="55"/>
      <c r="M743" s="55"/>
      <c r="N743" s="55"/>
      <c r="O743" s="55"/>
      <c r="P743" s="55"/>
    </row>
    <row r="744" spans="1:17" x14ac:dyDescent="0.25">
      <c r="A744" s="55"/>
      <c r="B744" s="64"/>
      <c r="C744" s="65"/>
      <c r="D744" s="65"/>
      <c r="E744" s="55"/>
      <c r="F744" s="55"/>
      <c r="G744" s="55"/>
      <c r="H744" s="55"/>
      <c r="I744" s="55"/>
      <c r="J744" s="66"/>
      <c r="K744" s="55"/>
      <c r="L744" s="55"/>
      <c r="M744" s="55"/>
      <c r="N744" s="55"/>
      <c r="O744" s="55"/>
      <c r="P744" s="55"/>
    </row>
    <row r="745" spans="1:17" x14ac:dyDescent="0.25">
      <c r="A745" s="55"/>
      <c r="B745" s="64"/>
      <c r="C745" s="65"/>
      <c r="D745" s="65"/>
      <c r="E745" s="55"/>
      <c r="F745" s="55"/>
      <c r="G745" s="55"/>
      <c r="H745" s="55"/>
      <c r="I745" s="55"/>
      <c r="J745" s="66"/>
      <c r="K745" s="55"/>
      <c r="L745" s="55"/>
      <c r="M745" s="55"/>
      <c r="N745" s="55"/>
      <c r="O745" s="55"/>
      <c r="P745" s="55"/>
    </row>
  </sheetData>
  <mergeCells count="97">
    <mergeCell ref="O21:Q21"/>
    <mergeCell ref="O24:Q24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383:I383"/>
    <mergeCell ref="H385:I385"/>
    <mergeCell ref="H117:I117"/>
    <mergeCell ref="D119:E119"/>
    <mergeCell ref="H170:I170"/>
    <mergeCell ref="D171:E171"/>
    <mergeCell ref="H357:I357"/>
    <mergeCell ref="H358:I358"/>
    <mergeCell ref="B120:G120"/>
    <mergeCell ref="I120:M120"/>
    <mergeCell ref="D145:E145"/>
    <mergeCell ref="B146:G146"/>
    <mergeCell ref="I146:M146"/>
    <mergeCell ref="B172:G172"/>
    <mergeCell ref="B252:G252"/>
    <mergeCell ref="I252:M252"/>
    <mergeCell ref="H90:I90"/>
    <mergeCell ref="D92:E92"/>
    <mergeCell ref="H303:I303"/>
    <mergeCell ref="B93:G93"/>
    <mergeCell ref="I93:M93"/>
    <mergeCell ref="B198:G198"/>
    <mergeCell ref="I198:M198"/>
    <mergeCell ref="H222:I222"/>
    <mergeCell ref="D251:E251"/>
    <mergeCell ref="I172:M172"/>
    <mergeCell ref="H196:I196"/>
    <mergeCell ref="D197:E197"/>
    <mergeCell ref="D225:E225"/>
    <mergeCell ref="I226:M226"/>
    <mergeCell ref="H276:I276"/>
    <mergeCell ref="D278:E278"/>
    <mergeCell ref="B226:G226"/>
    <mergeCell ref="H250:I250"/>
    <mergeCell ref="B359:G359"/>
    <mergeCell ref="I359:M359"/>
    <mergeCell ref="H305:I305"/>
    <mergeCell ref="B306:G306"/>
    <mergeCell ref="I306:M306"/>
    <mergeCell ref="H330:I330"/>
    <mergeCell ref="H332:I332"/>
    <mergeCell ref="B333:G333"/>
    <mergeCell ref="I333:M333"/>
    <mergeCell ref="B279:G279"/>
    <mergeCell ref="I279:M279"/>
    <mergeCell ref="H440:I440"/>
    <mergeCell ref="B441:G441"/>
    <mergeCell ref="I441:M441"/>
    <mergeCell ref="H469:I469"/>
    <mergeCell ref="B386:G386"/>
    <mergeCell ref="I386:M386"/>
    <mergeCell ref="H410:I410"/>
    <mergeCell ref="H411:I411"/>
    <mergeCell ref="B412:G412"/>
    <mergeCell ref="I412:M412"/>
    <mergeCell ref="B470:G470"/>
    <mergeCell ref="I470:M470"/>
    <mergeCell ref="H498:I498"/>
    <mergeCell ref="B499:G499"/>
    <mergeCell ref="I499:M499"/>
    <mergeCell ref="H528:I528"/>
    <mergeCell ref="B529:G529"/>
    <mergeCell ref="I529:M529"/>
    <mergeCell ref="H558:I558"/>
    <mergeCell ref="B559:G559"/>
    <mergeCell ref="I559:M559"/>
    <mergeCell ref="H588:I588"/>
    <mergeCell ref="B589:G589"/>
    <mergeCell ref="I589:M589"/>
    <mergeCell ref="H618:I618"/>
    <mergeCell ref="B619:G619"/>
    <mergeCell ref="I619:M619"/>
    <mergeCell ref="H708:I708"/>
    <mergeCell ref="B709:G709"/>
    <mergeCell ref="I709:M709"/>
    <mergeCell ref="H648:I648"/>
    <mergeCell ref="B649:G649"/>
    <mergeCell ref="I649:M649"/>
    <mergeCell ref="H678:I678"/>
    <mergeCell ref="B679:G679"/>
    <mergeCell ref="I679:M67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19"/>
  <sheetViews>
    <sheetView topLeftCell="A13" workbookViewId="0">
      <selection activeCell="K16" sqref="K16"/>
    </sheetView>
  </sheetViews>
  <sheetFormatPr defaultRowHeight="13.2" x14ac:dyDescent="0.25"/>
  <cols>
    <col min="1" max="1" width="8.44140625" style="37" customWidth="1"/>
    <col min="2" max="2" width="12.6640625" style="37" customWidth="1"/>
    <col min="3" max="3" width="12.44140625" style="37" customWidth="1"/>
    <col min="4" max="4" width="13.44140625" style="37" customWidth="1"/>
    <col min="5" max="5" width="12.109375" style="37" customWidth="1"/>
    <col min="6" max="6" width="12.33203125" style="37" customWidth="1"/>
    <col min="7" max="7" width="9.109375" style="40"/>
    <col min="8" max="8" width="9.6640625" style="40" customWidth="1"/>
    <col min="9" max="9" width="9.109375" style="40"/>
    <col min="10" max="10" width="9.109375" style="37"/>
    <col min="11" max="11" width="24" style="37" customWidth="1"/>
    <col min="12" max="257" width="9.109375" style="37"/>
    <col min="258" max="258" width="8.44140625" style="37" customWidth="1"/>
    <col min="259" max="259" width="12.6640625" style="37" customWidth="1"/>
    <col min="260" max="260" width="12.44140625" style="37" customWidth="1"/>
    <col min="261" max="261" width="13.44140625" style="37" customWidth="1"/>
    <col min="262" max="262" width="12.109375" style="37" customWidth="1"/>
    <col min="263" max="263" width="12.33203125" style="37" customWidth="1"/>
    <col min="264" max="513" width="9.109375" style="37"/>
    <col min="514" max="514" width="8.44140625" style="37" customWidth="1"/>
    <col min="515" max="515" width="12.6640625" style="37" customWidth="1"/>
    <col min="516" max="516" width="12.44140625" style="37" customWidth="1"/>
    <col min="517" max="517" width="13.44140625" style="37" customWidth="1"/>
    <col min="518" max="518" width="12.109375" style="37" customWidth="1"/>
    <col min="519" max="519" width="12.33203125" style="37" customWidth="1"/>
    <col min="520" max="769" width="9.109375" style="37"/>
    <col min="770" max="770" width="8.44140625" style="37" customWidth="1"/>
    <col min="771" max="771" width="12.6640625" style="37" customWidth="1"/>
    <col min="772" max="772" width="12.44140625" style="37" customWidth="1"/>
    <col min="773" max="773" width="13.44140625" style="37" customWidth="1"/>
    <col min="774" max="774" width="12.109375" style="37" customWidth="1"/>
    <col min="775" max="775" width="12.33203125" style="37" customWidth="1"/>
    <col min="776" max="1025" width="9.109375" style="37"/>
    <col min="1026" max="1026" width="8.44140625" style="37" customWidth="1"/>
    <col min="1027" max="1027" width="12.6640625" style="37" customWidth="1"/>
    <col min="1028" max="1028" width="12.44140625" style="37" customWidth="1"/>
    <col min="1029" max="1029" width="13.44140625" style="37" customWidth="1"/>
    <col min="1030" max="1030" width="12.109375" style="37" customWidth="1"/>
    <col min="1031" max="1031" width="12.33203125" style="37" customWidth="1"/>
    <col min="1032" max="1281" width="9.109375" style="37"/>
    <col min="1282" max="1282" width="8.44140625" style="37" customWidth="1"/>
    <col min="1283" max="1283" width="12.6640625" style="37" customWidth="1"/>
    <col min="1284" max="1284" width="12.44140625" style="37" customWidth="1"/>
    <col min="1285" max="1285" width="13.44140625" style="37" customWidth="1"/>
    <col min="1286" max="1286" width="12.109375" style="37" customWidth="1"/>
    <col min="1287" max="1287" width="12.33203125" style="37" customWidth="1"/>
    <col min="1288" max="1537" width="9.109375" style="37"/>
    <col min="1538" max="1538" width="8.44140625" style="37" customWidth="1"/>
    <col min="1539" max="1539" width="12.6640625" style="37" customWidth="1"/>
    <col min="1540" max="1540" width="12.44140625" style="37" customWidth="1"/>
    <col min="1541" max="1541" width="13.44140625" style="37" customWidth="1"/>
    <col min="1542" max="1542" width="12.109375" style="37" customWidth="1"/>
    <col min="1543" max="1543" width="12.33203125" style="37" customWidth="1"/>
    <col min="1544" max="1793" width="9.109375" style="37"/>
    <col min="1794" max="1794" width="8.44140625" style="37" customWidth="1"/>
    <col min="1795" max="1795" width="12.6640625" style="37" customWidth="1"/>
    <col min="1796" max="1796" width="12.44140625" style="37" customWidth="1"/>
    <col min="1797" max="1797" width="13.44140625" style="37" customWidth="1"/>
    <col min="1798" max="1798" width="12.109375" style="37" customWidth="1"/>
    <col min="1799" max="1799" width="12.33203125" style="37" customWidth="1"/>
    <col min="1800" max="2049" width="9.109375" style="37"/>
    <col min="2050" max="2050" width="8.44140625" style="37" customWidth="1"/>
    <col min="2051" max="2051" width="12.6640625" style="37" customWidth="1"/>
    <col min="2052" max="2052" width="12.44140625" style="37" customWidth="1"/>
    <col min="2053" max="2053" width="13.44140625" style="37" customWidth="1"/>
    <col min="2054" max="2054" width="12.109375" style="37" customWidth="1"/>
    <col min="2055" max="2055" width="12.33203125" style="37" customWidth="1"/>
    <col min="2056" max="2305" width="9.109375" style="37"/>
    <col min="2306" max="2306" width="8.44140625" style="37" customWidth="1"/>
    <col min="2307" max="2307" width="12.6640625" style="37" customWidth="1"/>
    <col min="2308" max="2308" width="12.44140625" style="37" customWidth="1"/>
    <col min="2309" max="2309" width="13.44140625" style="37" customWidth="1"/>
    <col min="2310" max="2310" width="12.109375" style="37" customWidth="1"/>
    <col min="2311" max="2311" width="12.33203125" style="37" customWidth="1"/>
    <col min="2312" max="2561" width="9.109375" style="37"/>
    <col min="2562" max="2562" width="8.44140625" style="37" customWidth="1"/>
    <col min="2563" max="2563" width="12.6640625" style="37" customWidth="1"/>
    <col min="2564" max="2564" width="12.44140625" style="37" customWidth="1"/>
    <col min="2565" max="2565" width="13.44140625" style="37" customWidth="1"/>
    <col min="2566" max="2566" width="12.109375" style="37" customWidth="1"/>
    <col min="2567" max="2567" width="12.33203125" style="37" customWidth="1"/>
    <col min="2568" max="2817" width="9.109375" style="37"/>
    <col min="2818" max="2818" width="8.44140625" style="37" customWidth="1"/>
    <col min="2819" max="2819" width="12.6640625" style="37" customWidth="1"/>
    <col min="2820" max="2820" width="12.44140625" style="37" customWidth="1"/>
    <col min="2821" max="2821" width="13.44140625" style="37" customWidth="1"/>
    <col min="2822" max="2822" width="12.109375" style="37" customWidth="1"/>
    <col min="2823" max="2823" width="12.33203125" style="37" customWidth="1"/>
    <col min="2824" max="3073" width="9.109375" style="37"/>
    <col min="3074" max="3074" width="8.44140625" style="37" customWidth="1"/>
    <col min="3075" max="3075" width="12.6640625" style="37" customWidth="1"/>
    <col min="3076" max="3076" width="12.44140625" style="37" customWidth="1"/>
    <col min="3077" max="3077" width="13.44140625" style="37" customWidth="1"/>
    <col min="3078" max="3078" width="12.109375" style="37" customWidth="1"/>
    <col min="3079" max="3079" width="12.33203125" style="37" customWidth="1"/>
    <col min="3080" max="3329" width="9.109375" style="37"/>
    <col min="3330" max="3330" width="8.44140625" style="37" customWidth="1"/>
    <col min="3331" max="3331" width="12.6640625" style="37" customWidth="1"/>
    <col min="3332" max="3332" width="12.44140625" style="37" customWidth="1"/>
    <col min="3333" max="3333" width="13.44140625" style="37" customWidth="1"/>
    <col min="3334" max="3334" width="12.109375" style="37" customWidth="1"/>
    <col min="3335" max="3335" width="12.33203125" style="37" customWidth="1"/>
    <col min="3336" max="3585" width="9.109375" style="37"/>
    <col min="3586" max="3586" width="8.44140625" style="37" customWidth="1"/>
    <col min="3587" max="3587" width="12.6640625" style="37" customWidth="1"/>
    <col min="3588" max="3588" width="12.44140625" style="37" customWidth="1"/>
    <col min="3589" max="3589" width="13.44140625" style="37" customWidth="1"/>
    <col min="3590" max="3590" width="12.109375" style="37" customWidth="1"/>
    <col min="3591" max="3591" width="12.33203125" style="37" customWidth="1"/>
    <col min="3592" max="3841" width="9.109375" style="37"/>
    <col min="3842" max="3842" width="8.44140625" style="37" customWidth="1"/>
    <col min="3843" max="3843" width="12.6640625" style="37" customWidth="1"/>
    <col min="3844" max="3844" width="12.44140625" style="37" customWidth="1"/>
    <col min="3845" max="3845" width="13.44140625" style="37" customWidth="1"/>
    <col min="3846" max="3846" width="12.109375" style="37" customWidth="1"/>
    <col min="3847" max="3847" width="12.33203125" style="37" customWidth="1"/>
    <col min="3848" max="4097" width="9.109375" style="37"/>
    <col min="4098" max="4098" width="8.44140625" style="37" customWidth="1"/>
    <col min="4099" max="4099" width="12.6640625" style="37" customWidth="1"/>
    <col min="4100" max="4100" width="12.44140625" style="37" customWidth="1"/>
    <col min="4101" max="4101" width="13.44140625" style="37" customWidth="1"/>
    <col min="4102" max="4102" width="12.109375" style="37" customWidth="1"/>
    <col min="4103" max="4103" width="12.33203125" style="37" customWidth="1"/>
    <col min="4104" max="4353" width="9.109375" style="37"/>
    <col min="4354" max="4354" width="8.44140625" style="37" customWidth="1"/>
    <col min="4355" max="4355" width="12.6640625" style="37" customWidth="1"/>
    <col min="4356" max="4356" width="12.44140625" style="37" customWidth="1"/>
    <col min="4357" max="4357" width="13.44140625" style="37" customWidth="1"/>
    <col min="4358" max="4358" width="12.109375" style="37" customWidth="1"/>
    <col min="4359" max="4359" width="12.33203125" style="37" customWidth="1"/>
    <col min="4360" max="4609" width="9.109375" style="37"/>
    <col min="4610" max="4610" width="8.44140625" style="37" customWidth="1"/>
    <col min="4611" max="4611" width="12.6640625" style="37" customWidth="1"/>
    <col min="4612" max="4612" width="12.44140625" style="37" customWidth="1"/>
    <col min="4613" max="4613" width="13.44140625" style="37" customWidth="1"/>
    <col min="4614" max="4614" width="12.109375" style="37" customWidth="1"/>
    <col min="4615" max="4615" width="12.33203125" style="37" customWidth="1"/>
    <col min="4616" max="4865" width="9.109375" style="37"/>
    <col min="4866" max="4866" width="8.44140625" style="37" customWidth="1"/>
    <col min="4867" max="4867" width="12.6640625" style="37" customWidth="1"/>
    <col min="4868" max="4868" width="12.44140625" style="37" customWidth="1"/>
    <col min="4869" max="4869" width="13.44140625" style="37" customWidth="1"/>
    <col min="4870" max="4870" width="12.109375" style="37" customWidth="1"/>
    <col min="4871" max="4871" width="12.33203125" style="37" customWidth="1"/>
    <col min="4872" max="5121" width="9.109375" style="37"/>
    <col min="5122" max="5122" width="8.44140625" style="37" customWidth="1"/>
    <col min="5123" max="5123" width="12.6640625" style="37" customWidth="1"/>
    <col min="5124" max="5124" width="12.44140625" style="37" customWidth="1"/>
    <col min="5125" max="5125" width="13.44140625" style="37" customWidth="1"/>
    <col min="5126" max="5126" width="12.109375" style="37" customWidth="1"/>
    <col min="5127" max="5127" width="12.33203125" style="37" customWidth="1"/>
    <col min="5128" max="5377" width="9.109375" style="37"/>
    <col min="5378" max="5378" width="8.44140625" style="37" customWidth="1"/>
    <col min="5379" max="5379" width="12.6640625" style="37" customWidth="1"/>
    <col min="5380" max="5380" width="12.44140625" style="37" customWidth="1"/>
    <col min="5381" max="5381" width="13.44140625" style="37" customWidth="1"/>
    <col min="5382" max="5382" width="12.109375" style="37" customWidth="1"/>
    <col min="5383" max="5383" width="12.33203125" style="37" customWidth="1"/>
    <col min="5384" max="5633" width="9.109375" style="37"/>
    <col min="5634" max="5634" width="8.44140625" style="37" customWidth="1"/>
    <col min="5635" max="5635" width="12.6640625" style="37" customWidth="1"/>
    <col min="5636" max="5636" width="12.44140625" style="37" customWidth="1"/>
    <col min="5637" max="5637" width="13.44140625" style="37" customWidth="1"/>
    <col min="5638" max="5638" width="12.109375" style="37" customWidth="1"/>
    <col min="5639" max="5639" width="12.33203125" style="37" customWidth="1"/>
    <col min="5640" max="5889" width="9.109375" style="37"/>
    <col min="5890" max="5890" width="8.44140625" style="37" customWidth="1"/>
    <col min="5891" max="5891" width="12.6640625" style="37" customWidth="1"/>
    <col min="5892" max="5892" width="12.44140625" style="37" customWidth="1"/>
    <col min="5893" max="5893" width="13.44140625" style="37" customWidth="1"/>
    <col min="5894" max="5894" width="12.109375" style="37" customWidth="1"/>
    <col min="5895" max="5895" width="12.33203125" style="37" customWidth="1"/>
    <col min="5896" max="6145" width="9.109375" style="37"/>
    <col min="6146" max="6146" width="8.44140625" style="37" customWidth="1"/>
    <col min="6147" max="6147" width="12.6640625" style="37" customWidth="1"/>
    <col min="6148" max="6148" width="12.44140625" style="37" customWidth="1"/>
    <col min="6149" max="6149" width="13.44140625" style="37" customWidth="1"/>
    <col min="6150" max="6150" width="12.109375" style="37" customWidth="1"/>
    <col min="6151" max="6151" width="12.33203125" style="37" customWidth="1"/>
    <col min="6152" max="6401" width="9.109375" style="37"/>
    <col min="6402" max="6402" width="8.44140625" style="37" customWidth="1"/>
    <col min="6403" max="6403" width="12.6640625" style="37" customWidth="1"/>
    <col min="6404" max="6404" width="12.44140625" style="37" customWidth="1"/>
    <col min="6405" max="6405" width="13.44140625" style="37" customWidth="1"/>
    <col min="6406" max="6406" width="12.109375" style="37" customWidth="1"/>
    <col min="6407" max="6407" width="12.33203125" style="37" customWidth="1"/>
    <col min="6408" max="6657" width="9.109375" style="37"/>
    <col min="6658" max="6658" width="8.44140625" style="37" customWidth="1"/>
    <col min="6659" max="6659" width="12.6640625" style="37" customWidth="1"/>
    <col min="6660" max="6660" width="12.44140625" style="37" customWidth="1"/>
    <col min="6661" max="6661" width="13.44140625" style="37" customWidth="1"/>
    <col min="6662" max="6662" width="12.109375" style="37" customWidth="1"/>
    <col min="6663" max="6663" width="12.33203125" style="37" customWidth="1"/>
    <col min="6664" max="6913" width="9.109375" style="37"/>
    <col min="6914" max="6914" width="8.44140625" style="37" customWidth="1"/>
    <col min="6915" max="6915" width="12.6640625" style="37" customWidth="1"/>
    <col min="6916" max="6916" width="12.44140625" style="37" customWidth="1"/>
    <col min="6917" max="6917" width="13.44140625" style="37" customWidth="1"/>
    <col min="6918" max="6918" width="12.109375" style="37" customWidth="1"/>
    <col min="6919" max="6919" width="12.33203125" style="37" customWidth="1"/>
    <col min="6920" max="7169" width="9.109375" style="37"/>
    <col min="7170" max="7170" width="8.44140625" style="37" customWidth="1"/>
    <col min="7171" max="7171" width="12.6640625" style="37" customWidth="1"/>
    <col min="7172" max="7172" width="12.44140625" style="37" customWidth="1"/>
    <col min="7173" max="7173" width="13.44140625" style="37" customWidth="1"/>
    <col min="7174" max="7174" width="12.109375" style="37" customWidth="1"/>
    <col min="7175" max="7175" width="12.33203125" style="37" customWidth="1"/>
    <col min="7176" max="7425" width="9.109375" style="37"/>
    <col min="7426" max="7426" width="8.44140625" style="37" customWidth="1"/>
    <col min="7427" max="7427" width="12.6640625" style="37" customWidth="1"/>
    <col min="7428" max="7428" width="12.44140625" style="37" customWidth="1"/>
    <col min="7429" max="7429" width="13.44140625" style="37" customWidth="1"/>
    <col min="7430" max="7430" width="12.109375" style="37" customWidth="1"/>
    <col min="7431" max="7431" width="12.33203125" style="37" customWidth="1"/>
    <col min="7432" max="7681" width="9.109375" style="37"/>
    <col min="7682" max="7682" width="8.44140625" style="37" customWidth="1"/>
    <col min="7683" max="7683" width="12.6640625" style="37" customWidth="1"/>
    <col min="7684" max="7684" width="12.44140625" style="37" customWidth="1"/>
    <col min="7685" max="7685" width="13.44140625" style="37" customWidth="1"/>
    <col min="7686" max="7686" width="12.109375" style="37" customWidth="1"/>
    <col min="7687" max="7687" width="12.33203125" style="37" customWidth="1"/>
    <col min="7688" max="7937" width="9.109375" style="37"/>
    <col min="7938" max="7938" width="8.44140625" style="37" customWidth="1"/>
    <col min="7939" max="7939" width="12.6640625" style="37" customWidth="1"/>
    <col min="7940" max="7940" width="12.44140625" style="37" customWidth="1"/>
    <col min="7941" max="7941" width="13.44140625" style="37" customWidth="1"/>
    <col min="7942" max="7942" width="12.109375" style="37" customWidth="1"/>
    <col min="7943" max="7943" width="12.33203125" style="37" customWidth="1"/>
    <col min="7944" max="8193" width="9.109375" style="37"/>
    <col min="8194" max="8194" width="8.44140625" style="37" customWidth="1"/>
    <col min="8195" max="8195" width="12.6640625" style="37" customWidth="1"/>
    <col min="8196" max="8196" width="12.44140625" style="37" customWidth="1"/>
    <col min="8197" max="8197" width="13.44140625" style="37" customWidth="1"/>
    <col min="8198" max="8198" width="12.109375" style="37" customWidth="1"/>
    <col min="8199" max="8199" width="12.33203125" style="37" customWidth="1"/>
    <col min="8200" max="8449" width="9.109375" style="37"/>
    <col min="8450" max="8450" width="8.44140625" style="37" customWidth="1"/>
    <col min="8451" max="8451" width="12.6640625" style="37" customWidth="1"/>
    <col min="8452" max="8452" width="12.44140625" style="37" customWidth="1"/>
    <col min="8453" max="8453" width="13.44140625" style="37" customWidth="1"/>
    <col min="8454" max="8454" width="12.109375" style="37" customWidth="1"/>
    <col min="8455" max="8455" width="12.33203125" style="37" customWidth="1"/>
    <col min="8456" max="8705" width="9.109375" style="37"/>
    <col min="8706" max="8706" width="8.44140625" style="37" customWidth="1"/>
    <col min="8707" max="8707" width="12.6640625" style="37" customWidth="1"/>
    <col min="8708" max="8708" width="12.44140625" style="37" customWidth="1"/>
    <col min="8709" max="8709" width="13.44140625" style="37" customWidth="1"/>
    <col min="8710" max="8710" width="12.109375" style="37" customWidth="1"/>
    <col min="8711" max="8711" width="12.33203125" style="37" customWidth="1"/>
    <col min="8712" max="8961" width="9.109375" style="37"/>
    <col min="8962" max="8962" width="8.44140625" style="37" customWidth="1"/>
    <col min="8963" max="8963" width="12.6640625" style="37" customWidth="1"/>
    <col min="8964" max="8964" width="12.44140625" style="37" customWidth="1"/>
    <col min="8965" max="8965" width="13.44140625" style="37" customWidth="1"/>
    <col min="8966" max="8966" width="12.109375" style="37" customWidth="1"/>
    <col min="8967" max="8967" width="12.33203125" style="37" customWidth="1"/>
    <col min="8968" max="9217" width="9.109375" style="37"/>
    <col min="9218" max="9218" width="8.44140625" style="37" customWidth="1"/>
    <col min="9219" max="9219" width="12.6640625" style="37" customWidth="1"/>
    <col min="9220" max="9220" width="12.44140625" style="37" customWidth="1"/>
    <col min="9221" max="9221" width="13.44140625" style="37" customWidth="1"/>
    <col min="9222" max="9222" width="12.109375" style="37" customWidth="1"/>
    <col min="9223" max="9223" width="12.33203125" style="37" customWidth="1"/>
    <col min="9224" max="9473" width="9.109375" style="37"/>
    <col min="9474" max="9474" width="8.44140625" style="37" customWidth="1"/>
    <col min="9475" max="9475" width="12.6640625" style="37" customWidth="1"/>
    <col min="9476" max="9476" width="12.44140625" style="37" customWidth="1"/>
    <col min="9477" max="9477" width="13.44140625" style="37" customWidth="1"/>
    <col min="9478" max="9478" width="12.109375" style="37" customWidth="1"/>
    <col min="9479" max="9479" width="12.33203125" style="37" customWidth="1"/>
    <col min="9480" max="9729" width="9.109375" style="37"/>
    <col min="9730" max="9730" width="8.44140625" style="37" customWidth="1"/>
    <col min="9731" max="9731" width="12.6640625" style="37" customWidth="1"/>
    <col min="9732" max="9732" width="12.44140625" style="37" customWidth="1"/>
    <col min="9733" max="9733" width="13.44140625" style="37" customWidth="1"/>
    <col min="9734" max="9734" width="12.109375" style="37" customWidth="1"/>
    <col min="9735" max="9735" width="12.33203125" style="37" customWidth="1"/>
    <col min="9736" max="9985" width="9.109375" style="37"/>
    <col min="9986" max="9986" width="8.44140625" style="37" customWidth="1"/>
    <col min="9987" max="9987" width="12.6640625" style="37" customWidth="1"/>
    <col min="9988" max="9988" width="12.44140625" style="37" customWidth="1"/>
    <col min="9989" max="9989" width="13.44140625" style="37" customWidth="1"/>
    <col min="9990" max="9990" width="12.109375" style="37" customWidth="1"/>
    <col min="9991" max="9991" width="12.33203125" style="37" customWidth="1"/>
    <col min="9992" max="10241" width="9.109375" style="37"/>
    <col min="10242" max="10242" width="8.44140625" style="37" customWidth="1"/>
    <col min="10243" max="10243" width="12.6640625" style="37" customWidth="1"/>
    <col min="10244" max="10244" width="12.44140625" style="37" customWidth="1"/>
    <col min="10245" max="10245" width="13.44140625" style="37" customWidth="1"/>
    <col min="10246" max="10246" width="12.109375" style="37" customWidth="1"/>
    <col min="10247" max="10247" width="12.33203125" style="37" customWidth="1"/>
    <col min="10248" max="10497" width="9.109375" style="37"/>
    <col min="10498" max="10498" width="8.44140625" style="37" customWidth="1"/>
    <col min="10499" max="10499" width="12.6640625" style="37" customWidth="1"/>
    <col min="10500" max="10500" width="12.44140625" style="37" customWidth="1"/>
    <col min="10501" max="10501" width="13.44140625" style="37" customWidth="1"/>
    <col min="10502" max="10502" width="12.109375" style="37" customWidth="1"/>
    <col min="10503" max="10503" width="12.33203125" style="37" customWidth="1"/>
    <col min="10504" max="10753" width="9.109375" style="37"/>
    <col min="10754" max="10754" width="8.44140625" style="37" customWidth="1"/>
    <col min="10755" max="10755" width="12.6640625" style="37" customWidth="1"/>
    <col min="10756" max="10756" width="12.44140625" style="37" customWidth="1"/>
    <col min="10757" max="10757" width="13.44140625" style="37" customWidth="1"/>
    <col min="10758" max="10758" width="12.109375" style="37" customWidth="1"/>
    <col min="10759" max="10759" width="12.33203125" style="37" customWidth="1"/>
    <col min="10760" max="11009" width="9.109375" style="37"/>
    <col min="11010" max="11010" width="8.44140625" style="37" customWidth="1"/>
    <col min="11011" max="11011" width="12.6640625" style="37" customWidth="1"/>
    <col min="11012" max="11012" width="12.44140625" style="37" customWidth="1"/>
    <col min="11013" max="11013" width="13.44140625" style="37" customWidth="1"/>
    <col min="11014" max="11014" width="12.109375" style="37" customWidth="1"/>
    <col min="11015" max="11015" width="12.33203125" style="37" customWidth="1"/>
    <col min="11016" max="11265" width="9.109375" style="37"/>
    <col min="11266" max="11266" width="8.44140625" style="37" customWidth="1"/>
    <col min="11267" max="11267" width="12.6640625" style="37" customWidth="1"/>
    <col min="11268" max="11268" width="12.44140625" style="37" customWidth="1"/>
    <col min="11269" max="11269" width="13.44140625" style="37" customWidth="1"/>
    <col min="11270" max="11270" width="12.109375" style="37" customWidth="1"/>
    <col min="11271" max="11271" width="12.33203125" style="37" customWidth="1"/>
    <col min="11272" max="11521" width="9.109375" style="37"/>
    <col min="11522" max="11522" width="8.44140625" style="37" customWidth="1"/>
    <col min="11523" max="11523" width="12.6640625" style="37" customWidth="1"/>
    <col min="11524" max="11524" width="12.44140625" style="37" customWidth="1"/>
    <col min="11525" max="11525" width="13.44140625" style="37" customWidth="1"/>
    <col min="11526" max="11526" width="12.109375" style="37" customWidth="1"/>
    <col min="11527" max="11527" width="12.33203125" style="37" customWidth="1"/>
    <col min="11528" max="11777" width="9.109375" style="37"/>
    <col min="11778" max="11778" width="8.44140625" style="37" customWidth="1"/>
    <col min="11779" max="11779" width="12.6640625" style="37" customWidth="1"/>
    <col min="11780" max="11780" width="12.44140625" style="37" customWidth="1"/>
    <col min="11781" max="11781" width="13.44140625" style="37" customWidth="1"/>
    <col min="11782" max="11782" width="12.109375" style="37" customWidth="1"/>
    <col min="11783" max="11783" width="12.33203125" style="37" customWidth="1"/>
    <col min="11784" max="12033" width="9.109375" style="37"/>
    <col min="12034" max="12034" width="8.44140625" style="37" customWidth="1"/>
    <col min="12035" max="12035" width="12.6640625" style="37" customWidth="1"/>
    <col min="12036" max="12036" width="12.44140625" style="37" customWidth="1"/>
    <col min="12037" max="12037" width="13.44140625" style="37" customWidth="1"/>
    <col min="12038" max="12038" width="12.109375" style="37" customWidth="1"/>
    <col min="12039" max="12039" width="12.33203125" style="37" customWidth="1"/>
    <col min="12040" max="12289" width="9.109375" style="37"/>
    <col min="12290" max="12290" width="8.44140625" style="37" customWidth="1"/>
    <col min="12291" max="12291" width="12.6640625" style="37" customWidth="1"/>
    <col min="12292" max="12292" width="12.44140625" style="37" customWidth="1"/>
    <col min="12293" max="12293" width="13.44140625" style="37" customWidth="1"/>
    <col min="12294" max="12294" width="12.109375" style="37" customWidth="1"/>
    <col min="12295" max="12295" width="12.33203125" style="37" customWidth="1"/>
    <col min="12296" max="12545" width="9.109375" style="37"/>
    <col min="12546" max="12546" width="8.44140625" style="37" customWidth="1"/>
    <col min="12547" max="12547" width="12.6640625" style="37" customWidth="1"/>
    <col min="12548" max="12548" width="12.44140625" style="37" customWidth="1"/>
    <col min="12549" max="12549" width="13.44140625" style="37" customWidth="1"/>
    <col min="12550" max="12550" width="12.109375" style="37" customWidth="1"/>
    <col min="12551" max="12551" width="12.33203125" style="37" customWidth="1"/>
    <col min="12552" max="12801" width="9.109375" style="37"/>
    <col min="12802" max="12802" width="8.44140625" style="37" customWidth="1"/>
    <col min="12803" max="12803" width="12.6640625" style="37" customWidth="1"/>
    <col min="12804" max="12804" width="12.44140625" style="37" customWidth="1"/>
    <col min="12805" max="12805" width="13.44140625" style="37" customWidth="1"/>
    <col min="12806" max="12806" width="12.109375" style="37" customWidth="1"/>
    <col min="12807" max="12807" width="12.33203125" style="37" customWidth="1"/>
    <col min="12808" max="13057" width="9.109375" style="37"/>
    <col min="13058" max="13058" width="8.44140625" style="37" customWidth="1"/>
    <col min="13059" max="13059" width="12.6640625" style="37" customWidth="1"/>
    <col min="13060" max="13060" width="12.44140625" style="37" customWidth="1"/>
    <col min="13061" max="13061" width="13.44140625" style="37" customWidth="1"/>
    <col min="13062" max="13062" width="12.109375" style="37" customWidth="1"/>
    <col min="13063" max="13063" width="12.33203125" style="37" customWidth="1"/>
    <col min="13064" max="13313" width="9.109375" style="37"/>
    <col min="13314" max="13314" width="8.44140625" style="37" customWidth="1"/>
    <col min="13315" max="13315" width="12.6640625" style="37" customWidth="1"/>
    <col min="13316" max="13316" width="12.44140625" style="37" customWidth="1"/>
    <col min="13317" max="13317" width="13.44140625" style="37" customWidth="1"/>
    <col min="13318" max="13318" width="12.109375" style="37" customWidth="1"/>
    <col min="13319" max="13319" width="12.33203125" style="37" customWidth="1"/>
    <col min="13320" max="13569" width="9.109375" style="37"/>
    <col min="13570" max="13570" width="8.44140625" style="37" customWidth="1"/>
    <col min="13571" max="13571" width="12.6640625" style="37" customWidth="1"/>
    <col min="13572" max="13572" width="12.44140625" style="37" customWidth="1"/>
    <col min="13573" max="13573" width="13.44140625" style="37" customWidth="1"/>
    <col min="13574" max="13574" width="12.109375" style="37" customWidth="1"/>
    <col min="13575" max="13575" width="12.33203125" style="37" customWidth="1"/>
    <col min="13576" max="13825" width="9.109375" style="37"/>
    <col min="13826" max="13826" width="8.44140625" style="37" customWidth="1"/>
    <col min="13827" max="13827" width="12.6640625" style="37" customWidth="1"/>
    <col min="13828" max="13828" width="12.44140625" style="37" customWidth="1"/>
    <col min="13829" max="13829" width="13.44140625" style="37" customWidth="1"/>
    <col min="13830" max="13830" width="12.109375" style="37" customWidth="1"/>
    <col min="13831" max="13831" width="12.33203125" style="37" customWidth="1"/>
    <col min="13832" max="14081" width="9.109375" style="37"/>
    <col min="14082" max="14082" width="8.44140625" style="37" customWidth="1"/>
    <col min="14083" max="14083" width="12.6640625" style="37" customWidth="1"/>
    <col min="14084" max="14084" width="12.44140625" style="37" customWidth="1"/>
    <col min="14085" max="14085" width="13.44140625" style="37" customWidth="1"/>
    <col min="14086" max="14086" width="12.109375" style="37" customWidth="1"/>
    <col min="14087" max="14087" width="12.33203125" style="37" customWidth="1"/>
    <col min="14088" max="14337" width="9.109375" style="37"/>
    <col min="14338" max="14338" width="8.44140625" style="37" customWidth="1"/>
    <col min="14339" max="14339" width="12.6640625" style="37" customWidth="1"/>
    <col min="14340" max="14340" width="12.44140625" style="37" customWidth="1"/>
    <col min="14341" max="14341" width="13.44140625" style="37" customWidth="1"/>
    <col min="14342" max="14342" width="12.109375" style="37" customWidth="1"/>
    <col min="14343" max="14343" width="12.33203125" style="37" customWidth="1"/>
    <col min="14344" max="14593" width="9.109375" style="37"/>
    <col min="14594" max="14594" width="8.44140625" style="37" customWidth="1"/>
    <col min="14595" max="14595" width="12.6640625" style="37" customWidth="1"/>
    <col min="14596" max="14596" width="12.44140625" style="37" customWidth="1"/>
    <col min="14597" max="14597" width="13.44140625" style="37" customWidth="1"/>
    <col min="14598" max="14598" width="12.109375" style="37" customWidth="1"/>
    <col min="14599" max="14599" width="12.33203125" style="37" customWidth="1"/>
    <col min="14600" max="14849" width="9.109375" style="37"/>
    <col min="14850" max="14850" width="8.44140625" style="37" customWidth="1"/>
    <col min="14851" max="14851" width="12.6640625" style="37" customWidth="1"/>
    <col min="14852" max="14852" width="12.44140625" style="37" customWidth="1"/>
    <col min="14853" max="14853" width="13.44140625" style="37" customWidth="1"/>
    <col min="14854" max="14854" width="12.109375" style="37" customWidth="1"/>
    <col min="14855" max="14855" width="12.33203125" style="37" customWidth="1"/>
    <col min="14856" max="15105" width="9.109375" style="37"/>
    <col min="15106" max="15106" width="8.44140625" style="37" customWidth="1"/>
    <col min="15107" max="15107" width="12.6640625" style="37" customWidth="1"/>
    <col min="15108" max="15108" width="12.44140625" style="37" customWidth="1"/>
    <col min="15109" max="15109" width="13.44140625" style="37" customWidth="1"/>
    <col min="15110" max="15110" width="12.109375" style="37" customWidth="1"/>
    <col min="15111" max="15111" width="12.33203125" style="37" customWidth="1"/>
    <col min="15112" max="15361" width="9.109375" style="37"/>
    <col min="15362" max="15362" width="8.44140625" style="37" customWidth="1"/>
    <col min="15363" max="15363" width="12.6640625" style="37" customWidth="1"/>
    <col min="15364" max="15364" width="12.44140625" style="37" customWidth="1"/>
    <col min="15365" max="15365" width="13.44140625" style="37" customWidth="1"/>
    <col min="15366" max="15366" width="12.109375" style="37" customWidth="1"/>
    <col min="15367" max="15367" width="12.33203125" style="37" customWidth="1"/>
    <col min="15368" max="15617" width="9.109375" style="37"/>
    <col min="15618" max="15618" width="8.44140625" style="37" customWidth="1"/>
    <col min="15619" max="15619" width="12.6640625" style="37" customWidth="1"/>
    <col min="15620" max="15620" width="12.44140625" style="37" customWidth="1"/>
    <col min="15621" max="15621" width="13.44140625" style="37" customWidth="1"/>
    <col min="15622" max="15622" width="12.109375" style="37" customWidth="1"/>
    <col min="15623" max="15623" width="12.33203125" style="37" customWidth="1"/>
    <col min="15624" max="15873" width="9.109375" style="37"/>
    <col min="15874" max="15874" width="8.44140625" style="37" customWidth="1"/>
    <col min="15875" max="15875" width="12.6640625" style="37" customWidth="1"/>
    <col min="15876" max="15876" width="12.44140625" style="37" customWidth="1"/>
    <col min="15877" max="15877" width="13.44140625" style="37" customWidth="1"/>
    <col min="15878" max="15878" width="12.109375" style="37" customWidth="1"/>
    <col min="15879" max="15879" width="12.33203125" style="37" customWidth="1"/>
    <col min="15880" max="16129" width="9.109375" style="37"/>
    <col min="16130" max="16130" width="8.44140625" style="37" customWidth="1"/>
    <col min="16131" max="16131" width="12.6640625" style="37" customWidth="1"/>
    <col min="16132" max="16132" width="12.44140625" style="37" customWidth="1"/>
    <col min="16133" max="16133" width="13.44140625" style="37" customWidth="1"/>
    <col min="16134" max="16134" width="12.109375" style="37" customWidth="1"/>
    <col min="16135" max="16135" width="12.33203125" style="37" customWidth="1"/>
    <col min="16136" max="16384" width="9.109375" style="37"/>
  </cols>
  <sheetData>
    <row r="1" spans="1:13" ht="7.5" customHeight="1" x14ac:dyDescent="0.3">
      <c r="A1" s="4"/>
      <c r="B1" s="4"/>
      <c r="C1" s="4"/>
      <c r="D1" s="4"/>
      <c r="E1" s="4"/>
      <c r="F1" s="4"/>
    </row>
    <row r="2" spans="1:13" ht="118.5" customHeight="1" x14ac:dyDescent="0.25">
      <c r="A2" s="162" t="s">
        <v>12</v>
      </c>
      <c r="B2" s="162"/>
      <c r="C2" s="162"/>
      <c r="D2" s="162"/>
      <c r="E2" s="162"/>
      <c r="F2" s="162"/>
      <c r="G2" s="162"/>
      <c r="H2" s="34"/>
      <c r="I2" s="42"/>
    </row>
    <row r="3" spans="1:13" ht="16.8" x14ac:dyDescent="0.25">
      <c r="A3" s="6"/>
      <c r="B3" s="6"/>
      <c r="C3" s="6"/>
      <c r="D3" s="6"/>
      <c r="E3" s="6"/>
      <c r="F3" s="6"/>
      <c r="G3" s="42"/>
      <c r="H3" s="42"/>
      <c r="I3" s="42"/>
    </row>
    <row r="4" spans="1:13" ht="39.6" x14ac:dyDescent="0.3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3" ht="15.6" x14ac:dyDescent="0.3">
      <c r="A5" s="4"/>
      <c r="B5" s="38">
        <f>'Nawdanga khal'!D3</f>
        <v>0</v>
      </c>
      <c r="C5" s="39">
        <f>'Nawdanga khal'!M33</f>
        <v>8.0303260000000023</v>
      </c>
      <c r="D5" s="9"/>
      <c r="E5" s="10"/>
      <c r="F5" s="10"/>
      <c r="G5" s="43">
        <f>'Nawdanga khal'!I16-'Nawdanga khal'!I14</f>
        <v>1.6679999999999993</v>
      </c>
      <c r="H5" s="43">
        <v>-3</v>
      </c>
      <c r="L5" s="41"/>
    </row>
    <row r="6" spans="1:13" ht="15.6" x14ac:dyDescent="0.3">
      <c r="A6" s="4"/>
      <c r="B6" s="11">
        <f>'Nawdanga khal'!D34</f>
        <v>0.1</v>
      </c>
      <c r="C6" s="10">
        <f>'Nawdanga khal'!M64</f>
        <v>10.395481250000001</v>
      </c>
      <c r="D6" s="11">
        <f>(C5+C6)/2</f>
        <v>9.2129036250000027</v>
      </c>
      <c r="E6" s="10">
        <f>(B6-B5)*1000</f>
        <v>100</v>
      </c>
      <c r="F6" s="10">
        <f>ROUND(E6*D6,2)</f>
        <v>921.29</v>
      </c>
      <c r="G6" s="43">
        <f>'Nawdanga khal'!I47-'Nawdanga khal'!I45</f>
        <v>-25</v>
      </c>
      <c r="H6" s="43">
        <f>H5+0.01</f>
        <v>-2.99</v>
      </c>
      <c r="L6" s="41"/>
    </row>
    <row r="7" spans="1:13" ht="15.6" x14ac:dyDescent="0.3">
      <c r="A7" s="4"/>
      <c r="B7" s="11">
        <f>'Nawdanga khal'!D65</f>
        <v>0.2</v>
      </c>
      <c r="C7" s="10">
        <f>'Nawdanga khal'!M90</f>
        <v>8.6855375000000006</v>
      </c>
      <c r="D7" s="11">
        <f t="shared" ref="D7:D15" si="0">(C6+C7)/2</f>
        <v>9.540509375000001</v>
      </c>
      <c r="E7" s="10">
        <f t="shared" ref="E7:E15" si="1">(B7-B6)*1000</f>
        <v>100</v>
      </c>
      <c r="F7" s="10">
        <f t="shared" ref="F7:F15" si="2">ROUND(E7*D7,2)</f>
        <v>954.05</v>
      </c>
      <c r="G7" s="43">
        <f>'Nawdanga khal'!I78-'Nawdanga khal'!I76</f>
        <v>5</v>
      </c>
      <c r="H7" s="43">
        <f t="shared" ref="H7:H15" si="3">H6+0.01</f>
        <v>-2.9800000000000004</v>
      </c>
      <c r="L7" s="41"/>
    </row>
    <row r="8" spans="1:13" ht="15.6" x14ac:dyDescent="0.3">
      <c r="A8" s="4"/>
      <c r="B8" s="11">
        <f>'Nawdanga khal'!D92</f>
        <v>0.3</v>
      </c>
      <c r="C8" s="10">
        <f>'Nawdanga khal'!M117</f>
        <v>9.7621992500000019</v>
      </c>
      <c r="D8" s="11">
        <f t="shared" si="0"/>
        <v>9.2238683750000021</v>
      </c>
      <c r="E8" s="10">
        <f t="shared" si="1"/>
        <v>99.999999999999972</v>
      </c>
      <c r="F8" s="10">
        <f t="shared" si="2"/>
        <v>922.39</v>
      </c>
      <c r="G8" s="43">
        <f>'Nawdanga khal'!P92</f>
        <v>5</v>
      </c>
      <c r="H8" s="43">
        <f t="shared" si="3"/>
        <v>-2.9700000000000006</v>
      </c>
      <c r="L8" s="41"/>
    </row>
    <row r="9" spans="1:13" ht="15.6" x14ac:dyDescent="0.3">
      <c r="A9" s="4"/>
      <c r="B9" s="11">
        <f>'Nawdanga khal'!D119</f>
        <v>0.4</v>
      </c>
      <c r="C9" s="10">
        <f>'Nawdanga khal'!M144</f>
        <v>9.1714772499999988</v>
      </c>
      <c r="D9" s="11">
        <f t="shared" si="0"/>
        <v>9.4668382500000003</v>
      </c>
      <c r="E9" s="10">
        <f t="shared" si="1"/>
        <v>100.00000000000003</v>
      </c>
      <c r="F9" s="10">
        <f t="shared" si="2"/>
        <v>946.68</v>
      </c>
      <c r="G9" s="43">
        <f>'Nawdanga khal'!P120</f>
        <v>0</v>
      </c>
      <c r="H9" s="43">
        <f t="shared" si="3"/>
        <v>-2.9600000000000009</v>
      </c>
      <c r="J9" s="37" t="s">
        <v>5</v>
      </c>
      <c r="L9" s="41"/>
    </row>
    <row r="10" spans="1:13" ht="15.6" x14ac:dyDescent="0.3">
      <c r="A10" s="4"/>
      <c r="B10" s="11">
        <f>'Nawdanga khal'!D145</f>
        <v>0.5</v>
      </c>
      <c r="C10" s="10">
        <f>'Nawdanga khal'!M170</f>
        <v>8.4818267499999997</v>
      </c>
      <c r="D10" s="11">
        <f t="shared" si="0"/>
        <v>8.8266519999999993</v>
      </c>
      <c r="E10" s="10">
        <f t="shared" si="1"/>
        <v>99.999999999999972</v>
      </c>
      <c r="F10" s="10">
        <f t="shared" si="2"/>
        <v>882.67</v>
      </c>
      <c r="G10" s="43">
        <f>'Nawdanga khal'!P146</f>
        <v>3.6895000000000007</v>
      </c>
      <c r="H10" s="43">
        <f t="shared" si="3"/>
        <v>-2.9500000000000011</v>
      </c>
      <c r="L10" s="41"/>
    </row>
    <row r="11" spans="1:13" ht="15.6" x14ac:dyDescent="0.3">
      <c r="A11" s="4"/>
      <c r="B11" s="11">
        <f>'Nawdanga khal'!D171</f>
        <v>0.6</v>
      </c>
      <c r="C11" s="10">
        <f>'Nawdanga khal'!M196</f>
        <v>9.9016540000000006</v>
      </c>
      <c r="D11" s="11">
        <f t="shared" si="0"/>
        <v>9.1917403750000002</v>
      </c>
      <c r="E11" s="10">
        <f t="shared" si="1"/>
        <v>99.999999999999972</v>
      </c>
      <c r="F11" s="10">
        <f t="shared" si="2"/>
        <v>919.17</v>
      </c>
      <c r="G11" s="43">
        <f>'Nawdanga khal'!P172</f>
        <v>0</v>
      </c>
      <c r="H11" s="43">
        <f t="shared" si="3"/>
        <v>-2.9400000000000013</v>
      </c>
      <c r="L11" s="41"/>
    </row>
    <row r="12" spans="1:13" ht="15.6" x14ac:dyDescent="0.3">
      <c r="A12" s="4"/>
      <c r="B12" s="11">
        <f>'Nawdanga khal'!D197</f>
        <v>0.7</v>
      </c>
      <c r="C12" s="10">
        <f>'Nawdanga khal'!M222</f>
        <v>7</v>
      </c>
      <c r="D12" s="11">
        <f t="shared" si="0"/>
        <v>8.4508270000000003</v>
      </c>
      <c r="E12" s="10">
        <f t="shared" si="1"/>
        <v>99.999999999999972</v>
      </c>
      <c r="F12" s="10">
        <f t="shared" si="2"/>
        <v>845.08</v>
      </c>
      <c r="G12" s="43">
        <f>'Nawdanga khal'!P198</f>
        <v>0</v>
      </c>
      <c r="H12" s="43">
        <f t="shared" si="3"/>
        <v>-2.9300000000000015</v>
      </c>
      <c r="L12" s="41"/>
    </row>
    <row r="13" spans="1:13" ht="15.6" x14ac:dyDescent="0.3">
      <c r="A13" s="4"/>
      <c r="B13" s="11">
        <f>'Nawdanga khal'!D225</f>
        <v>0.8</v>
      </c>
      <c r="C13" s="10">
        <f>'Nawdanga khal'!M250</f>
        <v>6.6285674999999991</v>
      </c>
      <c r="D13" s="11">
        <f t="shared" si="0"/>
        <v>6.8142837499999995</v>
      </c>
      <c r="E13" s="10">
        <f t="shared" si="1"/>
        <v>100.00000000000009</v>
      </c>
      <c r="F13" s="10">
        <f t="shared" si="2"/>
        <v>681.43</v>
      </c>
      <c r="G13" s="43">
        <f>'Nawdanga khal'!P226</f>
        <v>4.234</v>
      </c>
      <c r="H13" s="43">
        <f t="shared" si="3"/>
        <v>-2.9200000000000017</v>
      </c>
      <c r="L13" s="41"/>
    </row>
    <row r="14" spans="1:13" ht="15.6" x14ac:dyDescent="0.3">
      <c r="A14" s="4"/>
      <c r="B14" s="11">
        <f>'Nawdanga khal'!D251</f>
        <v>0.9</v>
      </c>
      <c r="C14" s="10">
        <f>'Nawdanga khal'!M276</f>
        <v>6.3206425000000017</v>
      </c>
      <c r="D14" s="11">
        <f t="shared" si="0"/>
        <v>6.4746050000000004</v>
      </c>
      <c r="E14" s="10">
        <f t="shared" si="1"/>
        <v>99.999999999999972</v>
      </c>
      <c r="F14" s="10">
        <f t="shared" si="2"/>
        <v>647.46</v>
      </c>
      <c r="G14" s="43">
        <f>'Nawdanga khal'!P252</f>
        <v>5.0000000000000018</v>
      </c>
      <c r="H14" s="43">
        <f t="shared" si="3"/>
        <v>-2.9100000000000019</v>
      </c>
      <c r="K14" s="73">
        <v>13325</v>
      </c>
      <c r="L14" s="41">
        <v>11</v>
      </c>
      <c r="M14" s="74">
        <f>K14/L14</f>
        <v>1211.3636363636363</v>
      </c>
    </row>
    <row r="15" spans="1:13" ht="15.6" x14ac:dyDescent="0.3">
      <c r="A15" s="4"/>
      <c r="B15" s="11">
        <f>'Nawdanga khal'!D278</f>
        <v>1.002</v>
      </c>
      <c r="C15" s="10">
        <f>'Nawdanga khal'!M303</f>
        <v>7.9459247499999996</v>
      </c>
      <c r="D15" s="11">
        <f t="shared" si="0"/>
        <v>7.1332836250000007</v>
      </c>
      <c r="E15" s="10">
        <f t="shared" si="1"/>
        <v>101.99999999999999</v>
      </c>
      <c r="F15" s="10">
        <f t="shared" si="2"/>
        <v>727.59</v>
      </c>
      <c r="G15" s="43">
        <f>'Nawdanga khal'!P279</f>
        <v>5</v>
      </c>
      <c r="H15" s="43">
        <f t="shared" si="3"/>
        <v>-2.9000000000000021</v>
      </c>
      <c r="L15" s="41"/>
    </row>
    <row r="16" spans="1:13" x14ac:dyDescent="0.25">
      <c r="B16" s="163" t="s">
        <v>6</v>
      </c>
      <c r="C16" s="164"/>
      <c r="D16" s="165"/>
      <c r="E16" s="39">
        <f>SUM(E6:E15)</f>
        <v>1002.0000000000001</v>
      </c>
      <c r="F16" s="39">
        <f>SUM(F6:F15)</f>
        <v>8447.81</v>
      </c>
    </row>
    <row r="17" spans="4:6" x14ac:dyDescent="0.25">
      <c r="F17" s="40"/>
    </row>
    <row r="18" spans="4:6" x14ac:dyDescent="0.25">
      <c r="D18" s="166" t="s">
        <v>15</v>
      </c>
      <c r="E18" s="166"/>
      <c r="F18" s="40"/>
    </row>
    <row r="19" spans="4:6" x14ac:dyDescent="0.25">
      <c r="D19" s="167" t="s">
        <v>16</v>
      </c>
      <c r="E19" s="167"/>
      <c r="F19" s="45"/>
    </row>
  </sheetData>
  <mergeCells count="4">
    <mergeCell ref="A2:G2"/>
    <mergeCell ref="B16:D16"/>
    <mergeCell ref="D18:E18"/>
    <mergeCell ref="D19:E19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V183"/>
  <sheetViews>
    <sheetView tabSelected="1" topLeftCell="A115" zoomScaleNormal="100" zoomScaleSheetLayoutView="106" workbookViewId="0">
      <selection activeCell="X132" sqref="X132"/>
    </sheetView>
  </sheetViews>
  <sheetFormatPr defaultRowHeight="13.2" x14ac:dyDescent="0.25"/>
  <cols>
    <col min="1" max="1" width="2.33203125" style="5" customWidth="1"/>
    <col min="2" max="2" width="8.109375" style="22" customWidth="1"/>
    <col min="3" max="3" width="8.5546875" style="48" customWidth="1"/>
    <col min="4" max="4" width="12.6640625" style="48" customWidth="1"/>
    <col min="5" max="7" width="8.109375" style="5" hidden="1" customWidth="1"/>
    <col min="8" max="8" width="7.5546875" style="5" hidden="1" customWidth="1"/>
    <col min="9" max="9" width="7.44140625" style="5" hidden="1" customWidth="1"/>
    <col min="10" max="10" width="7.44140625" style="25" hidden="1" customWidth="1"/>
    <col min="11" max="12" width="7.44140625" style="5" hidden="1" customWidth="1"/>
    <col min="13" max="13" width="8.6640625" style="5" hidden="1" customWidth="1"/>
    <col min="14" max="14" width="3.44140625" style="5" customWidth="1"/>
    <col min="15" max="16" width="10.109375" style="5" customWidth="1"/>
    <col min="17" max="17" width="8.6640625" style="5" customWidth="1"/>
    <col min="18" max="18" width="9.109375" style="5"/>
    <col min="19" max="19" width="23" style="5" customWidth="1"/>
    <col min="20" max="20" width="3.5546875" style="5" customWidth="1"/>
    <col min="21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1" spans="1:22" ht="49.95" customHeight="1" x14ac:dyDescent="0.25">
      <c r="A1" s="168" t="s">
        <v>40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2"/>
      <c r="V1" s="12"/>
    </row>
    <row r="2" spans="1:22" ht="15" x14ac:dyDescent="0.25">
      <c r="B2" s="1" t="s">
        <v>7</v>
      </c>
      <c r="C2" s="1"/>
      <c r="D2" s="151">
        <v>0</v>
      </c>
      <c r="E2" s="151"/>
      <c r="J2" s="13"/>
      <c r="K2" s="13"/>
      <c r="L2" s="13"/>
      <c r="M2" s="13"/>
      <c r="N2" s="14"/>
      <c r="O2" s="14"/>
      <c r="P2" s="14"/>
    </row>
    <row r="3" spans="1:22" x14ac:dyDescent="0.25">
      <c r="B3" s="2">
        <v>0</v>
      </c>
      <c r="C3" s="3">
        <v>1.909</v>
      </c>
      <c r="D3" s="3" t="s">
        <v>29</v>
      </c>
      <c r="E3" s="16"/>
      <c r="F3" s="16"/>
      <c r="G3" s="16"/>
      <c r="H3" s="16"/>
      <c r="I3" s="17"/>
      <c r="J3" s="18"/>
      <c r="K3" s="19"/>
      <c r="L3" s="16"/>
      <c r="M3" s="19"/>
      <c r="N3" s="20"/>
      <c r="O3" s="20"/>
      <c r="P3" s="20"/>
      <c r="R3" s="21"/>
    </row>
    <row r="4" spans="1:22" x14ac:dyDescent="0.25">
      <c r="B4" s="2">
        <v>5</v>
      </c>
      <c r="C4" s="3">
        <v>1.919</v>
      </c>
      <c r="D4" s="3"/>
      <c r="E4" s="19">
        <f>(C3+C4)/2</f>
        <v>1.9140000000000001</v>
      </c>
      <c r="F4" s="16">
        <f>B4-B3</f>
        <v>5</v>
      </c>
      <c r="G4" s="19">
        <f>E4*F4</f>
        <v>9.57</v>
      </c>
      <c r="H4" s="16"/>
      <c r="I4" s="2">
        <v>0</v>
      </c>
      <c r="J4" s="3">
        <v>1.909</v>
      </c>
      <c r="K4" s="19"/>
      <c r="L4" s="16"/>
      <c r="M4" s="19"/>
      <c r="N4" s="20"/>
      <c r="O4" s="20"/>
      <c r="P4" s="20"/>
      <c r="Q4" s="22"/>
      <c r="R4" s="21"/>
    </row>
    <row r="5" spans="1:22" x14ac:dyDescent="0.25">
      <c r="B5" s="2">
        <v>10</v>
      </c>
      <c r="C5" s="3">
        <v>1.9390000000000001</v>
      </c>
      <c r="D5" s="3" t="s">
        <v>17</v>
      </c>
      <c r="E5" s="19">
        <f t="shared" ref="E5:E15" si="0">(C4+C5)/2</f>
        <v>1.929</v>
      </c>
      <c r="F5" s="16">
        <f t="shared" ref="F5:F15" si="1">B5-B4</f>
        <v>5</v>
      </c>
      <c r="G5" s="19">
        <f t="shared" ref="G5:G15" si="2">E5*F5</f>
        <v>9.6449999999999996</v>
      </c>
      <c r="H5" s="16"/>
      <c r="I5" s="2">
        <v>5</v>
      </c>
      <c r="J5" s="3">
        <v>1.919</v>
      </c>
      <c r="K5" s="19">
        <f t="shared" ref="K5:K10" si="3">AVERAGE(J4,J5)</f>
        <v>1.9140000000000001</v>
      </c>
      <c r="L5" s="16">
        <f t="shared" ref="L5:L10" si="4">I5-I4</f>
        <v>5</v>
      </c>
      <c r="M5" s="19">
        <f t="shared" ref="M5:M16" si="5">L5*K5</f>
        <v>9.57</v>
      </c>
      <c r="N5" s="20"/>
      <c r="O5" s="20"/>
      <c r="P5" s="20"/>
      <c r="Q5" s="22"/>
      <c r="R5" s="21"/>
    </row>
    <row r="6" spans="1:22" x14ac:dyDescent="0.25">
      <c r="B6" s="2">
        <v>11</v>
      </c>
      <c r="C6" s="3">
        <v>0.48799999999999999</v>
      </c>
      <c r="D6" s="3"/>
      <c r="E6" s="19">
        <f t="shared" si="0"/>
        <v>1.2135</v>
      </c>
      <c r="F6" s="16">
        <f t="shared" si="1"/>
        <v>1</v>
      </c>
      <c r="G6" s="19">
        <f t="shared" si="2"/>
        <v>1.2135</v>
      </c>
      <c r="H6" s="16"/>
      <c r="I6" s="2">
        <v>8.5</v>
      </c>
      <c r="J6" s="3">
        <v>1.9390000000000001</v>
      </c>
      <c r="K6" s="19">
        <f t="shared" si="3"/>
        <v>1.929</v>
      </c>
      <c r="L6" s="16">
        <f t="shared" si="4"/>
        <v>3.5</v>
      </c>
      <c r="M6" s="19">
        <f t="shared" si="5"/>
        <v>6.7515000000000001</v>
      </c>
      <c r="N6" s="20"/>
      <c r="O6" s="20"/>
      <c r="P6" s="20"/>
      <c r="Q6" s="22"/>
      <c r="R6" s="21"/>
    </row>
    <row r="7" spans="1:22" x14ac:dyDescent="0.25">
      <c r="B7" s="2">
        <v>13</v>
      </c>
      <c r="C7" s="3">
        <v>0.23899999999999999</v>
      </c>
      <c r="D7" s="3"/>
      <c r="E7" s="19">
        <f t="shared" si="0"/>
        <v>0.36349999999999999</v>
      </c>
      <c r="F7" s="16">
        <f t="shared" si="1"/>
        <v>2</v>
      </c>
      <c r="G7" s="19">
        <f t="shared" si="2"/>
        <v>0.72699999999999998</v>
      </c>
      <c r="H7" s="16"/>
      <c r="I7" s="2">
        <v>10</v>
      </c>
      <c r="J7" s="3">
        <v>1.9390000000000001</v>
      </c>
      <c r="K7" s="19">
        <f t="shared" si="3"/>
        <v>1.9390000000000001</v>
      </c>
      <c r="L7" s="16">
        <f t="shared" si="4"/>
        <v>1.5</v>
      </c>
      <c r="M7" s="19">
        <f t="shared" si="5"/>
        <v>2.9085000000000001</v>
      </c>
      <c r="N7" s="20"/>
      <c r="O7" s="20"/>
      <c r="P7" s="20"/>
      <c r="Q7" s="22"/>
      <c r="R7" s="21"/>
    </row>
    <row r="8" spans="1:22" x14ac:dyDescent="0.25">
      <c r="B8" s="2">
        <v>15</v>
      </c>
      <c r="C8" s="3">
        <v>7.9000000000000001E-2</v>
      </c>
      <c r="D8" s="3"/>
      <c r="E8" s="19">
        <f t="shared" si="0"/>
        <v>0.159</v>
      </c>
      <c r="F8" s="16">
        <f t="shared" si="1"/>
        <v>2</v>
      </c>
      <c r="G8" s="19">
        <f t="shared" si="2"/>
        <v>0.318</v>
      </c>
      <c r="H8" s="16"/>
      <c r="I8" s="2">
        <v>11</v>
      </c>
      <c r="J8" s="3">
        <v>0.48799999999999999</v>
      </c>
      <c r="K8" s="19">
        <f t="shared" si="3"/>
        <v>1.2135</v>
      </c>
      <c r="L8" s="16">
        <f t="shared" si="4"/>
        <v>1</v>
      </c>
      <c r="M8" s="19">
        <f t="shared" si="5"/>
        <v>1.2135</v>
      </c>
      <c r="N8" s="20"/>
      <c r="O8" s="20"/>
      <c r="P8" s="20"/>
      <c r="Q8" s="22"/>
      <c r="R8" s="21"/>
    </row>
    <row r="9" spans="1:22" x14ac:dyDescent="0.25">
      <c r="B9" s="2">
        <v>16</v>
      </c>
      <c r="C9" s="3">
        <v>1.9E-2</v>
      </c>
      <c r="D9" s="3" t="s">
        <v>18</v>
      </c>
      <c r="E9" s="19">
        <f t="shared" si="0"/>
        <v>4.9000000000000002E-2</v>
      </c>
      <c r="F9" s="16">
        <f t="shared" si="1"/>
        <v>1</v>
      </c>
      <c r="G9" s="19">
        <f t="shared" si="2"/>
        <v>4.9000000000000002E-2</v>
      </c>
      <c r="H9" s="16"/>
      <c r="I9" s="81">
        <f>I8+(J8-J9)*1.5</f>
        <v>13.231999999999999</v>
      </c>
      <c r="J9" s="82">
        <v>-1</v>
      </c>
      <c r="K9" s="19">
        <f t="shared" si="3"/>
        <v>-0.25600000000000001</v>
      </c>
      <c r="L9" s="16">
        <f t="shared" si="4"/>
        <v>2.2319999999999993</v>
      </c>
      <c r="M9" s="19">
        <f t="shared" si="5"/>
        <v>-0.57139199999999979</v>
      </c>
      <c r="N9" s="20"/>
      <c r="O9" s="20"/>
      <c r="P9" s="20"/>
      <c r="Q9" s="22"/>
      <c r="R9" s="21"/>
    </row>
    <row r="10" spans="1:22" x14ac:dyDescent="0.25">
      <c r="B10" s="2">
        <v>17</v>
      </c>
      <c r="C10" s="3">
        <v>7.3999999999999996E-2</v>
      </c>
      <c r="E10" s="19">
        <f t="shared" si="0"/>
        <v>4.65E-2</v>
      </c>
      <c r="F10" s="16">
        <f t="shared" si="1"/>
        <v>1</v>
      </c>
      <c r="G10" s="19">
        <f t="shared" si="2"/>
        <v>4.65E-2</v>
      </c>
      <c r="H10" s="16"/>
      <c r="I10" s="83">
        <f>I9+2.5</f>
        <v>15.731999999999999</v>
      </c>
      <c r="J10" s="84">
        <f>J9</f>
        <v>-1</v>
      </c>
      <c r="K10" s="19">
        <f t="shared" si="3"/>
        <v>-1</v>
      </c>
      <c r="L10" s="16">
        <f t="shared" si="4"/>
        <v>2.5</v>
      </c>
      <c r="M10" s="19">
        <f t="shared" si="5"/>
        <v>-2.5</v>
      </c>
      <c r="N10" s="20"/>
      <c r="O10" s="20"/>
      <c r="P10" s="20"/>
      <c r="Q10" s="22"/>
      <c r="R10" s="21"/>
    </row>
    <row r="11" spans="1:22" x14ac:dyDescent="0.25">
      <c r="B11" s="2">
        <v>19</v>
      </c>
      <c r="C11" s="3">
        <v>0.23200000000000001</v>
      </c>
      <c r="D11" s="3"/>
      <c r="E11" s="19">
        <f t="shared" si="0"/>
        <v>0.153</v>
      </c>
      <c r="F11" s="16">
        <f t="shared" si="1"/>
        <v>2</v>
      </c>
      <c r="G11" s="19">
        <f t="shared" si="2"/>
        <v>0.30599999999999999</v>
      </c>
      <c r="H11" s="16"/>
      <c r="I11" s="81">
        <f>I10+2.5</f>
        <v>18.231999999999999</v>
      </c>
      <c r="J11" s="82">
        <f>J9</f>
        <v>-1</v>
      </c>
      <c r="K11" s="19">
        <f>AVERAGE(J10,J11)</f>
        <v>-1</v>
      </c>
      <c r="L11" s="16">
        <f>I11-I10</f>
        <v>2.5</v>
      </c>
      <c r="M11" s="19">
        <f t="shared" si="5"/>
        <v>-2.5</v>
      </c>
      <c r="N11" s="24"/>
      <c r="O11" s="24"/>
      <c r="P11" s="24"/>
      <c r="Q11" s="22"/>
      <c r="R11" s="21"/>
    </row>
    <row r="12" spans="1:22" x14ac:dyDescent="0.25">
      <c r="B12" s="2">
        <v>21</v>
      </c>
      <c r="C12" s="3">
        <v>0.44900000000000001</v>
      </c>
      <c r="D12" s="3"/>
      <c r="E12" s="19">
        <f t="shared" si="0"/>
        <v>0.34050000000000002</v>
      </c>
      <c r="F12" s="16">
        <f t="shared" si="1"/>
        <v>2</v>
      </c>
      <c r="G12" s="19">
        <f t="shared" si="2"/>
        <v>0.68100000000000005</v>
      </c>
      <c r="H12" s="16"/>
      <c r="I12" s="81">
        <f>I11+(J12-J11)*1.5</f>
        <v>20.332000000000001</v>
      </c>
      <c r="J12" s="85">
        <v>0.4</v>
      </c>
      <c r="K12" s="19">
        <f t="shared" ref="K12:K16" si="6">AVERAGE(J11,J12)</f>
        <v>-0.3</v>
      </c>
      <c r="L12" s="16">
        <f t="shared" ref="L12:L16" si="7">I12-I11</f>
        <v>2.1000000000000014</v>
      </c>
      <c r="M12" s="19">
        <f t="shared" si="5"/>
        <v>-0.63000000000000045</v>
      </c>
      <c r="N12" s="20"/>
      <c r="O12" s="20"/>
      <c r="P12" s="20"/>
      <c r="Q12" s="22"/>
      <c r="R12" s="21"/>
    </row>
    <row r="13" spans="1:22" x14ac:dyDescent="0.25">
      <c r="B13" s="2">
        <v>22</v>
      </c>
      <c r="C13" s="3">
        <v>1.929</v>
      </c>
      <c r="D13" s="3" t="s">
        <v>19</v>
      </c>
      <c r="E13" s="19">
        <f t="shared" si="0"/>
        <v>1.1890000000000001</v>
      </c>
      <c r="F13" s="16">
        <f t="shared" si="1"/>
        <v>1</v>
      </c>
      <c r="G13" s="19">
        <f t="shared" si="2"/>
        <v>1.1890000000000001</v>
      </c>
      <c r="H13" s="1"/>
      <c r="I13" s="2">
        <v>21</v>
      </c>
      <c r="J13" s="3">
        <v>0.44900000000000001</v>
      </c>
      <c r="K13" s="19">
        <f t="shared" si="6"/>
        <v>0.42449999999999999</v>
      </c>
      <c r="L13" s="16">
        <f t="shared" si="7"/>
        <v>0.66799999999999926</v>
      </c>
      <c r="M13" s="19">
        <f t="shared" si="5"/>
        <v>0.28356599999999965</v>
      </c>
      <c r="N13" s="24"/>
      <c r="O13" s="24"/>
      <c r="P13" s="24"/>
      <c r="Q13" s="22"/>
      <c r="R13" s="21"/>
    </row>
    <row r="14" spans="1:22" x14ac:dyDescent="0.25">
      <c r="B14" s="2">
        <v>25</v>
      </c>
      <c r="C14" s="3">
        <v>1.919</v>
      </c>
      <c r="D14" s="3"/>
      <c r="E14" s="19">
        <f t="shared" si="0"/>
        <v>1.9239999999999999</v>
      </c>
      <c r="F14" s="16">
        <f t="shared" si="1"/>
        <v>3</v>
      </c>
      <c r="G14" s="19">
        <f t="shared" si="2"/>
        <v>5.7720000000000002</v>
      </c>
      <c r="H14" s="1"/>
      <c r="I14" s="2">
        <v>22</v>
      </c>
      <c r="J14" s="3">
        <v>1.929</v>
      </c>
      <c r="K14" s="19">
        <f t="shared" si="6"/>
        <v>1.1890000000000001</v>
      </c>
      <c r="L14" s="16">
        <f t="shared" si="7"/>
        <v>1</v>
      </c>
      <c r="M14" s="19">
        <f t="shared" si="5"/>
        <v>1.1890000000000001</v>
      </c>
      <c r="N14" s="24"/>
      <c r="O14" s="24"/>
      <c r="P14" s="24"/>
      <c r="Q14" s="22"/>
      <c r="R14" s="21"/>
    </row>
    <row r="15" spans="1:22" x14ac:dyDescent="0.25">
      <c r="B15" s="2">
        <v>30</v>
      </c>
      <c r="C15" s="3">
        <v>1.9039999999999999</v>
      </c>
      <c r="D15" s="3" t="s">
        <v>30</v>
      </c>
      <c r="E15" s="19">
        <f t="shared" si="0"/>
        <v>1.9115</v>
      </c>
      <c r="F15" s="16">
        <f t="shared" si="1"/>
        <v>5</v>
      </c>
      <c r="G15" s="19">
        <f t="shared" si="2"/>
        <v>9.5574999999999992</v>
      </c>
      <c r="H15" s="1"/>
      <c r="I15" s="2">
        <v>25</v>
      </c>
      <c r="J15" s="3">
        <v>1.919</v>
      </c>
      <c r="K15" s="19">
        <f t="shared" si="6"/>
        <v>1.9239999999999999</v>
      </c>
      <c r="L15" s="16">
        <f t="shared" si="7"/>
        <v>3</v>
      </c>
      <c r="M15" s="19">
        <f t="shared" si="5"/>
        <v>5.7720000000000002</v>
      </c>
      <c r="N15" s="20"/>
      <c r="O15" s="20"/>
      <c r="P15" s="20"/>
      <c r="R15" s="21"/>
    </row>
    <row r="16" spans="1:22" x14ac:dyDescent="0.25">
      <c r="B16" s="2"/>
      <c r="C16" s="3"/>
      <c r="D16" s="3"/>
      <c r="E16" s="19"/>
      <c r="F16" s="16"/>
      <c r="G16" s="19"/>
      <c r="H16" s="1"/>
      <c r="I16" s="2">
        <v>30</v>
      </c>
      <c r="J16" s="3">
        <v>1.9039999999999999</v>
      </c>
      <c r="K16" s="19">
        <f t="shared" si="6"/>
        <v>1.9115</v>
      </c>
      <c r="L16" s="16">
        <f t="shared" si="7"/>
        <v>5</v>
      </c>
      <c r="M16" s="19">
        <f t="shared" si="5"/>
        <v>9.5574999999999992</v>
      </c>
      <c r="N16" s="20"/>
      <c r="O16" s="20"/>
      <c r="P16" s="20"/>
      <c r="R16" s="21"/>
    </row>
    <row r="17" spans="2:18" ht="15" x14ac:dyDescent="0.25">
      <c r="B17" s="1" t="s">
        <v>7</v>
      </c>
      <c r="C17" s="1"/>
      <c r="D17" s="151">
        <v>0.1</v>
      </c>
      <c r="E17" s="151"/>
      <c r="J17" s="13"/>
      <c r="K17" s="13"/>
      <c r="L17" s="13"/>
      <c r="M17" s="13"/>
      <c r="N17" s="14"/>
      <c r="O17" s="14"/>
      <c r="P17" s="14"/>
    </row>
    <row r="18" spans="2:18" x14ac:dyDescent="0.25">
      <c r="B18" s="2">
        <v>0</v>
      </c>
      <c r="C18" s="3">
        <v>0.68500000000000005</v>
      </c>
      <c r="D18" s="3" t="s">
        <v>21</v>
      </c>
      <c r="E18" s="16"/>
      <c r="F18" s="16"/>
      <c r="G18" s="16"/>
      <c r="H18" s="16"/>
      <c r="I18" s="17"/>
      <c r="J18" s="18"/>
      <c r="K18" s="19"/>
      <c r="L18" s="16"/>
      <c r="M18" s="19"/>
      <c r="N18" s="20"/>
      <c r="O18" s="20"/>
      <c r="P18" s="20"/>
      <c r="R18" s="21"/>
    </row>
    <row r="19" spans="2:18" x14ac:dyDescent="0.25">
      <c r="B19" s="2">
        <v>5</v>
      </c>
      <c r="C19" s="3">
        <v>0.69</v>
      </c>
      <c r="D19" s="3"/>
      <c r="E19" s="19">
        <f>(C18+C19)/2</f>
        <v>0.6875</v>
      </c>
      <c r="F19" s="16">
        <f>B19-B18</f>
        <v>5</v>
      </c>
      <c r="G19" s="19">
        <f>E19*F19</f>
        <v>3.4375</v>
      </c>
      <c r="H19" s="16"/>
      <c r="I19" s="2">
        <v>0</v>
      </c>
      <c r="J19" s="3">
        <v>0.68500000000000005</v>
      </c>
      <c r="K19" s="19"/>
      <c r="L19" s="16"/>
      <c r="M19" s="19"/>
      <c r="N19" s="20"/>
      <c r="O19" s="20"/>
      <c r="P19" s="20"/>
      <c r="Q19" s="22"/>
      <c r="R19" s="21"/>
    </row>
    <row r="20" spans="2:18" x14ac:dyDescent="0.25">
      <c r="B20" s="2">
        <v>10</v>
      </c>
      <c r="C20" s="3">
        <v>0.69499999999999995</v>
      </c>
      <c r="D20" s="3" t="s">
        <v>17</v>
      </c>
      <c r="E20" s="19">
        <f t="shared" ref="E20:E30" si="8">(C19+C20)/2</f>
        <v>0.69249999999999989</v>
      </c>
      <c r="F20" s="16">
        <f t="shared" ref="F20:F30" si="9">B20-B19</f>
        <v>5</v>
      </c>
      <c r="G20" s="19">
        <f t="shared" ref="G20:G30" si="10">E20*F20</f>
        <v>3.4624999999999995</v>
      </c>
      <c r="H20" s="16"/>
      <c r="I20" s="2">
        <v>5</v>
      </c>
      <c r="J20" s="3">
        <v>0.69</v>
      </c>
      <c r="K20" s="19">
        <f t="shared" ref="K20:K25" si="11">AVERAGE(J19,J20)</f>
        <v>0.6875</v>
      </c>
      <c r="L20" s="16">
        <f t="shared" ref="L20:L25" si="12">I20-I19</f>
        <v>5</v>
      </c>
      <c r="M20" s="19">
        <f t="shared" ref="M20:M27" si="13">L20*K20</f>
        <v>3.4375</v>
      </c>
      <c r="N20" s="20"/>
      <c r="O20" s="20"/>
      <c r="P20" s="20"/>
      <c r="Q20" s="22"/>
      <c r="R20" s="21"/>
    </row>
    <row r="21" spans="2:18" x14ac:dyDescent="0.25">
      <c r="B21" s="2">
        <v>10.5</v>
      </c>
      <c r="C21" s="3">
        <v>8.5000000000000006E-2</v>
      </c>
      <c r="D21" s="3"/>
      <c r="E21" s="19">
        <f t="shared" si="8"/>
        <v>0.38999999999999996</v>
      </c>
      <c r="F21" s="16">
        <f t="shared" si="9"/>
        <v>0.5</v>
      </c>
      <c r="G21" s="19">
        <f t="shared" si="10"/>
        <v>0.19499999999999998</v>
      </c>
      <c r="H21" s="16"/>
      <c r="I21" s="2">
        <v>7</v>
      </c>
      <c r="J21" s="3">
        <v>0.69499999999999995</v>
      </c>
      <c r="K21" s="19">
        <f t="shared" si="11"/>
        <v>0.69249999999999989</v>
      </c>
      <c r="L21" s="16">
        <f t="shared" si="12"/>
        <v>2</v>
      </c>
      <c r="M21" s="19">
        <f t="shared" si="13"/>
        <v>1.3849999999999998</v>
      </c>
      <c r="N21" s="20"/>
      <c r="O21" s="20"/>
      <c r="P21" s="20"/>
      <c r="Q21" s="22"/>
      <c r="R21" s="21"/>
    </row>
    <row r="22" spans="2:18" x14ac:dyDescent="0.25">
      <c r="B22" s="2">
        <v>11</v>
      </c>
      <c r="C22" s="3">
        <v>1.9E-2</v>
      </c>
      <c r="D22" s="3"/>
      <c r="E22" s="19">
        <f t="shared" si="8"/>
        <v>5.2000000000000005E-2</v>
      </c>
      <c r="F22" s="16">
        <f t="shared" si="9"/>
        <v>0.5</v>
      </c>
      <c r="G22" s="19">
        <f t="shared" si="10"/>
        <v>2.6000000000000002E-2</v>
      </c>
      <c r="H22" s="16"/>
      <c r="I22" s="81">
        <f>I21+(J21-J22)*1.5</f>
        <v>9.5425000000000004</v>
      </c>
      <c r="J22" s="82">
        <v>-1</v>
      </c>
      <c r="K22" s="19">
        <f t="shared" si="11"/>
        <v>-0.15250000000000002</v>
      </c>
      <c r="L22" s="16">
        <f t="shared" si="12"/>
        <v>2.5425000000000004</v>
      </c>
      <c r="M22" s="19">
        <f t="shared" si="13"/>
        <v>-0.38773125000000014</v>
      </c>
      <c r="N22" s="20"/>
      <c r="O22" s="20"/>
      <c r="P22" s="20"/>
      <c r="Q22" s="22"/>
      <c r="R22" s="21"/>
    </row>
    <row r="23" spans="2:18" x14ac:dyDescent="0.25">
      <c r="B23" s="2">
        <v>11.5</v>
      </c>
      <c r="C23" s="3">
        <v>-2.5999999999999999E-2</v>
      </c>
      <c r="D23" s="3"/>
      <c r="E23" s="19">
        <f t="shared" si="8"/>
        <v>-3.4999999999999996E-3</v>
      </c>
      <c r="F23" s="16">
        <f t="shared" si="9"/>
        <v>0.5</v>
      </c>
      <c r="G23" s="19">
        <f t="shared" si="10"/>
        <v>-1.7499999999999998E-3</v>
      </c>
      <c r="H23" s="16"/>
      <c r="I23" s="83">
        <f>I22+2.5</f>
        <v>12.0425</v>
      </c>
      <c r="J23" s="84">
        <f>J22</f>
        <v>-1</v>
      </c>
      <c r="K23" s="19">
        <f t="shared" si="11"/>
        <v>-1</v>
      </c>
      <c r="L23" s="16">
        <f t="shared" si="12"/>
        <v>2.5</v>
      </c>
      <c r="M23" s="19">
        <f t="shared" si="13"/>
        <v>-2.5</v>
      </c>
      <c r="N23" s="20"/>
      <c r="O23" s="20"/>
      <c r="P23" s="20"/>
      <c r="Q23" s="22"/>
      <c r="R23" s="21"/>
    </row>
    <row r="24" spans="2:18" x14ac:dyDescent="0.25">
      <c r="B24" s="2">
        <v>12</v>
      </c>
      <c r="C24" s="3">
        <v>-5.5E-2</v>
      </c>
      <c r="D24" s="3" t="s">
        <v>18</v>
      </c>
      <c r="E24" s="19">
        <f t="shared" si="8"/>
        <v>-4.0500000000000001E-2</v>
      </c>
      <c r="F24" s="16">
        <f t="shared" si="9"/>
        <v>0.5</v>
      </c>
      <c r="G24" s="19">
        <f t="shared" si="10"/>
        <v>-2.0250000000000001E-2</v>
      </c>
      <c r="H24" s="16"/>
      <c r="I24" s="81">
        <f>I23+2.5</f>
        <v>14.5425</v>
      </c>
      <c r="J24" s="82">
        <f>J22</f>
        <v>-1</v>
      </c>
      <c r="K24" s="19">
        <f t="shared" si="11"/>
        <v>-1</v>
      </c>
      <c r="L24" s="16">
        <f t="shared" si="12"/>
        <v>2.5</v>
      </c>
      <c r="M24" s="19">
        <f t="shared" si="13"/>
        <v>-2.5</v>
      </c>
      <c r="N24" s="20"/>
      <c r="O24" s="20"/>
      <c r="P24" s="20"/>
      <c r="Q24" s="22"/>
      <c r="R24" s="21"/>
    </row>
    <row r="25" spans="2:18" x14ac:dyDescent="0.25">
      <c r="B25" s="2">
        <v>12.5</v>
      </c>
      <c r="C25" s="3">
        <v>-2.7E-2</v>
      </c>
      <c r="E25" s="19">
        <f t="shared" si="8"/>
        <v>-4.1000000000000002E-2</v>
      </c>
      <c r="F25" s="16">
        <f t="shared" si="9"/>
        <v>0.5</v>
      </c>
      <c r="G25" s="19">
        <f t="shared" si="10"/>
        <v>-2.0500000000000001E-2</v>
      </c>
      <c r="H25" s="16"/>
      <c r="I25" s="81">
        <f>I24+(J25-J24)*1.5</f>
        <v>17.092500000000001</v>
      </c>
      <c r="J25" s="85">
        <v>0.7</v>
      </c>
      <c r="K25" s="19">
        <f t="shared" si="11"/>
        <v>-0.15000000000000002</v>
      </c>
      <c r="L25" s="16">
        <f t="shared" si="12"/>
        <v>2.5500000000000007</v>
      </c>
      <c r="M25" s="19">
        <f t="shared" si="13"/>
        <v>-0.38250000000000017</v>
      </c>
      <c r="N25" s="20"/>
      <c r="O25" s="20"/>
      <c r="P25" s="20"/>
      <c r="Q25" s="22"/>
      <c r="R25" s="21"/>
    </row>
    <row r="26" spans="2:18" x14ac:dyDescent="0.25">
      <c r="B26" s="2">
        <v>13</v>
      </c>
      <c r="C26" s="3">
        <v>1.4999999999999999E-2</v>
      </c>
      <c r="D26" s="3"/>
      <c r="E26" s="19">
        <f t="shared" si="8"/>
        <v>-6.0000000000000001E-3</v>
      </c>
      <c r="F26" s="16">
        <f t="shared" si="9"/>
        <v>0.5</v>
      </c>
      <c r="G26" s="19">
        <f t="shared" si="10"/>
        <v>-3.0000000000000001E-3</v>
      </c>
      <c r="H26" s="16"/>
      <c r="I26" s="2">
        <v>20</v>
      </c>
      <c r="J26" s="3">
        <v>0.7</v>
      </c>
      <c r="K26" s="19">
        <f>AVERAGE(J25,J26)</f>
        <v>0.7</v>
      </c>
      <c r="L26" s="16">
        <f>I26-I25</f>
        <v>2.9074999999999989</v>
      </c>
      <c r="M26" s="19">
        <f t="shared" si="13"/>
        <v>2.0352499999999991</v>
      </c>
      <c r="N26" s="24"/>
      <c r="O26" s="24"/>
      <c r="P26" s="24"/>
      <c r="Q26" s="22"/>
      <c r="R26" s="21"/>
    </row>
    <row r="27" spans="2:18" x14ac:dyDescent="0.25">
      <c r="B27" s="2">
        <v>13.5</v>
      </c>
      <c r="C27" s="3">
        <v>0.09</v>
      </c>
      <c r="D27" s="3"/>
      <c r="E27" s="19">
        <f t="shared" si="8"/>
        <v>5.2499999999999998E-2</v>
      </c>
      <c r="F27" s="16">
        <f t="shared" si="9"/>
        <v>0.5</v>
      </c>
      <c r="G27" s="19">
        <f t="shared" si="10"/>
        <v>2.6249999999999999E-2</v>
      </c>
      <c r="H27" s="16"/>
      <c r="I27" s="2">
        <v>25</v>
      </c>
      <c r="J27" s="3">
        <v>0.70499999999999996</v>
      </c>
      <c r="K27" s="19">
        <f t="shared" ref="K27" si="14">AVERAGE(J26,J27)</f>
        <v>0.7024999999999999</v>
      </c>
      <c r="L27" s="16">
        <f t="shared" ref="L27" si="15">I27-I26</f>
        <v>5</v>
      </c>
      <c r="M27" s="19">
        <f t="shared" si="13"/>
        <v>3.5124999999999993</v>
      </c>
      <c r="N27" s="20"/>
      <c r="O27" s="20"/>
      <c r="P27" s="20"/>
      <c r="Q27" s="22"/>
      <c r="R27" s="21"/>
    </row>
    <row r="28" spans="2:18" x14ac:dyDescent="0.25">
      <c r="B28" s="2">
        <v>14</v>
      </c>
      <c r="C28" s="3">
        <v>0.69499999999999995</v>
      </c>
      <c r="D28" s="3" t="s">
        <v>19</v>
      </c>
      <c r="E28" s="19">
        <f t="shared" si="8"/>
        <v>0.39249999999999996</v>
      </c>
      <c r="F28" s="16">
        <f t="shared" si="9"/>
        <v>0.5</v>
      </c>
      <c r="G28" s="19">
        <f t="shared" si="10"/>
        <v>0.19624999999999998</v>
      </c>
      <c r="H28" s="1"/>
      <c r="I28" s="21"/>
      <c r="J28" s="21"/>
      <c r="K28" s="19"/>
      <c r="L28" s="16"/>
      <c r="M28" s="19"/>
      <c r="N28" s="24"/>
      <c r="O28" s="24"/>
      <c r="P28" s="24"/>
      <c r="Q28" s="22"/>
      <c r="R28" s="21"/>
    </row>
    <row r="29" spans="2:18" x14ac:dyDescent="0.25">
      <c r="B29" s="2">
        <v>20</v>
      </c>
      <c r="C29" s="3">
        <v>0.7</v>
      </c>
      <c r="D29" s="3"/>
      <c r="E29" s="19">
        <f t="shared" si="8"/>
        <v>0.69750000000000001</v>
      </c>
      <c r="F29" s="16">
        <f t="shared" si="9"/>
        <v>6</v>
      </c>
      <c r="G29" s="19">
        <f t="shared" si="10"/>
        <v>4.1850000000000005</v>
      </c>
      <c r="H29" s="1"/>
      <c r="I29" s="16"/>
      <c r="J29" s="16"/>
      <c r="K29" s="19"/>
      <c r="L29" s="16"/>
      <c r="M29" s="19"/>
      <c r="N29" s="24"/>
      <c r="O29" s="24"/>
      <c r="P29" s="24"/>
      <c r="Q29" s="22"/>
      <c r="R29" s="21"/>
    </row>
    <row r="30" spans="2:18" x14ac:dyDescent="0.25">
      <c r="B30" s="2">
        <v>25</v>
      </c>
      <c r="C30" s="3">
        <v>0.70499999999999996</v>
      </c>
      <c r="D30" s="3" t="s">
        <v>21</v>
      </c>
      <c r="E30" s="19">
        <f t="shared" si="8"/>
        <v>0.7024999999999999</v>
      </c>
      <c r="F30" s="16">
        <f t="shared" si="9"/>
        <v>5</v>
      </c>
      <c r="G30" s="19">
        <f t="shared" si="10"/>
        <v>3.5124999999999993</v>
      </c>
      <c r="H30" s="1"/>
      <c r="I30" s="16"/>
      <c r="J30" s="16"/>
      <c r="K30" s="19"/>
      <c r="L30" s="16"/>
      <c r="M30" s="19"/>
      <c r="N30" s="20"/>
      <c r="O30" s="20"/>
      <c r="P30" s="20"/>
      <c r="R30" s="21"/>
    </row>
    <row r="31" spans="2:18" x14ac:dyDescent="0.25">
      <c r="B31" s="2"/>
      <c r="C31" s="3"/>
      <c r="D31" s="3"/>
      <c r="E31" s="19"/>
      <c r="F31" s="16"/>
      <c r="G31" s="19"/>
      <c r="H31" s="1"/>
      <c r="I31" s="2"/>
      <c r="J31" s="28"/>
      <c r="K31" s="19"/>
      <c r="L31" s="16"/>
      <c r="M31" s="19"/>
      <c r="N31" s="20"/>
      <c r="O31" s="20"/>
      <c r="P31" s="20"/>
      <c r="R31" s="21"/>
    </row>
    <row r="32" spans="2:18" ht="15" x14ac:dyDescent="0.25">
      <c r="B32" s="1" t="s">
        <v>7</v>
      </c>
      <c r="C32" s="1"/>
      <c r="D32" s="151">
        <v>0.2</v>
      </c>
      <c r="E32" s="151"/>
      <c r="J32" s="13"/>
      <c r="K32" s="13"/>
      <c r="L32" s="13"/>
      <c r="M32" s="13"/>
      <c r="N32" s="14"/>
      <c r="O32" s="14"/>
      <c r="P32" s="31"/>
    </row>
    <row r="33" spans="2:18" x14ac:dyDescent="0.25">
      <c r="B33" s="2">
        <v>0</v>
      </c>
      <c r="C33" s="3">
        <v>0.35499999999999998</v>
      </c>
      <c r="D33" s="3" t="s">
        <v>21</v>
      </c>
      <c r="E33" s="16"/>
      <c r="F33" s="16"/>
      <c r="G33" s="16"/>
      <c r="H33" s="16"/>
      <c r="I33" s="17"/>
      <c r="J33" s="18"/>
      <c r="K33" s="19"/>
      <c r="L33" s="16"/>
      <c r="M33" s="19"/>
      <c r="N33" s="20"/>
      <c r="O33" s="20"/>
      <c r="P33" s="20"/>
      <c r="R33" s="21"/>
    </row>
    <row r="34" spans="2:18" x14ac:dyDescent="0.25">
      <c r="B34" s="2">
        <v>5</v>
      </c>
      <c r="C34" s="3">
        <v>0.36</v>
      </c>
      <c r="E34" s="19">
        <f>(C33+C34)/2</f>
        <v>0.35749999999999998</v>
      </c>
      <c r="F34" s="16">
        <f>B34-B33</f>
        <v>5</v>
      </c>
      <c r="G34" s="19">
        <f>E34*F34</f>
        <v>1.7874999999999999</v>
      </c>
      <c r="H34" s="16"/>
      <c r="I34" s="2"/>
      <c r="J34" s="2"/>
      <c r="K34" s="19"/>
      <c r="L34" s="16"/>
      <c r="M34" s="19"/>
      <c r="N34" s="20"/>
      <c r="O34" s="20"/>
      <c r="P34" s="20"/>
      <c r="Q34" s="22"/>
      <c r="R34" s="21"/>
    </row>
    <row r="35" spans="2:18" x14ac:dyDescent="0.25">
      <c r="B35" s="2">
        <v>10</v>
      </c>
      <c r="C35" s="3">
        <v>0.36499999999999999</v>
      </c>
      <c r="D35" s="3" t="s">
        <v>17</v>
      </c>
      <c r="E35" s="19">
        <f t="shared" ref="E35:E45" si="16">(C34+C35)/2</f>
        <v>0.36249999999999999</v>
      </c>
      <c r="F35" s="16">
        <f t="shared" ref="F35:F45" si="17">B35-B34</f>
        <v>5</v>
      </c>
      <c r="G35" s="19">
        <f t="shared" ref="G35:G45" si="18">E35*F35</f>
        <v>1.8125</v>
      </c>
      <c r="H35" s="16"/>
      <c r="I35" s="2"/>
      <c r="J35" s="2"/>
      <c r="K35" s="19"/>
      <c r="L35" s="16"/>
      <c r="M35" s="19"/>
      <c r="N35" s="20"/>
      <c r="O35" s="20"/>
      <c r="P35" s="20"/>
      <c r="Q35" s="22"/>
      <c r="R35" s="21"/>
    </row>
    <row r="36" spans="2:18" x14ac:dyDescent="0.25">
      <c r="B36" s="2">
        <v>10.5</v>
      </c>
      <c r="C36" s="3">
        <v>0.19900000000000001</v>
      </c>
      <c r="D36" s="3"/>
      <c r="E36" s="19">
        <f t="shared" si="16"/>
        <v>0.28200000000000003</v>
      </c>
      <c r="F36" s="16">
        <f t="shared" si="17"/>
        <v>0.5</v>
      </c>
      <c r="G36" s="19">
        <f t="shared" si="18"/>
        <v>0.14100000000000001</v>
      </c>
      <c r="H36" s="16"/>
      <c r="I36" s="2"/>
      <c r="J36" s="2"/>
      <c r="K36" s="19"/>
      <c r="L36" s="16"/>
      <c r="M36" s="19"/>
      <c r="N36" s="20"/>
      <c r="O36" s="20"/>
      <c r="P36" s="20"/>
      <c r="Q36" s="22"/>
      <c r="R36" s="21"/>
    </row>
    <row r="37" spans="2:18" x14ac:dyDescent="0.25">
      <c r="B37" s="2">
        <v>11</v>
      </c>
      <c r="C37" s="3">
        <v>8.5000000000000006E-2</v>
      </c>
      <c r="D37" s="3"/>
      <c r="E37" s="19">
        <f t="shared" si="16"/>
        <v>0.14200000000000002</v>
      </c>
      <c r="F37" s="16">
        <f t="shared" si="17"/>
        <v>0.5</v>
      </c>
      <c r="G37" s="19">
        <f t="shared" si="18"/>
        <v>7.1000000000000008E-2</v>
      </c>
      <c r="H37" s="16"/>
      <c r="I37" s="2"/>
      <c r="J37" s="2"/>
      <c r="K37" s="19"/>
      <c r="L37" s="16"/>
      <c r="M37" s="19"/>
      <c r="N37" s="20"/>
      <c r="O37" s="20"/>
      <c r="P37" s="20"/>
      <c r="Q37" s="22"/>
      <c r="R37" s="21"/>
    </row>
    <row r="38" spans="2:18" x14ac:dyDescent="0.25">
      <c r="B38" s="2">
        <v>11.5</v>
      </c>
      <c r="C38" s="3">
        <v>2.4E-2</v>
      </c>
      <c r="E38" s="19">
        <f t="shared" si="16"/>
        <v>5.4500000000000007E-2</v>
      </c>
      <c r="F38" s="16">
        <f t="shared" si="17"/>
        <v>0.5</v>
      </c>
      <c r="G38" s="19">
        <f t="shared" si="18"/>
        <v>2.7250000000000003E-2</v>
      </c>
      <c r="H38" s="16"/>
      <c r="I38" s="2"/>
      <c r="J38" s="2"/>
      <c r="K38" s="19"/>
      <c r="L38" s="16"/>
      <c r="M38" s="19"/>
      <c r="N38" s="20"/>
      <c r="O38" s="20"/>
      <c r="P38" s="20"/>
      <c r="Q38" s="22"/>
      <c r="R38" s="21"/>
    </row>
    <row r="39" spans="2:18" x14ac:dyDescent="0.25">
      <c r="B39" s="2">
        <v>12</v>
      </c>
      <c r="C39" s="3">
        <v>5.0000000000000001E-3</v>
      </c>
      <c r="D39" s="3" t="s">
        <v>18</v>
      </c>
      <c r="E39" s="19">
        <f t="shared" si="16"/>
        <v>1.4500000000000001E-2</v>
      </c>
      <c r="F39" s="16">
        <f t="shared" si="17"/>
        <v>0.5</v>
      </c>
      <c r="G39" s="19">
        <f t="shared" si="18"/>
        <v>7.2500000000000004E-3</v>
      </c>
      <c r="H39" s="16"/>
      <c r="I39" s="2">
        <v>0</v>
      </c>
      <c r="J39" s="3">
        <v>0.35499999999999998</v>
      </c>
      <c r="K39" s="19"/>
      <c r="L39" s="16"/>
      <c r="M39" s="19"/>
      <c r="N39" s="20"/>
      <c r="O39" s="20"/>
      <c r="P39" s="20"/>
      <c r="Q39" s="22"/>
      <c r="R39" s="21"/>
    </row>
    <row r="40" spans="2:18" x14ac:dyDescent="0.25">
      <c r="B40" s="2">
        <v>12.5</v>
      </c>
      <c r="C40" s="3">
        <v>0.02</v>
      </c>
      <c r="D40" s="3"/>
      <c r="E40" s="19">
        <f t="shared" si="16"/>
        <v>1.2500000000000001E-2</v>
      </c>
      <c r="F40" s="16">
        <f t="shared" si="17"/>
        <v>0.5</v>
      </c>
      <c r="G40" s="19">
        <f t="shared" si="18"/>
        <v>6.2500000000000003E-3</v>
      </c>
      <c r="H40" s="16"/>
      <c r="I40" s="2">
        <v>5</v>
      </c>
      <c r="J40" s="3">
        <v>0.36</v>
      </c>
      <c r="K40" s="19">
        <f t="shared" ref="K40" si="19">AVERAGE(J39,J40)</f>
        <v>0.35749999999999998</v>
      </c>
      <c r="L40" s="16">
        <f t="shared" ref="L40" si="20">I40-I39</f>
        <v>5</v>
      </c>
      <c r="M40" s="19">
        <f t="shared" ref="M40:M45" si="21">L40*K40</f>
        <v>1.7874999999999999</v>
      </c>
      <c r="N40" s="20"/>
      <c r="O40" s="20"/>
      <c r="P40" s="20"/>
      <c r="Q40" s="22"/>
      <c r="R40" s="21"/>
    </row>
    <row r="41" spans="2:18" x14ac:dyDescent="0.25">
      <c r="B41" s="2">
        <v>13</v>
      </c>
      <c r="C41" s="3">
        <v>7.9000000000000001E-2</v>
      </c>
      <c r="D41" s="3"/>
      <c r="E41" s="19">
        <f t="shared" si="16"/>
        <v>4.9500000000000002E-2</v>
      </c>
      <c r="F41" s="16">
        <f t="shared" si="17"/>
        <v>0.5</v>
      </c>
      <c r="G41" s="19">
        <f t="shared" si="18"/>
        <v>2.4750000000000001E-2</v>
      </c>
      <c r="H41" s="16"/>
      <c r="I41" s="2">
        <v>7.5</v>
      </c>
      <c r="J41" s="3">
        <v>0.36499999999999999</v>
      </c>
      <c r="K41" s="19">
        <f>AVERAGE(J40,J41)</f>
        <v>0.36249999999999999</v>
      </c>
      <c r="L41" s="16">
        <f>I41-I40</f>
        <v>2.5</v>
      </c>
      <c r="M41" s="19">
        <f t="shared" si="21"/>
        <v>0.90625</v>
      </c>
      <c r="N41" s="24"/>
      <c r="O41" s="24"/>
      <c r="P41" s="24"/>
      <c r="Q41" s="22"/>
      <c r="R41" s="21"/>
    </row>
    <row r="42" spans="2:18" x14ac:dyDescent="0.25">
      <c r="B42" s="2">
        <v>13.5</v>
      </c>
      <c r="C42" s="3">
        <v>0.20499999999999999</v>
      </c>
      <c r="E42" s="19">
        <f t="shared" si="16"/>
        <v>0.14199999999999999</v>
      </c>
      <c r="F42" s="16">
        <f t="shared" si="17"/>
        <v>0.5</v>
      </c>
      <c r="G42" s="19">
        <f t="shared" si="18"/>
        <v>7.0999999999999994E-2</v>
      </c>
      <c r="H42" s="16"/>
      <c r="I42" s="81">
        <f>I41+(J41-J42)*1.5</f>
        <v>9.5474999999999994</v>
      </c>
      <c r="J42" s="82">
        <v>-1</v>
      </c>
      <c r="K42" s="19">
        <f t="shared" ref="K42:K45" si="22">AVERAGE(J41,J42)</f>
        <v>-0.3175</v>
      </c>
      <c r="L42" s="16">
        <f t="shared" ref="L42:L45" si="23">I42-I41</f>
        <v>2.0474999999999994</v>
      </c>
      <c r="M42" s="19">
        <f t="shared" si="21"/>
        <v>-0.65008124999999983</v>
      </c>
      <c r="N42" s="20"/>
      <c r="O42" s="20"/>
      <c r="P42" s="20"/>
      <c r="Q42" s="22"/>
      <c r="R42" s="21"/>
    </row>
    <row r="43" spans="2:18" x14ac:dyDescent="0.25">
      <c r="B43" s="2">
        <v>14</v>
      </c>
      <c r="C43" s="3">
        <v>0.38</v>
      </c>
      <c r="D43" s="3" t="s">
        <v>19</v>
      </c>
      <c r="E43" s="19">
        <f t="shared" si="16"/>
        <v>0.29249999999999998</v>
      </c>
      <c r="F43" s="16">
        <f t="shared" si="17"/>
        <v>0.5</v>
      </c>
      <c r="G43" s="19">
        <f t="shared" si="18"/>
        <v>0.14624999999999999</v>
      </c>
      <c r="H43" s="1"/>
      <c r="I43" s="83">
        <f>I42+2.5</f>
        <v>12.047499999999999</v>
      </c>
      <c r="J43" s="84">
        <f>J42</f>
        <v>-1</v>
      </c>
      <c r="K43" s="19">
        <f t="shared" si="22"/>
        <v>-1</v>
      </c>
      <c r="L43" s="16">
        <f t="shared" si="23"/>
        <v>2.5</v>
      </c>
      <c r="M43" s="19">
        <f t="shared" si="21"/>
        <v>-2.5</v>
      </c>
      <c r="N43" s="24"/>
      <c r="O43" s="24"/>
      <c r="P43" s="24"/>
      <c r="Q43" s="22"/>
      <c r="R43" s="21"/>
    </row>
    <row r="44" spans="2:18" x14ac:dyDescent="0.25">
      <c r="B44" s="2">
        <v>20</v>
      </c>
      <c r="C44" s="3">
        <v>0.38500000000000001</v>
      </c>
      <c r="D44" s="3"/>
      <c r="E44" s="19">
        <f t="shared" si="16"/>
        <v>0.38250000000000001</v>
      </c>
      <c r="F44" s="16">
        <f t="shared" si="17"/>
        <v>6</v>
      </c>
      <c r="G44" s="19">
        <f t="shared" si="18"/>
        <v>2.2949999999999999</v>
      </c>
      <c r="H44" s="1"/>
      <c r="I44" s="81">
        <f>I43+2.5</f>
        <v>14.547499999999999</v>
      </c>
      <c r="J44" s="82">
        <f>J42</f>
        <v>-1</v>
      </c>
      <c r="K44" s="19">
        <f t="shared" si="22"/>
        <v>-1</v>
      </c>
      <c r="L44" s="16">
        <f t="shared" si="23"/>
        <v>2.5</v>
      </c>
      <c r="M44" s="19">
        <f t="shared" si="21"/>
        <v>-2.5</v>
      </c>
      <c r="N44" s="24"/>
      <c r="O44" s="24"/>
      <c r="P44" s="24"/>
      <c r="Q44" s="22"/>
      <c r="R44" s="21"/>
    </row>
    <row r="45" spans="2:18" x14ac:dyDescent="0.25">
      <c r="B45" s="2">
        <v>25</v>
      </c>
      <c r="C45" s="3">
        <v>0.39</v>
      </c>
      <c r="D45" s="3" t="s">
        <v>21</v>
      </c>
      <c r="E45" s="19">
        <f t="shared" si="16"/>
        <v>0.38750000000000001</v>
      </c>
      <c r="F45" s="16">
        <f t="shared" si="17"/>
        <v>5</v>
      </c>
      <c r="G45" s="19">
        <f t="shared" si="18"/>
        <v>1.9375</v>
      </c>
      <c r="H45" s="1"/>
      <c r="I45" s="81">
        <f>I44+(J45-J44)*1.5</f>
        <v>16.625</v>
      </c>
      <c r="J45" s="85">
        <v>0.38500000000000001</v>
      </c>
      <c r="K45" s="19">
        <f t="shared" si="22"/>
        <v>-0.3075</v>
      </c>
      <c r="L45" s="16">
        <f t="shared" si="23"/>
        <v>2.0775000000000006</v>
      </c>
      <c r="M45" s="19">
        <f t="shared" si="21"/>
        <v>-0.63883125000000018</v>
      </c>
      <c r="N45" s="20"/>
      <c r="O45" s="20"/>
      <c r="P45" s="20"/>
      <c r="R45" s="21"/>
    </row>
    <row r="46" spans="2:18" x14ac:dyDescent="0.25">
      <c r="B46" s="2"/>
      <c r="C46" s="3"/>
      <c r="D46" s="3"/>
      <c r="E46" s="19"/>
      <c r="F46" s="16"/>
      <c r="G46" s="19"/>
      <c r="H46" s="16"/>
      <c r="I46" s="2"/>
      <c r="J46" s="2"/>
      <c r="K46" s="19"/>
      <c r="L46" s="16"/>
      <c r="M46" s="19"/>
      <c r="N46" s="24"/>
      <c r="O46" s="24"/>
      <c r="P46" s="24"/>
      <c r="Q46" s="22"/>
      <c r="R46" s="21"/>
    </row>
    <row r="47" spans="2:18" ht="15" x14ac:dyDescent="0.25">
      <c r="B47" s="1" t="s">
        <v>7</v>
      </c>
      <c r="C47" s="1"/>
      <c r="D47" s="151">
        <v>0.3</v>
      </c>
      <c r="E47" s="151"/>
      <c r="J47" s="13"/>
      <c r="K47" s="13"/>
      <c r="L47" s="13"/>
      <c r="M47" s="13"/>
      <c r="N47" s="14"/>
      <c r="O47" s="14"/>
      <c r="P47" s="31"/>
    </row>
    <row r="48" spans="2:18" x14ac:dyDescent="0.25">
      <c r="B48" s="2">
        <v>0</v>
      </c>
      <c r="C48" s="3">
        <v>0.45</v>
      </c>
      <c r="D48" s="3" t="s">
        <v>21</v>
      </c>
      <c r="E48" s="16"/>
      <c r="F48" s="16"/>
      <c r="G48" s="16"/>
      <c r="H48" s="16"/>
      <c r="I48" s="17"/>
      <c r="J48" s="18"/>
      <c r="K48" s="19"/>
      <c r="L48" s="16"/>
      <c r="M48" s="19"/>
      <c r="N48" s="20"/>
      <c r="O48" s="20"/>
      <c r="P48" s="20"/>
      <c r="R48" s="21"/>
    </row>
    <row r="49" spans="2:18" x14ac:dyDescent="0.25">
      <c r="B49" s="2">
        <v>5</v>
      </c>
      <c r="C49" s="3">
        <v>0.45500000000000002</v>
      </c>
      <c r="D49" s="3"/>
      <c r="E49" s="19">
        <f>(C48+C49)/2</f>
        <v>0.45250000000000001</v>
      </c>
      <c r="F49" s="16">
        <f>B49-B48</f>
        <v>5</v>
      </c>
      <c r="G49" s="19">
        <f>E49*F49</f>
        <v>2.2625000000000002</v>
      </c>
      <c r="H49" s="16"/>
      <c r="I49" s="2"/>
      <c r="J49" s="2"/>
      <c r="K49" s="19"/>
      <c r="L49" s="16"/>
      <c r="M49" s="19"/>
      <c r="N49" s="20"/>
      <c r="O49" s="20"/>
      <c r="P49" s="20"/>
      <c r="Q49" s="22"/>
      <c r="R49" s="21"/>
    </row>
    <row r="50" spans="2:18" x14ac:dyDescent="0.25">
      <c r="B50" s="2">
        <v>10</v>
      </c>
      <c r="C50" s="3">
        <v>0.45900000000000002</v>
      </c>
      <c r="D50" s="3" t="s">
        <v>17</v>
      </c>
      <c r="E50" s="19">
        <f t="shared" ref="E50:E60" si="24">(C49+C50)/2</f>
        <v>0.45700000000000002</v>
      </c>
      <c r="F50" s="16">
        <f t="shared" ref="F50:F60" si="25">B50-B49</f>
        <v>5</v>
      </c>
      <c r="G50" s="19">
        <f t="shared" ref="G50:G60" si="26">E50*F50</f>
        <v>2.2850000000000001</v>
      </c>
      <c r="H50" s="16"/>
      <c r="I50" s="2"/>
      <c r="J50" s="2"/>
      <c r="K50" s="19"/>
      <c r="L50" s="16"/>
      <c r="M50" s="19"/>
      <c r="N50" s="20"/>
      <c r="O50" s="20"/>
      <c r="P50" s="20"/>
      <c r="Q50" s="22"/>
      <c r="R50" s="21"/>
    </row>
    <row r="51" spans="2:18" x14ac:dyDescent="0.25">
      <c r="B51" s="2">
        <v>10.5</v>
      </c>
      <c r="C51" s="3">
        <v>0.31</v>
      </c>
      <c r="D51" s="3"/>
      <c r="E51" s="19">
        <f t="shared" si="24"/>
        <v>0.38450000000000001</v>
      </c>
      <c r="F51" s="16">
        <f t="shared" si="25"/>
        <v>0.5</v>
      </c>
      <c r="G51" s="19">
        <f t="shared" si="26"/>
        <v>0.19225</v>
      </c>
      <c r="H51" s="16"/>
      <c r="I51" s="2"/>
      <c r="J51" s="2"/>
      <c r="K51" s="19"/>
      <c r="L51" s="16"/>
      <c r="M51" s="19"/>
      <c r="N51" s="20"/>
      <c r="O51" s="20"/>
      <c r="P51" s="20"/>
      <c r="Q51" s="22"/>
      <c r="R51" s="21"/>
    </row>
    <row r="52" spans="2:18" x14ac:dyDescent="0.25">
      <c r="B52" s="2">
        <v>11</v>
      </c>
      <c r="C52" s="3">
        <v>0.22</v>
      </c>
      <c r="D52" s="3"/>
      <c r="E52" s="19">
        <f t="shared" si="24"/>
        <v>0.26500000000000001</v>
      </c>
      <c r="F52" s="16">
        <f t="shared" si="25"/>
        <v>0.5</v>
      </c>
      <c r="G52" s="19">
        <f t="shared" si="26"/>
        <v>0.13250000000000001</v>
      </c>
      <c r="H52" s="16"/>
      <c r="I52" s="2"/>
      <c r="J52" s="2"/>
      <c r="K52" s="19"/>
      <c r="L52" s="16"/>
      <c r="M52" s="19"/>
      <c r="N52" s="20"/>
      <c r="O52" s="20"/>
      <c r="P52" s="20"/>
      <c r="Q52" s="22"/>
      <c r="R52" s="21"/>
    </row>
    <row r="53" spans="2:18" x14ac:dyDescent="0.25">
      <c r="B53" s="2">
        <v>11.5</v>
      </c>
      <c r="C53" s="3">
        <v>0.14499999999999999</v>
      </c>
      <c r="D53" s="3"/>
      <c r="E53" s="19">
        <f t="shared" si="24"/>
        <v>0.1825</v>
      </c>
      <c r="F53" s="16">
        <f t="shared" si="25"/>
        <v>0.5</v>
      </c>
      <c r="G53" s="19">
        <f t="shared" si="26"/>
        <v>9.1249999999999998E-2</v>
      </c>
      <c r="H53" s="16"/>
      <c r="I53" s="2"/>
      <c r="J53" s="2"/>
      <c r="K53" s="19"/>
      <c r="L53" s="16"/>
      <c r="M53" s="19"/>
      <c r="N53" s="20"/>
      <c r="O53" s="20"/>
      <c r="P53" s="20"/>
      <c r="Q53" s="22"/>
      <c r="R53" s="21"/>
    </row>
    <row r="54" spans="2:18" x14ac:dyDescent="0.25">
      <c r="B54" s="2">
        <v>12</v>
      </c>
      <c r="C54" s="3">
        <v>0.11</v>
      </c>
      <c r="D54" s="3" t="s">
        <v>18</v>
      </c>
      <c r="E54" s="19">
        <f t="shared" si="24"/>
        <v>0.1275</v>
      </c>
      <c r="F54" s="16">
        <f t="shared" si="25"/>
        <v>0.5</v>
      </c>
      <c r="G54" s="19">
        <f t="shared" si="26"/>
        <v>6.3750000000000001E-2</v>
      </c>
      <c r="H54" s="16"/>
      <c r="I54" s="2">
        <v>0</v>
      </c>
      <c r="J54" s="3">
        <v>0.45</v>
      </c>
      <c r="K54" s="19"/>
      <c r="L54" s="16"/>
      <c r="M54" s="19"/>
      <c r="N54" s="20"/>
      <c r="O54" s="20"/>
      <c r="P54" s="20"/>
      <c r="Q54" s="22"/>
      <c r="R54" s="21"/>
    </row>
    <row r="55" spans="2:18" x14ac:dyDescent="0.25">
      <c r="B55" s="2">
        <v>12.5</v>
      </c>
      <c r="C55" s="3">
        <v>0.14599999999999999</v>
      </c>
      <c r="E55" s="19">
        <f t="shared" si="24"/>
        <v>0.128</v>
      </c>
      <c r="F55" s="16">
        <f t="shared" si="25"/>
        <v>0.5</v>
      </c>
      <c r="G55" s="19">
        <f t="shared" si="26"/>
        <v>6.4000000000000001E-2</v>
      </c>
      <c r="H55" s="16"/>
      <c r="I55" s="2">
        <v>5</v>
      </c>
      <c r="J55" s="3">
        <v>0.45500000000000002</v>
      </c>
      <c r="K55" s="19">
        <f t="shared" ref="K55" si="27">AVERAGE(J54,J55)</f>
        <v>0.45250000000000001</v>
      </c>
      <c r="L55" s="16">
        <f t="shared" ref="L55" si="28">I55-I54</f>
        <v>5</v>
      </c>
      <c r="M55" s="19">
        <f t="shared" ref="M55:M62" si="29">L55*K55</f>
        <v>2.2625000000000002</v>
      </c>
      <c r="N55" s="20"/>
      <c r="O55" s="20"/>
      <c r="P55" s="20"/>
      <c r="Q55" s="22"/>
      <c r="R55" s="21"/>
    </row>
    <row r="56" spans="2:18" x14ac:dyDescent="0.25">
      <c r="B56" s="2">
        <v>13</v>
      </c>
      <c r="C56" s="3">
        <v>0.22500000000000001</v>
      </c>
      <c r="D56" s="3"/>
      <c r="E56" s="19">
        <f t="shared" si="24"/>
        <v>0.1855</v>
      </c>
      <c r="F56" s="16">
        <f t="shared" si="25"/>
        <v>0.5</v>
      </c>
      <c r="G56" s="19">
        <f t="shared" si="26"/>
        <v>9.2749999999999999E-2</v>
      </c>
      <c r="H56" s="16"/>
      <c r="I56" s="2">
        <v>7.5</v>
      </c>
      <c r="J56" s="3">
        <v>0.45900000000000002</v>
      </c>
      <c r="K56" s="19">
        <f>AVERAGE(J55,J56)</f>
        <v>0.45700000000000002</v>
      </c>
      <c r="L56" s="16">
        <f>I56-I55</f>
        <v>2.5</v>
      </c>
      <c r="M56" s="19">
        <f t="shared" si="29"/>
        <v>1.1425000000000001</v>
      </c>
      <c r="N56" s="24"/>
      <c r="O56" s="24"/>
      <c r="P56" s="24"/>
      <c r="Q56" s="22"/>
      <c r="R56" s="21"/>
    </row>
    <row r="57" spans="2:18" x14ac:dyDescent="0.25">
      <c r="B57" s="2">
        <v>13.5</v>
      </c>
      <c r="C57" s="3">
        <v>0.32500000000000001</v>
      </c>
      <c r="D57" s="3"/>
      <c r="E57" s="19">
        <f t="shared" si="24"/>
        <v>0.27500000000000002</v>
      </c>
      <c r="F57" s="16">
        <f t="shared" si="25"/>
        <v>0.5</v>
      </c>
      <c r="G57" s="19">
        <f t="shared" si="26"/>
        <v>0.13750000000000001</v>
      </c>
      <c r="H57" s="16"/>
      <c r="I57" s="81">
        <f>I56+(J56-J57)*1.5</f>
        <v>9.6885000000000012</v>
      </c>
      <c r="J57" s="82">
        <v>-1</v>
      </c>
      <c r="K57" s="19">
        <f t="shared" ref="K57:K62" si="30">AVERAGE(J56,J57)</f>
        <v>-0.27049999999999996</v>
      </c>
      <c r="L57" s="16">
        <f t="shared" ref="L57:L62" si="31">I57-I56</f>
        <v>2.1885000000000012</v>
      </c>
      <c r="M57" s="19">
        <f t="shared" si="29"/>
        <v>-0.59198925000000024</v>
      </c>
      <c r="N57" s="20"/>
      <c r="O57" s="20"/>
      <c r="P57" s="20"/>
      <c r="Q57" s="22"/>
      <c r="R57" s="21"/>
    </row>
    <row r="58" spans="2:18" x14ac:dyDescent="0.25">
      <c r="B58" s="2">
        <v>14</v>
      </c>
      <c r="C58" s="3">
        <v>0.505</v>
      </c>
      <c r="D58" s="3" t="s">
        <v>19</v>
      </c>
      <c r="E58" s="19">
        <f t="shared" si="24"/>
        <v>0.41500000000000004</v>
      </c>
      <c r="F58" s="16">
        <f t="shared" si="25"/>
        <v>0.5</v>
      </c>
      <c r="G58" s="19">
        <f t="shared" si="26"/>
        <v>0.20750000000000002</v>
      </c>
      <c r="H58" s="1"/>
      <c r="I58" s="83">
        <f>I57+2.5</f>
        <v>12.188500000000001</v>
      </c>
      <c r="J58" s="84">
        <f>J57</f>
        <v>-1</v>
      </c>
      <c r="K58" s="19">
        <f t="shared" si="30"/>
        <v>-1</v>
      </c>
      <c r="L58" s="16">
        <f t="shared" si="31"/>
        <v>2.5</v>
      </c>
      <c r="M58" s="19">
        <f t="shared" si="29"/>
        <v>-2.5</v>
      </c>
      <c r="N58" s="24"/>
      <c r="O58" s="24"/>
      <c r="P58" s="24"/>
      <c r="Q58" s="22"/>
      <c r="R58" s="21"/>
    </row>
    <row r="59" spans="2:18" x14ac:dyDescent="0.25">
      <c r="B59" s="2">
        <v>20</v>
      </c>
      <c r="C59" s="3">
        <v>0.51</v>
      </c>
      <c r="D59" s="3"/>
      <c r="E59" s="19">
        <f t="shared" si="24"/>
        <v>0.50750000000000006</v>
      </c>
      <c r="F59" s="16">
        <f t="shared" si="25"/>
        <v>6</v>
      </c>
      <c r="G59" s="19">
        <f t="shared" si="26"/>
        <v>3.0450000000000004</v>
      </c>
      <c r="H59" s="1"/>
      <c r="I59" s="81">
        <f>I58+2.5</f>
        <v>14.688500000000001</v>
      </c>
      <c r="J59" s="82">
        <f>J57</f>
        <v>-1</v>
      </c>
      <c r="K59" s="19">
        <f t="shared" si="30"/>
        <v>-1</v>
      </c>
      <c r="L59" s="16">
        <f t="shared" si="31"/>
        <v>2.5</v>
      </c>
      <c r="M59" s="19">
        <f t="shared" si="29"/>
        <v>-2.5</v>
      </c>
      <c r="N59" s="24"/>
      <c r="O59" s="24"/>
      <c r="P59" s="24"/>
      <c r="Q59" s="22"/>
      <c r="R59" s="21"/>
    </row>
    <row r="60" spans="2:18" x14ac:dyDescent="0.25">
      <c r="B60" s="2">
        <v>25</v>
      </c>
      <c r="C60" s="3">
        <v>0.52</v>
      </c>
      <c r="D60" s="3" t="s">
        <v>21</v>
      </c>
      <c r="E60" s="19">
        <f t="shared" si="24"/>
        <v>0.51500000000000001</v>
      </c>
      <c r="F60" s="16">
        <f t="shared" si="25"/>
        <v>5</v>
      </c>
      <c r="G60" s="19">
        <f t="shared" si="26"/>
        <v>2.5750000000000002</v>
      </c>
      <c r="H60" s="1"/>
      <c r="I60" s="81">
        <f>I59+(J60-J59)*1.5</f>
        <v>16.953500000000002</v>
      </c>
      <c r="J60" s="85">
        <v>0.51</v>
      </c>
      <c r="K60" s="19">
        <f t="shared" si="30"/>
        <v>-0.245</v>
      </c>
      <c r="L60" s="16">
        <f t="shared" si="31"/>
        <v>2.2650000000000006</v>
      </c>
      <c r="M60" s="19">
        <f t="shared" si="29"/>
        <v>-0.55492500000000011</v>
      </c>
      <c r="N60" s="20"/>
      <c r="O60" s="20"/>
      <c r="P60" s="20"/>
      <c r="R60" s="21"/>
    </row>
    <row r="61" spans="2:18" x14ac:dyDescent="0.25">
      <c r="B61" s="2"/>
      <c r="C61" s="3"/>
      <c r="E61" s="19"/>
      <c r="F61" s="16"/>
      <c r="G61" s="19"/>
      <c r="H61" s="1"/>
      <c r="I61" s="2">
        <v>20</v>
      </c>
      <c r="J61" s="3">
        <v>0.51</v>
      </c>
      <c r="K61" s="19">
        <f t="shared" si="30"/>
        <v>0.51</v>
      </c>
      <c r="L61" s="16">
        <f t="shared" si="31"/>
        <v>3.0464999999999982</v>
      </c>
      <c r="M61" s="19">
        <f t="shared" si="29"/>
        <v>1.5537149999999991</v>
      </c>
      <c r="N61" s="20"/>
      <c r="O61" s="20"/>
      <c r="P61" s="20"/>
      <c r="R61" s="21"/>
    </row>
    <row r="62" spans="2:18" x14ac:dyDescent="0.25">
      <c r="B62" s="2"/>
      <c r="C62" s="3"/>
      <c r="D62" s="3"/>
      <c r="E62" s="19"/>
      <c r="F62" s="16"/>
      <c r="G62" s="19"/>
      <c r="H62" s="1"/>
      <c r="I62" s="2">
        <v>25</v>
      </c>
      <c r="J62" s="3">
        <v>0.52</v>
      </c>
      <c r="K62" s="19">
        <f t="shared" si="30"/>
        <v>0.51500000000000001</v>
      </c>
      <c r="L62" s="16">
        <f t="shared" si="31"/>
        <v>5</v>
      </c>
      <c r="M62" s="19">
        <f t="shared" si="29"/>
        <v>2.5750000000000002</v>
      </c>
      <c r="N62" s="20"/>
      <c r="O62" s="20"/>
      <c r="P62" s="20"/>
      <c r="R62" s="21"/>
    </row>
    <row r="63" spans="2:18" ht="15" x14ac:dyDescent="0.25">
      <c r="B63" s="1" t="s">
        <v>7</v>
      </c>
      <c r="C63" s="1"/>
      <c r="D63" s="151">
        <v>0.4</v>
      </c>
      <c r="E63" s="151"/>
      <c r="J63" s="13"/>
      <c r="K63" s="13"/>
      <c r="L63" s="13"/>
      <c r="M63" s="13"/>
      <c r="N63" s="14"/>
      <c r="O63" s="14"/>
      <c r="P63" s="14"/>
    </row>
    <row r="64" spans="2:18" x14ac:dyDescent="0.25">
      <c r="B64" s="2">
        <v>0</v>
      </c>
      <c r="C64" s="3">
        <v>0.51300000000000001</v>
      </c>
      <c r="D64" s="3" t="s">
        <v>21</v>
      </c>
      <c r="E64" s="16"/>
      <c r="F64" s="16"/>
      <c r="G64" s="16"/>
      <c r="H64" s="16"/>
      <c r="I64" s="2">
        <v>0</v>
      </c>
      <c r="J64" s="3">
        <v>0.51300000000000001</v>
      </c>
      <c r="K64" s="19"/>
      <c r="L64" s="16"/>
      <c r="M64" s="19"/>
      <c r="N64" s="20"/>
      <c r="O64" s="20"/>
      <c r="P64" s="20"/>
      <c r="R64" s="21"/>
    </row>
    <row r="65" spans="2:18" x14ac:dyDescent="0.25">
      <c r="B65" s="2">
        <v>5</v>
      </c>
      <c r="C65" s="3">
        <v>0.50800000000000001</v>
      </c>
      <c r="E65" s="19">
        <f>(C64+C65)/2</f>
        <v>0.51049999999999995</v>
      </c>
      <c r="F65" s="16">
        <f>B65-B64</f>
        <v>5</v>
      </c>
      <c r="G65" s="19">
        <f>E65*F65</f>
        <v>2.5524999999999998</v>
      </c>
      <c r="H65" s="16"/>
      <c r="I65" s="2">
        <v>5</v>
      </c>
      <c r="J65" s="3">
        <v>0.50800000000000001</v>
      </c>
      <c r="K65" s="19">
        <f t="shared" ref="K65:K71" si="32">AVERAGE(J64,J65)</f>
        <v>0.51049999999999995</v>
      </c>
      <c r="L65" s="16">
        <f t="shared" ref="L65:L71" si="33">I65-I64</f>
        <v>5</v>
      </c>
      <c r="M65" s="19">
        <f t="shared" ref="M65:M72" si="34">L65*K65</f>
        <v>2.5524999999999998</v>
      </c>
      <c r="N65" s="20"/>
      <c r="O65" s="20"/>
      <c r="P65" s="20"/>
      <c r="Q65" s="22"/>
      <c r="R65" s="21"/>
    </row>
    <row r="66" spans="2:18" x14ac:dyDescent="0.25">
      <c r="B66" s="2">
        <v>10</v>
      </c>
      <c r="C66" s="3">
        <v>0.503</v>
      </c>
      <c r="D66" s="3" t="s">
        <v>17</v>
      </c>
      <c r="E66" s="19">
        <f t="shared" ref="E66:E76" si="35">(C65+C66)/2</f>
        <v>0.50550000000000006</v>
      </c>
      <c r="F66" s="16">
        <f t="shared" ref="F66:F76" si="36">B66-B65</f>
        <v>5</v>
      </c>
      <c r="G66" s="19">
        <f t="shared" ref="G66:G76" si="37">E66*F66</f>
        <v>2.5275000000000003</v>
      </c>
      <c r="H66" s="16"/>
      <c r="I66" s="2">
        <v>8</v>
      </c>
      <c r="J66" s="3">
        <v>0.503</v>
      </c>
      <c r="K66" s="19">
        <f t="shared" si="32"/>
        <v>0.50550000000000006</v>
      </c>
      <c r="L66" s="16">
        <f t="shared" si="33"/>
        <v>3</v>
      </c>
      <c r="M66" s="19">
        <f t="shared" si="34"/>
        <v>1.5165000000000002</v>
      </c>
      <c r="N66" s="20"/>
      <c r="O66" s="20"/>
      <c r="P66" s="20"/>
      <c r="Q66" s="22"/>
      <c r="R66" s="21"/>
    </row>
    <row r="67" spans="2:18" x14ac:dyDescent="0.25">
      <c r="B67" s="2">
        <v>10.5</v>
      </c>
      <c r="C67" s="3">
        <v>0.28799999999999998</v>
      </c>
      <c r="D67" s="3"/>
      <c r="E67" s="19">
        <f t="shared" si="35"/>
        <v>0.39549999999999996</v>
      </c>
      <c r="F67" s="16">
        <f t="shared" si="36"/>
        <v>0.5</v>
      </c>
      <c r="G67" s="19">
        <f t="shared" si="37"/>
        <v>0.19774999999999998</v>
      </c>
      <c r="H67" s="16"/>
      <c r="I67" s="81">
        <f>I66+(J66-J67)*1.5</f>
        <v>10.2545</v>
      </c>
      <c r="J67" s="82">
        <v>-1</v>
      </c>
      <c r="K67" s="19">
        <f t="shared" si="32"/>
        <v>-0.2485</v>
      </c>
      <c r="L67" s="16">
        <f t="shared" si="33"/>
        <v>2.2545000000000002</v>
      </c>
      <c r="M67" s="19">
        <f t="shared" si="34"/>
        <v>-0.56024325000000008</v>
      </c>
      <c r="N67" s="20"/>
      <c r="O67" s="20"/>
      <c r="P67" s="20"/>
      <c r="Q67" s="22"/>
      <c r="R67" s="21"/>
    </row>
    <row r="68" spans="2:18" x14ac:dyDescent="0.25">
      <c r="B68" s="2">
        <v>11</v>
      </c>
      <c r="C68" s="3">
        <v>0.19700000000000001</v>
      </c>
      <c r="D68" s="3"/>
      <c r="E68" s="19">
        <f t="shared" si="35"/>
        <v>0.24249999999999999</v>
      </c>
      <c r="F68" s="16">
        <f t="shared" si="36"/>
        <v>0.5</v>
      </c>
      <c r="G68" s="19">
        <f t="shared" si="37"/>
        <v>0.12125</v>
      </c>
      <c r="H68" s="16"/>
      <c r="I68" s="83">
        <f>I67+2.5</f>
        <v>12.7545</v>
      </c>
      <c r="J68" s="84">
        <f>J67</f>
        <v>-1</v>
      </c>
      <c r="K68" s="19">
        <f t="shared" si="32"/>
        <v>-1</v>
      </c>
      <c r="L68" s="16">
        <f t="shared" si="33"/>
        <v>2.5</v>
      </c>
      <c r="M68" s="19">
        <f t="shared" si="34"/>
        <v>-2.5</v>
      </c>
      <c r="N68" s="20"/>
      <c r="O68" s="20"/>
      <c r="P68" s="20"/>
      <c r="Q68" s="22"/>
      <c r="R68" s="21"/>
    </row>
    <row r="69" spans="2:18" x14ac:dyDescent="0.25">
      <c r="B69" s="2">
        <v>11.5</v>
      </c>
      <c r="C69" s="3">
        <v>6.7000000000000004E-2</v>
      </c>
      <c r="D69" s="3"/>
      <c r="E69" s="19">
        <f t="shared" si="35"/>
        <v>0.13200000000000001</v>
      </c>
      <c r="F69" s="16">
        <f t="shared" si="36"/>
        <v>0.5</v>
      </c>
      <c r="G69" s="19">
        <f t="shared" si="37"/>
        <v>6.6000000000000003E-2</v>
      </c>
      <c r="H69" s="16"/>
      <c r="I69" s="81">
        <f>I68+2.5</f>
        <v>15.2545</v>
      </c>
      <c r="J69" s="82">
        <f>J67</f>
        <v>-1</v>
      </c>
      <c r="K69" s="19">
        <f t="shared" si="32"/>
        <v>-1</v>
      </c>
      <c r="L69" s="16">
        <f t="shared" si="33"/>
        <v>2.5</v>
      </c>
      <c r="M69" s="19">
        <f t="shared" si="34"/>
        <v>-2.5</v>
      </c>
      <c r="N69" s="20"/>
      <c r="O69" s="20"/>
      <c r="P69" s="20"/>
      <c r="Q69" s="22"/>
      <c r="R69" s="21"/>
    </row>
    <row r="70" spans="2:18" x14ac:dyDescent="0.25">
      <c r="B70" s="2">
        <v>12</v>
      </c>
      <c r="C70" s="3">
        <v>8.0000000000000002E-3</v>
      </c>
      <c r="D70" s="3" t="s">
        <v>18</v>
      </c>
      <c r="E70" s="19">
        <f t="shared" si="35"/>
        <v>3.7500000000000006E-2</v>
      </c>
      <c r="F70" s="16">
        <f t="shared" si="36"/>
        <v>0.5</v>
      </c>
      <c r="G70" s="19">
        <f t="shared" si="37"/>
        <v>1.8750000000000003E-2</v>
      </c>
      <c r="H70" s="16"/>
      <c r="I70" s="81">
        <f>I69+(J70-J69)*1.5</f>
        <v>17.291499999999999</v>
      </c>
      <c r="J70" s="85">
        <v>0.35799999999999998</v>
      </c>
      <c r="K70" s="19">
        <f t="shared" si="32"/>
        <v>-0.32100000000000001</v>
      </c>
      <c r="L70" s="16">
        <f t="shared" si="33"/>
        <v>2.036999999999999</v>
      </c>
      <c r="M70" s="19">
        <f t="shared" si="34"/>
        <v>-0.65387699999999971</v>
      </c>
      <c r="N70" s="20"/>
      <c r="O70" s="20"/>
      <c r="P70" s="20"/>
      <c r="Q70" s="22"/>
      <c r="R70" s="21"/>
    </row>
    <row r="71" spans="2:18" x14ac:dyDescent="0.25">
      <c r="B71" s="2">
        <v>12.5</v>
      </c>
      <c r="C71" s="3">
        <v>5.8000000000000003E-2</v>
      </c>
      <c r="D71" s="3"/>
      <c r="E71" s="19">
        <f t="shared" si="35"/>
        <v>3.3000000000000002E-2</v>
      </c>
      <c r="F71" s="16">
        <f t="shared" si="36"/>
        <v>0.5</v>
      </c>
      <c r="G71" s="19">
        <f t="shared" si="37"/>
        <v>1.6500000000000001E-2</v>
      </c>
      <c r="H71" s="16"/>
      <c r="I71" s="2">
        <v>20</v>
      </c>
      <c r="J71" s="3">
        <v>0.35799999999999998</v>
      </c>
      <c r="K71" s="19">
        <f t="shared" si="32"/>
        <v>0.35799999999999998</v>
      </c>
      <c r="L71" s="16">
        <f t="shared" si="33"/>
        <v>2.7085000000000008</v>
      </c>
      <c r="M71" s="19">
        <f t="shared" si="34"/>
        <v>0.96964300000000025</v>
      </c>
      <c r="N71" s="20"/>
      <c r="O71" s="20"/>
      <c r="P71" s="20"/>
      <c r="Q71" s="22"/>
      <c r="R71" s="21"/>
    </row>
    <row r="72" spans="2:18" x14ac:dyDescent="0.25">
      <c r="B72" s="2">
        <v>13</v>
      </c>
      <c r="C72" s="3">
        <v>0.19700000000000001</v>
      </c>
      <c r="D72" s="3"/>
      <c r="E72" s="19">
        <f t="shared" si="35"/>
        <v>0.1275</v>
      </c>
      <c r="F72" s="16">
        <f t="shared" si="36"/>
        <v>0.5</v>
      </c>
      <c r="G72" s="19">
        <f t="shared" si="37"/>
        <v>6.3750000000000001E-2</v>
      </c>
      <c r="H72" s="16"/>
      <c r="I72" s="2">
        <v>25</v>
      </c>
      <c r="J72" s="3">
        <v>-0.94199999999999995</v>
      </c>
      <c r="K72" s="19">
        <f>AVERAGE(J71,J72)</f>
        <v>-0.29199999999999998</v>
      </c>
      <c r="L72" s="16">
        <f>I72-I71</f>
        <v>5</v>
      </c>
      <c r="M72" s="19">
        <f t="shared" si="34"/>
        <v>-1.46</v>
      </c>
      <c r="N72" s="24"/>
      <c r="O72" s="24"/>
      <c r="P72" s="24"/>
      <c r="Q72" s="22"/>
      <c r="R72" s="21"/>
    </row>
    <row r="73" spans="2:18" x14ac:dyDescent="0.25">
      <c r="B73" s="2">
        <v>13.5</v>
      </c>
      <c r="C73" s="3">
        <v>0.25800000000000001</v>
      </c>
      <c r="D73" s="3"/>
      <c r="E73" s="19">
        <f t="shared" si="35"/>
        <v>0.22750000000000001</v>
      </c>
      <c r="F73" s="16">
        <f t="shared" si="36"/>
        <v>0.5</v>
      </c>
      <c r="G73" s="19">
        <f t="shared" si="37"/>
        <v>0.11375</v>
      </c>
      <c r="H73" s="16"/>
      <c r="I73" s="21"/>
      <c r="J73" s="21"/>
      <c r="K73" s="19"/>
      <c r="L73" s="16"/>
      <c r="M73" s="19"/>
      <c r="N73" s="20"/>
      <c r="O73" s="20"/>
      <c r="P73" s="20"/>
      <c r="Q73" s="22"/>
      <c r="R73" s="21"/>
    </row>
    <row r="74" spans="2:18" x14ac:dyDescent="0.25">
      <c r="B74" s="2">
        <v>14</v>
      </c>
      <c r="C74" s="3">
        <v>0.36299999999999999</v>
      </c>
      <c r="D74" s="3" t="s">
        <v>19</v>
      </c>
      <c r="E74" s="19">
        <f t="shared" si="35"/>
        <v>0.3105</v>
      </c>
      <c r="F74" s="16">
        <f t="shared" si="36"/>
        <v>0.5</v>
      </c>
      <c r="G74" s="19">
        <f t="shared" si="37"/>
        <v>0.15525</v>
      </c>
      <c r="H74" s="1"/>
      <c r="I74" s="21"/>
      <c r="J74" s="21"/>
      <c r="K74" s="19"/>
      <c r="L74" s="16"/>
      <c r="M74" s="19"/>
      <c r="N74" s="24"/>
      <c r="O74" s="24"/>
      <c r="P74" s="24"/>
      <c r="Q74" s="22"/>
      <c r="R74" s="21"/>
    </row>
    <row r="75" spans="2:18" x14ac:dyDescent="0.25">
      <c r="B75" s="2">
        <v>20</v>
      </c>
      <c r="C75" s="3">
        <v>0.35799999999999998</v>
      </c>
      <c r="E75" s="19">
        <f t="shared" si="35"/>
        <v>0.36049999999999999</v>
      </c>
      <c r="F75" s="16">
        <f t="shared" si="36"/>
        <v>6</v>
      </c>
      <c r="G75" s="19">
        <f t="shared" si="37"/>
        <v>2.1629999999999998</v>
      </c>
      <c r="H75" s="1"/>
      <c r="I75" s="16"/>
      <c r="J75" s="16"/>
      <c r="K75" s="19"/>
      <c r="L75" s="16"/>
      <c r="M75" s="19"/>
      <c r="N75" s="24"/>
      <c r="O75" s="24"/>
      <c r="P75" s="24"/>
      <c r="Q75" s="22"/>
      <c r="R75" s="21"/>
    </row>
    <row r="76" spans="2:18" x14ac:dyDescent="0.25">
      <c r="B76" s="2">
        <v>25</v>
      </c>
      <c r="C76" s="3">
        <v>-0.94199999999999995</v>
      </c>
      <c r="D76" s="3" t="s">
        <v>21</v>
      </c>
      <c r="E76" s="19">
        <f t="shared" si="35"/>
        <v>-0.29199999999999998</v>
      </c>
      <c r="F76" s="16">
        <f t="shared" si="36"/>
        <v>5</v>
      </c>
      <c r="G76" s="19">
        <f t="shared" si="37"/>
        <v>-1.46</v>
      </c>
      <c r="H76" s="1"/>
      <c r="I76" s="16"/>
      <c r="J76" s="16"/>
      <c r="K76" s="19"/>
      <c r="L76" s="16"/>
      <c r="M76" s="19"/>
      <c r="N76" s="20"/>
      <c r="O76" s="20"/>
      <c r="P76" s="20"/>
      <c r="R76" s="21"/>
    </row>
    <row r="77" spans="2:18" x14ac:dyDescent="0.25">
      <c r="B77" s="2"/>
      <c r="C77" s="3"/>
      <c r="D77" s="3"/>
      <c r="E77" s="19"/>
      <c r="F77" s="16"/>
      <c r="G77" s="19"/>
      <c r="H77" s="1"/>
      <c r="I77" s="2"/>
      <c r="J77" s="28"/>
      <c r="K77" s="19"/>
      <c r="L77" s="16"/>
      <c r="M77" s="19"/>
      <c r="N77" s="20"/>
      <c r="O77" s="20"/>
      <c r="P77" s="20"/>
      <c r="R77" s="21"/>
    </row>
    <row r="78" spans="2:18" ht="15" x14ac:dyDescent="0.25">
      <c r="B78" s="1" t="s">
        <v>7</v>
      </c>
      <c r="C78" s="1"/>
      <c r="D78" s="151">
        <v>0.5</v>
      </c>
      <c r="E78" s="151"/>
      <c r="J78" s="13"/>
      <c r="K78" s="13"/>
      <c r="L78" s="13"/>
      <c r="M78" s="13"/>
      <c r="N78" s="14"/>
      <c r="O78" s="14"/>
      <c r="P78" s="14"/>
    </row>
    <row r="79" spans="2:18" x14ac:dyDescent="0.25">
      <c r="B79" s="2">
        <v>0</v>
      </c>
      <c r="C79" s="3">
        <v>-0.66800000000000004</v>
      </c>
      <c r="D79" s="3" t="s">
        <v>24</v>
      </c>
      <c r="E79" s="16"/>
      <c r="F79" s="16"/>
      <c r="G79" s="16"/>
      <c r="H79" s="16"/>
      <c r="I79" s="17"/>
      <c r="J79" s="18"/>
      <c r="K79" s="19"/>
      <c r="L79" s="16"/>
      <c r="M79" s="19"/>
      <c r="N79" s="20"/>
      <c r="O79" s="20"/>
      <c r="P79" s="20"/>
      <c r="R79" s="21"/>
    </row>
    <row r="80" spans="2:18" x14ac:dyDescent="0.25">
      <c r="B80" s="2">
        <v>2</v>
      </c>
      <c r="C80" s="3">
        <v>-0.60699999999999998</v>
      </c>
      <c r="D80" s="3"/>
      <c r="E80" s="19">
        <f>(C79+C80)/2</f>
        <v>-0.63749999999999996</v>
      </c>
      <c r="F80" s="16">
        <f>B80-B79</f>
        <v>2</v>
      </c>
      <c r="G80" s="19">
        <f>E80*F80</f>
        <v>-1.2749999999999999</v>
      </c>
      <c r="H80" s="16"/>
      <c r="I80" s="2"/>
      <c r="J80" s="2"/>
      <c r="K80" s="19"/>
      <c r="L80" s="16"/>
      <c r="M80" s="19"/>
      <c r="N80" s="20"/>
      <c r="O80" s="20"/>
      <c r="P80" s="20"/>
      <c r="Q80" s="22"/>
      <c r="R80" s="21"/>
    </row>
    <row r="81" spans="2:18" x14ac:dyDescent="0.25">
      <c r="B81" s="2">
        <v>3</v>
      </c>
      <c r="C81" s="3">
        <v>-0.307</v>
      </c>
      <c r="E81" s="19">
        <f t="shared" ref="E81:E95" si="38">(C80+C81)/2</f>
        <v>-0.45699999999999996</v>
      </c>
      <c r="F81" s="16">
        <f t="shared" ref="F81:F95" si="39">B81-B80</f>
        <v>1</v>
      </c>
      <c r="G81" s="19">
        <f t="shared" ref="G81:G95" si="40">E81*F81</f>
        <v>-0.45699999999999996</v>
      </c>
      <c r="H81" s="16"/>
      <c r="I81" s="2"/>
      <c r="J81" s="2"/>
      <c r="K81" s="19"/>
      <c r="L81" s="16"/>
      <c r="M81" s="19"/>
      <c r="N81" s="20"/>
      <c r="O81" s="20"/>
      <c r="P81" s="20"/>
      <c r="Q81" s="22"/>
      <c r="R81" s="21"/>
    </row>
    <row r="82" spans="2:18" x14ac:dyDescent="0.25">
      <c r="B82" s="2">
        <v>5</v>
      </c>
      <c r="C82" s="3">
        <v>-7.2999999999999995E-2</v>
      </c>
      <c r="D82" s="3"/>
      <c r="E82" s="19">
        <f t="shared" si="38"/>
        <v>-0.19</v>
      </c>
      <c r="F82" s="16">
        <f t="shared" si="39"/>
        <v>2</v>
      </c>
      <c r="G82" s="19">
        <f t="shared" si="40"/>
        <v>-0.38</v>
      </c>
      <c r="H82" s="16"/>
      <c r="I82" s="2"/>
      <c r="J82" s="2"/>
      <c r="K82" s="19"/>
      <c r="L82" s="16"/>
      <c r="M82" s="19"/>
      <c r="N82" s="20"/>
      <c r="O82" s="20"/>
      <c r="P82" s="20"/>
      <c r="Q82" s="22"/>
      <c r="R82" s="21"/>
    </row>
    <row r="83" spans="2:18" x14ac:dyDescent="0.25">
      <c r="B83" s="2">
        <v>6</v>
      </c>
      <c r="C83" s="3">
        <v>0.67800000000000005</v>
      </c>
      <c r="E83" s="19">
        <f t="shared" si="38"/>
        <v>0.30250000000000005</v>
      </c>
      <c r="F83" s="16">
        <f t="shared" si="39"/>
        <v>1</v>
      </c>
      <c r="G83" s="19">
        <f t="shared" si="40"/>
        <v>0.30250000000000005</v>
      </c>
      <c r="H83" s="16"/>
      <c r="I83" s="2">
        <v>0</v>
      </c>
      <c r="J83" s="3">
        <v>-0.66800000000000004</v>
      </c>
      <c r="K83" s="19"/>
      <c r="L83" s="16"/>
      <c r="M83" s="19"/>
      <c r="N83" s="20"/>
      <c r="O83" s="20"/>
      <c r="P83" s="20"/>
      <c r="Q83" s="22"/>
      <c r="R83" s="21"/>
    </row>
    <row r="84" spans="2:18" x14ac:dyDescent="0.25">
      <c r="B84" s="2">
        <v>7</v>
      </c>
      <c r="C84" s="3">
        <v>0.68300000000000005</v>
      </c>
      <c r="D84" s="3" t="s">
        <v>17</v>
      </c>
      <c r="E84" s="19">
        <f t="shared" si="38"/>
        <v>0.6805000000000001</v>
      </c>
      <c r="F84" s="16">
        <f t="shared" si="39"/>
        <v>1</v>
      </c>
      <c r="G84" s="19">
        <f t="shared" si="40"/>
        <v>0.6805000000000001</v>
      </c>
      <c r="H84" s="16"/>
      <c r="I84" s="2">
        <v>2</v>
      </c>
      <c r="J84" s="3">
        <v>-0.60699999999999998</v>
      </c>
      <c r="K84" s="19">
        <f t="shared" ref="K84:K86" si="41">AVERAGE(J83,J84)</f>
        <v>-0.63749999999999996</v>
      </c>
      <c r="L84" s="16">
        <f t="shared" ref="L84:L86" si="42">I84-I83</f>
        <v>2</v>
      </c>
      <c r="M84" s="19">
        <f t="shared" ref="M84:M94" si="43">L84*K84</f>
        <v>-1.2749999999999999</v>
      </c>
      <c r="N84" s="20"/>
      <c r="O84" s="20"/>
      <c r="P84" s="20"/>
      <c r="Q84" s="22"/>
      <c r="R84" s="21"/>
    </row>
    <row r="85" spans="2:18" x14ac:dyDescent="0.25">
      <c r="B85" s="2">
        <v>7.5</v>
      </c>
      <c r="C85" s="3">
        <v>-4.2000000000000003E-2</v>
      </c>
      <c r="E85" s="19">
        <f t="shared" si="38"/>
        <v>0.32050000000000001</v>
      </c>
      <c r="F85" s="16">
        <f t="shared" si="39"/>
        <v>0.5</v>
      </c>
      <c r="G85" s="19">
        <f t="shared" si="40"/>
        <v>0.16025</v>
      </c>
      <c r="H85" s="16"/>
      <c r="I85" s="2">
        <v>3</v>
      </c>
      <c r="J85" s="3">
        <v>-0.307</v>
      </c>
      <c r="K85" s="19">
        <f t="shared" si="41"/>
        <v>-0.45699999999999996</v>
      </c>
      <c r="L85" s="16">
        <f t="shared" si="42"/>
        <v>1</v>
      </c>
      <c r="M85" s="19">
        <f t="shared" si="43"/>
        <v>-0.45699999999999996</v>
      </c>
      <c r="N85" s="20"/>
      <c r="O85" s="20"/>
      <c r="P85" s="20"/>
      <c r="Q85" s="22"/>
      <c r="R85" s="21"/>
    </row>
    <row r="86" spans="2:18" x14ac:dyDescent="0.25">
      <c r="B86" s="2">
        <v>8</v>
      </c>
      <c r="C86" s="3">
        <v>-7.1999999999999995E-2</v>
      </c>
      <c r="D86" s="3"/>
      <c r="E86" s="19">
        <f t="shared" si="38"/>
        <v>-5.6999999999999995E-2</v>
      </c>
      <c r="F86" s="16">
        <f t="shared" si="39"/>
        <v>0.5</v>
      </c>
      <c r="G86" s="19">
        <f t="shared" si="40"/>
        <v>-2.8499999999999998E-2</v>
      </c>
      <c r="H86" s="16"/>
      <c r="I86" s="2">
        <v>4.5</v>
      </c>
      <c r="J86" s="3">
        <v>-0.13</v>
      </c>
      <c r="K86" s="19">
        <f t="shared" si="41"/>
        <v>-0.2185</v>
      </c>
      <c r="L86" s="16">
        <f t="shared" si="42"/>
        <v>1.5</v>
      </c>
      <c r="M86" s="19">
        <f t="shared" si="43"/>
        <v>-0.32774999999999999</v>
      </c>
      <c r="N86" s="20"/>
      <c r="O86" s="20"/>
      <c r="P86" s="20"/>
      <c r="Q86" s="22"/>
      <c r="R86" s="21"/>
    </row>
    <row r="87" spans="2:18" x14ac:dyDescent="0.25">
      <c r="B87" s="2">
        <v>8.5</v>
      </c>
      <c r="C87" s="3">
        <v>-9.7000000000000003E-2</v>
      </c>
      <c r="D87" s="3" t="s">
        <v>18</v>
      </c>
      <c r="E87" s="19">
        <f t="shared" si="38"/>
        <v>-8.4499999999999992E-2</v>
      </c>
      <c r="F87" s="16">
        <f t="shared" si="39"/>
        <v>0.5</v>
      </c>
      <c r="G87" s="19">
        <f t="shared" si="40"/>
        <v>-4.2249999999999996E-2</v>
      </c>
      <c r="H87" s="16"/>
      <c r="I87" s="81">
        <f>I86+(J86-J87)*1.5</f>
        <v>5.8049999999999997</v>
      </c>
      <c r="J87" s="82">
        <v>-1</v>
      </c>
      <c r="K87" s="19">
        <f>AVERAGE(J86,J87)</f>
        <v>-0.56499999999999995</v>
      </c>
      <c r="L87" s="16">
        <f>I87-I86</f>
        <v>1.3049999999999997</v>
      </c>
      <c r="M87" s="19">
        <f t="shared" si="43"/>
        <v>-0.73732499999999979</v>
      </c>
      <c r="N87" s="24"/>
      <c r="O87" s="24"/>
      <c r="P87" s="24"/>
      <c r="Q87" s="22"/>
      <c r="R87" s="21"/>
    </row>
    <row r="88" spans="2:18" x14ac:dyDescent="0.25">
      <c r="B88" s="2">
        <v>9</v>
      </c>
      <c r="C88" s="3">
        <v>-7.4999999999999997E-2</v>
      </c>
      <c r="D88" s="3"/>
      <c r="E88" s="19">
        <f t="shared" si="38"/>
        <v>-8.5999999999999993E-2</v>
      </c>
      <c r="F88" s="16">
        <f t="shared" si="39"/>
        <v>0.5</v>
      </c>
      <c r="G88" s="19">
        <f t="shared" si="40"/>
        <v>-4.2999999999999997E-2</v>
      </c>
      <c r="H88" s="16"/>
      <c r="I88" s="83">
        <f>I87+2.5</f>
        <v>8.3049999999999997</v>
      </c>
      <c r="J88" s="84">
        <f>J87</f>
        <v>-1</v>
      </c>
      <c r="K88" s="19">
        <f t="shared" ref="K88:K94" si="44">AVERAGE(J87,J88)</f>
        <v>-1</v>
      </c>
      <c r="L88" s="16">
        <f t="shared" ref="L88:L94" si="45">I88-I87</f>
        <v>2.5</v>
      </c>
      <c r="M88" s="19">
        <f t="shared" si="43"/>
        <v>-2.5</v>
      </c>
      <c r="N88" s="20"/>
      <c r="O88" s="20"/>
      <c r="P88" s="20"/>
      <c r="Q88" s="22"/>
      <c r="R88" s="21"/>
    </row>
    <row r="89" spans="2:18" x14ac:dyDescent="0.25">
      <c r="B89" s="2">
        <v>9.5</v>
      </c>
      <c r="C89" s="3">
        <v>-2.1999999999999999E-2</v>
      </c>
      <c r="E89" s="19">
        <f t="shared" si="38"/>
        <v>-4.8500000000000001E-2</v>
      </c>
      <c r="F89" s="16">
        <f t="shared" si="39"/>
        <v>0.5</v>
      </c>
      <c r="G89" s="19">
        <f t="shared" si="40"/>
        <v>-2.4250000000000001E-2</v>
      </c>
      <c r="H89" s="1"/>
      <c r="I89" s="81">
        <f>I88+2.5</f>
        <v>10.805</v>
      </c>
      <c r="J89" s="82">
        <f>J87</f>
        <v>-1</v>
      </c>
      <c r="K89" s="19">
        <f t="shared" si="44"/>
        <v>-1</v>
      </c>
      <c r="L89" s="16">
        <f t="shared" si="45"/>
        <v>2.5</v>
      </c>
      <c r="M89" s="19">
        <f t="shared" si="43"/>
        <v>-2.5</v>
      </c>
      <c r="N89" s="24"/>
      <c r="O89" s="24"/>
      <c r="P89" s="24"/>
      <c r="Q89" s="22"/>
      <c r="R89" s="21"/>
    </row>
    <row r="90" spans="2:18" x14ac:dyDescent="0.25">
      <c r="B90" s="2">
        <v>10</v>
      </c>
      <c r="C90" s="3">
        <v>0.67800000000000005</v>
      </c>
      <c r="D90" s="3" t="s">
        <v>19</v>
      </c>
      <c r="E90" s="19">
        <f t="shared" si="38"/>
        <v>0.32800000000000001</v>
      </c>
      <c r="F90" s="16">
        <f t="shared" si="39"/>
        <v>0.5</v>
      </c>
      <c r="G90" s="19">
        <f t="shared" si="40"/>
        <v>0.16400000000000001</v>
      </c>
      <c r="H90" s="1"/>
      <c r="I90" s="81">
        <f>I89+(J90-J89)*1.5</f>
        <v>11.9945</v>
      </c>
      <c r="J90" s="85">
        <v>-0.20699999999999999</v>
      </c>
      <c r="K90" s="19">
        <f t="shared" si="44"/>
        <v>-0.60350000000000004</v>
      </c>
      <c r="L90" s="16">
        <f t="shared" si="45"/>
        <v>1.1895000000000007</v>
      </c>
      <c r="M90" s="19">
        <f t="shared" si="43"/>
        <v>-0.7178632500000004</v>
      </c>
      <c r="N90" s="24"/>
      <c r="O90" s="24"/>
      <c r="P90" s="24"/>
      <c r="Q90" s="22"/>
      <c r="R90" s="21"/>
    </row>
    <row r="91" spans="2:18" x14ac:dyDescent="0.25">
      <c r="B91" s="2">
        <v>11</v>
      </c>
      <c r="C91" s="3">
        <v>0.67300000000000004</v>
      </c>
      <c r="E91" s="19">
        <f t="shared" si="38"/>
        <v>0.67549999999999999</v>
      </c>
      <c r="F91" s="16">
        <f t="shared" si="39"/>
        <v>1</v>
      </c>
      <c r="G91" s="19">
        <f t="shared" si="40"/>
        <v>0.67549999999999999</v>
      </c>
      <c r="H91" s="1"/>
      <c r="I91" s="2">
        <v>12</v>
      </c>
      <c r="J91" s="3">
        <v>-0.20699999999999999</v>
      </c>
      <c r="K91" s="19">
        <f t="shared" si="44"/>
        <v>-0.20699999999999999</v>
      </c>
      <c r="L91" s="16">
        <f t="shared" si="45"/>
        <v>5.4999999999996163E-3</v>
      </c>
      <c r="M91" s="19">
        <f t="shared" si="43"/>
        <v>-1.1384999999999206E-3</v>
      </c>
      <c r="N91" s="20"/>
      <c r="O91" s="20"/>
      <c r="P91" s="20"/>
      <c r="R91" s="21"/>
    </row>
    <row r="92" spans="2:18" x14ac:dyDescent="0.25">
      <c r="B92" s="2">
        <v>12</v>
      </c>
      <c r="C92" s="3">
        <v>-0.20699999999999999</v>
      </c>
      <c r="D92" s="3"/>
      <c r="E92" s="19">
        <f t="shared" si="38"/>
        <v>0.23300000000000004</v>
      </c>
      <c r="F92" s="16">
        <f t="shared" si="39"/>
        <v>1</v>
      </c>
      <c r="G92" s="19">
        <f t="shared" si="40"/>
        <v>0.23300000000000004</v>
      </c>
      <c r="H92" s="1"/>
      <c r="I92" s="2">
        <v>15</v>
      </c>
      <c r="J92" s="3">
        <v>-0.34699999999999998</v>
      </c>
      <c r="K92" s="19">
        <f t="shared" si="44"/>
        <v>-0.27699999999999997</v>
      </c>
      <c r="L92" s="16">
        <f t="shared" si="45"/>
        <v>3</v>
      </c>
      <c r="M92" s="19">
        <f t="shared" si="43"/>
        <v>-0.83099999999999996</v>
      </c>
      <c r="N92" s="20"/>
      <c r="O92" s="20"/>
      <c r="P92" s="20"/>
      <c r="R92" s="21"/>
    </row>
    <row r="93" spans="2:18" x14ac:dyDescent="0.25">
      <c r="B93" s="2">
        <v>15</v>
      </c>
      <c r="C93" s="3">
        <v>-0.34699999999999998</v>
      </c>
      <c r="D93" s="3"/>
      <c r="E93" s="19">
        <f t="shared" si="38"/>
        <v>-0.27699999999999997</v>
      </c>
      <c r="F93" s="16">
        <f t="shared" si="39"/>
        <v>3</v>
      </c>
      <c r="G93" s="19">
        <f t="shared" si="40"/>
        <v>-0.83099999999999996</v>
      </c>
      <c r="H93" s="1"/>
      <c r="I93" s="17">
        <v>17</v>
      </c>
      <c r="J93" s="46">
        <v>-0.60699999999999998</v>
      </c>
      <c r="K93" s="19">
        <f t="shared" si="44"/>
        <v>-0.47699999999999998</v>
      </c>
      <c r="L93" s="16">
        <f t="shared" si="45"/>
        <v>2</v>
      </c>
      <c r="M93" s="19">
        <f t="shared" si="43"/>
        <v>-0.95399999999999996</v>
      </c>
      <c r="N93" s="20"/>
      <c r="O93" s="20"/>
      <c r="P93" s="20"/>
      <c r="R93" s="21"/>
    </row>
    <row r="94" spans="2:18" x14ac:dyDescent="0.25">
      <c r="B94" s="17">
        <v>17</v>
      </c>
      <c r="C94" s="46">
        <v>-0.60699999999999998</v>
      </c>
      <c r="D94" s="46"/>
      <c r="E94" s="19">
        <f t="shared" si="38"/>
        <v>-0.47699999999999998</v>
      </c>
      <c r="F94" s="16">
        <f t="shared" si="39"/>
        <v>2</v>
      </c>
      <c r="G94" s="19">
        <f t="shared" si="40"/>
        <v>-0.95399999999999996</v>
      </c>
      <c r="I94" s="17">
        <v>19</v>
      </c>
      <c r="J94" s="46">
        <v>-0.85199999999999998</v>
      </c>
      <c r="K94" s="19">
        <f t="shared" si="44"/>
        <v>-0.72950000000000004</v>
      </c>
      <c r="L94" s="16">
        <f t="shared" si="45"/>
        <v>2</v>
      </c>
      <c r="M94" s="19">
        <f t="shared" si="43"/>
        <v>-1.4590000000000001</v>
      </c>
      <c r="N94" s="20"/>
      <c r="O94" s="20"/>
      <c r="P94" s="20"/>
      <c r="R94" s="21"/>
    </row>
    <row r="95" spans="2:18" x14ac:dyDescent="0.25">
      <c r="B95" s="17">
        <v>19</v>
      </c>
      <c r="C95" s="46">
        <v>-0.85199999999999998</v>
      </c>
      <c r="D95" s="46" t="s">
        <v>24</v>
      </c>
      <c r="E95" s="19">
        <f t="shared" si="38"/>
        <v>-0.72950000000000004</v>
      </c>
      <c r="F95" s="16">
        <f t="shared" si="39"/>
        <v>2</v>
      </c>
      <c r="G95" s="19">
        <f t="shared" si="40"/>
        <v>-1.4590000000000001</v>
      </c>
      <c r="I95" s="17"/>
      <c r="J95" s="17"/>
      <c r="K95" s="19"/>
      <c r="L95" s="16"/>
      <c r="M95" s="19"/>
      <c r="O95" s="24"/>
      <c r="P95" s="24"/>
    </row>
    <row r="96" spans="2:18" ht="15" x14ac:dyDescent="0.25">
      <c r="B96" s="13"/>
      <c r="C96" s="30"/>
      <c r="D96" s="30"/>
      <c r="E96" s="13"/>
      <c r="F96" s="16"/>
      <c r="G96" s="19"/>
      <c r="H96" s="154" t="s">
        <v>10</v>
      </c>
      <c r="I96" s="154"/>
      <c r="J96" s="19" t="e">
        <f>#REF!</f>
        <v>#REF!</v>
      </c>
      <c r="K96" s="19" t="s">
        <v>11</v>
      </c>
      <c r="L96" s="16" t="e">
        <f>#REF!</f>
        <v>#REF!</v>
      </c>
      <c r="M96" s="19" t="e">
        <f>J96-L96</f>
        <v>#REF!</v>
      </c>
      <c r="N96" s="24"/>
      <c r="O96" s="14"/>
      <c r="P96" s="14"/>
    </row>
    <row r="97" spans="2:18" ht="15" x14ac:dyDescent="0.25">
      <c r="B97" s="1" t="s">
        <v>7</v>
      </c>
      <c r="C97" s="1"/>
      <c r="D97" s="151">
        <v>0.6</v>
      </c>
      <c r="E97" s="151"/>
      <c r="J97" s="13"/>
      <c r="K97" s="13"/>
      <c r="L97" s="13"/>
      <c r="M97" s="13"/>
      <c r="N97" s="14"/>
      <c r="O97" s="14"/>
      <c r="P97" s="14"/>
    </row>
    <row r="98" spans="2:18" x14ac:dyDescent="0.25">
      <c r="B98" s="2">
        <v>0</v>
      </c>
      <c r="C98" s="3">
        <v>0.28299999999999997</v>
      </c>
      <c r="D98" s="3" t="s">
        <v>25</v>
      </c>
      <c r="E98" s="16"/>
      <c r="F98" s="16"/>
      <c r="G98" s="16"/>
      <c r="H98" s="16"/>
      <c r="I98" s="2">
        <v>0</v>
      </c>
      <c r="J98" s="3">
        <v>0.28299999999999997</v>
      </c>
      <c r="K98" s="19"/>
      <c r="L98" s="16"/>
      <c r="M98" s="19"/>
      <c r="N98" s="20"/>
      <c r="O98" s="20"/>
      <c r="P98" s="20"/>
      <c r="R98" s="21"/>
    </row>
    <row r="99" spans="2:18" x14ac:dyDescent="0.25">
      <c r="B99" s="2">
        <v>5</v>
      </c>
      <c r="C99" s="3">
        <v>0.28799999999999998</v>
      </c>
      <c r="E99" s="19">
        <f>(C98+C99)/2</f>
        <v>0.28549999999999998</v>
      </c>
      <c r="F99" s="16">
        <f>B99-B98</f>
        <v>5</v>
      </c>
      <c r="G99" s="19">
        <f>E99*F99</f>
        <v>1.4274999999999998</v>
      </c>
      <c r="H99" s="16"/>
      <c r="I99" s="2">
        <v>5</v>
      </c>
      <c r="J99" s="3">
        <v>0.28799999999999998</v>
      </c>
      <c r="K99" s="19">
        <f t="shared" ref="K99:K105" si="46">AVERAGE(J98,J99)</f>
        <v>0.28549999999999998</v>
      </c>
      <c r="L99" s="16">
        <f t="shared" ref="L99:L105" si="47">I99-I98</f>
        <v>5</v>
      </c>
      <c r="M99" s="19">
        <f t="shared" ref="M99:M106" si="48">L99*K99</f>
        <v>1.4274999999999998</v>
      </c>
      <c r="N99" s="20"/>
      <c r="O99" s="20"/>
      <c r="P99" s="20"/>
      <c r="Q99" s="22"/>
      <c r="R99" s="21"/>
    </row>
    <row r="100" spans="2:18" x14ac:dyDescent="0.25">
      <c r="B100" s="2">
        <v>10</v>
      </c>
      <c r="C100" s="3">
        <v>0.29199999999999998</v>
      </c>
      <c r="D100" s="3" t="s">
        <v>17</v>
      </c>
      <c r="E100" s="19">
        <f t="shared" ref="E100:E110" si="49">(C99+C100)/2</f>
        <v>0.28999999999999998</v>
      </c>
      <c r="F100" s="16">
        <f t="shared" ref="F100:F110" si="50">B100-B99</f>
        <v>5</v>
      </c>
      <c r="G100" s="19">
        <f t="shared" ref="G100:G110" si="51">E100*F100</f>
        <v>1.45</v>
      </c>
      <c r="H100" s="16"/>
      <c r="I100" s="2">
        <v>8</v>
      </c>
      <c r="J100" s="3">
        <v>0.29199999999999998</v>
      </c>
      <c r="K100" s="19">
        <f t="shared" si="46"/>
        <v>0.28999999999999998</v>
      </c>
      <c r="L100" s="16">
        <f t="shared" si="47"/>
        <v>3</v>
      </c>
      <c r="M100" s="19">
        <f t="shared" si="48"/>
        <v>0.86999999999999988</v>
      </c>
      <c r="N100" s="20"/>
      <c r="O100" s="20"/>
      <c r="P100" s="20"/>
      <c r="Q100" s="22"/>
      <c r="R100" s="21"/>
    </row>
    <row r="101" spans="2:18" x14ac:dyDescent="0.25">
      <c r="B101" s="2">
        <v>10.5</v>
      </c>
      <c r="C101" s="3">
        <v>0.21199999999999999</v>
      </c>
      <c r="D101" s="3"/>
      <c r="E101" s="19">
        <f t="shared" si="49"/>
        <v>0.252</v>
      </c>
      <c r="F101" s="16">
        <f t="shared" si="50"/>
        <v>0.5</v>
      </c>
      <c r="G101" s="19">
        <f t="shared" si="51"/>
        <v>0.126</v>
      </c>
      <c r="H101" s="16"/>
      <c r="I101" s="81">
        <f>I100+(J100-J101)*1.5</f>
        <v>9.9380000000000006</v>
      </c>
      <c r="J101" s="82">
        <v>-1</v>
      </c>
      <c r="K101" s="19">
        <f t="shared" si="46"/>
        <v>-0.35399999999999998</v>
      </c>
      <c r="L101" s="16">
        <f t="shared" si="47"/>
        <v>1.9380000000000006</v>
      </c>
      <c r="M101" s="19">
        <f t="shared" si="48"/>
        <v>-0.68605200000000022</v>
      </c>
      <c r="N101" s="20"/>
      <c r="O101" s="20"/>
      <c r="P101" s="20"/>
      <c r="Q101" s="22"/>
      <c r="R101" s="21"/>
    </row>
    <row r="102" spans="2:18" x14ac:dyDescent="0.25">
      <c r="B102" s="2">
        <v>11</v>
      </c>
      <c r="C102" s="3">
        <v>0.123</v>
      </c>
      <c r="D102" s="3"/>
      <c r="E102" s="19">
        <f t="shared" si="49"/>
        <v>0.16749999999999998</v>
      </c>
      <c r="F102" s="16">
        <f t="shared" si="50"/>
        <v>0.5</v>
      </c>
      <c r="G102" s="19">
        <f t="shared" si="51"/>
        <v>8.3749999999999991E-2</v>
      </c>
      <c r="H102" s="16"/>
      <c r="I102" s="83">
        <f>I101+2.5</f>
        <v>12.438000000000001</v>
      </c>
      <c r="J102" s="84">
        <f>J101</f>
        <v>-1</v>
      </c>
      <c r="K102" s="19">
        <f t="shared" si="46"/>
        <v>-1</v>
      </c>
      <c r="L102" s="16">
        <f t="shared" si="47"/>
        <v>2.5</v>
      </c>
      <c r="M102" s="19">
        <f t="shared" si="48"/>
        <v>-2.5</v>
      </c>
      <c r="N102" s="20"/>
      <c r="O102" s="20"/>
      <c r="P102" s="20"/>
      <c r="Q102" s="22"/>
      <c r="R102" s="21"/>
    </row>
    <row r="103" spans="2:18" x14ac:dyDescent="0.25">
      <c r="B103" s="2">
        <v>11.5</v>
      </c>
      <c r="C103" s="3">
        <v>8.2000000000000003E-2</v>
      </c>
      <c r="E103" s="19">
        <f t="shared" si="49"/>
        <v>0.10250000000000001</v>
      </c>
      <c r="F103" s="16">
        <f t="shared" si="50"/>
        <v>0.5</v>
      </c>
      <c r="G103" s="19">
        <f t="shared" si="51"/>
        <v>5.1250000000000004E-2</v>
      </c>
      <c r="H103" s="16"/>
      <c r="I103" s="81">
        <f>I102+2.5</f>
        <v>14.938000000000001</v>
      </c>
      <c r="J103" s="82">
        <f>J101</f>
        <v>-1</v>
      </c>
      <c r="K103" s="19">
        <f t="shared" si="46"/>
        <v>-1</v>
      </c>
      <c r="L103" s="16">
        <f t="shared" si="47"/>
        <v>2.5</v>
      </c>
      <c r="M103" s="19">
        <f t="shared" si="48"/>
        <v>-2.5</v>
      </c>
      <c r="N103" s="20"/>
      <c r="O103" s="20"/>
      <c r="P103" s="20"/>
      <c r="Q103" s="22"/>
      <c r="R103" s="21"/>
    </row>
    <row r="104" spans="2:18" x14ac:dyDescent="0.25">
      <c r="B104" s="2">
        <v>12</v>
      </c>
      <c r="C104" s="3">
        <v>5.2999999999999999E-2</v>
      </c>
      <c r="D104" s="3" t="s">
        <v>18</v>
      </c>
      <c r="E104" s="19">
        <f t="shared" si="49"/>
        <v>6.7500000000000004E-2</v>
      </c>
      <c r="F104" s="16">
        <f t="shared" si="50"/>
        <v>0.5</v>
      </c>
      <c r="G104" s="19">
        <f t="shared" si="51"/>
        <v>3.3750000000000002E-2</v>
      </c>
      <c r="H104" s="16"/>
      <c r="I104" s="81">
        <f>I103+(J104-J103)*1.5</f>
        <v>16.93</v>
      </c>
      <c r="J104" s="85">
        <v>0.32800000000000001</v>
      </c>
      <c r="K104" s="19">
        <f t="shared" si="46"/>
        <v>-0.33599999999999997</v>
      </c>
      <c r="L104" s="16">
        <f t="shared" si="47"/>
        <v>1.9919999999999991</v>
      </c>
      <c r="M104" s="19">
        <f t="shared" si="48"/>
        <v>-0.66931199999999968</v>
      </c>
      <c r="N104" s="20"/>
      <c r="O104" s="20"/>
      <c r="P104" s="20"/>
      <c r="Q104" s="22"/>
      <c r="R104" s="21"/>
    </row>
    <row r="105" spans="2:18" x14ac:dyDescent="0.25">
      <c r="B105" s="2">
        <v>12.5</v>
      </c>
      <c r="C105" s="3">
        <v>8.1000000000000003E-2</v>
      </c>
      <c r="D105" s="3"/>
      <c r="E105" s="19">
        <f t="shared" si="49"/>
        <v>6.7000000000000004E-2</v>
      </c>
      <c r="F105" s="16">
        <f t="shared" si="50"/>
        <v>0.5</v>
      </c>
      <c r="G105" s="19">
        <f t="shared" si="51"/>
        <v>3.3500000000000002E-2</v>
      </c>
      <c r="H105" s="16"/>
      <c r="I105" s="2">
        <v>20</v>
      </c>
      <c r="J105" s="3">
        <v>0.32800000000000001</v>
      </c>
      <c r="K105" s="19">
        <f t="shared" si="46"/>
        <v>0.32800000000000001</v>
      </c>
      <c r="L105" s="16">
        <f t="shared" si="47"/>
        <v>3.0700000000000003</v>
      </c>
      <c r="M105" s="19">
        <f t="shared" si="48"/>
        <v>1.0069600000000001</v>
      </c>
      <c r="N105" s="20"/>
      <c r="O105" s="20"/>
      <c r="P105" s="20"/>
      <c r="Q105" s="22"/>
      <c r="R105" s="21"/>
    </row>
    <row r="106" spans="2:18" x14ac:dyDescent="0.25">
      <c r="B106" s="2">
        <v>13</v>
      </c>
      <c r="C106" s="3">
        <v>0.122</v>
      </c>
      <c r="D106" s="3"/>
      <c r="E106" s="19">
        <f t="shared" si="49"/>
        <v>0.10150000000000001</v>
      </c>
      <c r="F106" s="16">
        <f t="shared" si="50"/>
        <v>0.5</v>
      </c>
      <c r="G106" s="19">
        <f t="shared" si="51"/>
        <v>5.0750000000000003E-2</v>
      </c>
      <c r="H106" s="16"/>
      <c r="I106" s="2">
        <v>25</v>
      </c>
      <c r="J106" s="3">
        <v>0.33300000000000002</v>
      </c>
      <c r="K106" s="19">
        <f>AVERAGE(J105,J106)</f>
        <v>0.33050000000000002</v>
      </c>
      <c r="L106" s="16">
        <f>I106-I105</f>
        <v>5</v>
      </c>
      <c r="M106" s="19">
        <f t="shared" si="48"/>
        <v>1.6525000000000001</v>
      </c>
      <c r="N106" s="24"/>
      <c r="O106" s="24"/>
      <c r="P106" s="24"/>
      <c r="Q106" s="22"/>
      <c r="R106" s="21"/>
    </row>
    <row r="107" spans="2:18" x14ac:dyDescent="0.25">
      <c r="B107" s="2">
        <v>13.5</v>
      </c>
      <c r="C107" s="3">
        <v>0.20499999999999999</v>
      </c>
      <c r="E107" s="19">
        <f t="shared" si="49"/>
        <v>0.16349999999999998</v>
      </c>
      <c r="F107" s="16">
        <f t="shared" si="50"/>
        <v>0.5</v>
      </c>
      <c r="G107" s="19">
        <f t="shared" si="51"/>
        <v>8.1749999999999989E-2</v>
      </c>
      <c r="H107" s="16"/>
      <c r="I107" s="21"/>
      <c r="J107" s="21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5">
      <c r="B108" s="2">
        <v>14</v>
      </c>
      <c r="C108" s="3">
        <v>0.32300000000000001</v>
      </c>
      <c r="D108" s="3" t="s">
        <v>19</v>
      </c>
      <c r="E108" s="19">
        <f t="shared" si="49"/>
        <v>0.26400000000000001</v>
      </c>
      <c r="F108" s="16">
        <f t="shared" si="50"/>
        <v>0.5</v>
      </c>
      <c r="G108" s="19">
        <f t="shared" si="51"/>
        <v>0.13200000000000001</v>
      </c>
      <c r="H108" s="1"/>
      <c r="I108" s="21"/>
      <c r="J108" s="21"/>
      <c r="K108" s="19"/>
      <c r="L108" s="16"/>
      <c r="M108" s="19"/>
      <c r="N108" s="24"/>
      <c r="O108" s="24"/>
      <c r="P108" s="24"/>
      <c r="Q108" s="22"/>
      <c r="R108" s="21"/>
    </row>
    <row r="109" spans="2:18" x14ac:dyDescent="0.25">
      <c r="B109" s="2">
        <v>20</v>
      </c>
      <c r="C109" s="3">
        <v>0.32800000000000001</v>
      </c>
      <c r="E109" s="19">
        <f t="shared" si="49"/>
        <v>0.32550000000000001</v>
      </c>
      <c r="F109" s="16">
        <f t="shared" si="50"/>
        <v>6</v>
      </c>
      <c r="G109" s="19">
        <f t="shared" si="51"/>
        <v>1.9530000000000001</v>
      </c>
      <c r="H109" s="1"/>
      <c r="I109" s="16"/>
      <c r="J109" s="16"/>
      <c r="K109" s="19"/>
      <c r="L109" s="16"/>
      <c r="M109" s="19"/>
      <c r="N109" s="24"/>
      <c r="O109" s="24"/>
      <c r="P109" s="24"/>
      <c r="Q109" s="22"/>
      <c r="R109" s="21"/>
    </row>
    <row r="110" spans="2:18" x14ac:dyDescent="0.25">
      <c r="B110" s="2">
        <v>25</v>
      </c>
      <c r="C110" s="3">
        <v>0.33300000000000002</v>
      </c>
      <c r="D110" s="3" t="s">
        <v>21</v>
      </c>
      <c r="E110" s="19">
        <f t="shared" si="49"/>
        <v>0.33050000000000002</v>
      </c>
      <c r="F110" s="16">
        <f t="shared" si="50"/>
        <v>5</v>
      </c>
      <c r="G110" s="19">
        <f t="shared" si="51"/>
        <v>1.6525000000000001</v>
      </c>
      <c r="H110" s="1"/>
      <c r="I110" s="16"/>
      <c r="J110" s="16"/>
      <c r="K110" s="19"/>
      <c r="L110" s="16"/>
      <c r="M110" s="19"/>
      <c r="N110" s="20"/>
      <c r="O110" s="20"/>
      <c r="P110" s="20"/>
      <c r="R110" s="21"/>
    </row>
    <row r="111" spans="2:18" ht="15" x14ac:dyDescent="0.25">
      <c r="B111" s="13"/>
      <c r="C111" s="30"/>
      <c r="D111" s="30"/>
      <c r="E111" s="13"/>
      <c r="F111" s="16"/>
      <c r="G111" s="19"/>
      <c r="H111" s="154" t="s">
        <v>10</v>
      </c>
      <c r="I111" s="154"/>
      <c r="J111" s="19" t="e">
        <f>#REF!</f>
        <v>#REF!</v>
      </c>
      <c r="K111" s="19" t="s">
        <v>11</v>
      </c>
      <c r="L111" s="16" t="e">
        <f>#REF!</f>
        <v>#REF!</v>
      </c>
      <c r="M111" s="19" t="e">
        <f>J111-L111</f>
        <v>#REF!</v>
      </c>
      <c r="N111" s="24"/>
      <c r="O111" s="14"/>
      <c r="P111" s="14"/>
    </row>
    <row r="112" spans="2:18" ht="15" x14ac:dyDescent="0.25">
      <c r="B112" s="1" t="s">
        <v>7</v>
      </c>
      <c r="C112" s="1"/>
      <c r="D112" s="151">
        <v>0.7</v>
      </c>
      <c r="E112" s="151"/>
      <c r="F112" s="13"/>
      <c r="K112" s="13"/>
      <c r="L112" s="13"/>
      <c r="M112" s="13"/>
      <c r="N112" s="14"/>
      <c r="O112" s="14"/>
      <c r="P112" s="14"/>
    </row>
    <row r="113" spans="2:18" x14ac:dyDescent="0.25">
      <c r="B113" s="2">
        <v>0</v>
      </c>
      <c r="C113" s="3">
        <v>-2.948</v>
      </c>
      <c r="D113" s="3" t="s">
        <v>23</v>
      </c>
      <c r="E113" s="16"/>
      <c r="F113" s="16"/>
      <c r="G113" s="16"/>
      <c r="H113" s="16"/>
      <c r="I113" s="17"/>
      <c r="J113" s="18"/>
      <c r="K113" s="19"/>
      <c r="L113" s="16"/>
      <c r="M113" s="19"/>
      <c r="N113" s="20"/>
      <c r="O113" s="20"/>
      <c r="P113" s="20"/>
      <c r="R113" s="21"/>
    </row>
    <row r="114" spans="2:18" x14ac:dyDescent="0.25">
      <c r="B114" s="2">
        <v>5</v>
      </c>
      <c r="C114" s="3">
        <v>-2.8879999999999999</v>
      </c>
      <c r="E114" s="19">
        <f>(C113+C114)/2</f>
        <v>-2.9180000000000001</v>
      </c>
      <c r="F114" s="16">
        <f>B114-B113</f>
        <v>5</v>
      </c>
      <c r="G114" s="19">
        <f>E114*F114</f>
        <v>-14.59</v>
      </c>
      <c r="H114" s="16"/>
      <c r="I114" s="2"/>
      <c r="J114" s="2"/>
      <c r="K114" s="19"/>
      <c r="L114" s="16"/>
      <c r="M114" s="19"/>
      <c r="N114" s="20"/>
      <c r="O114" s="20"/>
      <c r="P114" s="20"/>
      <c r="Q114" s="22"/>
      <c r="R114" s="21"/>
    </row>
    <row r="115" spans="2:18" x14ac:dyDescent="0.25">
      <c r="B115" s="2">
        <v>10</v>
      </c>
      <c r="C115" s="3">
        <v>-2.9129999999999998</v>
      </c>
      <c r="D115" s="3" t="s">
        <v>17</v>
      </c>
      <c r="E115" s="19">
        <f t="shared" ref="E115:E126" si="52">(C114+C115)/2</f>
        <v>-2.9005000000000001</v>
      </c>
      <c r="F115" s="16">
        <f t="shared" ref="F115:F126" si="53">B115-B114</f>
        <v>5</v>
      </c>
      <c r="G115" s="19">
        <f t="shared" ref="G115:G126" si="54">E115*F115</f>
        <v>-14.502500000000001</v>
      </c>
      <c r="H115" s="16"/>
      <c r="I115" s="2"/>
      <c r="J115" s="2"/>
      <c r="K115" s="19"/>
      <c r="L115" s="16"/>
      <c r="M115" s="19"/>
      <c r="N115" s="20"/>
      <c r="O115" s="20"/>
      <c r="P115" s="20"/>
      <c r="Q115" s="22"/>
      <c r="R115" s="21"/>
    </row>
    <row r="116" spans="2:18" x14ac:dyDescent="0.25">
      <c r="B116" s="2">
        <v>11</v>
      </c>
      <c r="C116" s="3">
        <v>-3.0350000000000001</v>
      </c>
      <c r="D116" s="3"/>
      <c r="E116" s="19">
        <f t="shared" si="52"/>
        <v>-2.9740000000000002</v>
      </c>
      <c r="F116" s="16">
        <f t="shared" si="53"/>
        <v>1</v>
      </c>
      <c r="G116" s="19">
        <f t="shared" si="54"/>
        <v>-2.9740000000000002</v>
      </c>
      <c r="H116" s="16"/>
      <c r="I116" s="2"/>
      <c r="J116" s="2"/>
      <c r="K116" s="19"/>
      <c r="L116" s="16"/>
      <c r="M116" s="19"/>
      <c r="N116" s="20"/>
      <c r="O116" s="20"/>
      <c r="P116" s="20"/>
      <c r="Q116" s="22"/>
      <c r="R116" s="21"/>
    </row>
    <row r="117" spans="2:18" x14ac:dyDescent="0.25">
      <c r="B117" s="2">
        <v>12</v>
      </c>
      <c r="C117" s="3">
        <v>-3.0539999999999998</v>
      </c>
      <c r="D117" s="3"/>
      <c r="E117" s="19">
        <f t="shared" si="52"/>
        <v>-3.0445000000000002</v>
      </c>
      <c r="F117" s="16">
        <f t="shared" si="53"/>
        <v>1</v>
      </c>
      <c r="G117" s="19">
        <f t="shared" si="54"/>
        <v>-3.0445000000000002</v>
      </c>
      <c r="H117" s="16"/>
      <c r="I117" s="2"/>
      <c r="J117" s="2"/>
      <c r="K117" s="19"/>
      <c r="L117" s="16"/>
      <c r="M117" s="19"/>
      <c r="N117" s="20"/>
      <c r="O117" s="20"/>
      <c r="P117" s="20"/>
      <c r="Q117" s="22"/>
      <c r="R117" s="21"/>
    </row>
    <row r="118" spans="2:18" x14ac:dyDescent="0.25">
      <c r="B118" s="2">
        <v>13</v>
      </c>
      <c r="C118" s="3">
        <v>-3.105</v>
      </c>
      <c r="E118" s="19">
        <f t="shared" si="52"/>
        <v>-3.0794999999999999</v>
      </c>
      <c r="F118" s="16">
        <f t="shared" si="53"/>
        <v>1</v>
      </c>
      <c r="G118" s="19">
        <f t="shared" si="54"/>
        <v>-3.0794999999999999</v>
      </c>
      <c r="H118" s="16"/>
      <c r="I118" s="2"/>
      <c r="J118" s="2"/>
      <c r="K118" s="19"/>
      <c r="L118" s="16"/>
      <c r="M118" s="19"/>
      <c r="N118" s="20"/>
      <c r="O118" s="20"/>
      <c r="P118" s="20"/>
      <c r="Q118" s="22"/>
      <c r="R118" s="21"/>
    </row>
    <row r="119" spans="2:18" x14ac:dyDescent="0.25">
      <c r="B119" s="2">
        <v>14</v>
      </c>
      <c r="C119" s="3">
        <v>-3.133</v>
      </c>
      <c r="D119" s="3" t="s">
        <v>18</v>
      </c>
      <c r="E119" s="19">
        <f t="shared" si="52"/>
        <v>-3.1189999999999998</v>
      </c>
      <c r="F119" s="16">
        <f t="shared" si="53"/>
        <v>1</v>
      </c>
      <c r="G119" s="19">
        <f t="shared" si="54"/>
        <v>-3.1189999999999998</v>
      </c>
      <c r="H119" s="16"/>
      <c r="I119" s="2"/>
      <c r="J119" s="2"/>
      <c r="K119" s="19"/>
      <c r="L119" s="16"/>
      <c r="M119" s="19"/>
      <c r="N119" s="20"/>
      <c r="O119" s="20"/>
      <c r="P119" s="20"/>
      <c r="Q119" s="22"/>
      <c r="R119" s="21"/>
    </row>
    <row r="120" spans="2:18" x14ac:dyDescent="0.25">
      <c r="B120" s="2">
        <v>15</v>
      </c>
      <c r="C120" s="3">
        <v>-3.1040000000000001</v>
      </c>
      <c r="D120" s="3"/>
      <c r="E120" s="19">
        <f t="shared" si="52"/>
        <v>-3.1185</v>
      </c>
      <c r="F120" s="16">
        <f t="shared" si="53"/>
        <v>1</v>
      </c>
      <c r="G120" s="19">
        <f t="shared" si="54"/>
        <v>-3.1185</v>
      </c>
      <c r="H120" s="16"/>
      <c r="I120" s="2"/>
      <c r="J120" s="2"/>
      <c r="K120" s="19" t="e">
        <f t="shared" ref="K120" si="55">AVERAGE(J119,J120)</f>
        <v>#DIV/0!</v>
      </c>
      <c r="L120" s="16">
        <f t="shared" ref="L120" si="56">I120-I119</f>
        <v>0</v>
      </c>
      <c r="M120" s="19" t="e">
        <f t="shared" ref="M120:M127" si="57">L120*K120</f>
        <v>#DIV/0!</v>
      </c>
      <c r="N120" s="20"/>
      <c r="O120" s="20"/>
      <c r="P120" s="20"/>
      <c r="Q120" s="22"/>
      <c r="R120" s="21"/>
    </row>
    <row r="121" spans="2:18" x14ac:dyDescent="0.25">
      <c r="B121" s="2">
        <v>16</v>
      </c>
      <c r="C121" s="3">
        <v>-3.0550000000000002</v>
      </c>
      <c r="D121" s="3"/>
      <c r="E121" s="19">
        <f t="shared" si="52"/>
        <v>-3.0795000000000003</v>
      </c>
      <c r="F121" s="16">
        <f t="shared" si="53"/>
        <v>1</v>
      </c>
      <c r="G121" s="19">
        <f t="shared" si="54"/>
        <v>-3.0795000000000003</v>
      </c>
      <c r="H121" s="16"/>
      <c r="I121" s="16"/>
      <c r="J121" s="16"/>
      <c r="K121" s="19" t="e">
        <f>AVERAGE(J120,J121)</f>
        <v>#DIV/0!</v>
      </c>
      <c r="L121" s="16">
        <f>I121-I120</f>
        <v>0</v>
      </c>
      <c r="M121" s="19" t="e">
        <f t="shared" si="57"/>
        <v>#DIV/0!</v>
      </c>
      <c r="N121" s="24"/>
      <c r="O121" s="24"/>
      <c r="P121" s="24"/>
      <c r="Q121" s="22"/>
      <c r="R121" s="21"/>
    </row>
    <row r="122" spans="2:18" x14ac:dyDescent="0.25">
      <c r="B122" s="2">
        <v>17</v>
      </c>
      <c r="C122" s="3">
        <v>-3.0339999999999998</v>
      </c>
      <c r="D122" s="3"/>
      <c r="E122" s="19">
        <f t="shared" si="52"/>
        <v>-3.0445000000000002</v>
      </c>
      <c r="F122" s="16">
        <f t="shared" si="53"/>
        <v>1</v>
      </c>
      <c r="G122" s="19">
        <f t="shared" si="54"/>
        <v>-3.0445000000000002</v>
      </c>
      <c r="H122" s="16"/>
      <c r="I122" s="21"/>
      <c r="J122" s="21"/>
      <c r="K122" s="19" t="e">
        <f t="shared" ref="K122:K127" si="58">AVERAGE(J121,J122)</f>
        <v>#DIV/0!</v>
      </c>
      <c r="L122" s="16">
        <f t="shared" ref="L122:L127" si="59">I122-I121</f>
        <v>0</v>
      </c>
      <c r="M122" s="19" t="e">
        <f t="shared" si="57"/>
        <v>#DIV/0!</v>
      </c>
      <c r="N122" s="20"/>
      <c r="O122" s="20"/>
      <c r="P122" s="20"/>
      <c r="Q122" s="22"/>
      <c r="R122" s="21"/>
    </row>
    <row r="123" spans="2:18" x14ac:dyDescent="0.25">
      <c r="B123" s="2">
        <v>18</v>
      </c>
      <c r="C123" s="3">
        <v>-2.9129999999999998</v>
      </c>
      <c r="D123" s="3" t="s">
        <v>19</v>
      </c>
      <c r="E123" s="19">
        <f t="shared" si="52"/>
        <v>-2.9734999999999996</v>
      </c>
      <c r="F123" s="16">
        <f t="shared" si="53"/>
        <v>1</v>
      </c>
      <c r="G123" s="19">
        <f t="shared" si="54"/>
        <v>-2.9734999999999996</v>
      </c>
      <c r="H123" s="1"/>
      <c r="I123" s="21"/>
      <c r="J123" s="21"/>
      <c r="K123" s="19" t="e">
        <f t="shared" si="58"/>
        <v>#DIV/0!</v>
      </c>
      <c r="L123" s="16">
        <f t="shared" si="59"/>
        <v>0</v>
      </c>
      <c r="M123" s="19" t="e">
        <f t="shared" si="57"/>
        <v>#DIV/0!</v>
      </c>
      <c r="N123" s="24"/>
      <c r="O123" s="24"/>
      <c r="P123" s="24"/>
      <c r="Q123" s="22"/>
      <c r="R123" s="21"/>
    </row>
    <row r="124" spans="2:18" x14ac:dyDescent="0.25">
      <c r="B124" s="2">
        <v>20</v>
      </c>
      <c r="C124" s="3">
        <v>-2.883</v>
      </c>
      <c r="D124" s="3"/>
      <c r="E124" s="19">
        <f t="shared" si="52"/>
        <v>-2.8979999999999997</v>
      </c>
      <c r="F124" s="16">
        <f t="shared" si="53"/>
        <v>2</v>
      </c>
      <c r="G124" s="19">
        <f t="shared" si="54"/>
        <v>-5.7959999999999994</v>
      </c>
      <c r="H124" s="1"/>
      <c r="I124" s="16"/>
      <c r="J124" s="16"/>
      <c r="K124" s="19" t="e">
        <f t="shared" si="58"/>
        <v>#DIV/0!</v>
      </c>
      <c r="L124" s="16">
        <f t="shared" si="59"/>
        <v>0</v>
      </c>
      <c r="M124" s="19" t="e">
        <f t="shared" si="57"/>
        <v>#DIV/0!</v>
      </c>
      <c r="N124" s="24"/>
      <c r="O124" s="24"/>
      <c r="P124" s="24"/>
      <c r="Q124" s="22"/>
      <c r="R124" s="21"/>
    </row>
    <row r="125" spans="2:18" x14ac:dyDescent="0.25">
      <c r="B125" s="2">
        <v>22</v>
      </c>
      <c r="C125" s="3">
        <v>-2.964</v>
      </c>
      <c r="D125" s="3"/>
      <c r="E125" s="19">
        <f t="shared" si="52"/>
        <v>-2.9234999999999998</v>
      </c>
      <c r="F125" s="16">
        <f t="shared" si="53"/>
        <v>2</v>
      </c>
      <c r="G125" s="19">
        <f t="shared" si="54"/>
        <v>-5.8469999999999995</v>
      </c>
      <c r="H125" s="1"/>
      <c r="I125" s="16"/>
      <c r="J125" s="16"/>
      <c r="K125" s="19" t="e">
        <f t="shared" si="58"/>
        <v>#DIV/0!</v>
      </c>
      <c r="L125" s="16">
        <f t="shared" si="59"/>
        <v>0</v>
      </c>
      <c r="M125" s="19" t="e">
        <f t="shared" si="57"/>
        <v>#DIV/0!</v>
      </c>
      <c r="N125" s="20"/>
      <c r="O125" s="20"/>
      <c r="P125" s="20"/>
      <c r="R125" s="21"/>
    </row>
    <row r="126" spans="2:18" x14ac:dyDescent="0.25">
      <c r="B126" s="2">
        <v>24</v>
      </c>
      <c r="C126" s="3">
        <v>-3.0790000000000002</v>
      </c>
      <c r="D126" s="3" t="s">
        <v>23</v>
      </c>
      <c r="E126" s="19">
        <f t="shared" si="52"/>
        <v>-3.0215000000000001</v>
      </c>
      <c r="F126" s="16">
        <f t="shared" si="53"/>
        <v>2</v>
      </c>
      <c r="G126" s="19">
        <f t="shared" si="54"/>
        <v>-6.0430000000000001</v>
      </c>
      <c r="H126" s="1"/>
      <c r="I126" s="2"/>
      <c r="J126" s="28"/>
      <c r="K126" s="19" t="e">
        <f t="shared" si="58"/>
        <v>#DIV/0!</v>
      </c>
      <c r="L126" s="16">
        <f t="shared" si="59"/>
        <v>0</v>
      </c>
      <c r="M126" s="19" t="e">
        <f t="shared" si="57"/>
        <v>#DIV/0!</v>
      </c>
      <c r="N126" s="20"/>
      <c r="O126" s="20"/>
      <c r="P126" s="20"/>
      <c r="R126" s="21"/>
    </row>
    <row r="127" spans="2:18" x14ac:dyDescent="0.25">
      <c r="B127" s="2"/>
      <c r="C127" s="3"/>
      <c r="E127" s="19"/>
      <c r="F127" s="16"/>
      <c r="G127" s="19"/>
      <c r="H127" s="1"/>
      <c r="I127" s="17"/>
      <c r="J127" s="17"/>
      <c r="K127" s="19" t="e">
        <f t="shared" si="58"/>
        <v>#DIV/0!</v>
      </c>
      <c r="L127" s="16">
        <f t="shared" si="59"/>
        <v>0</v>
      </c>
      <c r="M127" s="19" t="e">
        <f t="shared" si="57"/>
        <v>#DIV/0!</v>
      </c>
      <c r="N127" s="20"/>
      <c r="O127" s="20"/>
      <c r="P127" s="20"/>
      <c r="R127" s="21"/>
    </row>
    <row r="128" spans="2:18" x14ac:dyDescent="0.25">
      <c r="B128" s="18"/>
      <c r="C128" s="47"/>
      <c r="D128" s="47"/>
      <c r="E128" s="19"/>
      <c r="F128" s="16"/>
      <c r="G128" s="19"/>
      <c r="H128" s="16"/>
      <c r="I128" s="16"/>
      <c r="J128" s="19"/>
      <c r="K128" s="19"/>
      <c r="L128" s="16"/>
      <c r="M128" s="19"/>
      <c r="N128" s="24"/>
      <c r="O128" s="24"/>
      <c r="P128" s="24"/>
    </row>
    <row r="129" spans="2:18" ht="15" x14ac:dyDescent="0.25">
      <c r="B129" s="1" t="s">
        <v>7</v>
      </c>
      <c r="C129" s="1"/>
      <c r="D129" s="151">
        <v>0.8</v>
      </c>
      <c r="E129" s="151"/>
      <c r="J129" s="13"/>
      <c r="K129" s="13"/>
      <c r="L129" s="13"/>
      <c r="M129" s="13"/>
      <c r="N129" s="14"/>
      <c r="O129" s="14"/>
      <c r="P129" s="14"/>
    </row>
    <row r="130" spans="2:18" x14ac:dyDescent="0.25">
      <c r="B130" s="149"/>
      <c r="C130" s="149"/>
      <c r="D130" s="149"/>
      <c r="E130" s="149"/>
      <c r="F130" s="149"/>
      <c r="G130" s="149"/>
      <c r="H130" s="5" t="s">
        <v>5</v>
      </c>
      <c r="I130" s="149" t="s">
        <v>9</v>
      </c>
      <c r="J130" s="149"/>
      <c r="K130" s="149"/>
      <c r="L130" s="149"/>
      <c r="M130" s="149"/>
      <c r="N130" s="15"/>
      <c r="O130" s="15"/>
      <c r="P130" s="20"/>
    </row>
    <row r="131" spans="2:18" x14ac:dyDescent="0.25">
      <c r="B131" s="2">
        <v>0</v>
      </c>
      <c r="C131" s="3">
        <v>0.16600000000000001</v>
      </c>
      <c r="D131" s="3" t="s">
        <v>21</v>
      </c>
      <c r="E131" s="16"/>
      <c r="F131" s="16"/>
      <c r="G131" s="16"/>
      <c r="H131" s="16"/>
      <c r="I131" s="17"/>
      <c r="J131" s="18"/>
      <c r="K131" s="19"/>
      <c r="L131" s="16"/>
      <c r="M131" s="19"/>
      <c r="N131" s="20"/>
      <c r="O131" s="20"/>
      <c r="P131" s="20"/>
      <c r="R131" s="21"/>
    </row>
    <row r="132" spans="2:18" x14ac:dyDescent="0.25">
      <c r="B132" s="2">
        <v>5</v>
      </c>
      <c r="C132" s="3">
        <v>0.161</v>
      </c>
      <c r="D132" s="3"/>
      <c r="E132" s="19">
        <f>(C131+C132)/2</f>
        <v>0.16350000000000001</v>
      </c>
      <c r="F132" s="16">
        <f>B132-B131</f>
        <v>5</v>
      </c>
      <c r="G132" s="19">
        <f>E132*F132</f>
        <v>0.8175</v>
      </c>
      <c r="H132" s="16"/>
      <c r="I132" s="2"/>
      <c r="J132" s="2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5">
      <c r="B133" s="2">
        <v>10</v>
      </c>
      <c r="C133" s="3">
        <v>0.156</v>
      </c>
      <c r="D133" s="3" t="s">
        <v>17</v>
      </c>
      <c r="E133" s="19">
        <f t="shared" ref="E133:E143" si="60">(C132+C133)/2</f>
        <v>0.1585</v>
      </c>
      <c r="F133" s="16">
        <f t="shared" ref="F133:F143" si="61">B133-B132</f>
        <v>5</v>
      </c>
      <c r="G133" s="19">
        <f t="shared" ref="G133:G143" si="62">E133*F133</f>
        <v>0.79249999999999998</v>
      </c>
      <c r="H133" s="16"/>
      <c r="I133" s="2"/>
      <c r="J133" s="2"/>
      <c r="K133" s="19"/>
      <c r="L133" s="16"/>
      <c r="M133" s="19"/>
      <c r="N133" s="20"/>
      <c r="O133" s="20"/>
      <c r="P133" s="20"/>
      <c r="Q133" s="22"/>
      <c r="R133" s="21"/>
    </row>
    <row r="134" spans="2:18" x14ac:dyDescent="0.25">
      <c r="B134" s="2">
        <v>10.5</v>
      </c>
      <c r="C134" s="3">
        <v>-0.11600000000000001</v>
      </c>
      <c r="E134" s="19">
        <f t="shared" si="60"/>
        <v>1.9999999999999997E-2</v>
      </c>
      <c r="F134" s="16">
        <f t="shared" si="61"/>
        <v>0.5</v>
      </c>
      <c r="G134" s="19">
        <f t="shared" si="62"/>
        <v>9.9999999999999985E-3</v>
      </c>
      <c r="H134" s="16"/>
      <c r="I134" s="2"/>
      <c r="J134" s="2"/>
      <c r="K134" s="19"/>
      <c r="L134" s="16"/>
      <c r="M134" s="19"/>
      <c r="N134" s="20"/>
      <c r="O134" s="20"/>
      <c r="P134" s="20"/>
      <c r="Q134" s="22"/>
      <c r="R134" s="21"/>
    </row>
    <row r="135" spans="2:18" x14ac:dyDescent="0.25">
      <c r="B135" s="2">
        <v>11</v>
      </c>
      <c r="C135" s="3">
        <v>-0.189</v>
      </c>
      <c r="D135" s="3"/>
      <c r="E135" s="19">
        <f t="shared" si="60"/>
        <v>-0.1525</v>
      </c>
      <c r="F135" s="16">
        <f t="shared" si="61"/>
        <v>0.5</v>
      </c>
      <c r="G135" s="19">
        <f t="shared" si="62"/>
        <v>-7.6249999999999998E-2</v>
      </c>
      <c r="H135" s="16"/>
      <c r="I135" s="2"/>
      <c r="J135" s="2"/>
      <c r="K135" s="19"/>
      <c r="L135" s="16"/>
      <c r="M135" s="19"/>
      <c r="N135" s="20"/>
      <c r="O135" s="20"/>
      <c r="P135" s="20"/>
      <c r="Q135" s="22"/>
      <c r="R135" s="21"/>
    </row>
    <row r="136" spans="2:18" x14ac:dyDescent="0.25">
      <c r="B136" s="2">
        <v>11.5</v>
      </c>
      <c r="C136" s="3">
        <v>-0.249</v>
      </c>
      <c r="D136" s="3"/>
      <c r="E136" s="19">
        <f t="shared" si="60"/>
        <v>-0.219</v>
      </c>
      <c r="F136" s="16">
        <f t="shared" si="61"/>
        <v>0.5</v>
      </c>
      <c r="G136" s="19">
        <f t="shared" si="62"/>
        <v>-0.1095</v>
      </c>
      <c r="H136" s="16"/>
      <c r="I136" s="2"/>
      <c r="J136" s="2"/>
      <c r="K136" s="19"/>
      <c r="L136" s="16"/>
      <c r="M136" s="19"/>
      <c r="N136" s="20"/>
      <c r="O136" s="20"/>
      <c r="P136" s="20"/>
      <c r="Q136" s="22"/>
      <c r="R136" s="21"/>
    </row>
    <row r="137" spans="2:18" x14ac:dyDescent="0.25">
      <c r="B137" s="2">
        <v>12</v>
      </c>
      <c r="C137" s="3">
        <v>-0.184</v>
      </c>
      <c r="D137" s="3" t="s">
        <v>18</v>
      </c>
      <c r="E137" s="19">
        <f t="shared" si="60"/>
        <v>-0.2165</v>
      </c>
      <c r="F137" s="16">
        <f t="shared" si="61"/>
        <v>0.5</v>
      </c>
      <c r="G137" s="19">
        <f t="shared" si="62"/>
        <v>-0.10825</v>
      </c>
      <c r="H137" s="16"/>
      <c r="I137" s="2"/>
      <c r="J137" s="2"/>
      <c r="K137" s="19"/>
      <c r="L137" s="16"/>
      <c r="M137" s="19"/>
      <c r="N137" s="20"/>
      <c r="O137" s="20"/>
      <c r="P137" s="20"/>
      <c r="Q137" s="22"/>
      <c r="R137" s="21"/>
    </row>
    <row r="138" spans="2:18" x14ac:dyDescent="0.25">
      <c r="B138" s="2">
        <v>12.5</v>
      </c>
      <c r="C138" s="3">
        <v>-0.252</v>
      </c>
      <c r="D138" s="3"/>
      <c r="E138" s="19">
        <f t="shared" si="60"/>
        <v>-0.218</v>
      </c>
      <c r="F138" s="16">
        <f t="shared" si="61"/>
        <v>0.5</v>
      </c>
      <c r="G138" s="19">
        <f t="shared" si="62"/>
        <v>-0.109</v>
      </c>
      <c r="H138" s="16"/>
      <c r="I138" s="2">
        <v>0</v>
      </c>
      <c r="J138" s="3">
        <v>0.16600000000000001</v>
      </c>
      <c r="K138" s="19"/>
      <c r="L138" s="16"/>
      <c r="M138" s="19"/>
      <c r="N138" s="20"/>
      <c r="O138" s="20"/>
      <c r="P138" s="20"/>
      <c r="Q138" s="22"/>
      <c r="R138" s="21"/>
    </row>
    <row r="139" spans="2:18" x14ac:dyDescent="0.25">
      <c r="B139" s="2">
        <v>13</v>
      </c>
      <c r="C139" s="3">
        <v>-0.186</v>
      </c>
      <c r="E139" s="19">
        <f t="shared" si="60"/>
        <v>-0.219</v>
      </c>
      <c r="F139" s="16">
        <f t="shared" si="61"/>
        <v>0.5</v>
      </c>
      <c r="G139" s="19">
        <f t="shared" si="62"/>
        <v>-0.1095</v>
      </c>
      <c r="H139" s="16"/>
      <c r="I139" s="2">
        <v>5</v>
      </c>
      <c r="J139" s="3">
        <v>0.161</v>
      </c>
      <c r="K139" s="19">
        <f>AVERAGE(J138,J139)</f>
        <v>0.16350000000000001</v>
      </c>
      <c r="L139" s="16">
        <f>I139-I138</f>
        <v>5</v>
      </c>
      <c r="M139" s="19">
        <f t="shared" ref="M139:M144" si="63">L139*K139</f>
        <v>0.8175</v>
      </c>
      <c r="N139" s="24"/>
      <c r="O139" s="24"/>
      <c r="P139" s="24"/>
      <c r="Q139" s="22"/>
      <c r="R139" s="21"/>
    </row>
    <row r="140" spans="2:18" x14ac:dyDescent="0.25">
      <c r="B140" s="2">
        <v>13.5</v>
      </c>
      <c r="C140" s="3">
        <v>-0.11899999999999999</v>
      </c>
      <c r="D140" s="3"/>
      <c r="E140" s="19">
        <f t="shared" si="60"/>
        <v>-0.1525</v>
      </c>
      <c r="F140" s="16">
        <f t="shared" si="61"/>
        <v>0.5</v>
      </c>
      <c r="G140" s="19">
        <f t="shared" si="62"/>
        <v>-7.6249999999999998E-2</v>
      </c>
      <c r="H140" s="16"/>
      <c r="I140" s="2">
        <v>8</v>
      </c>
      <c r="J140" s="3">
        <v>0.156</v>
      </c>
      <c r="K140" s="19">
        <f t="shared" ref="K140:K144" si="64">AVERAGE(J139,J140)</f>
        <v>0.1585</v>
      </c>
      <c r="L140" s="16">
        <f t="shared" ref="L140:L144" si="65">I140-I139</f>
        <v>3</v>
      </c>
      <c r="M140" s="19">
        <f t="shared" si="63"/>
        <v>0.47550000000000003</v>
      </c>
      <c r="N140" s="20"/>
      <c r="O140" s="20"/>
      <c r="P140" s="20"/>
      <c r="Q140" s="22"/>
      <c r="R140" s="21"/>
    </row>
    <row r="141" spans="2:18" x14ac:dyDescent="0.25">
      <c r="B141" s="2">
        <v>14</v>
      </c>
      <c r="C141" s="3">
        <v>0.17599999999999999</v>
      </c>
      <c r="D141" s="3" t="s">
        <v>19</v>
      </c>
      <c r="E141" s="19">
        <f t="shared" si="60"/>
        <v>2.8499999999999998E-2</v>
      </c>
      <c r="F141" s="16">
        <f t="shared" si="61"/>
        <v>0.5</v>
      </c>
      <c r="G141" s="19">
        <f t="shared" si="62"/>
        <v>1.4249999999999999E-2</v>
      </c>
      <c r="H141" s="1"/>
      <c r="I141" s="81">
        <f>I140+(J140-J141)*1.5</f>
        <v>9.734</v>
      </c>
      <c r="J141" s="82">
        <v>-1</v>
      </c>
      <c r="K141" s="19">
        <f t="shared" si="64"/>
        <v>-0.42199999999999999</v>
      </c>
      <c r="L141" s="16">
        <f t="shared" si="65"/>
        <v>1.734</v>
      </c>
      <c r="M141" s="19">
        <f t="shared" si="63"/>
        <v>-0.73174799999999995</v>
      </c>
      <c r="N141" s="24"/>
      <c r="O141" s="24"/>
      <c r="P141" s="24"/>
      <c r="Q141" s="22"/>
      <c r="R141" s="21"/>
    </row>
    <row r="142" spans="2:18" x14ac:dyDescent="0.25">
      <c r="B142" s="2">
        <v>20</v>
      </c>
      <c r="C142" s="3">
        <v>0.121</v>
      </c>
      <c r="D142" s="3"/>
      <c r="E142" s="19">
        <f t="shared" si="60"/>
        <v>0.14849999999999999</v>
      </c>
      <c r="F142" s="16">
        <f t="shared" si="61"/>
        <v>6</v>
      </c>
      <c r="G142" s="19">
        <f t="shared" si="62"/>
        <v>0.89100000000000001</v>
      </c>
      <c r="H142" s="1"/>
      <c r="I142" s="83">
        <f>I141+2.5</f>
        <v>12.234</v>
      </c>
      <c r="J142" s="84">
        <f>J141</f>
        <v>-1</v>
      </c>
      <c r="K142" s="19">
        <f t="shared" si="64"/>
        <v>-1</v>
      </c>
      <c r="L142" s="16">
        <f t="shared" si="65"/>
        <v>2.5</v>
      </c>
      <c r="M142" s="19">
        <f t="shared" si="63"/>
        <v>-2.5</v>
      </c>
      <c r="N142" s="24"/>
      <c r="O142" s="24"/>
      <c r="P142" s="24"/>
      <c r="Q142" s="22"/>
      <c r="R142" s="21"/>
    </row>
    <row r="143" spans="2:18" x14ac:dyDescent="0.25">
      <c r="B143" s="2">
        <v>25</v>
      </c>
      <c r="C143" s="3">
        <v>0.186</v>
      </c>
      <c r="D143" s="3" t="s">
        <v>21</v>
      </c>
      <c r="E143" s="19">
        <f t="shared" si="60"/>
        <v>0.1535</v>
      </c>
      <c r="F143" s="16">
        <f t="shared" si="61"/>
        <v>5</v>
      </c>
      <c r="G143" s="19">
        <f t="shared" si="62"/>
        <v>0.76749999999999996</v>
      </c>
      <c r="H143" s="1"/>
      <c r="I143" s="81">
        <f>I142+2.5</f>
        <v>14.734</v>
      </c>
      <c r="J143" s="82">
        <f>J141</f>
        <v>-1</v>
      </c>
      <c r="K143" s="19">
        <f t="shared" si="64"/>
        <v>-1</v>
      </c>
      <c r="L143" s="16">
        <f t="shared" si="65"/>
        <v>2.5</v>
      </c>
      <c r="M143" s="19">
        <f t="shared" si="63"/>
        <v>-2.5</v>
      </c>
      <c r="N143" s="20"/>
      <c r="O143" s="20"/>
      <c r="P143" s="20"/>
      <c r="R143" s="21"/>
    </row>
    <row r="144" spans="2:18" x14ac:dyDescent="0.25">
      <c r="B144" s="2"/>
      <c r="C144" s="3"/>
      <c r="E144" s="19"/>
      <c r="F144" s="16"/>
      <c r="G144" s="19"/>
      <c r="H144" s="1"/>
      <c r="I144" s="81">
        <f>I143+(J144-J143)*1.5</f>
        <v>16.459</v>
      </c>
      <c r="J144" s="85">
        <v>0.15</v>
      </c>
      <c r="K144" s="19">
        <f t="shared" si="64"/>
        <v>-0.42499999999999999</v>
      </c>
      <c r="L144" s="16">
        <f t="shared" si="65"/>
        <v>1.7249999999999996</v>
      </c>
      <c r="M144" s="19">
        <f t="shared" si="63"/>
        <v>-0.7331249999999998</v>
      </c>
      <c r="N144" s="20"/>
      <c r="O144" s="20"/>
      <c r="P144" s="20"/>
      <c r="R144" s="21"/>
    </row>
    <row r="145" spans="2:18" ht="15" x14ac:dyDescent="0.25">
      <c r="B145" s="1" t="s">
        <v>7</v>
      </c>
      <c r="C145" s="1"/>
      <c r="D145" s="151">
        <v>0.9</v>
      </c>
      <c r="E145" s="151"/>
      <c r="J145" s="13"/>
      <c r="K145" s="13"/>
      <c r="L145" s="13"/>
      <c r="M145" s="13"/>
      <c r="N145" s="14"/>
      <c r="O145" s="14"/>
      <c r="P145" s="14"/>
    </row>
    <row r="146" spans="2:18" x14ac:dyDescent="0.25">
      <c r="B146" s="149"/>
      <c r="C146" s="149"/>
      <c r="D146" s="149"/>
      <c r="E146" s="149"/>
      <c r="F146" s="149"/>
      <c r="G146" s="149"/>
      <c r="H146" s="5" t="s">
        <v>5</v>
      </c>
      <c r="I146" s="149" t="s">
        <v>9</v>
      </c>
      <c r="J146" s="149"/>
      <c r="K146" s="149"/>
      <c r="L146" s="149"/>
      <c r="M146" s="149"/>
      <c r="N146" s="15"/>
      <c r="O146" s="15"/>
      <c r="P146" s="20"/>
    </row>
    <row r="147" spans="2:18" x14ac:dyDescent="0.25">
      <c r="B147" s="2">
        <v>0</v>
      </c>
      <c r="C147" s="3">
        <v>0.156</v>
      </c>
      <c r="D147" s="3" t="s">
        <v>21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5">
      <c r="B148" s="2">
        <v>5</v>
      </c>
      <c r="C148" s="3">
        <v>0.161</v>
      </c>
      <c r="D148" s="3"/>
      <c r="E148" s="19">
        <f>(C147+C148)/2</f>
        <v>0.1585</v>
      </c>
      <c r="F148" s="16">
        <f>B148-B147</f>
        <v>5</v>
      </c>
      <c r="G148" s="19">
        <f>E148*F148</f>
        <v>0.79249999999999998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5">
      <c r="B149" s="2">
        <v>10</v>
      </c>
      <c r="C149" s="3">
        <v>0.16600000000000001</v>
      </c>
      <c r="D149" s="3" t="s">
        <v>17</v>
      </c>
      <c r="E149" s="19">
        <f t="shared" ref="E149:E159" si="66">(C148+C149)/2</f>
        <v>0.16350000000000001</v>
      </c>
      <c r="F149" s="16">
        <f t="shared" ref="F149:F159" si="67">B149-B148</f>
        <v>5</v>
      </c>
      <c r="G149" s="19">
        <f t="shared" ref="G149:G159" si="68">E149*F149</f>
        <v>0.8175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5">
      <c r="B150" s="2">
        <v>10.5</v>
      </c>
      <c r="C150" s="3">
        <v>0.109</v>
      </c>
      <c r="D150" s="3"/>
      <c r="E150" s="19">
        <f t="shared" si="66"/>
        <v>0.13750000000000001</v>
      </c>
      <c r="F150" s="16">
        <f t="shared" si="67"/>
        <v>0.5</v>
      </c>
      <c r="G150" s="19">
        <f t="shared" si="68"/>
        <v>6.8750000000000006E-2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5">
      <c r="B151" s="2">
        <v>11</v>
      </c>
      <c r="C151" s="3">
        <v>-4.9000000000000002E-2</v>
      </c>
      <c r="D151" s="3"/>
      <c r="E151" s="19">
        <f t="shared" si="66"/>
        <v>0.03</v>
      </c>
      <c r="F151" s="16">
        <f t="shared" si="67"/>
        <v>0.5</v>
      </c>
      <c r="G151" s="19">
        <f t="shared" si="68"/>
        <v>1.4999999999999999E-2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5">
      <c r="B152" s="2">
        <v>11.5</v>
      </c>
      <c r="C152" s="3">
        <v>-0.104</v>
      </c>
      <c r="E152" s="19">
        <f t="shared" si="66"/>
        <v>-7.6499999999999999E-2</v>
      </c>
      <c r="F152" s="16">
        <f t="shared" si="67"/>
        <v>0.5</v>
      </c>
      <c r="G152" s="19">
        <f t="shared" si="68"/>
        <v>-3.8249999999999999E-2</v>
      </c>
      <c r="H152" s="16"/>
      <c r="I152" s="2"/>
      <c r="J152" s="2"/>
      <c r="K152" s="19"/>
      <c r="L152" s="16"/>
      <c r="M152" s="19"/>
      <c r="N152" s="20"/>
      <c r="O152" s="20"/>
      <c r="P152" s="20"/>
      <c r="Q152" s="22"/>
      <c r="R152" s="21"/>
    </row>
    <row r="153" spans="2:18" x14ac:dyDescent="0.25">
      <c r="B153" s="2">
        <v>12</v>
      </c>
      <c r="C153" s="3">
        <v>-0.13500000000000001</v>
      </c>
      <c r="D153" s="3" t="s">
        <v>18</v>
      </c>
      <c r="E153" s="19">
        <f t="shared" si="66"/>
        <v>-0.1195</v>
      </c>
      <c r="F153" s="16">
        <f t="shared" si="67"/>
        <v>0.5</v>
      </c>
      <c r="G153" s="19">
        <f t="shared" si="68"/>
        <v>-5.9749999999999998E-2</v>
      </c>
      <c r="H153" s="16"/>
      <c r="I153" s="2">
        <v>0</v>
      </c>
      <c r="J153" s="3">
        <v>0.156</v>
      </c>
      <c r="K153" s="19"/>
      <c r="L153" s="16"/>
      <c r="M153" s="19"/>
      <c r="N153" s="20"/>
      <c r="O153" s="20"/>
      <c r="P153" s="20"/>
      <c r="Q153" s="22"/>
      <c r="R153" s="21"/>
    </row>
    <row r="154" spans="2:18" x14ac:dyDescent="0.25">
      <c r="B154" s="2">
        <v>12.5</v>
      </c>
      <c r="C154" s="3">
        <v>-0.106</v>
      </c>
      <c r="E154" s="19">
        <f t="shared" si="66"/>
        <v>-0.1205</v>
      </c>
      <c r="F154" s="16">
        <f t="shared" si="67"/>
        <v>0.5</v>
      </c>
      <c r="G154" s="19">
        <f t="shared" si="68"/>
        <v>-6.0249999999999998E-2</v>
      </c>
      <c r="H154" s="16"/>
      <c r="I154" s="2">
        <v>5</v>
      </c>
      <c r="J154" s="3">
        <v>0.161</v>
      </c>
      <c r="K154" s="19">
        <f t="shared" ref="K154:K160" si="69">AVERAGE(J153,J154)</f>
        <v>0.1585</v>
      </c>
      <c r="L154" s="16">
        <f t="shared" ref="L154:L160" si="70">I154-I153</f>
        <v>5</v>
      </c>
      <c r="M154" s="19">
        <f t="shared" ref="M154:M160" si="71">L154*K154</f>
        <v>0.79249999999999998</v>
      </c>
      <c r="N154" s="20"/>
      <c r="O154" s="20"/>
      <c r="P154" s="20"/>
      <c r="Q154" s="22"/>
      <c r="R154" s="21"/>
    </row>
    <row r="155" spans="2:18" x14ac:dyDescent="0.25">
      <c r="B155" s="2">
        <v>13.5</v>
      </c>
      <c r="C155" s="3">
        <v>-4.3999999999999997E-2</v>
      </c>
      <c r="D155" s="3"/>
      <c r="E155" s="19">
        <f t="shared" si="66"/>
        <v>-7.4999999999999997E-2</v>
      </c>
      <c r="F155" s="16">
        <f t="shared" si="67"/>
        <v>1</v>
      </c>
      <c r="G155" s="19">
        <f t="shared" si="68"/>
        <v>-7.4999999999999997E-2</v>
      </c>
      <c r="H155" s="16"/>
      <c r="I155" s="2">
        <v>10</v>
      </c>
      <c r="J155" s="3">
        <v>0.16600000000000001</v>
      </c>
      <c r="K155" s="19">
        <f t="shared" si="69"/>
        <v>0.16350000000000001</v>
      </c>
      <c r="L155" s="16">
        <f t="shared" si="70"/>
        <v>5</v>
      </c>
      <c r="M155" s="19">
        <f t="shared" si="71"/>
        <v>0.8175</v>
      </c>
      <c r="N155" s="24"/>
      <c r="O155" s="24"/>
      <c r="P155" s="24"/>
      <c r="Q155" s="22"/>
      <c r="R155" s="21"/>
    </row>
    <row r="156" spans="2:18" x14ac:dyDescent="0.25">
      <c r="B156" s="2">
        <v>14</v>
      </c>
      <c r="C156" s="3">
        <v>-9.5000000000000001E-2</v>
      </c>
      <c r="E156" s="19">
        <f t="shared" si="66"/>
        <v>-6.9500000000000006E-2</v>
      </c>
      <c r="F156" s="16">
        <f t="shared" si="67"/>
        <v>0.5</v>
      </c>
      <c r="G156" s="19">
        <f t="shared" si="68"/>
        <v>-3.4750000000000003E-2</v>
      </c>
      <c r="H156" s="16"/>
      <c r="I156" s="81">
        <f>I155+(J155-J156)*1.5</f>
        <v>11.749000000000001</v>
      </c>
      <c r="J156" s="82">
        <v>-1</v>
      </c>
      <c r="K156" s="19">
        <f t="shared" si="69"/>
        <v>-0.41699999999999998</v>
      </c>
      <c r="L156" s="16">
        <f t="shared" si="70"/>
        <v>1.7490000000000006</v>
      </c>
      <c r="M156" s="19">
        <f t="shared" si="71"/>
        <v>-0.72933300000000023</v>
      </c>
      <c r="N156" s="20"/>
      <c r="O156" s="20"/>
      <c r="P156" s="20"/>
      <c r="Q156" s="22"/>
      <c r="R156" s="21"/>
    </row>
    <row r="157" spans="2:18" x14ac:dyDescent="0.25">
      <c r="B157" s="2">
        <v>20</v>
      </c>
      <c r="C157" s="3">
        <v>0.18099999999999999</v>
      </c>
      <c r="D157" s="3" t="s">
        <v>19</v>
      </c>
      <c r="E157" s="19">
        <f t="shared" si="66"/>
        <v>4.2999999999999997E-2</v>
      </c>
      <c r="F157" s="16">
        <f t="shared" si="67"/>
        <v>6</v>
      </c>
      <c r="G157" s="19">
        <f t="shared" si="68"/>
        <v>0.25800000000000001</v>
      </c>
      <c r="H157" s="1"/>
      <c r="I157" s="83">
        <f>I156+2.5</f>
        <v>14.249000000000001</v>
      </c>
      <c r="J157" s="84">
        <f>J156</f>
        <v>-1</v>
      </c>
      <c r="K157" s="19">
        <f t="shared" si="69"/>
        <v>-1</v>
      </c>
      <c r="L157" s="16">
        <f t="shared" si="70"/>
        <v>2.5</v>
      </c>
      <c r="M157" s="19">
        <f t="shared" si="71"/>
        <v>-2.5</v>
      </c>
      <c r="N157" s="24"/>
      <c r="O157" s="24"/>
      <c r="P157" s="24"/>
      <c r="Q157" s="22"/>
      <c r="R157" s="21"/>
    </row>
    <row r="158" spans="2:18" x14ac:dyDescent="0.25">
      <c r="B158" s="2">
        <v>25</v>
      </c>
      <c r="C158" s="3">
        <v>0.186</v>
      </c>
      <c r="D158" s="3"/>
      <c r="E158" s="19">
        <f t="shared" si="66"/>
        <v>0.1835</v>
      </c>
      <c r="F158" s="16">
        <f t="shared" si="67"/>
        <v>5</v>
      </c>
      <c r="G158" s="19">
        <f t="shared" si="68"/>
        <v>0.91749999999999998</v>
      </c>
      <c r="H158" s="1"/>
      <c r="I158" s="81">
        <f>I157+2.5</f>
        <v>16.749000000000002</v>
      </c>
      <c r="J158" s="82">
        <f>J156</f>
        <v>-1</v>
      </c>
      <c r="K158" s="19">
        <f t="shared" si="69"/>
        <v>-1</v>
      </c>
      <c r="L158" s="16">
        <f t="shared" si="70"/>
        <v>2.5000000000000018</v>
      </c>
      <c r="M158" s="19">
        <f t="shared" si="71"/>
        <v>-2.5000000000000018</v>
      </c>
      <c r="N158" s="24"/>
      <c r="O158" s="24"/>
      <c r="P158" s="24"/>
      <c r="Q158" s="22"/>
      <c r="R158" s="21"/>
    </row>
    <row r="159" spans="2:18" x14ac:dyDescent="0.25">
      <c r="B159" s="2">
        <v>25</v>
      </c>
      <c r="C159" s="3">
        <v>0.191</v>
      </c>
      <c r="D159" s="48" t="s">
        <v>21</v>
      </c>
      <c r="E159" s="19">
        <f t="shared" si="66"/>
        <v>0.1885</v>
      </c>
      <c r="F159" s="16">
        <f t="shared" si="67"/>
        <v>0</v>
      </c>
      <c r="G159" s="19">
        <f t="shared" si="68"/>
        <v>0</v>
      </c>
      <c r="H159" s="1"/>
      <c r="I159" s="81">
        <f>I158+(J159-J158)*1.5</f>
        <v>18.399000000000001</v>
      </c>
      <c r="J159" s="85">
        <v>0.1</v>
      </c>
      <c r="K159" s="19">
        <f t="shared" si="69"/>
        <v>-0.45</v>
      </c>
      <c r="L159" s="16">
        <f t="shared" si="70"/>
        <v>1.6499999999999986</v>
      </c>
      <c r="M159" s="19">
        <f t="shared" si="71"/>
        <v>-0.74249999999999938</v>
      </c>
      <c r="N159" s="20"/>
      <c r="O159" s="20"/>
      <c r="P159" s="20"/>
      <c r="R159" s="21"/>
    </row>
    <row r="160" spans="2:18" x14ac:dyDescent="0.25">
      <c r="B160" s="2"/>
      <c r="C160" s="3"/>
      <c r="E160" s="19"/>
      <c r="F160" s="16"/>
      <c r="G160" s="19"/>
      <c r="H160" s="1"/>
      <c r="I160" s="2">
        <v>20</v>
      </c>
      <c r="J160" s="3">
        <v>0.18099999999999999</v>
      </c>
      <c r="K160" s="19">
        <f t="shared" si="69"/>
        <v>0.14050000000000001</v>
      </c>
      <c r="L160" s="16">
        <f t="shared" si="70"/>
        <v>1.6009999999999991</v>
      </c>
      <c r="M160" s="19">
        <f t="shared" si="71"/>
        <v>0.2249404999999999</v>
      </c>
      <c r="N160" s="20"/>
      <c r="O160" s="20"/>
      <c r="P160" s="20"/>
      <c r="R160" s="21"/>
    </row>
    <row r="161" spans="2:18" ht="15" x14ac:dyDescent="0.25">
      <c r="B161" s="1" t="s">
        <v>7</v>
      </c>
      <c r="C161" s="1"/>
      <c r="D161" s="151">
        <v>1.002</v>
      </c>
      <c r="E161" s="151"/>
      <c r="J161" s="13"/>
      <c r="K161" s="13"/>
      <c r="L161" s="13"/>
      <c r="M161" s="13"/>
      <c r="N161" s="14"/>
      <c r="O161" s="14"/>
      <c r="P161" s="14"/>
    </row>
    <row r="162" spans="2:18" x14ac:dyDescent="0.25">
      <c r="B162" s="149"/>
      <c r="C162" s="149"/>
      <c r="D162" s="149"/>
      <c r="E162" s="149"/>
      <c r="F162" s="149"/>
      <c r="G162" s="149"/>
      <c r="H162" s="5" t="s">
        <v>5</v>
      </c>
      <c r="I162" s="149" t="s">
        <v>9</v>
      </c>
      <c r="J162" s="149"/>
      <c r="K162" s="149"/>
      <c r="L162" s="149"/>
      <c r="M162" s="149"/>
      <c r="N162" s="15"/>
      <c r="O162" s="15"/>
      <c r="P162" s="20"/>
    </row>
    <row r="163" spans="2:18" x14ac:dyDescent="0.25">
      <c r="B163" s="2">
        <v>0</v>
      </c>
      <c r="C163" s="3">
        <v>-7.1999999999999995E-2</v>
      </c>
      <c r="D163" s="3" t="s">
        <v>32</v>
      </c>
      <c r="E163" s="16"/>
      <c r="F163" s="16"/>
      <c r="G163" s="16"/>
      <c r="H163" s="16"/>
      <c r="I163" s="17"/>
      <c r="J163" s="18"/>
      <c r="K163" s="19"/>
      <c r="L163" s="16"/>
      <c r="M163" s="19"/>
      <c r="N163" s="20"/>
      <c r="O163" s="20"/>
      <c r="P163" s="20"/>
      <c r="R163" s="21"/>
    </row>
    <row r="164" spans="2:18" x14ac:dyDescent="0.25">
      <c r="B164" s="2">
        <v>5</v>
      </c>
      <c r="C164" s="3">
        <v>-6.7000000000000004E-2</v>
      </c>
      <c r="D164" s="3"/>
      <c r="E164" s="19">
        <f>(C163+C164)/2</f>
        <v>-6.9500000000000006E-2</v>
      </c>
      <c r="F164" s="16">
        <f>B164-B163</f>
        <v>5</v>
      </c>
      <c r="G164" s="19">
        <f>E164*F164</f>
        <v>-0.34750000000000003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5">
      <c r="B165" s="2">
        <v>8.5</v>
      </c>
      <c r="C165" s="3">
        <v>-6.2E-2</v>
      </c>
      <c r="E165" s="19">
        <f t="shared" ref="E165:E177" si="72">(C164+C165)/2</f>
        <v>-6.4500000000000002E-2</v>
      </c>
      <c r="F165" s="16">
        <f t="shared" ref="F165:F177" si="73">B165-B164</f>
        <v>3.5</v>
      </c>
      <c r="G165" s="19">
        <f t="shared" ref="G165:G177" si="74">E165*F165</f>
        <v>-0.22575000000000001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5">
      <c r="B166" s="2">
        <v>9</v>
      </c>
      <c r="C166" s="3">
        <v>0.72</v>
      </c>
      <c r="D166" s="3"/>
      <c r="E166" s="19">
        <f t="shared" si="72"/>
        <v>0.32899999999999996</v>
      </c>
      <c r="F166" s="16">
        <f t="shared" si="73"/>
        <v>0.5</v>
      </c>
      <c r="G166" s="19">
        <f t="shared" si="74"/>
        <v>0.16449999999999998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5">
      <c r="B167" s="2">
        <v>10</v>
      </c>
      <c r="C167" s="3">
        <v>0.72799999999999998</v>
      </c>
      <c r="D167" s="3" t="s">
        <v>17</v>
      </c>
      <c r="E167" s="19">
        <f t="shared" si="72"/>
        <v>0.72399999999999998</v>
      </c>
      <c r="F167" s="16">
        <f t="shared" si="73"/>
        <v>1</v>
      </c>
      <c r="G167" s="19">
        <f t="shared" si="74"/>
        <v>0.72399999999999998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5">
      <c r="B168" s="2">
        <v>10.5</v>
      </c>
      <c r="C168" s="3">
        <v>9.6000000000000002E-2</v>
      </c>
      <c r="D168" s="3"/>
      <c r="E168" s="19">
        <f t="shared" si="72"/>
        <v>0.41199999999999998</v>
      </c>
      <c r="F168" s="16">
        <f t="shared" si="73"/>
        <v>0.5</v>
      </c>
      <c r="G168" s="19">
        <f t="shared" si="74"/>
        <v>0.20599999999999999</v>
      </c>
      <c r="H168" s="16"/>
      <c r="I168" s="2"/>
      <c r="J168" s="2"/>
      <c r="K168" s="19"/>
      <c r="L168" s="16"/>
      <c r="M168" s="19"/>
      <c r="N168" s="20"/>
      <c r="O168" s="20"/>
      <c r="P168" s="20"/>
      <c r="Q168" s="22"/>
      <c r="R168" s="21"/>
    </row>
    <row r="169" spans="2:18" x14ac:dyDescent="0.25">
      <c r="B169" s="2">
        <v>11</v>
      </c>
      <c r="C169" s="3">
        <v>5.6000000000000001E-2</v>
      </c>
      <c r="E169" s="19">
        <f t="shared" si="72"/>
        <v>7.5999999999999998E-2</v>
      </c>
      <c r="F169" s="16">
        <f t="shared" si="73"/>
        <v>0.5</v>
      </c>
      <c r="G169" s="19">
        <f t="shared" si="74"/>
        <v>3.7999999999999999E-2</v>
      </c>
      <c r="H169" s="16"/>
      <c r="I169" s="2">
        <v>0</v>
      </c>
      <c r="J169" s="3">
        <v>-7.1999999999999995E-2</v>
      </c>
      <c r="K169" s="19"/>
      <c r="L169" s="16"/>
      <c r="M169" s="19"/>
      <c r="N169" s="20"/>
      <c r="O169" s="20"/>
      <c r="P169" s="20"/>
      <c r="Q169" s="22"/>
      <c r="R169" s="21"/>
    </row>
    <row r="170" spans="2:18" x14ac:dyDescent="0.25">
      <c r="B170" s="2">
        <v>11.5</v>
      </c>
      <c r="C170" s="3">
        <v>3.2000000000000001E-2</v>
      </c>
      <c r="D170" s="3"/>
      <c r="E170" s="19">
        <f t="shared" si="72"/>
        <v>4.3999999999999997E-2</v>
      </c>
      <c r="F170" s="16">
        <f t="shared" si="73"/>
        <v>0.5</v>
      </c>
      <c r="G170" s="19">
        <f t="shared" si="74"/>
        <v>2.1999999999999999E-2</v>
      </c>
      <c r="H170" s="16"/>
      <c r="I170" s="2">
        <v>5</v>
      </c>
      <c r="J170" s="3">
        <v>-6.7000000000000004E-2</v>
      </c>
      <c r="K170" s="19">
        <f t="shared" ref="K170:K177" si="75">AVERAGE(J169,J170)</f>
        <v>-6.9500000000000006E-2</v>
      </c>
      <c r="L170" s="16">
        <f t="shared" ref="L170:L177" si="76">I170-I169</f>
        <v>5</v>
      </c>
      <c r="M170" s="19">
        <f t="shared" ref="M170:M177" si="77">L170*K170</f>
        <v>-0.34750000000000003</v>
      </c>
      <c r="N170" s="20"/>
      <c r="O170" s="20"/>
      <c r="P170" s="20"/>
      <c r="Q170" s="22"/>
      <c r="R170" s="21"/>
    </row>
    <row r="171" spans="2:18" x14ac:dyDescent="0.25">
      <c r="B171" s="2">
        <v>12</v>
      </c>
      <c r="C171" s="3">
        <v>2.8000000000000001E-2</v>
      </c>
      <c r="D171" s="3" t="s">
        <v>18</v>
      </c>
      <c r="E171" s="19">
        <f t="shared" si="72"/>
        <v>0.03</v>
      </c>
      <c r="F171" s="16">
        <f t="shared" si="73"/>
        <v>0.5</v>
      </c>
      <c r="G171" s="19">
        <f t="shared" si="74"/>
        <v>1.4999999999999999E-2</v>
      </c>
      <c r="H171" s="16"/>
      <c r="I171" s="2">
        <v>7</v>
      </c>
      <c r="J171" s="3">
        <v>-6.2E-2</v>
      </c>
      <c r="K171" s="19">
        <f t="shared" si="75"/>
        <v>-6.4500000000000002E-2</v>
      </c>
      <c r="L171" s="16">
        <f t="shared" si="76"/>
        <v>2</v>
      </c>
      <c r="M171" s="19">
        <f t="shared" si="77"/>
        <v>-0.129</v>
      </c>
      <c r="N171" s="24"/>
      <c r="O171" s="24"/>
      <c r="P171" s="24"/>
      <c r="Q171" s="22"/>
      <c r="R171" s="21"/>
    </row>
    <row r="172" spans="2:18" x14ac:dyDescent="0.25">
      <c r="B172" s="2">
        <v>12.5</v>
      </c>
      <c r="C172" s="3">
        <v>0.03</v>
      </c>
      <c r="D172" s="3"/>
      <c r="E172" s="19">
        <f t="shared" si="72"/>
        <v>2.8999999999999998E-2</v>
      </c>
      <c r="F172" s="16">
        <f t="shared" si="73"/>
        <v>0.5</v>
      </c>
      <c r="G172" s="19">
        <f t="shared" si="74"/>
        <v>1.4499999999999999E-2</v>
      </c>
      <c r="H172" s="16"/>
      <c r="I172" s="81">
        <f>I171+(J171-J172)*1.5</f>
        <v>8.407</v>
      </c>
      <c r="J172" s="82">
        <v>-1</v>
      </c>
      <c r="K172" s="19">
        <f t="shared" si="75"/>
        <v>-0.53100000000000003</v>
      </c>
      <c r="L172" s="16">
        <f t="shared" si="76"/>
        <v>1.407</v>
      </c>
      <c r="M172" s="19">
        <f t="shared" si="77"/>
        <v>-0.74711700000000003</v>
      </c>
      <c r="N172" s="20"/>
      <c r="O172" s="20"/>
      <c r="P172" s="20"/>
      <c r="Q172" s="22"/>
      <c r="R172" s="21"/>
    </row>
    <row r="173" spans="2:18" x14ac:dyDescent="0.25">
      <c r="B173" s="2">
        <v>13</v>
      </c>
      <c r="C173" s="3">
        <v>5.7000000000000002E-2</v>
      </c>
      <c r="E173" s="19">
        <f t="shared" si="72"/>
        <v>4.3499999999999997E-2</v>
      </c>
      <c r="F173" s="16">
        <f t="shared" si="73"/>
        <v>0.5</v>
      </c>
      <c r="G173" s="19">
        <f t="shared" si="74"/>
        <v>2.1749999999999999E-2</v>
      </c>
      <c r="H173" s="1"/>
      <c r="I173" s="83">
        <f>I172+2.5</f>
        <v>10.907</v>
      </c>
      <c r="J173" s="84">
        <f>J172</f>
        <v>-1</v>
      </c>
      <c r="K173" s="19">
        <f t="shared" si="75"/>
        <v>-1</v>
      </c>
      <c r="L173" s="16">
        <f t="shared" si="76"/>
        <v>2.5</v>
      </c>
      <c r="M173" s="19">
        <f t="shared" si="77"/>
        <v>-2.5</v>
      </c>
      <c r="N173" s="24"/>
      <c r="O173" s="24"/>
      <c r="P173" s="24"/>
      <c r="Q173" s="22"/>
      <c r="R173" s="21"/>
    </row>
    <row r="174" spans="2:18" x14ac:dyDescent="0.25">
      <c r="B174" s="2">
        <v>13.5</v>
      </c>
      <c r="C174" s="3">
        <v>9.2999999999999999E-2</v>
      </c>
      <c r="D174" s="3"/>
      <c r="E174" s="19">
        <f t="shared" si="72"/>
        <v>7.4999999999999997E-2</v>
      </c>
      <c r="F174" s="16">
        <f t="shared" si="73"/>
        <v>0.5</v>
      </c>
      <c r="G174" s="19">
        <f t="shared" si="74"/>
        <v>3.7499999999999999E-2</v>
      </c>
      <c r="H174" s="1"/>
      <c r="I174" s="81">
        <f>I173+2.5</f>
        <v>13.407</v>
      </c>
      <c r="J174" s="82">
        <f>J172</f>
        <v>-1</v>
      </c>
      <c r="K174" s="19">
        <f t="shared" si="75"/>
        <v>-1</v>
      </c>
      <c r="L174" s="16">
        <f t="shared" si="76"/>
        <v>2.5</v>
      </c>
      <c r="M174" s="19">
        <f t="shared" si="77"/>
        <v>-2.5</v>
      </c>
      <c r="N174" s="24"/>
      <c r="O174" s="24"/>
      <c r="P174" s="24"/>
      <c r="Q174" s="22"/>
      <c r="R174" s="21"/>
    </row>
    <row r="175" spans="2:18" x14ac:dyDescent="0.25">
      <c r="B175" s="2">
        <v>14</v>
      </c>
      <c r="C175" s="3">
        <v>0.218</v>
      </c>
      <c r="D175" s="3" t="s">
        <v>19</v>
      </c>
      <c r="E175" s="19">
        <f t="shared" si="72"/>
        <v>0.1555</v>
      </c>
      <c r="F175" s="16">
        <f t="shared" si="73"/>
        <v>0.5</v>
      </c>
      <c r="G175" s="19">
        <f t="shared" si="74"/>
        <v>7.775E-2</v>
      </c>
      <c r="H175" s="1"/>
      <c r="I175" s="81">
        <f>I174+(J175-J174)*1.5</f>
        <v>15.2415</v>
      </c>
      <c r="J175" s="85">
        <v>0.223</v>
      </c>
      <c r="K175" s="19">
        <f t="shared" si="75"/>
        <v>-0.38850000000000001</v>
      </c>
      <c r="L175" s="16">
        <f t="shared" si="76"/>
        <v>1.8345000000000002</v>
      </c>
      <c r="M175" s="19">
        <f t="shared" si="77"/>
        <v>-0.71270325000000012</v>
      </c>
      <c r="N175" s="20"/>
      <c r="O175" s="20"/>
      <c r="P175" s="20"/>
      <c r="R175" s="21"/>
    </row>
    <row r="176" spans="2:18" x14ac:dyDescent="0.25">
      <c r="B176" s="2">
        <v>20</v>
      </c>
      <c r="C176" s="3">
        <v>0.223</v>
      </c>
      <c r="D176" s="3"/>
      <c r="E176" s="19">
        <f t="shared" si="72"/>
        <v>0.2205</v>
      </c>
      <c r="F176" s="16">
        <f t="shared" si="73"/>
        <v>6</v>
      </c>
      <c r="G176" s="19">
        <f t="shared" si="74"/>
        <v>1.323</v>
      </c>
      <c r="H176" s="1"/>
      <c r="I176" s="2">
        <v>20</v>
      </c>
      <c r="J176" s="3">
        <v>0.223</v>
      </c>
      <c r="K176" s="19">
        <f t="shared" si="75"/>
        <v>0.223</v>
      </c>
      <c r="L176" s="16">
        <f t="shared" si="76"/>
        <v>4.7584999999999997</v>
      </c>
      <c r="M176" s="19">
        <f t="shared" si="77"/>
        <v>1.0611454999999999</v>
      </c>
      <c r="N176" s="20"/>
      <c r="O176" s="20"/>
      <c r="P176" s="20"/>
      <c r="R176" s="21"/>
    </row>
    <row r="177" spans="2:18" x14ac:dyDescent="0.25">
      <c r="B177" s="2">
        <v>25</v>
      </c>
      <c r="C177" s="3">
        <v>0.22800000000000001</v>
      </c>
      <c r="D177" s="48" t="s">
        <v>21</v>
      </c>
      <c r="E177" s="19">
        <f t="shared" si="72"/>
        <v>0.22550000000000001</v>
      </c>
      <c r="F177" s="16">
        <f t="shared" si="73"/>
        <v>5</v>
      </c>
      <c r="G177" s="19">
        <f t="shared" si="74"/>
        <v>1.1274999999999999</v>
      </c>
      <c r="H177" s="1"/>
      <c r="I177" s="2">
        <v>25</v>
      </c>
      <c r="J177" s="3">
        <v>0.22800000000000001</v>
      </c>
      <c r="K177" s="19">
        <f t="shared" si="75"/>
        <v>0.22550000000000001</v>
      </c>
      <c r="L177" s="16">
        <f t="shared" si="76"/>
        <v>5</v>
      </c>
      <c r="M177" s="19">
        <f t="shared" si="77"/>
        <v>1.1274999999999999</v>
      </c>
      <c r="N177" s="20"/>
      <c r="O177" s="20"/>
      <c r="P177" s="20"/>
      <c r="R177" s="21"/>
    </row>
    <row r="178" spans="2:18" x14ac:dyDescent="0.25">
      <c r="B178" s="2"/>
      <c r="C178" s="3"/>
      <c r="D178" s="3"/>
      <c r="E178" s="19"/>
      <c r="F178" s="16"/>
      <c r="G178" s="19"/>
      <c r="H178" s="16"/>
      <c r="I178" s="2"/>
      <c r="J178" s="2"/>
      <c r="K178" s="19"/>
      <c r="L178" s="16"/>
      <c r="M178" s="19"/>
      <c r="N178" s="20"/>
      <c r="O178" s="20"/>
      <c r="P178" s="20"/>
      <c r="Q178" s="22"/>
      <c r="R178" s="21"/>
    </row>
    <row r="179" spans="2:18" x14ac:dyDescent="0.25">
      <c r="B179" s="17"/>
      <c r="C179" s="46"/>
      <c r="D179" s="46"/>
      <c r="E179" s="19"/>
      <c r="F179" s="16"/>
      <c r="G179" s="19"/>
      <c r="H179" s="1"/>
      <c r="I179" s="17"/>
      <c r="J179" s="17"/>
      <c r="K179" s="19"/>
      <c r="L179" s="16"/>
      <c r="M179" s="19"/>
      <c r="O179" s="14"/>
      <c r="P179" s="14"/>
    </row>
    <row r="180" spans="2:18" x14ac:dyDescent="0.25">
      <c r="B180" s="17"/>
      <c r="C180" s="46"/>
      <c r="D180" s="46"/>
      <c r="E180" s="19"/>
      <c r="F180" s="16"/>
      <c r="G180" s="19"/>
      <c r="I180" s="17"/>
      <c r="J180" s="17"/>
      <c r="K180" s="19"/>
      <c r="L180" s="16"/>
      <c r="M180" s="19"/>
      <c r="O180" s="14"/>
      <c r="P180" s="14"/>
    </row>
    <row r="181" spans="2:18" x14ac:dyDescent="0.25">
      <c r="B181" s="17"/>
      <c r="C181" s="46"/>
      <c r="D181" s="46"/>
      <c r="E181" s="19"/>
      <c r="F181" s="16"/>
      <c r="G181" s="19"/>
      <c r="I181" s="17"/>
      <c r="J181" s="17"/>
      <c r="K181" s="19"/>
      <c r="L181" s="16"/>
      <c r="M181" s="19"/>
      <c r="N181" s="14"/>
      <c r="O181" s="14"/>
      <c r="P181" s="14"/>
    </row>
    <row r="182" spans="2:18" x14ac:dyDescent="0.25">
      <c r="B182" s="17"/>
      <c r="C182" s="46"/>
      <c r="D182" s="46"/>
      <c r="E182" s="19"/>
      <c r="F182" s="16"/>
      <c r="G182" s="19"/>
      <c r="I182" s="17"/>
      <c r="J182" s="17"/>
      <c r="K182" s="19"/>
      <c r="L182" s="16"/>
      <c r="M182" s="19"/>
      <c r="N182" s="14"/>
      <c r="O182" s="14"/>
      <c r="P182" s="14"/>
    </row>
    <row r="183" spans="2:18" x14ac:dyDescent="0.25">
      <c r="B183" s="17"/>
      <c r="C183" s="46"/>
      <c r="D183" s="46"/>
      <c r="E183" s="19"/>
      <c r="F183" s="16"/>
      <c r="G183" s="19"/>
      <c r="I183" s="17"/>
      <c r="J183" s="17"/>
      <c r="K183" s="19"/>
      <c r="L183" s="16"/>
      <c r="M183" s="19"/>
      <c r="N183" s="14"/>
      <c r="O183" s="14"/>
      <c r="P183" s="14"/>
    </row>
  </sheetData>
  <mergeCells count="19">
    <mergeCell ref="D17:E17"/>
    <mergeCell ref="D32:E32"/>
    <mergeCell ref="D2:E2"/>
    <mergeCell ref="D63:E63"/>
    <mergeCell ref="D78:E78"/>
    <mergeCell ref="D47:E47"/>
    <mergeCell ref="H96:I96"/>
    <mergeCell ref="D97:E97"/>
    <mergeCell ref="H111:I111"/>
    <mergeCell ref="D112:E112"/>
    <mergeCell ref="D129:E129"/>
    <mergeCell ref="B130:G130"/>
    <mergeCell ref="I130:M130"/>
    <mergeCell ref="D145:E145"/>
    <mergeCell ref="B146:G146"/>
    <mergeCell ref="I146:M146"/>
    <mergeCell ref="D161:E161"/>
    <mergeCell ref="B162:G162"/>
    <mergeCell ref="I162:M16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Nawdanga khal</vt:lpstr>
      <vt:lpstr>Outfall khal</vt:lpstr>
      <vt:lpstr>Nawdanga khal</vt:lpstr>
      <vt:lpstr>Abstract of earth</vt:lpstr>
      <vt:lpstr>Nawdanga khal (Data)</vt:lpstr>
      <vt:lpstr>'Long section Nawdanga khal'!Print_Area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2024-12-18T04:37:34Z</dcterms:modified>
</cp:coreProperties>
</file>