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045" yWindow="4215" windowWidth="18435" windowHeight="11385" tabRatio="845" activeTab="4"/>
  </bookViews>
  <sheets>
    <sheet name="Long Section Doal beel khal" sheetId="17" r:id="rId1"/>
    <sheet name="Outfall khal" sheetId="15" r:id="rId2"/>
    <sheet name="Doal beel_Dola beel khal" sheetId="14" r:id="rId3"/>
    <sheet name="Abstract of earth" sheetId="13" r:id="rId4"/>
    <sheet name="Doal beel_Dola beel khal (Data)" sheetId="16" r:id="rId5"/>
  </sheets>
  <definedNames>
    <definedName name="_xlnm.Print_Area" localSheetId="0">'Long Section Doal beel khal'!$A$1:$AB$47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2" i="16" l="1"/>
  <c r="L419" i="16"/>
  <c r="K419" i="16"/>
  <c r="F419" i="16"/>
  <c r="E419" i="16"/>
  <c r="L418" i="16"/>
  <c r="K418" i="16"/>
  <c r="F418" i="16"/>
  <c r="E418" i="16"/>
  <c r="L417" i="16"/>
  <c r="K417" i="16"/>
  <c r="F417" i="16"/>
  <c r="E417" i="16"/>
  <c r="K416" i="16"/>
  <c r="F416" i="16"/>
  <c r="E416" i="16"/>
  <c r="F415" i="16"/>
  <c r="E415" i="16"/>
  <c r="J414" i="16"/>
  <c r="K415" i="16" s="1"/>
  <c r="F414" i="16"/>
  <c r="E414" i="16"/>
  <c r="J413" i="16"/>
  <c r="F413" i="16"/>
  <c r="E413" i="16"/>
  <c r="K412" i="16"/>
  <c r="I412" i="16"/>
  <c r="I413" i="16" s="1"/>
  <c r="F412" i="16"/>
  <c r="E412" i="16"/>
  <c r="L411" i="16"/>
  <c r="K411" i="16"/>
  <c r="F411" i="16"/>
  <c r="E411" i="16"/>
  <c r="L410" i="16"/>
  <c r="K410" i="16"/>
  <c r="F410" i="16"/>
  <c r="E410" i="16"/>
  <c r="F409" i="16"/>
  <c r="E409" i="16"/>
  <c r="F408" i="16"/>
  <c r="E408" i="16"/>
  <c r="J404" i="16"/>
  <c r="J403" i="16"/>
  <c r="F403" i="16"/>
  <c r="E403" i="16"/>
  <c r="K402" i="16"/>
  <c r="I402" i="16"/>
  <c r="I403" i="16" s="1"/>
  <c r="F402" i="16"/>
  <c r="E402" i="16"/>
  <c r="L401" i="16"/>
  <c r="K401" i="16"/>
  <c r="F401" i="16"/>
  <c r="E401" i="16"/>
  <c r="L400" i="16"/>
  <c r="K400" i="16"/>
  <c r="F400" i="16"/>
  <c r="E400" i="16"/>
  <c r="F399" i="16"/>
  <c r="E399" i="16"/>
  <c r="F398" i="16"/>
  <c r="E398" i="16"/>
  <c r="F397" i="16"/>
  <c r="E397" i="16"/>
  <c r="F396" i="16"/>
  <c r="E396" i="16"/>
  <c r="F395" i="16"/>
  <c r="E395" i="16"/>
  <c r="F394" i="16"/>
  <c r="E394" i="16"/>
  <c r="F393" i="16"/>
  <c r="E393" i="16"/>
  <c r="F392" i="16"/>
  <c r="E392" i="16"/>
  <c r="F391" i="16"/>
  <c r="E391" i="16"/>
  <c r="J387" i="16"/>
  <c r="J386" i="16"/>
  <c r="K386" i="16" s="1"/>
  <c r="F386" i="16"/>
  <c r="E386" i="16"/>
  <c r="K385" i="16"/>
  <c r="I385" i="16"/>
  <c r="L385" i="16" s="1"/>
  <c r="F385" i="16"/>
  <c r="E385" i="16"/>
  <c r="L384" i="16"/>
  <c r="K384" i="16"/>
  <c r="F384" i="16"/>
  <c r="E384" i="16"/>
  <c r="L383" i="16"/>
  <c r="K383" i="16"/>
  <c r="F383" i="16"/>
  <c r="E383" i="16"/>
  <c r="F382" i="16"/>
  <c r="E382" i="16"/>
  <c r="F381" i="16"/>
  <c r="E381" i="16"/>
  <c r="F380" i="16"/>
  <c r="E380" i="16"/>
  <c r="F379" i="16"/>
  <c r="E379" i="16"/>
  <c r="F378" i="16"/>
  <c r="E378" i="16"/>
  <c r="F377" i="16"/>
  <c r="E377" i="16"/>
  <c r="F376" i="16"/>
  <c r="E376" i="16"/>
  <c r="F375" i="16"/>
  <c r="E375" i="16"/>
  <c r="F371" i="16"/>
  <c r="E371" i="16"/>
  <c r="J370" i="16"/>
  <c r="K371" i="16" s="1"/>
  <c r="F370" i="16"/>
  <c r="E370" i="16"/>
  <c r="J369" i="16"/>
  <c r="F369" i="16"/>
  <c r="E369" i="16"/>
  <c r="K368" i="16"/>
  <c r="I368" i="16"/>
  <c r="L368" i="16" s="1"/>
  <c r="F368" i="16"/>
  <c r="E368" i="16"/>
  <c r="L367" i="16"/>
  <c r="K367" i="16"/>
  <c r="F367" i="16"/>
  <c r="E367" i="16"/>
  <c r="L366" i="16"/>
  <c r="K366" i="16"/>
  <c r="F366" i="16"/>
  <c r="E366" i="16"/>
  <c r="F365" i="16"/>
  <c r="E365" i="16"/>
  <c r="F364" i="16"/>
  <c r="E364" i="16"/>
  <c r="F363" i="16"/>
  <c r="E363" i="16"/>
  <c r="F362" i="16"/>
  <c r="E362" i="16"/>
  <c r="L358" i="16"/>
  <c r="K358" i="16"/>
  <c r="F358" i="16"/>
  <c r="E358" i="16"/>
  <c r="L357" i="16"/>
  <c r="K357" i="16"/>
  <c r="F357" i="16"/>
  <c r="E357" i="16"/>
  <c r="K356" i="16"/>
  <c r="F356" i="16"/>
  <c r="E356" i="16"/>
  <c r="F355" i="16"/>
  <c r="E355" i="16"/>
  <c r="J354" i="16"/>
  <c r="K355" i="16" s="1"/>
  <c r="F354" i="16"/>
  <c r="E354" i="16"/>
  <c r="J353" i="16"/>
  <c r="F353" i="16"/>
  <c r="E353" i="16"/>
  <c r="K352" i="16"/>
  <c r="I352" i="16"/>
  <c r="L352" i="16" s="1"/>
  <c r="F352" i="16"/>
  <c r="E352" i="16"/>
  <c r="L351" i="16"/>
  <c r="K351" i="16"/>
  <c r="F351" i="16"/>
  <c r="E351" i="16"/>
  <c r="L350" i="16"/>
  <c r="K350" i="16"/>
  <c r="F350" i="16"/>
  <c r="E350" i="16"/>
  <c r="L349" i="16"/>
  <c r="K349" i="16"/>
  <c r="F349" i="16"/>
  <c r="E349" i="16"/>
  <c r="L348" i="16"/>
  <c r="K348" i="16"/>
  <c r="F348" i="16"/>
  <c r="E348" i="16"/>
  <c r="F347" i="16"/>
  <c r="E347" i="16"/>
  <c r="F346" i="16"/>
  <c r="E346" i="16"/>
  <c r="F345" i="16"/>
  <c r="E345" i="16"/>
  <c r="F344" i="16"/>
  <c r="E344" i="16"/>
  <c r="F343" i="16"/>
  <c r="E343" i="16"/>
  <c r="F339" i="16"/>
  <c r="E339" i="16"/>
  <c r="F338" i="16"/>
  <c r="E338" i="16"/>
  <c r="L337" i="16"/>
  <c r="K337" i="16"/>
  <c r="F337" i="16"/>
  <c r="E337" i="16"/>
  <c r="L336" i="16"/>
  <c r="K336" i="16"/>
  <c r="F336" i="16"/>
  <c r="E336" i="16"/>
  <c r="K335" i="16"/>
  <c r="F335" i="16"/>
  <c r="E335" i="16"/>
  <c r="F334" i="16"/>
  <c r="E334" i="16"/>
  <c r="J333" i="16"/>
  <c r="K334" i="16" s="1"/>
  <c r="F333" i="16"/>
  <c r="E333" i="16"/>
  <c r="J332" i="16"/>
  <c r="F332" i="16"/>
  <c r="E332" i="16"/>
  <c r="K331" i="16"/>
  <c r="I331" i="16"/>
  <c r="I332" i="16" s="1"/>
  <c r="F331" i="16"/>
  <c r="E331" i="16"/>
  <c r="L330" i="16"/>
  <c r="K330" i="16"/>
  <c r="F330" i="16"/>
  <c r="E330" i="16"/>
  <c r="L329" i="16"/>
  <c r="K329" i="16"/>
  <c r="F329" i="16"/>
  <c r="E329" i="16"/>
  <c r="F328" i="16"/>
  <c r="E328" i="16"/>
  <c r="F327" i="16"/>
  <c r="E327" i="16"/>
  <c r="F326" i="16"/>
  <c r="E326" i="16"/>
  <c r="F325" i="16"/>
  <c r="E325" i="16"/>
  <c r="F315" i="16"/>
  <c r="E315" i="16"/>
  <c r="F314" i="16"/>
  <c r="E314" i="16"/>
  <c r="F313" i="16"/>
  <c r="E313" i="16"/>
  <c r="L312" i="16"/>
  <c r="K312" i="16"/>
  <c r="F312" i="16"/>
  <c r="E312" i="16"/>
  <c r="L311" i="16"/>
  <c r="K311" i="16"/>
  <c r="F311" i="16"/>
  <c r="E311" i="16"/>
  <c r="L310" i="16"/>
  <c r="K310" i="16"/>
  <c r="F310" i="16"/>
  <c r="E310" i="16"/>
  <c r="K309" i="16"/>
  <c r="F309" i="16"/>
  <c r="E309" i="16"/>
  <c r="F308" i="16"/>
  <c r="E308" i="16"/>
  <c r="J307" i="16"/>
  <c r="K308" i="16" s="1"/>
  <c r="F307" i="16"/>
  <c r="E307" i="16"/>
  <c r="J306" i="16"/>
  <c r="F306" i="16"/>
  <c r="E306" i="16"/>
  <c r="K305" i="16"/>
  <c r="I305" i="16"/>
  <c r="L305" i="16" s="1"/>
  <c r="F305" i="16"/>
  <c r="E305" i="16"/>
  <c r="L304" i="16"/>
  <c r="K304" i="16"/>
  <c r="F304" i="16"/>
  <c r="E304" i="16"/>
  <c r="L303" i="16"/>
  <c r="K303" i="16"/>
  <c r="F303" i="16"/>
  <c r="E303" i="16"/>
  <c r="L302" i="16"/>
  <c r="K302" i="16"/>
  <c r="F302" i="16"/>
  <c r="E302" i="16"/>
  <c r="F301" i="16"/>
  <c r="E301" i="16"/>
  <c r="F300" i="16"/>
  <c r="E300" i="16"/>
  <c r="F299" i="16"/>
  <c r="E299" i="16"/>
  <c r="L294" i="16"/>
  <c r="K294" i="16"/>
  <c r="F294" i="16"/>
  <c r="E294" i="16"/>
  <c r="K293" i="16"/>
  <c r="F293" i="16"/>
  <c r="E293" i="16"/>
  <c r="F292" i="16"/>
  <c r="E292" i="16"/>
  <c r="J291" i="16"/>
  <c r="K292" i="16" s="1"/>
  <c r="F291" i="16"/>
  <c r="E291" i="16"/>
  <c r="J290" i="16"/>
  <c r="F290" i="16"/>
  <c r="E290" i="16"/>
  <c r="K289" i="16"/>
  <c r="I289" i="16"/>
  <c r="F289" i="16"/>
  <c r="E289" i="16"/>
  <c r="L288" i="16"/>
  <c r="K288" i="16"/>
  <c r="F288" i="16"/>
  <c r="E288" i="16"/>
  <c r="L287" i="16"/>
  <c r="K287" i="16"/>
  <c r="F287" i="16"/>
  <c r="E287" i="16"/>
  <c r="L286" i="16"/>
  <c r="K286" i="16"/>
  <c r="F286" i="16"/>
  <c r="E286" i="16"/>
  <c r="L285" i="16"/>
  <c r="K285" i="16"/>
  <c r="F285" i="16"/>
  <c r="E285" i="16"/>
  <c r="F284" i="16"/>
  <c r="E284" i="16"/>
  <c r="F283" i="16"/>
  <c r="E283" i="16"/>
  <c r="F282" i="16"/>
  <c r="E282" i="16"/>
  <c r="F281" i="16"/>
  <c r="E281" i="16"/>
  <c r="F280" i="16"/>
  <c r="E280" i="16"/>
  <c r="L275" i="16"/>
  <c r="K275" i="16"/>
  <c r="F275" i="16"/>
  <c r="E275" i="16"/>
  <c r="L274" i="16"/>
  <c r="K274" i="16"/>
  <c r="F274" i="16"/>
  <c r="E274" i="16"/>
  <c r="L273" i="16"/>
  <c r="K273" i="16"/>
  <c r="F273" i="16"/>
  <c r="E273" i="16"/>
  <c r="L272" i="16"/>
  <c r="K272" i="16"/>
  <c r="F272" i="16"/>
  <c r="E272" i="16"/>
  <c r="L271" i="16"/>
  <c r="K271" i="16"/>
  <c r="F271" i="16"/>
  <c r="E271" i="16"/>
  <c r="K270" i="16"/>
  <c r="F270" i="16"/>
  <c r="E270" i="16"/>
  <c r="F269" i="16"/>
  <c r="E269" i="16"/>
  <c r="J268" i="16"/>
  <c r="K269" i="16" s="1"/>
  <c r="F268" i="16"/>
  <c r="E268" i="16"/>
  <c r="J267" i="16"/>
  <c r="F267" i="16"/>
  <c r="E267" i="16"/>
  <c r="K266" i="16"/>
  <c r="I266" i="16"/>
  <c r="L266" i="16" s="1"/>
  <c r="F266" i="16"/>
  <c r="E266" i="16"/>
  <c r="L265" i="16"/>
  <c r="K265" i="16"/>
  <c r="F265" i="16"/>
  <c r="E265" i="16"/>
  <c r="L264" i="16"/>
  <c r="K264" i="16"/>
  <c r="F264" i="16"/>
  <c r="E264" i="16"/>
  <c r="L263" i="16"/>
  <c r="K263" i="16"/>
  <c r="F263" i="16"/>
  <c r="E263" i="16"/>
  <c r="L262" i="16"/>
  <c r="K262" i="16"/>
  <c r="F262" i="16"/>
  <c r="E262" i="16"/>
  <c r="F261" i="16"/>
  <c r="E261" i="16"/>
  <c r="L257" i="16"/>
  <c r="K257" i="16"/>
  <c r="F257" i="16"/>
  <c r="E257" i="16"/>
  <c r="K256" i="16"/>
  <c r="F256" i="16"/>
  <c r="E256" i="16"/>
  <c r="F255" i="16"/>
  <c r="E255" i="16"/>
  <c r="J254" i="16"/>
  <c r="K255" i="16" s="1"/>
  <c r="F254" i="16"/>
  <c r="E254" i="16"/>
  <c r="J253" i="16"/>
  <c r="F253" i="16"/>
  <c r="E253" i="16"/>
  <c r="K252" i="16"/>
  <c r="I252" i="16"/>
  <c r="L252" i="16" s="1"/>
  <c r="F252" i="16"/>
  <c r="E252" i="16"/>
  <c r="L251" i="16"/>
  <c r="K251" i="16"/>
  <c r="F251" i="16"/>
  <c r="E251" i="16"/>
  <c r="L250" i="16"/>
  <c r="K250" i="16"/>
  <c r="F250" i="16"/>
  <c r="E250" i="16"/>
  <c r="F249" i="16"/>
  <c r="E249" i="16"/>
  <c r="F248" i="16"/>
  <c r="E248" i="16"/>
  <c r="F247" i="16"/>
  <c r="E247" i="16"/>
  <c r="F246" i="16"/>
  <c r="E246" i="16"/>
  <c r="F245" i="16"/>
  <c r="E245" i="16"/>
  <c r="F244" i="16"/>
  <c r="E244" i="16"/>
  <c r="F243" i="16"/>
  <c r="E243" i="16"/>
  <c r="K240" i="16"/>
  <c r="F240" i="16"/>
  <c r="E240" i="16"/>
  <c r="F239" i="16"/>
  <c r="E239" i="16"/>
  <c r="J238" i="16"/>
  <c r="K239" i="16" s="1"/>
  <c r="F238" i="16"/>
  <c r="E238" i="16"/>
  <c r="J237" i="16"/>
  <c r="F237" i="16"/>
  <c r="E237" i="16"/>
  <c r="K236" i="16"/>
  <c r="I236" i="16"/>
  <c r="L236" i="16" s="1"/>
  <c r="F236" i="16"/>
  <c r="E236" i="16"/>
  <c r="L235" i="16"/>
  <c r="K235" i="16"/>
  <c r="F235" i="16"/>
  <c r="E235" i="16"/>
  <c r="F234" i="16"/>
  <c r="E234" i="16"/>
  <c r="F233" i="16"/>
  <c r="E233" i="16"/>
  <c r="F232" i="16"/>
  <c r="E232" i="16"/>
  <c r="F231" i="16"/>
  <c r="E231" i="16"/>
  <c r="F230" i="16"/>
  <c r="E230" i="16"/>
  <c r="F229" i="16"/>
  <c r="E229" i="16"/>
  <c r="F228" i="16"/>
  <c r="E228" i="16"/>
  <c r="K225" i="16"/>
  <c r="F225" i="16"/>
  <c r="E225" i="16"/>
  <c r="F224" i="16"/>
  <c r="E224" i="16"/>
  <c r="J223" i="16"/>
  <c r="K224" i="16" s="1"/>
  <c r="F223" i="16"/>
  <c r="E223" i="16"/>
  <c r="J222" i="16"/>
  <c r="F222" i="16"/>
  <c r="E222" i="16"/>
  <c r="K221" i="16"/>
  <c r="I221" i="16"/>
  <c r="L221" i="16" s="1"/>
  <c r="F221" i="16"/>
  <c r="E221" i="16"/>
  <c r="L220" i="16"/>
  <c r="K220" i="16"/>
  <c r="F220" i="16"/>
  <c r="E220" i="16"/>
  <c r="L219" i="16"/>
  <c r="K219" i="16"/>
  <c r="F219" i="16"/>
  <c r="E219" i="16"/>
  <c r="L218" i="16"/>
  <c r="K218" i="16"/>
  <c r="F218" i="16"/>
  <c r="E218" i="16"/>
  <c r="F217" i="16"/>
  <c r="E217" i="16"/>
  <c r="F216" i="16"/>
  <c r="E216" i="16"/>
  <c r="F215" i="16"/>
  <c r="E215" i="16"/>
  <c r="F214" i="16"/>
  <c r="E214" i="16"/>
  <c r="F213" i="16"/>
  <c r="E213" i="16"/>
  <c r="F212" i="16"/>
  <c r="E212" i="16"/>
  <c r="F211" i="16"/>
  <c r="E211" i="16"/>
  <c r="K208" i="16"/>
  <c r="F208" i="16"/>
  <c r="E208" i="16"/>
  <c r="F207" i="16"/>
  <c r="E207" i="16"/>
  <c r="J206" i="16"/>
  <c r="K207" i="16" s="1"/>
  <c r="F206" i="16"/>
  <c r="E206" i="16"/>
  <c r="J205" i="16"/>
  <c r="F205" i="16"/>
  <c r="E205" i="16"/>
  <c r="K204" i="16"/>
  <c r="I204" i="16"/>
  <c r="F204" i="16"/>
  <c r="E204" i="16"/>
  <c r="L203" i="16"/>
  <c r="K203" i="16"/>
  <c r="F203" i="16"/>
  <c r="E203" i="16"/>
  <c r="L202" i="16"/>
  <c r="K202" i="16"/>
  <c r="F202" i="16"/>
  <c r="E202" i="16"/>
  <c r="F201" i="16"/>
  <c r="E201" i="16"/>
  <c r="F200" i="16"/>
  <c r="E200" i="16"/>
  <c r="F199" i="16"/>
  <c r="E199" i="16"/>
  <c r="F198" i="16"/>
  <c r="E198" i="16"/>
  <c r="F197" i="16"/>
  <c r="E197" i="16"/>
  <c r="F196" i="16"/>
  <c r="E196" i="16"/>
  <c r="F195" i="16"/>
  <c r="E195" i="16"/>
  <c r="K192" i="16"/>
  <c r="I192" i="16"/>
  <c r="L192" i="16" s="1"/>
  <c r="F192" i="16"/>
  <c r="E192" i="16"/>
  <c r="L191" i="16"/>
  <c r="K191" i="16"/>
  <c r="F191" i="16"/>
  <c r="E191" i="16"/>
  <c r="L190" i="16"/>
  <c r="K190" i="16"/>
  <c r="F190" i="16"/>
  <c r="E190" i="16"/>
  <c r="L189" i="16"/>
  <c r="K189" i="16"/>
  <c r="F189" i="16"/>
  <c r="E189" i="16"/>
  <c r="L188" i="16"/>
  <c r="K188" i="16"/>
  <c r="F188" i="16"/>
  <c r="E188" i="16"/>
  <c r="L187" i="16"/>
  <c r="K187" i="16"/>
  <c r="F187" i="16"/>
  <c r="E187" i="16"/>
  <c r="F186" i="16"/>
  <c r="E186" i="16"/>
  <c r="F185" i="16"/>
  <c r="E185" i="16"/>
  <c r="F184" i="16"/>
  <c r="E184" i="16"/>
  <c r="F183" i="16"/>
  <c r="E183" i="16"/>
  <c r="F182" i="16"/>
  <c r="E182" i="16"/>
  <c r="F181" i="16"/>
  <c r="E181" i="16"/>
  <c r="K177" i="16"/>
  <c r="I177" i="16"/>
  <c r="L176" i="16"/>
  <c r="K176" i="16"/>
  <c r="F176" i="16"/>
  <c r="E176" i="16"/>
  <c r="L175" i="16"/>
  <c r="K175" i="16"/>
  <c r="F175" i="16"/>
  <c r="E175" i="16"/>
  <c r="L174" i="16"/>
  <c r="K174" i="16"/>
  <c r="F174" i="16"/>
  <c r="E174" i="16"/>
  <c r="L173" i="16"/>
  <c r="K173" i="16"/>
  <c r="F173" i="16"/>
  <c r="E173" i="16"/>
  <c r="L172" i="16"/>
  <c r="K172" i="16"/>
  <c r="F172" i="16"/>
  <c r="E172" i="16"/>
  <c r="F171" i="16"/>
  <c r="E171" i="16"/>
  <c r="F170" i="16"/>
  <c r="E170" i="16"/>
  <c r="F169" i="16"/>
  <c r="E169" i="16"/>
  <c r="F168" i="16"/>
  <c r="E168" i="16"/>
  <c r="F167" i="16"/>
  <c r="E167" i="16"/>
  <c r="F166" i="16"/>
  <c r="E166" i="16"/>
  <c r="J162" i="16"/>
  <c r="K161" i="16"/>
  <c r="I161" i="16"/>
  <c r="F161" i="16"/>
  <c r="E161" i="16"/>
  <c r="L160" i="16"/>
  <c r="K160" i="16"/>
  <c r="F160" i="16"/>
  <c r="E160" i="16"/>
  <c r="L159" i="16"/>
  <c r="K159" i="16"/>
  <c r="F159" i="16"/>
  <c r="E159" i="16"/>
  <c r="L158" i="16"/>
  <c r="K158" i="16"/>
  <c r="F158" i="16"/>
  <c r="E158" i="16"/>
  <c r="L157" i="16"/>
  <c r="K157" i="16"/>
  <c r="F157" i="16"/>
  <c r="E157" i="16"/>
  <c r="L156" i="16"/>
  <c r="K156" i="16"/>
  <c r="F156" i="16"/>
  <c r="E156" i="16"/>
  <c r="F155" i="16"/>
  <c r="E155" i="16"/>
  <c r="F154" i="16"/>
  <c r="E154" i="16"/>
  <c r="F153" i="16"/>
  <c r="E153" i="16"/>
  <c r="F152" i="16"/>
  <c r="E152" i="16"/>
  <c r="F151" i="16"/>
  <c r="E151" i="16"/>
  <c r="F150" i="16"/>
  <c r="E150" i="16"/>
  <c r="F149" i="16"/>
  <c r="E149" i="16"/>
  <c r="L144" i="16"/>
  <c r="K144" i="16"/>
  <c r="K143" i="16"/>
  <c r="F143" i="16"/>
  <c r="E143" i="16"/>
  <c r="F142" i="16"/>
  <c r="E142" i="16"/>
  <c r="J141" i="16"/>
  <c r="K142" i="16" s="1"/>
  <c r="F141" i="16"/>
  <c r="E141" i="16"/>
  <c r="J140" i="16"/>
  <c r="F140" i="16"/>
  <c r="E140" i="16"/>
  <c r="K139" i="16"/>
  <c r="I139" i="16"/>
  <c r="L139" i="16" s="1"/>
  <c r="F139" i="16"/>
  <c r="E139" i="16"/>
  <c r="L138" i="16"/>
  <c r="K138" i="16"/>
  <c r="F138" i="16"/>
  <c r="E138" i="16"/>
  <c r="L137" i="16"/>
  <c r="K137" i="16"/>
  <c r="F137" i="16"/>
  <c r="E137" i="16"/>
  <c r="F136" i="16"/>
  <c r="E136" i="16"/>
  <c r="F135" i="16"/>
  <c r="E135" i="16"/>
  <c r="F134" i="16"/>
  <c r="E134" i="16"/>
  <c r="F133" i="16"/>
  <c r="E133" i="16"/>
  <c r="F132" i="16"/>
  <c r="E132" i="16"/>
  <c r="F131" i="16"/>
  <c r="E131" i="16"/>
  <c r="L127" i="16"/>
  <c r="K127" i="16"/>
  <c r="L126" i="16"/>
  <c r="K126" i="16"/>
  <c r="F126" i="16"/>
  <c r="E126" i="16"/>
  <c r="L125" i="16"/>
  <c r="K125" i="16"/>
  <c r="F125" i="16"/>
  <c r="E125" i="16"/>
  <c r="L124" i="16"/>
  <c r="K124" i="16"/>
  <c r="F124" i="16"/>
  <c r="E124" i="16"/>
  <c r="L123" i="16"/>
  <c r="K123" i="16"/>
  <c r="F123" i="16"/>
  <c r="E123" i="16"/>
  <c r="K122" i="16"/>
  <c r="F122" i="16"/>
  <c r="E122" i="16"/>
  <c r="F121" i="16"/>
  <c r="E121" i="16"/>
  <c r="J120" i="16"/>
  <c r="K121" i="16" s="1"/>
  <c r="F120" i="16"/>
  <c r="E120" i="16"/>
  <c r="J119" i="16"/>
  <c r="F119" i="16"/>
  <c r="E119" i="16"/>
  <c r="K118" i="16"/>
  <c r="I118" i="16"/>
  <c r="I119" i="16" s="1"/>
  <c r="F118" i="16"/>
  <c r="E118" i="16"/>
  <c r="L117" i="16"/>
  <c r="K117" i="16"/>
  <c r="F117" i="16"/>
  <c r="E117" i="16"/>
  <c r="L116" i="16"/>
  <c r="K116" i="16"/>
  <c r="F116" i="16"/>
  <c r="E116" i="16"/>
  <c r="L115" i="16"/>
  <c r="K115" i="16"/>
  <c r="F115" i="16"/>
  <c r="E115" i="16"/>
  <c r="K112" i="16"/>
  <c r="F112" i="16"/>
  <c r="E112" i="16"/>
  <c r="F111" i="16"/>
  <c r="E111" i="16"/>
  <c r="J110" i="16"/>
  <c r="K111" i="16" s="1"/>
  <c r="F110" i="16"/>
  <c r="E110" i="16"/>
  <c r="J109" i="16"/>
  <c r="F109" i="16"/>
  <c r="E109" i="16"/>
  <c r="K108" i="16"/>
  <c r="I108" i="16"/>
  <c r="F108" i="16"/>
  <c r="E108" i="16"/>
  <c r="L107" i="16"/>
  <c r="K107" i="16"/>
  <c r="F107" i="16"/>
  <c r="E107" i="16"/>
  <c r="L106" i="16"/>
  <c r="K106" i="16"/>
  <c r="F106" i="16"/>
  <c r="E106" i="16"/>
  <c r="L105" i="16"/>
  <c r="K105" i="16"/>
  <c r="F105" i="16"/>
  <c r="E105" i="16"/>
  <c r="L104" i="16"/>
  <c r="K104" i="16"/>
  <c r="F104" i="16"/>
  <c r="E104" i="16"/>
  <c r="L103" i="16"/>
  <c r="K103" i="16"/>
  <c r="F103" i="16"/>
  <c r="E103" i="16"/>
  <c r="L102" i="16"/>
  <c r="K102" i="16"/>
  <c r="F102" i="16"/>
  <c r="E102" i="16"/>
  <c r="F101" i="16"/>
  <c r="E101" i="16"/>
  <c r="F100" i="16"/>
  <c r="E100" i="16"/>
  <c r="F99" i="16"/>
  <c r="E99" i="16"/>
  <c r="F98" i="16"/>
  <c r="E98" i="16"/>
  <c r="F95" i="16"/>
  <c r="E95" i="16"/>
  <c r="L94" i="16"/>
  <c r="K94" i="16"/>
  <c r="F94" i="16"/>
  <c r="E94" i="16"/>
  <c r="L93" i="16"/>
  <c r="K93" i="16"/>
  <c r="F93" i="16"/>
  <c r="E93" i="16"/>
  <c r="L92" i="16"/>
  <c r="K92" i="16"/>
  <c r="F92" i="16"/>
  <c r="E92" i="16"/>
  <c r="L91" i="16"/>
  <c r="K91" i="16"/>
  <c r="F91" i="16"/>
  <c r="E91" i="16"/>
  <c r="L90" i="16"/>
  <c r="K90" i="16"/>
  <c r="F90" i="16"/>
  <c r="E90" i="16"/>
  <c r="K89" i="16"/>
  <c r="F89" i="16"/>
  <c r="E89" i="16"/>
  <c r="F88" i="16"/>
  <c r="E88" i="16"/>
  <c r="J87" i="16"/>
  <c r="K88" i="16" s="1"/>
  <c r="F87" i="16"/>
  <c r="E87" i="16"/>
  <c r="J86" i="16"/>
  <c r="F86" i="16"/>
  <c r="E86" i="16"/>
  <c r="K85" i="16"/>
  <c r="I85" i="16"/>
  <c r="L85" i="16" s="1"/>
  <c r="F85" i="16"/>
  <c r="E85" i="16"/>
  <c r="L84" i="16"/>
  <c r="K84" i="16"/>
  <c r="F84" i="16"/>
  <c r="E84" i="16"/>
  <c r="L83" i="16"/>
  <c r="K83" i="16"/>
  <c r="F83" i="16"/>
  <c r="E83" i="16"/>
  <c r="L82" i="16"/>
  <c r="K82" i="16"/>
  <c r="F82" i="16"/>
  <c r="E82" i="16"/>
  <c r="L81" i="16"/>
  <c r="K81" i="16"/>
  <c r="F81" i="16"/>
  <c r="E81" i="16"/>
  <c r="J78" i="16"/>
  <c r="F78" i="16"/>
  <c r="E78" i="16"/>
  <c r="J77" i="16"/>
  <c r="F77" i="16"/>
  <c r="E77" i="16"/>
  <c r="K76" i="16"/>
  <c r="I76" i="16"/>
  <c r="I77" i="16" s="1"/>
  <c r="I78" i="16" s="1"/>
  <c r="F76" i="16"/>
  <c r="E76" i="16"/>
  <c r="L75" i="16"/>
  <c r="K75" i="16"/>
  <c r="F75" i="16"/>
  <c r="E75" i="16"/>
  <c r="L74" i="16"/>
  <c r="K74" i="16"/>
  <c r="F74" i="16"/>
  <c r="E74" i="16"/>
  <c r="L73" i="16"/>
  <c r="K73" i="16"/>
  <c r="F73" i="16"/>
  <c r="E73" i="16"/>
  <c r="L72" i="16"/>
  <c r="K72" i="16"/>
  <c r="F72" i="16"/>
  <c r="E72" i="16"/>
  <c r="L71" i="16"/>
  <c r="K71" i="16"/>
  <c r="F71" i="16"/>
  <c r="E71" i="16"/>
  <c r="F70" i="16"/>
  <c r="E70" i="16"/>
  <c r="F69" i="16"/>
  <c r="E69" i="16"/>
  <c r="F68" i="16"/>
  <c r="E68" i="16"/>
  <c r="F67" i="16"/>
  <c r="E67" i="16"/>
  <c r="F66" i="16"/>
  <c r="E66" i="16"/>
  <c r="F65" i="16"/>
  <c r="E65" i="16"/>
  <c r="L62" i="16"/>
  <c r="K62" i="16"/>
  <c r="L61" i="16"/>
  <c r="K61" i="16"/>
  <c r="L60" i="16"/>
  <c r="K60" i="16"/>
  <c r="K59" i="16"/>
  <c r="J57" i="16"/>
  <c r="K58" i="16" s="1"/>
  <c r="F57" i="16"/>
  <c r="E57" i="16"/>
  <c r="J56" i="16"/>
  <c r="F56" i="16"/>
  <c r="E56" i="16"/>
  <c r="K55" i="16"/>
  <c r="I55" i="16"/>
  <c r="I56" i="16" s="1"/>
  <c r="F55" i="16"/>
  <c r="E55" i="16"/>
  <c r="L54" i="16"/>
  <c r="K54" i="16"/>
  <c r="F54" i="16"/>
  <c r="E54" i="16"/>
  <c r="L53" i="16"/>
  <c r="K53" i="16"/>
  <c r="F53" i="16"/>
  <c r="E53" i="16"/>
  <c r="L52" i="16"/>
  <c r="K52" i="16"/>
  <c r="F52" i="16"/>
  <c r="E52" i="16"/>
  <c r="L51" i="16"/>
  <c r="K51" i="16"/>
  <c r="F51" i="16"/>
  <c r="E51" i="16"/>
  <c r="L50" i="16"/>
  <c r="K50" i="16"/>
  <c r="F50" i="16"/>
  <c r="E50" i="16"/>
  <c r="L49" i="16"/>
  <c r="K49" i="16"/>
  <c r="F49" i="16"/>
  <c r="E49" i="16"/>
  <c r="F48" i="16"/>
  <c r="E48" i="16"/>
  <c r="F47" i="16"/>
  <c r="E47" i="16"/>
  <c r="F46" i="16"/>
  <c r="E46" i="16"/>
  <c r="F45" i="16"/>
  <c r="E45" i="16"/>
  <c r="F44" i="16"/>
  <c r="E44" i="16"/>
  <c r="F43" i="16"/>
  <c r="E43" i="16"/>
  <c r="L38" i="16"/>
  <c r="K38" i="16"/>
  <c r="F38" i="16"/>
  <c r="E38" i="16"/>
  <c r="L37" i="16"/>
  <c r="K37" i="16"/>
  <c r="F37" i="16"/>
  <c r="E37" i="16"/>
  <c r="L36" i="16"/>
  <c r="K36" i="16"/>
  <c r="F36" i="16"/>
  <c r="E36" i="16"/>
  <c r="L35" i="16"/>
  <c r="K35" i="16"/>
  <c r="F35" i="16"/>
  <c r="E35" i="16"/>
  <c r="L34" i="16"/>
  <c r="K34" i="16"/>
  <c r="F34" i="16"/>
  <c r="E34" i="16"/>
  <c r="L33" i="16"/>
  <c r="K33" i="16"/>
  <c r="F33" i="16"/>
  <c r="E33" i="16"/>
  <c r="L32" i="16"/>
  <c r="K32" i="16"/>
  <c r="F32" i="16"/>
  <c r="E32" i="16"/>
  <c r="L31" i="16"/>
  <c r="K31" i="16"/>
  <c r="F31" i="16"/>
  <c r="E31" i="16"/>
  <c r="L30" i="16"/>
  <c r="K30" i="16"/>
  <c r="F30" i="16"/>
  <c r="E30" i="16"/>
  <c r="L29" i="16"/>
  <c r="K29" i="16"/>
  <c r="F29" i="16"/>
  <c r="E29" i="16"/>
  <c r="L28" i="16"/>
  <c r="K28" i="16"/>
  <c r="F28" i="16"/>
  <c r="E28" i="16"/>
  <c r="L27" i="16"/>
  <c r="K27" i="16"/>
  <c r="F27" i="16"/>
  <c r="E27" i="16"/>
  <c r="L26" i="16"/>
  <c r="K26" i="16"/>
  <c r="F26" i="16"/>
  <c r="E26" i="16"/>
  <c r="L25" i="16"/>
  <c r="K25" i="16"/>
  <c r="F25" i="16"/>
  <c r="E25" i="16"/>
  <c r="F24" i="16"/>
  <c r="E24" i="16"/>
  <c r="L19" i="16"/>
  <c r="K19" i="16"/>
  <c r="F19" i="16"/>
  <c r="E19" i="16"/>
  <c r="L18" i="16"/>
  <c r="K18" i="16"/>
  <c r="F18" i="16"/>
  <c r="E18" i="16"/>
  <c r="L17" i="16"/>
  <c r="K17" i="16"/>
  <c r="F17" i="16"/>
  <c r="E17" i="16"/>
  <c r="K16" i="16"/>
  <c r="F16" i="16"/>
  <c r="E16" i="16"/>
  <c r="F15" i="16"/>
  <c r="E15" i="16"/>
  <c r="J14" i="16"/>
  <c r="K15" i="16" s="1"/>
  <c r="F14" i="16"/>
  <c r="E14" i="16"/>
  <c r="J13" i="16"/>
  <c r="F13" i="16"/>
  <c r="E13" i="16"/>
  <c r="K12" i="16"/>
  <c r="I12" i="16"/>
  <c r="L12" i="16" s="1"/>
  <c r="F12" i="16"/>
  <c r="E12" i="16"/>
  <c r="L11" i="16"/>
  <c r="K11" i="16"/>
  <c r="F11" i="16"/>
  <c r="E11" i="16"/>
  <c r="L10" i="16"/>
  <c r="K10" i="16"/>
  <c r="F10" i="16"/>
  <c r="E10" i="16"/>
  <c r="L9" i="16"/>
  <c r="K9" i="16"/>
  <c r="F9" i="16"/>
  <c r="E9" i="16"/>
  <c r="L8" i="16"/>
  <c r="K8" i="16"/>
  <c r="F8" i="16"/>
  <c r="E8" i="16"/>
  <c r="L7" i="16"/>
  <c r="K7" i="16"/>
  <c r="F7" i="16"/>
  <c r="E7" i="16"/>
  <c r="F6" i="16"/>
  <c r="E6" i="16"/>
  <c r="K414" i="16" l="1"/>
  <c r="M337" i="16"/>
  <c r="G339" i="16"/>
  <c r="G352" i="16"/>
  <c r="M400" i="16"/>
  <c r="G415" i="16"/>
  <c r="G84" i="16"/>
  <c r="G66" i="16"/>
  <c r="G68" i="16"/>
  <c r="G70" i="16"/>
  <c r="G141" i="16"/>
  <c r="G219" i="16"/>
  <c r="G247" i="16"/>
  <c r="G312" i="16"/>
  <c r="G121" i="16"/>
  <c r="G181" i="16"/>
  <c r="G183" i="16"/>
  <c r="G185" i="16"/>
  <c r="G187" i="16"/>
  <c r="G188" i="16"/>
  <c r="M221" i="16"/>
  <c r="G224" i="16"/>
  <c r="G244" i="16"/>
  <c r="G246" i="16"/>
  <c r="G248" i="16"/>
  <c r="G250" i="16"/>
  <c r="K291" i="16"/>
  <c r="G314" i="16"/>
  <c r="G150" i="16"/>
  <c r="G156" i="16"/>
  <c r="G157" i="16"/>
  <c r="G158" i="16"/>
  <c r="G225" i="16"/>
  <c r="G281" i="16"/>
  <c r="G329" i="16"/>
  <c r="M53" i="16"/>
  <c r="G119" i="16"/>
  <c r="G159" i="16"/>
  <c r="G160" i="16"/>
  <c r="G161" i="16"/>
  <c r="G330" i="16"/>
  <c r="K87" i="16"/>
  <c r="K120" i="16"/>
  <c r="M123" i="16"/>
  <c r="K223" i="16"/>
  <c r="G231" i="16"/>
  <c r="K254" i="16"/>
  <c r="G299" i="16"/>
  <c r="M304" i="16"/>
  <c r="G14" i="16"/>
  <c r="G17" i="16"/>
  <c r="G18" i="16"/>
  <c r="G24" i="16"/>
  <c r="G101" i="16"/>
  <c r="M116" i="16"/>
  <c r="G343" i="16"/>
  <c r="G385" i="16"/>
  <c r="G386" i="16"/>
  <c r="M18" i="16"/>
  <c r="G36" i="16"/>
  <c r="G38" i="16"/>
  <c r="G43" i="16"/>
  <c r="G45" i="16"/>
  <c r="G47" i="16"/>
  <c r="G50" i="16"/>
  <c r="M71" i="16"/>
  <c r="G92" i="16"/>
  <c r="G93" i="16"/>
  <c r="G131" i="16"/>
  <c r="G133" i="16"/>
  <c r="G135" i="16"/>
  <c r="G169" i="16"/>
  <c r="M192" i="16"/>
  <c r="G262" i="16"/>
  <c r="G263" i="16"/>
  <c r="G271" i="16"/>
  <c r="G273" i="16"/>
  <c r="M286" i="16"/>
  <c r="K290" i="16"/>
  <c r="G300" i="16"/>
  <c r="G302" i="16"/>
  <c r="G303" i="16"/>
  <c r="G305" i="16"/>
  <c r="G309" i="16"/>
  <c r="G365" i="16"/>
  <c r="M368" i="16"/>
  <c r="G371" i="16"/>
  <c r="M384" i="16"/>
  <c r="G392" i="16"/>
  <c r="G394" i="16"/>
  <c r="G398" i="16"/>
  <c r="G400" i="16"/>
  <c r="G401" i="16"/>
  <c r="G403" i="16"/>
  <c r="G418" i="16"/>
  <c r="G419" i="16"/>
  <c r="K57" i="16"/>
  <c r="G77" i="16"/>
  <c r="K86" i="16"/>
  <c r="G89" i="16"/>
  <c r="G100" i="16"/>
  <c r="M103" i="16"/>
  <c r="M105" i="16"/>
  <c r="M107" i="16"/>
  <c r="G120" i="16"/>
  <c r="G166" i="16"/>
  <c r="G172" i="16"/>
  <c r="G173" i="16"/>
  <c r="G174" i="16"/>
  <c r="G175" i="16"/>
  <c r="G176" i="16"/>
  <c r="K238" i="16"/>
  <c r="G257" i="16"/>
  <c r="G261" i="16"/>
  <c r="M264" i="16"/>
  <c r="M266" i="16"/>
  <c r="G269" i="16"/>
  <c r="K307" i="16"/>
  <c r="G384" i="16"/>
  <c r="M401" i="16"/>
  <c r="G9" i="16"/>
  <c r="M28" i="16"/>
  <c r="M29" i="16"/>
  <c r="M31" i="16"/>
  <c r="M33" i="16"/>
  <c r="M35" i="16"/>
  <c r="M9" i="16"/>
  <c r="M11" i="16"/>
  <c r="M12" i="16"/>
  <c r="K14" i="16"/>
  <c r="G52" i="16"/>
  <c r="M74" i="16"/>
  <c r="G94" i="16"/>
  <c r="G95" i="16"/>
  <c r="G106" i="16"/>
  <c r="G108" i="16"/>
  <c r="G138" i="16"/>
  <c r="G143" i="16"/>
  <c r="L177" i="16"/>
  <c r="M177" i="16" s="1"/>
  <c r="K237" i="16"/>
  <c r="M274" i="16"/>
  <c r="G286" i="16"/>
  <c r="K354" i="16"/>
  <c r="M357" i="16"/>
  <c r="M358" i="16"/>
  <c r="G409" i="16"/>
  <c r="G48" i="16"/>
  <c r="M125" i="16"/>
  <c r="G153" i="16"/>
  <c r="G195" i="16"/>
  <c r="G197" i="16"/>
  <c r="G199" i="16"/>
  <c r="G201" i="16"/>
  <c r="K253" i="16"/>
  <c r="G280" i="16"/>
  <c r="M288" i="16"/>
  <c r="M310" i="16"/>
  <c r="M311" i="16"/>
  <c r="G335" i="16"/>
  <c r="G337" i="16"/>
  <c r="M350" i="16"/>
  <c r="M351" i="16"/>
  <c r="G362" i="16"/>
  <c r="G364" i="16"/>
  <c r="G393" i="16"/>
  <c r="G395" i="16"/>
  <c r="G397" i="16"/>
  <c r="G408" i="16"/>
  <c r="G12" i="16"/>
  <c r="G13" i="16"/>
  <c r="G353" i="16"/>
  <c r="G356" i="16"/>
  <c r="K404" i="16"/>
  <c r="M60" i="16"/>
  <c r="G81" i="16"/>
  <c r="G82" i="16"/>
  <c r="G191" i="16"/>
  <c r="G206" i="16"/>
  <c r="G215" i="16"/>
  <c r="G252" i="16"/>
  <c r="G328" i="16"/>
  <c r="M336" i="16"/>
  <c r="M383" i="16"/>
  <c r="G7" i="16"/>
  <c r="G8" i="16"/>
  <c r="K13" i="16"/>
  <c r="M17" i="16"/>
  <c r="G26" i="16"/>
  <c r="G28" i="16"/>
  <c r="G29" i="16"/>
  <c r="G30" i="16"/>
  <c r="G31" i="16"/>
  <c r="G34" i="16"/>
  <c r="M36" i="16"/>
  <c r="M37" i="16"/>
  <c r="G46" i="16"/>
  <c r="M50" i="16"/>
  <c r="G56" i="16"/>
  <c r="G57" i="16"/>
  <c r="G75" i="16"/>
  <c r="G91" i="16"/>
  <c r="M104" i="16"/>
  <c r="M106" i="16"/>
  <c r="G111" i="16"/>
  <c r="M127" i="16"/>
  <c r="G132" i="16"/>
  <c r="M139" i="16"/>
  <c r="K141" i="16"/>
  <c r="G142" i="16"/>
  <c r="G149" i="16"/>
  <c r="G154" i="16"/>
  <c r="G170" i="16"/>
  <c r="G184" i="16"/>
  <c r="M187" i="16"/>
  <c r="G196" i="16"/>
  <c r="G207" i="16"/>
  <c r="G233" i="16"/>
  <c r="G235" i="16"/>
  <c r="G236" i="16"/>
  <c r="G238" i="16"/>
  <c r="G239" i="16"/>
  <c r="G245" i="16"/>
  <c r="G249" i="16"/>
  <c r="M252" i="16"/>
  <c r="M271" i="16"/>
  <c r="M273" i="16"/>
  <c r="G284" i="16"/>
  <c r="M285" i="16"/>
  <c r="G289" i="16"/>
  <c r="M302" i="16"/>
  <c r="G315" i="16"/>
  <c r="G326" i="16"/>
  <c r="G336" i="16"/>
  <c r="G357" i="16"/>
  <c r="G358" i="16"/>
  <c r="K403" i="16"/>
  <c r="M411" i="16"/>
  <c r="G410" i="16"/>
  <c r="G411" i="16"/>
  <c r="G416" i="16"/>
  <c r="M7" i="16"/>
  <c r="G11" i="16"/>
  <c r="G16" i="16"/>
  <c r="G54" i="16"/>
  <c r="G55" i="16"/>
  <c r="L55" i="16"/>
  <c r="M55" i="16" s="1"/>
  <c r="K56" i="16"/>
  <c r="G67" i="16"/>
  <c r="G71" i="16"/>
  <c r="G72" i="16"/>
  <c r="G74" i="16"/>
  <c r="M75" i="16"/>
  <c r="G85" i="16"/>
  <c r="G86" i="16"/>
  <c r="G87" i="16"/>
  <c r="G88" i="16"/>
  <c r="M91" i="16"/>
  <c r="M92" i="16"/>
  <c r="M93" i="16"/>
  <c r="M94" i="16"/>
  <c r="G103" i="16"/>
  <c r="G105" i="16"/>
  <c r="G115" i="16"/>
  <c r="G118" i="16"/>
  <c r="L118" i="16"/>
  <c r="M118" i="16" s="1"/>
  <c r="G125" i="16"/>
  <c r="M144" i="16"/>
  <c r="G155" i="16"/>
  <c r="M157" i="16"/>
  <c r="M159" i="16"/>
  <c r="M160" i="16"/>
  <c r="M173" i="16"/>
  <c r="M174" i="16"/>
  <c r="G192" i="16"/>
  <c r="G212" i="16"/>
  <c r="G214" i="16"/>
  <c r="G216" i="16"/>
  <c r="G218" i="16"/>
  <c r="G223" i="16"/>
  <c r="G253" i="16"/>
  <c r="G254" i="16"/>
  <c r="G255" i="16"/>
  <c r="M263" i="16"/>
  <c r="M265" i="16"/>
  <c r="M287" i="16"/>
  <c r="G293" i="16"/>
  <c r="G307" i="16"/>
  <c r="G310" i="16"/>
  <c r="G311" i="16"/>
  <c r="G327" i="16"/>
  <c r="M329" i="16"/>
  <c r="K333" i="16"/>
  <c r="G347" i="16"/>
  <c r="M349" i="16"/>
  <c r="G376" i="16"/>
  <c r="G378" i="16"/>
  <c r="G380" i="16"/>
  <c r="G382" i="16"/>
  <c r="M418" i="16"/>
  <c r="M419" i="16"/>
  <c r="M10" i="16"/>
  <c r="G19" i="16"/>
  <c r="G25" i="16"/>
  <c r="G27" i="16"/>
  <c r="M32" i="16"/>
  <c r="G37" i="16"/>
  <c r="G49" i="16"/>
  <c r="M51" i="16"/>
  <c r="M52" i="16"/>
  <c r="G73" i="16"/>
  <c r="M82" i="16"/>
  <c r="M83" i="16"/>
  <c r="I86" i="16"/>
  <c r="I87" i="16" s="1"/>
  <c r="I88" i="16" s="1"/>
  <c r="M90" i="16"/>
  <c r="G99" i="16"/>
  <c r="G102" i="16"/>
  <c r="M115" i="16"/>
  <c r="G117" i="16"/>
  <c r="G122" i="16"/>
  <c r="G124" i="16"/>
  <c r="G137" i="16"/>
  <c r="M138" i="16"/>
  <c r="G151" i="16"/>
  <c r="M367" i="16"/>
  <c r="M8" i="16"/>
  <c r="G6" i="16"/>
  <c r="G10" i="16"/>
  <c r="G15" i="16"/>
  <c r="M25" i="16"/>
  <c r="M26" i="16"/>
  <c r="M27" i="16"/>
  <c r="G32" i="16"/>
  <c r="G33" i="16"/>
  <c r="M34" i="16"/>
  <c r="G44" i="16"/>
  <c r="G51" i="16"/>
  <c r="M54" i="16"/>
  <c r="M61" i="16"/>
  <c r="G65" i="16"/>
  <c r="G69" i="16"/>
  <c r="M72" i="16"/>
  <c r="M73" i="16"/>
  <c r="G78" i="16"/>
  <c r="G83" i="16"/>
  <c r="M84" i="16"/>
  <c r="G90" i="16"/>
  <c r="M102" i="16"/>
  <c r="G104" i="16"/>
  <c r="G110" i="16"/>
  <c r="M117" i="16"/>
  <c r="M124" i="16"/>
  <c r="G126" i="16"/>
  <c r="G134" i="16"/>
  <c r="G139" i="16"/>
  <c r="G140" i="16"/>
  <c r="K140" i="16"/>
  <c r="G152" i="16"/>
  <c r="I162" i="16"/>
  <c r="L162" i="16" s="1"/>
  <c r="L161" i="16"/>
  <c r="M161" i="16" s="1"/>
  <c r="M202" i="16"/>
  <c r="M203" i="16"/>
  <c r="I205" i="16"/>
  <c r="L205" i="16" s="1"/>
  <c r="L204" i="16"/>
  <c r="M204" i="16" s="1"/>
  <c r="G240" i="16"/>
  <c r="M272" i="16"/>
  <c r="G53" i="16"/>
  <c r="G109" i="16"/>
  <c r="G112" i="16"/>
  <c r="G116" i="16"/>
  <c r="G123" i="16"/>
  <c r="M126" i="16"/>
  <c r="I222" i="16"/>
  <c r="L222" i="16" s="1"/>
  <c r="M19" i="16"/>
  <c r="M30" i="16"/>
  <c r="G35" i="16"/>
  <c r="M38" i="16"/>
  <c r="G136" i="16"/>
  <c r="M137" i="16"/>
  <c r="I140" i="16"/>
  <c r="I141" i="16" s="1"/>
  <c r="L141" i="16" s="1"/>
  <c r="K162" i="16"/>
  <c r="M175" i="16"/>
  <c r="M176" i="16"/>
  <c r="M330" i="16"/>
  <c r="M188" i="16"/>
  <c r="M189" i="16"/>
  <c r="M190" i="16"/>
  <c r="G200" i="16"/>
  <c r="M219" i="16"/>
  <c r="M220" i="16"/>
  <c r="G234" i="16"/>
  <c r="M250" i="16"/>
  <c r="M251" i="16"/>
  <c r="I253" i="16"/>
  <c r="I254" i="16" s="1"/>
  <c r="L254" i="16" s="1"/>
  <c r="M257" i="16"/>
  <c r="K268" i="16"/>
  <c r="G275" i="16"/>
  <c r="G288" i="16"/>
  <c r="G306" i="16"/>
  <c r="G344" i="16"/>
  <c r="G346" i="16"/>
  <c r="M348" i="16"/>
  <c r="M366" i="16"/>
  <c r="K370" i="16"/>
  <c r="K413" i="16"/>
  <c r="M158" i="16"/>
  <c r="G168" i="16"/>
  <c r="G171" i="16"/>
  <c r="G189" i="16"/>
  <c r="G190" i="16"/>
  <c r="M191" i="16"/>
  <c r="G203" i="16"/>
  <c r="G205" i="16"/>
  <c r="G208" i="16"/>
  <c r="G220" i="16"/>
  <c r="G221" i="16"/>
  <c r="G222" i="16"/>
  <c r="K222" i="16"/>
  <c r="G229" i="16"/>
  <c r="G232" i="16"/>
  <c r="I237" i="16"/>
  <c r="I238" i="16" s="1"/>
  <c r="I239" i="16" s="1"/>
  <c r="G243" i="16"/>
  <c r="G251" i="16"/>
  <c r="G256" i="16"/>
  <c r="G264" i="16"/>
  <c r="G265" i="16"/>
  <c r="G268" i="16"/>
  <c r="G272" i="16"/>
  <c r="M275" i="16"/>
  <c r="G282" i="16"/>
  <c r="M294" i="16"/>
  <c r="M303" i="16"/>
  <c r="M312" i="16"/>
  <c r="K332" i="16"/>
  <c r="G338" i="16"/>
  <c r="G348" i="16"/>
  <c r="G349" i="16"/>
  <c r="M352" i="16"/>
  <c r="G355" i="16"/>
  <c r="G366" i="16"/>
  <c r="G367" i="16"/>
  <c r="G370" i="16"/>
  <c r="G375" i="16"/>
  <c r="G377" i="16"/>
  <c r="G379" i="16"/>
  <c r="G381" i="16"/>
  <c r="M385" i="16"/>
  <c r="K387" i="16"/>
  <c r="G391" i="16"/>
  <c r="G396" i="16"/>
  <c r="G399" i="16"/>
  <c r="G402" i="16"/>
  <c r="L402" i="16"/>
  <c r="M402" i="16" s="1"/>
  <c r="G412" i="16"/>
  <c r="G413" i="16"/>
  <c r="G414" i="16"/>
  <c r="M417" i="16"/>
  <c r="M262" i="16"/>
  <c r="G266" i="16"/>
  <c r="G267" i="16"/>
  <c r="G270" i="16"/>
  <c r="G274" i="16"/>
  <c r="G283" i="16"/>
  <c r="G285" i="16"/>
  <c r="G294" i="16"/>
  <c r="G301" i="16"/>
  <c r="G304" i="16"/>
  <c r="M305" i="16"/>
  <c r="G308" i="16"/>
  <c r="G313" i="16"/>
  <c r="G325" i="16"/>
  <c r="G331" i="16"/>
  <c r="G332" i="16"/>
  <c r="G333" i="16"/>
  <c r="G334" i="16"/>
  <c r="G345" i="16"/>
  <c r="G350" i="16"/>
  <c r="G351" i="16"/>
  <c r="G354" i="16"/>
  <c r="G363" i="16"/>
  <c r="G368" i="16"/>
  <c r="G369" i="16"/>
  <c r="G383" i="16"/>
  <c r="F432" i="16"/>
  <c r="G417" i="16"/>
  <c r="J20" i="16"/>
  <c r="J39" i="16"/>
  <c r="I57" i="16"/>
  <c r="L56" i="16"/>
  <c r="I13" i="16"/>
  <c r="L78" i="16"/>
  <c r="M49" i="16"/>
  <c r="M62" i="16"/>
  <c r="G76" i="16"/>
  <c r="L76" i="16"/>
  <c r="K78" i="16"/>
  <c r="K77" i="16"/>
  <c r="M81" i="16"/>
  <c r="L108" i="16"/>
  <c r="M108" i="16" s="1"/>
  <c r="I109" i="16"/>
  <c r="K110" i="16"/>
  <c r="K109" i="16"/>
  <c r="I120" i="16"/>
  <c r="L119" i="16"/>
  <c r="L77" i="16"/>
  <c r="M77" i="16" s="1"/>
  <c r="M85" i="16"/>
  <c r="G107" i="16"/>
  <c r="G98" i="16"/>
  <c r="K119" i="16"/>
  <c r="G167" i="16"/>
  <c r="G186" i="16"/>
  <c r="G198" i="16"/>
  <c r="G204" i="16"/>
  <c r="K206" i="16"/>
  <c r="K205" i="16"/>
  <c r="G217" i="16"/>
  <c r="G230" i="16"/>
  <c r="G237" i="16"/>
  <c r="M156" i="16"/>
  <c r="M172" i="16"/>
  <c r="G182" i="16"/>
  <c r="G202" i="16"/>
  <c r="G211" i="16"/>
  <c r="G213" i="16"/>
  <c r="M218" i="16"/>
  <c r="M236" i="16"/>
  <c r="G228" i="16"/>
  <c r="M235" i="16"/>
  <c r="I267" i="16"/>
  <c r="G290" i="16"/>
  <c r="G291" i="16"/>
  <c r="G292" i="16"/>
  <c r="I414" i="16"/>
  <c r="L413" i="16"/>
  <c r="K267" i="16"/>
  <c r="G287" i="16"/>
  <c r="I290" i="16"/>
  <c r="L289" i="16"/>
  <c r="M289" i="16" s="1"/>
  <c r="I333" i="16"/>
  <c r="L332" i="16"/>
  <c r="L403" i="16"/>
  <c r="I404" i="16"/>
  <c r="I306" i="16"/>
  <c r="I353" i="16"/>
  <c r="I369" i="16"/>
  <c r="I386" i="16"/>
  <c r="M410" i="16"/>
  <c r="L412" i="16"/>
  <c r="M412" i="16" s="1"/>
  <c r="K306" i="16"/>
  <c r="L331" i="16"/>
  <c r="M331" i="16" s="1"/>
  <c r="K353" i="16"/>
  <c r="K369" i="16"/>
  <c r="K681" i="14"/>
  <c r="L681" i="14"/>
  <c r="M681" i="14" s="1"/>
  <c r="K626" i="14"/>
  <c r="L626" i="14"/>
  <c r="M626" i="14"/>
  <c r="K565" i="14"/>
  <c r="L565" i="14"/>
  <c r="J561" i="14"/>
  <c r="J560" i="14"/>
  <c r="I559" i="14"/>
  <c r="I560" i="14" s="1"/>
  <c r="I561" i="14" s="1"/>
  <c r="K478" i="14"/>
  <c r="L478" i="14"/>
  <c r="M478" i="14" s="1"/>
  <c r="K479" i="14"/>
  <c r="L479" i="14"/>
  <c r="K480" i="14"/>
  <c r="L480" i="14"/>
  <c r="M480" i="14" s="1"/>
  <c r="J473" i="14"/>
  <c r="J472" i="14"/>
  <c r="I471" i="14"/>
  <c r="I472" i="14" s="1"/>
  <c r="I473" i="14" s="1"/>
  <c r="I474" i="14" s="1"/>
  <c r="K445" i="14"/>
  <c r="L445" i="14"/>
  <c r="M445" i="14"/>
  <c r="K446" i="14"/>
  <c r="L446" i="14"/>
  <c r="M446" i="14" s="1"/>
  <c r="K447" i="14"/>
  <c r="L447" i="14"/>
  <c r="J440" i="14"/>
  <c r="J439" i="14"/>
  <c r="I438" i="14"/>
  <c r="I439" i="14" s="1"/>
  <c r="I440" i="14" s="1"/>
  <c r="I441" i="14" s="1"/>
  <c r="K423" i="14"/>
  <c r="L423" i="14"/>
  <c r="M423" i="14"/>
  <c r="K317" i="14"/>
  <c r="L317" i="14"/>
  <c r="I311" i="14"/>
  <c r="I312" i="14" s="1"/>
  <c r="I313" i="14" s="1"/>
  <c r="J312" i="14"/>
  <c r="J313" i="14"/>
  <c r="K289" i="14"/>
  <c r="L289" i="14"/>
  <c r="M289" i="14"/>
  <c r="J284" i="14"/>
  <c r="J283" i="14"/>
  <c r="I282" i="14"/>
  <c r="I283" i="14" s="1"/>
  <c r="I284" i="14" s="1"/>
  <c r="I285" i="14" s="1"/>
  <c r="K288" i="14"/>
  <c r="K256" i="14"/>
  <c r="K257" i="14"/>
  <c r="L257" i="14"/>
  <c r="M257" i="14" s="1"/>
  <c r="K258" i="14"/>
  <c r="L258" i="14"/>
  <c r="K259" i="14"/>
  <c r="L259" i="14"/>
  <c r="M259" i="14" s="1"/>
  <c r="K260" i="14"/>
  <c r="L260" i="14"/>
  <c r="J254" i="14"/>
  <c r="J253" i="14"/>
  <c r="K253" i="14" s="1"/>
  <c r="I252" i="14"/>
  <c r="I253" i="14" s="1"/>
  <c r="I254" i="14" s="1"/>
  <c r="I255" i="14" s="1"/>
  <c r="L256" i="14" s="1"/>
  <c r="K146" i="14"/>
  <c r="L146" i="14"/>
  <c r="M146" i="14"/>
  <c r="K147" i="14"/>
  <c r="L147" i="14"/>
  <c r="I138" i="14"/>
  <c r="I139" i="14" s="1"/>
  <c r="I140" i="14" s="1"/>
  <c r="J139" i="14"/>
  <c r="J140" i="14"/>
  <c r="K90" i="14"/>
  <c r="L90" i="14"/>
  <c r="M90" i="14"/>
  <c r="I80" i="14"/>
  <c r="I81" i="14" s="1"/>
  <c r="I82" i="14" s="1"/>
  <c r="J81" i="14"/>
  <c r="J82" i="14"/>
  <c r="K83" i="14" s="1"/>
  <c r="J676" i="14"/>
  <c r="J675" i="14"/>
  <c r="I674" i="14"/>
  <c r="I675" i="14" s="1"/>
  <c r="I676" i="14" s="1"/>
  <c r="I677" i="14" s="1"/>
  <c r="J653" i="14"/>
  <c r="J652" i="14"/>
  <c r="I651" i="14"/>
  <c r="I652" i="14" s="1"/>
  <c r="I653" i="14" s="1"/>
  <c r="I654" i="14" s="1"/>
  <c r="J622" i="14"/>
  <c r="J621" i="14"/>
  <c r="I620" i="14"/>
  <c r="I621" i="14" s="1"/>
  <c r="I622" i="14" s="1"/>
  <c r="I623" i="14" s="1"/>
  <c r="J588" i="14"/>
  <c r="J587" i="14"/>
  <c r="I586" i="14"/>
  <c r="I587" i="14" s="1"/>
  <c r="I588" i="14" s="1"/>
  <c r="K564" i="14"/>
  <c r="L564" i="14"/>
  <c r="K532" i="14"/>
  <c r="L532" i="14"/>
  <c r="M532" i="14" s="1"/>
  <c r="I526" i="14"/>
  <c r="I527" i="14" s="1"/>
  <c r="I528" i="14" s="1"/>
  <c r="J527" i="14"/>
  <c r="J528" i="14"/>
  <c r="K504" i="14"/>
  <c r="L504" i="14"/>
  <c r="M504" i="14" s="1"/>
  <c r="J499" i="14"/>
  <c r="J498" i="14"/>
  <c r="I497" i="14"/>
  <c r="I498" i="14" s="1"/>
  <c r="I499" i="14" s="1"/>
  <c r="J418" i="14"/>
  <c r="J417" i="14"/>
  <c r="I416" i="14"/>
  <c r="I417" i="14" s="1"/>
  <c r="I418" i="14" s="1"/>
  <c r="I419" i="14" s="1"/>
  <c r="J390" i="14"/>
  <c r="J389" i="14"/>
  <c r="I388" i="14"/>
  <c r="I389" i="14" s="1"/>
  <c r="I390" i="14" s="1"/>
  <c r="K371" i="14"/>
  <c r="L371" i="14"/>
  <c r="M371" i="14" s="1"/>
  <c r="J366" i="14"/>
  <c r="J365" i="14"/>
  <c r="I364" i="14"/>
  <c r="I365" i="14" s="1"/>
  <c r="I366" i="14" s="1"/>
  <c r="I367" i="14" s="1"/>
  <c r="K342" i="14"/>
  <c r="L342" i="14"/>
  <c r="M342" i="14" s="1"/>
  <c r="J338" i="14"/>
  <c r="J337" i="14"/>
  <c r="I336" i="14"/>
  <c r="I337" i="14" s="1"/>
  <c r="I338" i="14" s="1"/>
  <c r="K315" i="14"/>
  <c r="K316" i="14"/>
  <c r="L316" i="14"/>
  <c r="J222" i="14"/>
  <c r="J221" i="14"/>
  <c r="I220" i="14"/>
  <c r="I221" i="14" s="1"/>
  <c r="I222" i="14" s="1"/>
  <c r="K196" i="14"/>
  <c r="L196" i="14"/>
  <c r="K197" i="14"/>
  <c r="L197" i="14"/>
  <c r="K198" i="14"/>
  <c r="L198" i="14"/>
  <c r="J191" i="14"/>
  <c r="J190" i="14"/>
  <c r="I189" i="14"/>
  <c r="I190" i="14" s="1"/>
  <c r="I191" i="14" s="1"/>
  <c r="I192" i="14" s="1"/>
  <c r="J172" i="14"/>
  <c r="J171" i="14"/>
  <c r="I170" i="14"/>
  <c r="I171" i="14" s="1"/>
  <c r="I172" i="14" s="1"/>
  <c r="I173" i="14" s="1"/>
  <c r="K142" i="14"/>
  <c r="K143" i="14"/>
  <c r="L143" i="14"/>
  <c r="K144" i="14"/>
  <c r="L144" i="14"/>
  <c r="K145" i="14"/>
  <c r="L145" i="14"/>
  <c r="K122" i="14"/>
  <c r="L122" i="14"/>
  <c r="J115" i="14"/>
  <c r="J114" i="14"/>
  <c r="I113" i="14"/>
  <c r="I114" i="14" s="1"/>
  <c r="I115" i="14" s="1"/>
  <c r="I116" i="14" s="1"/>
  <c r="L117" i="14" s="1"/>
  <c r="K89" i="14"/>
  <c r="L89" i="14"/>
  <c r="J14" i="14"/>
  <c r="J13" i="14"/>
  <c r="I12" i="14"/>
  <c r="I13" i="14" s="1"/>
  <c r="I14" i="14" s="1"/>
  <c r="I15" i="14" s="1"/>
  <c r="K421" i="14"/>
  <c r="L421" i="14"/>
  <c r="K422" i="14"/>
  <c r="L422" i="14"/>
  <c r="K392" i="14"/>
  <c r="K393" i="14"/>
  <c r="L393" i="14"/>
  <c r="K394" i="14"/>
  <c r="L394" i="14"/>
  <c r="M394" i="14" s="1"/>
  <c r="K395" i="14"/>
  <c r="L395" i="14"/>
  <c r="M395" i="14"/>
  <c r="K369" i="14"/>
  <c r="L369" i="14"/>
  <c r="M369" i="14"/>
  <c r="K370" i="14"/>
  <c r="L370" i="14"/>
  <c r="K254" i="14"/>
  <c r="K255" i="14"/>
  <c r="K175" i="14"/>
  <c r="L175" i="14"/>
  <c r="K176" i="14"/>
  <c r="L176" i="14"/>
  <c r="K177" i="14"/>
  <c r="L177" i="14"/>
  <c r="K178" i="14"/>
  <c r="L178" i="14"/>
  <c r="K117" i="14"/>
  <c r="K118" i="14"/>
  <c r="L118" i="14"/>
  <c r="K119" i="14"/>
  <c r="L119" i="14"/>
  <c r="K120" i="14"/>
  <c r="L120" i="14"/>
  <c r="K121" i="14"/>
  <c r="L121" i="14"/>
  <c r="K82" i="14"/>
  <c r="K84" i="14"/>
  <c r="K85" i="14"/>
  <c r="L85" i="14"/>
  <c r="K86" i="14"/>
  <c r="L86" i="14"/>
  <c r="K87" i="14"/>
  <c r="L87" i="14"/>
  <c r="K88" i="14"/>
  <c r="L88" i="14"/>
  <c r="M26" i="13"/>
  <c r="M147" i="14" l="1"/>
  <c r="M317" i="14"/>
  <c r="M564" i="14"/>
  <c r="I339" i="14"/>
  <c r="I589" i="14"/>
  <c r="M122" i="14"/>
  <c r="I314" i="14"/>
  <c r="L315" i="14" s="1"/>
  <c r="M565" i="14"/>
  <c r="M447" i="14"/>
  <c r="M393" i="14"/>
  <c r="M479" i="14"/>
  <c r="I141" i="14"/>
  <c r="L142" i="14" s="1"/>
  <c r="M142" i="14" s="1"/>
  <c r="I83" i="14"/>
  <c r="L84" i="14" s="1"/>
  <c r="M422" i="14"/>
  <c r="I562" i="14"/>
  <c r="M254" i="16"/>
  <c r="M403" i="16"/>
  <c r="M56" i="16"/>
  <c r="I206" i="16"/>
  <c r="L206" i="16" s="1"/>
  <c r="M205" i="16"/>
  <c r="M141" i="16"/>
  <c r="L86" i="16"/>
  <c r="M86" i="16" s="1"/>
  <c r="G432" i="16"/>
  <c r="J433" i="16" s="1"/>
  <c r="I255" i="16"/>
  <c r="L255" i="16" s="1"/>
  <c r="I142" i="16"/>
  <c r="L143" i="16" s="1"/>
  <c r="M143" i="16" s="1"/>
  <c r="L253" i="16"/>
  <c r="M253" i="16" s="1"/>
  <c r="I223" i="16"/>
  <c r="I224" i="16" s="1"/>
  <c r="L237" i="16"/>
  <c r="M237" i="16" s="1"/>
  <c r="M162" i="16"/>
  <c r="M332" i="16"/>
  <c r="M413" i="16"/>
  <c r="L238" i="16"/>
  <c r="M238" i="16" s="1"/>
  <c r="L140" i="16"/>
  <c r="M140" i="16" s="1"/>
  <c r="L87" i="16"/>
  <c r="M87" i="16" s="1"/>
  <c r="J276" i="16"/>
  <c r="J295" i="16"/>
  <c r="L39" i="16"/>
  <c r="M39" i="16" s="1"/>
  <c r="M222" i="16"/>
  <c r="L404" i="16"/>
  <c r="M404" i="16" s="1"/>
  <c r="I291" i="16"/>
  <c r="L290" i="16"/>
  <c r="I415" i="16"/>
  <c r="L414" i="16"/>
  <c r="M414" i="16" s="1"/>
  <c r="L267" i="16"/>
  <c r="I268" i="16"/>
  <c r="L89" i="16"/>
  <c r="M89" i="16" s="1"/>
  <c r="L88" i="16"/>
  <c r="M88" i="16" s="1"/>
  <c r="L386" i="16"/>
  <c r="I387" i="16"/>
  <c r="L353" i="16"/>
  <c r="I354" i="16"/>
  <c r="I334" i="16"/>
  <c r="L333" i="16"/>
  <c r="L240" i="16"/>
  <c r="M240" i="16" s="1"/>
  <c r="L239" i="16"/>
  <c r="M239" i="16" s="1"/>
  <c r="M119" i="16"/>
  <c r="L109" i="16"/>
  <c r="M109" i="16" s="1"/>
  <c r="I110" i="16"/>
  <c r="L13" i="16"/>
  <c r="I14" i="16"/>
  <c r="I58" i="16"/>
  <c r="L57" i="16"/>
  <c r="L306" i="16"/>
  <c r="I307" i="16"/>
  <c r="I121" i="16"/>
  <c r="L120" i="16"/>
  <c r="M120" i="16" s="1"/>
  <c r="L369" i="16"/>
  <c r="I370" i="16"/>
  <c r="M76" i="16"/>
  <c r="M78" i="16"/>
  <c r="I529" i="14"/>
  <c r="I500" i="14"/>
  <c r="M421" i="14"/>
  <c r="I391" i="14"/>
  <c r="L392" i="14" s="1"/>
  <c r="M392" i="14" s="1"/>
  <c r="M316" i="14"/>
  <c r="M315" i="14"/>
  <c r="M198" i="14"/>
  <c r="M258" i="14"/>
  <c r="M256" i="14"/>
  <c r="M196" i="14"/>
  <c r="M260" i="14"/>
  <c r="L288" i="14"/>
  <c r="M288" i="14" s="1"/>
  <c r="L287" i="14"/>
  <c r="K287" i="14"/>
  <c r="M144" i="14"/>
  <c r="M143" i="14"/>
  <c r="L255" i="14"/>
  <c r="M255" i="14" s="1"/>
  <c r="I223" i="14"/>
  <c r="M197" i="14"/>
  <c r="M145" i="14"/>
  <c r="M89" i="14"/>
  <c r="M370" i="14"/>
  <c r="L254" i="14"/>
  <c r="M254" i="14" s="1"/>
  <c r="L253" i="14"/>
  <c r="M253" i="14" s="1"/>
  <c r="M118" i="14"/>
  <c r="M120" i="14"/>
  <c r="M119" i="14"/>
  <c r="M177" i="14"/>
  <c r="M178" i="14"/>
  <c r="M176" i="14"/>
  <c r="M175" i="14"/>
  <c r="M121" i="14"/>
  <c r="M117" i="14"/>
  <c r="M84" i="14"/>
  <c r="L82" i="14"/>
  <c r="M82" i="14" s="1"/>
  <c r="L83" i="14"/>
  <c r="M83" i="14" s="1"/>
  <c r="M87" i="14"/>
  <c r="M85" i="14"/>
  <c r="M88" i="14"/>
  <c r="M86" i="14"/>
  <c r="P29" i="14"/>
  <c r="P28" i="14"/>
  <c r="O27" i="14"/>
  <c r="M287" i="14" l="1"/>
  <c r="L223" i="16"/>
  <c r="M223" i="16" s="1"/>
  <c r="I207" i="16"/>
  <c r="L207" i="16" s="1"/>
  <c r="M207" i="16" s="1"/>
  <c r="L142" i="16"/>
  <c r="M142" i="16" s="1"/>
  <c r="L256" i="16"/>
  <c r="M256" i="16" s="1"/>
  <c r="L122" i="16"/>
  <c r="M122" i="16" s="1"/>
  <c r="L121" i="16"/>
  <c r="M121" i="16" s="1"/>
  <c r="L58" i="16"/>
  <c r="M58" i="16" s="1"/>
  <c r="L59" i="16"/>
  <c r="M59" i="16" s="1"/>
  <c r="M353" i="16"/>
  <c r="I292" i="16"/>
  <c r="L291" i="16"/>
  <c r="M291" i="16" s="1"/>
  <c r="L370" i="16"/>
  <c r="M370" i="16" s="1"/>
  <c r="I371" i="16"/>
  <c r="L372" i="16" s="1"/>
  <c r="M372" i="16" s="1"/>
  <c r="L307" i="16"/>
  <c r="M307" i="16" s="1"/>
  <c r="I308" i="16"/>
  <c r="L14" i="16"/>
  <c r="M14" i="16" s="1"/>
  <c r="I15" i="16"/>
  <c r="M333" i="16"/>
  <c r="L387" i="16"/>
  <c r="M387" i="16" s="1"/>
  <c r="M369" i="16"/>
  <c r="M306" i="16"/>
  <c r="M13" i="16"/>
  <c r="L110" i="16"/>
  <c r="I111" i="16"/>
  <c r="M255" i="16"/>
  <c r="L335" i="16"/>
  <c r="M335" i="16" s="1"/>
  <c r="L334" i="16"/>
  <c r="M334" i="16" s="1"/>
  <c r="M386" i="16"/>
  <c r="L268" i="16"/>
  <c r="M268" i="16" s="1"/>
  <c r="I269" i="16"/>
  <c r="L415" i="16"/>
  <c r="L416" i="16"/>
  <c r="M416" i="16" s="1"/>
  <c r="L225" i="16"/>
  <c r="M225" i="16" s="1"/>
  <c r="L224" i="16"/>
  <c r="M224" i="16" s="1"/>
  <c r="M57" i="16"/>
  <c r="M206" i="16"/>
  <c r="L354" i="16"/>
  <c r="M354" i="16" s="1"/>
  <c r="I355" i="16"/>
  <c r="M267" i="16"/>
  <c r="M290" i="16"/>
  <c r="O28" i="14"/>
  <c r="O29" i="14" s="1"/>
  <c r="O30" i="14" s="1"/>
  <c r="E80" i="14"/>
  <c r="F80" i="14"/>
  <c r="E81" i="14"/>
  <c r="F81" i="14"/>
  <c r="G81" i="14" s="1"/>
  <c r="E82" i="14"/>
  <c r="F82" i="14"/>
  <c r="E19" i="14"/>
  <c r="F19" i="14"/>
  <c r="G19" i="14"/>
  <c r="L208" i="16" l="1"/>
  <c r="M208" i="16" s="1"/>
  <c r="L111" i="16"/>
  <c r="M111" i="16" s="1"/>
  <c r="L112" i="16"/>
  <c r="M112" i="16" s="1"/>
  <c r="L308" i="16"/>
  <c r="L309" i="16"/>
  <c r="M309" i="16" s="1"/>
  <c r="L355" i="16"/>
  <c r="M355" i="16" s="1"/>
  <c r="L356" i="16"/>
  <c r="M356" i="16" s="1"/>
  <c r="M110" i="16"/>
  <c r="L15" i="16"/>
  <c r="L16" i="16"/>
  <c r="M16" i="16" s="1"/>
  <c r="L371" i="16"/>
  <c r="M415" i="16"/>
  <c r="M432" i="16" s="1"/>
  <c r="L433" i="16" s="1"/>
  <c r="M433" i="16" s="1"/>
  <c r="L432" i="16"/>
  <c r="L269" i="16"/>
  <c r="L270" i="16"/>
  <c r="M270" i="16" s="1"/>
  <c r="L293" i="16"/>
  <c r="M293" i="16" s="1"/>
  <c r="L292" i="16"/>
  <c r="G82" i="14"/>
  <c r="G80" i="14"/>
  <c r="K75" i="15"/>
  <c r="J75" i="15"/>
  <c r="J74" i="15"/>
  <c r="E73" i="15"/>
  <c r="D73" i="15"/>
  <c r="I72" i="15"/>
  <c r="J72" i="15" s="1"/>
  <c r="H72" i="15"/>
  <c r="E72" i="15"/>
  <c r="D72" i="15"/>
  <c r="E71" i="15"/>
  <c r="D71" i="15"/>
  <c r="I70" i="15"/>
  <c r="J71" i="15" s="1"/>
  <c r="H70" i="15"/>
  <c r="E70" i="15"/>
  <c r="D70" i="15"/>
  <c r="J69" i="15"/>
  <c r="E69" i="15"/>
  <c r="D69" i="15"/>
  <c r="K68" i="15"/>
  <c r="J68" i="15"/>
  <c r="E68" i="15"/>
  <c r="D68" i="15"/>
  <c r="E67" i="15"/>
  <c r="D67" i="15"/>
  <c r="E66" i="15"/>
  <c r="D66" i="15"/>
  <c r="E65" i="15"/>
  <c r="D65" i="15"/>
  <c r="E64" i="15"/>
  <c r="D64" i="15"/>
  <c r="E63" i="15"/>
  <c r="D63" i="15"/>
  <c r="E62" i="15"/>
  <c r="D62" i="15"/>
  <c r="K44" i="15"/>
  <c r="J44" i="15"/>
  <c r="E44" i="15"/>
  <c r="D44" i="15"/>
  <c r="K43" i="15"/>
  <c r="J43" i="15"/>
  <c r="E43" i="15"/>
  <c r="J42" i="15"/>
  <c r="E42" i="15"/>
  <c r="E41" i="15"/>
  <c r="I40" i="15"/>
  <c r="J41" i="15" s="1"/>
  <c r="H40" i="15"/>
  <c r="E40" i="15"/>
  <c r="E39" i="15"/>
  <c r="I38" i="15"/>
  <c r="J39" i="15" s="1"/>
  <c r="H38" i="15"/>
  <c r="K39" i="15" s="1"/>
  <c r="E38" i="15"/>
  <c r="J37" i="15"/>
  <c r="E37" i="15"/>
  <c r="K36" i="15"/>
  <c r="J36" i="15"/>
  <c r="E36" i="15"/>
  <c r="K35" i="15"/>
  <c r="J35" i="15"/>
  <c r="E35" i="15"/>
  <c r="K34" i="15"/>
  <c r="J34" i="15"/>
  <c r="E34" i="15"/>
  <c r="K33" i="15"/>
  <c r="J33" i="15"/>
  <c r="E33" i="15"/>
  <c r="K32" i="15"/>
  <c r="J32" i="15"/>
  <c r="E32" i="15"/>
  <c r="K31" i="15"/>
  <c r="J31" i="15"/>
  <c r="E31" i="15"/>
  <c r="E30" i="15"/>
  <c r="J18" i="15"/>
  <c r="E18" i="15"/>
  <c r="D18" i="15"/>
  <c r="E17" i="15"/>
  <c r="D17" i="15"/>
  <c r="I16" i="15"/>
  <c r="J17" i="15" s="1"/>
  <c r="H16" i="15"/>
  <c r="K16" i="15" s="1"/>
  <c r="E16" i="15"/>
  <c r="D16" i="15"/>
  <c r="E15" i="15"/>
  <c r="D15" i="15"/>
  <c r="I14" i="15"/>
  <c r="J14" i="15" s="1"/>
  <c r="H14" i="15"/>
  <c r="K15" i="15" s="1"/>
  <c r="E14" i="15"/>
  <c r="D14" i="15"/>
  <c r="J13" i="15"/>
  <c r="E13" i="15"/>
  <c r="D13" i="15"/>
  <c r="K12" i="15"/>
  <c r="J12" i="15"/>
  <c r="E12" i="15"/>
  <c r="D12" i="15"/>
  <c r="K11" i="15"/>
  <c r="J11" i="15"/>
  <c r="E11" i="15"/>
  <c r="D11" i="15"/>
  <c r="K10" i="15"/>
  <c r="J10" i="15"/>
  <c r="E10" i="15"/>
  <c r="D10" i="15"/>
  <c r="K9" i="15"/>
  <c r="J9" i="15"/>
  <c r="E9" i="15"/>
  <c r="D9" i="15"/>
  <c r="K8" i="15"/>
  <c r="J8" i="15"/>
  <c r="E8" i="15"/>
  <c r="D8" i="15"/>
  <c r="K7" i="15"/>
  <c r="J7" i="15"/>
  <c r="E7" i="15"/>
  <c r="D7" i="15"/>
  <c r="E6" i="15"/>
  <c r="D6" i="15"/>
  <c r="E327" i="14"/>
  <c r="F327" i="14"/>
  <c r="E328" i="14"/>
  <c r="F328" i="14"/>
  <c r="E329" i="14"/>
  <c r="F329" i="14"/>
  <c r="E330" i="14"/>
  <c r="F330" i="14"/>
  <c r="E331" i="14"/>
  <c r="F331" i="14"/>
  <c r="E332" i="14"/>
  <c r="F332" i="14"/>
  <c r="E333" i="14"/>
  <c r="F333" i="14"/>
  <c r="E334" i="14"/>
  <c r="F334" i="14"/>
  <c r="K334" i="14"/>
  <c r="E335" i="14"/>
  <c r="F335" i="14"/>
  <c r="L336" i="14"/>
  <c r="K335" i="14"/>
  <c r="E336" i="14"/>
  <c r="F336" i="14"/>
  <c r="K336" i="14"/>
  <c r="E337" i="14"/>
  <c r="F337" i="14"/>
  <c r="K338" i="14"/>
  <c r="E338" i="14"/>
  <c r="F338" i="14"/>
  <c r="E339" i="14"/>
  <c r="F339" i="14"/>
  <c r="K339" i="14"/>
  <c r="L652" i="14"/>
  <c r="L112" i="14"/>
  <c r="H6" i="13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1" i="13"/>
  <c r="B12" i="13"/>
  <c r="B10" i="13"/>
  <c r="B9" i="13"/>
  <c r="B8" i="13"/>
  <c r="B7" i="13"/>
  <c r="B6" i="13"/>
  <c r="B5" i="13"/>
  <c r="L195" i="14"/>
  <c r="K672" i="14"/>
  <c r="L672" i="14"/>
  <c r="K673" i="14"/>
  <c r="L673" i="14"/>
  <c r="K674" i="14"/>
  <c r="L674" i="14"/>
  <c r="K675" i="14"/>
  <c r="L675" i="14"/>
  <c r="K676" i="14"/>
  <c r="L676" i="14"/>
  <c r="K677" i="14"/>
  <c r="L677" i="14"/>
  <c r="F681" i="14"/>
  <c r="E681" i="14"/>
  <c r="K680" i="14"/>
  <c r="F680" i="14"/>
  <c r="E680" i="14"/>
  <c r="L679" i="14"/>
  <c r="K679" i="14"/>
  <c r="F679" i="14"/>
  <c r="E679" i="14"/>
  <c r="L678" i="14"/>
  <c r="K678" i="14"/>
  <c r="F678" i="14"/>
  <c r="E678" i="14"/>
  <c r="F677" i="14"/>
  <c r="E677" i="14"/>
  <c r="F676" i="14"/>
  <c r="E676" i="14"/>
  <c r="F675" i="14"/>
  <c r="E675" i="14"/>
  <c r="F674" i="14"/>
  <c r="E674" i="14"/>
  <c r="F673" i="14"/>
  <c r="E673" i="14"/>
  <c r="F672" i="14"/>
  <c r="E672" i="14"/>
  <c r="F671" i="14"/>
  <c r="E671" i="14"/>
  <c r="F670" i="14"/>
  <c r="E670" i="14"/>
  <c r="L659" i="14"/>
  <c r="K659" i="14"/>
  <c r="L658" i="14"/>
  <c r="K658" i="14"/>
  <c r="L657" i="14"/>
  <c r="K657" i="14"/>
  <c r="L656" i="14"/>
  <c r="K656" i="14"/>
  <c r="K655" i="14"/>
  <c r="K653" i="14"/>
  <c r="F652" i="14"/>
  <c r="E652" i="14"/>
  <c r="K652" i="14"/>
  <c r="F651" i="14"/>
  <c r="E651" i="14"/>
  <c r="K650" i="14"/>
  <c r="F650" i="14"/>
  <c r="E650" i="14"/>
  <c r="L649" i="14"/>
  <c r="K649" i="14"/>
  <c r="F649" i="14"/>
  <c r="E649" i="14"/>
  <c r="F648" i="14"/>
  <c r="E648" i="14"/>
  <c r="F647" i="14"/>
  <c r="E647" i="14"/>
  <c r="F646" i="14"/>
  <c r="E646" i="14"/>
  <c r="F645" i="14"/>
  <c r="E645" i="14"/>
  <c r="F644" i="14"/>
  <c r="E644" i="14"/>
  <c r="F643" i="14"/>
  <c r="E643" i="14"/>
  <c r="F642" i="14"/>
  <c r="E642" i="14"/>
  <c r="F641" i="14"/>
  <c r="E641" i="14"/>
  <c r="F640" i="14"/>
  <c r="E640" i="14"/>
  <c r="K625" i="14"/>
  <c r="K624" i="14"/>
  <c r="K621" i="14"/>
  <c r="F621" i="14"/>
  <c r="E621" i="14"/>
  <c r="K620" i="14"/>
  <c r="F620" i="14"/>
  <c r="E620" i="14"/>
  <c r="L619" i="14"/>
  <c r="K619" i="14"/>
  <c r="F619" i="14"/>
  <c r="E619" i="14"/>
  <c r="L618" i="14"/>
  <c r="K618" i="14"/>
  <c r="F618" i="14"/>
  <c r="E618" i="14"/>
  <c r="F617" i="14"/>
  <c r="E617" i="14"/>
  <c r="F616" i="14"/>
  <c r="E616" i="14"/>
  <c r="F615" i="14"/>
  <c r="E615" i="14"/>
  <c r="F614" i="14"/>
  <c r="E614" i="14"/>
  <c r="F613" i="14"/>
  <c r="E613" i="14"/>
  <c r="F612" i="14"/>
  <c r="E612" i="14"/>
  <c r="F611" i="14"/>
  <c r="E611" i="14"/>
  <c r="F610" i="14"/>
  <c r="E610" i="14"/>
  <c r="K584" i="14"/>
  <c r="L584" i="14"/>
  <c r="K590" i="14"/>
  <c r="L589" i="14"/>
  <c r="K589" i="14"/>
  <c r="F589" i="14"/>
  <c r="E589" i="14"/>
  <c r="L588" i="14"/>
  <c r="K588" i="14"/>
  <c r="F588" i="14"/>
  <c r="E588" i="14"/>
  <c r="L587" i="14"/>
  <c r="K587" i="14"/>
  <c r="F587" i="14"/>
  <c r="E587" i="14"/>
  <c r="L586" i="14"/>
  <c r="K586" i="14"/>
  <c r="F586" i="14"/>
  <c r="E586" i="14"/>
  <c r="L585" i="14"/>
  <c r="K585" i="14"/>
  <c r="F585" i="14"/>
  <c r="E585" i="14"/>
  <c r="F584" i="14"/>
  <c r="E584" i="14"/>
  <c r="F583" i="14"/>
  <c r="E583" i="14"/>
  <c r="F582" i="14"/>
  <c r="E582" i="14"/>
  <c r="F581" i="14"/>
  <c r="E581" i="14"/>
  <c r="F580" i="14"/>
  <c r="E580" i="14"/>
  <c r="F565" i="14"/>
  <c r="E565" i="14"/>
  <c r="F564" i="14"/>
  <c r="E564" i="14"/>
  <c r="K563" i="14"/>
  <c r="L563" i="14"/>
  <c r="F563" i="14"/>
  <c r="E563" i="14"/>
  <c r="F562" i="14"/>
  <c r="E562" i="14"/>
  <c r="K562" i="14"/>
  <c r="F561" i="14"/>
  <c r="E561" i="14"/>
  <c r="K560" i="14"/>
  <c r="F560" i="14"/>
  <c r="E560" i="14"/>
  <c r="L559" i="14"/>
  <c r="K559" i="14"/>
  <c r="F559" i="14"/>
  <c r="E559" i="14"/>
  <c r="L558" i="14"/>
  <c r="K558" i="14"/>
  <c r="F558" i="14"/>
  <c r="E558" i="14"/>
  <c r="L557" i="14"/>
  <c r="K557" i="14"/>
  <c r="F557" i="14"/>
  <c r="E557" i="14"/>
  <c r="L556" i="14"/>
  <c r="K556" i="14"/>
  <c r="F556" i="14"/>
  <c r="E556" i="14"/>
  <c r="L555" i="14"/>
  <c r="K555" i="14"/>
  <c r="F555" i="14"/>
  <c r="E555" i="14"/>
  <c r="F554" i="14"/>
  <c r="E554" i="14"/>
  <c r="F553" i="14"/>
  <c r="E553" i="14"/>
  <c r="F552" i="14"/>
  <c r="E552" i="14"/>
  <c r="F551" i="14"/>
  <c r="E551" i="14"/>
  <c r="F550" i="14"/>
  <c r="E550" i="14"/>
  <c r="F534" i="14"/>
  <c r="E534" i="14"/>
  <c r="F533" i="14"/>
  <c r="E533" i="14"/>
  <c r="F532" i="14"/>
  <c r="E532" i="14"/>
  <c r="K531" i="14"/>
  <c r="F531" i="14"/>
  <c r="E531" i="14"/>
  <c r="K530" i="14"/>
  <c r="F530" i="14"/>
  <c r="E530" i="14"/>
  <c r="L529" i="14"/>
  <c r="K529" i="14"/>
  <c r="F529" i="14"/>
  <c r="E529" i="14"/>
  <c r="L528" i="14"/>
  <c r="K528" i="14"/>
  <c r="F528" i="14"/>
  <c r="E528" i="14"/>
  <c r="L527" i="14"/>
  <c r="K527" i="14"/>
  <c r="F527" i="14"/>
  <c r="E527" i="14"/>
  <c r="L526" i="14"/>
  <c r="K526" i="14"/>
  <c r="F526" i="14"/>
  <c r="E526" i="14"/>
  <c r="L525" i="14"/>
  <c r="K525" i="14"/>
  <c r="F525" i="14"/>
  <c r="E525" i="14"/>
  <c r="L524" i="14"/>
  <c r="K524" i="14"/>
  <c r="F524" i="14"/>
  <c r="E524" i="14"/>
  <c r="F523" i="14"/>
  <c r="E523" i="14"/>
  <c r="F522" i="14"/>
  <c r="E522" i="14"/>
  <c r="F521" i="14"/>
  <c r="E521" i="14"/>
  <c r="F520" i="14"/>
  <c r="E520" i="14"/>
  <c r="K494" i="14"/>
  <c r="L494" i="14"/>
  <c r="F507" i="14"/>
  <c r="E507" i="14"/>
  <c r="F506" i="14"/>
  <c r="E506" i="14"/>
  <c r="F505" i="14"/>
  <c r="E505" i="14"/>
  <c r="F504" i="14"/>
  <c r="E504" i="14"/>
  <c r="F503" i="14"/>
  <c r="E503" i="14"/>
  <c r="K503" i="14"/>
  <c r="L503" i="14"/>
  <c r="F502" i="14"/>
  <c r="E502" i="14"/>
  <c r="K501" i="14"/>
  <c r="F501" i="14"/>
  <c r="E501" i="14"/>
  <c r="L500" i="14"/>
  <c r="K500" i="14"/>
  <c r="F500" i="14"/>
  <c r="E500" i="14"/>
  <c r="L499" i="14"/>
  <c r="K499" i="14"/>
  <c r="F499" i="14"/>
  <c r="E499" i="14"/>
  <c r="L498" i="14"/>
  <c r="K498" i="14"/>
  <c r="F498" i="14"/>
  <c r="E498" i="14"/>
  <c r="L497" i="14"/>
  <c r="K497" i="14"/>
  <c r="F497" i="14"/>
  <c r="E497" i="14"/>
  <c r="L496" i="14"/>
  <c r="K496" i="14"/>
  <c r="F496" i="14"/>
  <c r="E496" i="14"/>
  <c r="L495" i="14"/>
  <c r="K495" i="14"/>
  <c r="F495" i="14"/>
  <c r="E495" i="14"/>
  <c r="F494" i="14"/>
  <c r="E494" i="14"/>
  <c r="F493" i="14"/>
  <c r="E493" i="14"/>
  <c r="F492" i="14"/>
  <c r="E492" i="14"/>
  <c r="F491" i="14"/>
  <c r="E491" i="14"/>
  <c r="K477" i="14"/>
  <c r="F476" i="14"/>
  <c r="E476" i="14"/>
  <c r="K475" i="14"/>
  <c r="F475" i="14"/>
  <c r="E475" i="14"/>
  <c r="F474" i="14"/>
  <c r="E474" i="14"/>
  <c r="K474" i="14"/>
  <c r="L474" i="14"/>
  <c r="F473" i="14"/>
  <c r="E473" i="14"/>
  <c r="K472" i="14"/>
  <c r="F472" i="14"/>
  <c r="E472" i="14"/>
  <c r="L471" i="14"/>
  <c r="K471" i="14"/>
  <c r="F471" i="14"/>
  <c r="E471" i="14"/>
  <c r="L470" i="14"/>
  <c r="K470" i="14"/>
  <c r="F470" i="14"/>
  <c r="E470" i="14"/>
  <c r="L469" i="14"/>
  <c r="K469" i="14"/>
  <c r="F469" i="14"/>
  <c r="E469" i="14"/>
  <c r="L468" i="14"/>
  <c r="K468" i="14"/>
  <c r="F468" i="14"/>
  <c r="E468" i="14"/>
  <c r="L467" i="14"/>
  <c r="K467" i="14"/>
  <c r="F467" i="14"/>
  <c r="E467" i="14"/>
  <c r="F466" i="14"/>
  <c r="E466" i="14"/>
  <c r="F465" i="14"/>
  <c r="E465" i="14"/>
  <c r="F464" i="14"/>
  <c r="E464" i="14"/>
  <c r="F463" i="14"/>
  <c r="E463" i="14"/>
  <c r="F462" i="14"/>
  <c r="E462" i="14"/>
  <c r="K434" i="14"/>
  <c r="L434" i="14"/>
  <c r="K435" i="14"/>
  <c r="L435" i="14"/>
  <c r="K436" i="14"/>
  <c r="L436" i="14"/>
  <c r="K437" i="14"/>
  <c r="L437" i="14"/>
  <c r="K438" i="14"/>
  <c r="L438" i="14"/>
  <c r="K439" i="14"/>
  <c r="L439" i="14"/>
  <c r="K440" i="14"/>
  <c r="L440" i="14"/>
  <c r="K441" i="14"/>
  <c r="L441" i="14"/>
  <c r="F447" i="14"/>
  <c r="E447" i="14"/>
  <c r="F446" i="14"/>
  <c r="E446" i="14"/>
  <c r="F445" i="14"/>
  <c r="E445" i="14"/>
  <c r="F444" i="14"/>
  <c r="E444" i="14"/>
  <c r="F443" i="14"/>
  <c r="E443" i="14"/>
  <c r="F442" i="14"/>
  <c r="E442" i="14"/>
  <c r="K444" i="14"/>
  <c r="F441" i="14"/>
  <c r="E441" i="14"/>
  <c r="K443" i="14"/>
  <c r="F440" i="14"/>
  <c r="E440" i="14"/>
  <c r="L442" i="14"/>
  <c r="K442" i="14"/>
  <c r="F439" i="14"/>
  <c r="E439" i="14"/>
  <c r="F438" i="14"/>
  <c r="E438" i="14"/>
  <c r="F437" i="14"/>
  <c r="E437" i="14"/>
  <c r="F436" i="14"/>
  <c r="E436" i="14"/>
  <c r="F435" i="14"/>
  <c r="E435" i="14"/>
  <c r="F434" i="14"/>
  <c r="E434" i="14"/>
  <c r="F433" i="14"/>
  <c r="E433" i="14"/>
  <c r="F421" i="14"/>
  <c r="E421" i="14"/>
  <c r="L420" i="14"/>
  <c r="K420" i="14"/>
  <c r="F420" i="14"/>
  <c r="E420" i="14"/>
  <c r="K419" i="14"/>
  <c r="F419" i="14"/>
  <c r="E419" i="14"/>
  <c r="F418" i="14"/>
  <c r="E418" i="14"/>
  <c r="K418" i="14"/>
  <c r="F417" i="14"/>
  <c r="E417" i="14"/>
  <c r="F416" i="14"/>
  <c r="E416" i="14"/>
  <c r="F415" i="14"/>
  <c r="E415" i="14"/>
  <c r="K414" i="14"/>
  <c r="F414" i="14"/>
  <c r="E414" i="14"/>
  <c r="F413" i="14"/>
  <c r="E413" i="14"/>
  <c r="F412" i="14"/>
  <c r="E412" i="14"/>
  <c r="F411" i="14"/>
  <c r="E411" i="14"/>
  <c r="F410" i="14"/>
  <c r="E410" i="14"/>
  <c r="F409" i="14"/>
  <c r="E409" i="14"/>
  <c r="F408" i="14"/>
  <c r="E408" i="14"/>
  <c r="F407" i="14"/>
  <c r="E407" i="14"/>
  <c r="F392" i="14"/>
  <c r="E392" i="14"/>
  <c r="F391" i="14"/>
  <c r="E391" i="14"/>
  <c r="K391" i="14"/>
  <c r="F390" i="14"/>
  <c r="E390" i="14"/>
  <c r="F389" i="14"/>
  <c r="E389" i="14"/>
  <c r="K388" i="14"/>
  <c r="F388" i="14"/>
  <c r="E388" i="14"/>
  <c r="K387" i="14"/>
  <c r="F387" i="14"/>
  <c r="E387" i="14"/>
  <c r="F386" i="14"/>
  <c r="E386" i="14"/>
  <c r="F385" i="14"/>
  <c r="E385" i="14"/>
  <c r="F384" i="14"/>
  <c r="E384" i="14"/>
  <c r="F383" i="14"/>
  <c r="E383" i="14"/>
  <c r="F382" i="14"/>
  <c r="E382" i="14"/>
  <c r="F381" i="14"/>
  <c r="E381" i="14"/>
  <c r="F380" i="14"/>
  <c r="E380" i="14"/>
  <c r="L368" i="14"/>
  <c r="K368" i="14"/>
  <c r="F368" i="14"/>
  <c r="E368" i="14"/>
  <c r="L367" i="14"/>
  <c r="K367" i="14"/>
  <c r="F367" i="14"/>
  <c r="E367" i="14"/>
  <c r="K366" i="14"/>
  <c r="F366" i="14"/>
  <c r="E366" i="14"/>
  <c r="F365" i="14"/>
  <c r="E365" i="14"/>
  <c r="K364" i="14"/>
  <c r="F364" i="14"/>
  <c r="E364" i="14"/>
  <c r="F363" i="14"/>
  <c r="E363" i="14"/>
  <c r="K363" i="14"/>
  <c r="F362" i="14"/>
  <c r="E362" i="14"/>
  <c r="K361" i="14"/>
  <c r="F361" i="14"/>
  <c r="E361" i="14"/>
  <c r="F360" i="14"/>
  <c r="E360" i="14"/>
  <c r="F359" i="14"/>
  <c r="E359" i="14"/>
  <c r="F358" i="14"/>
  <c r="E358" i="14"/>
  <c r="F357" i="14"/>
  <c r="E357" i="14"/>
  <c r="F356" i="14"/>
  <c r="E356" i="14"/>
  <c r="F355" i="14"/>
  <c r="E355" i="14"/>
  <c r="F354" i="14"/>
  <c r="E354" i="14"/>
  <c r="L341" i="14"/>
  <c r="K341" i="14"/>
  <c r="L340" i="14"/>
  <c r="K340" i="14"/>
  <c r="F340" i="14"/>
  <c r="E340" i="14"/>
  <c r="L314" i="14"/>
  <c r="K314" i="14"/>
  <c r="L313" i="14"/>
  <c r="K313" i="14"/>
  <c r="K312" i="14"/>
  <c r="F311" i="14"/>
  <c r="E311" i="14"/>
  <c r="K310" i="14"/>
  <c r="F310" i="14"/>
  <c r="E310" i="14"/>
  <c r="F309" i="14"/>
  <c r="E309" i="14"/>
  <c r="K309" i="14"/>
  <c r="L309" i="14"/>
  <c r="F308" i="14"/>
  <c r="E308" i="14"/>
  <c r="K307" i="14"/>
  <c r="F307" i="14"/>
  <c r="E307" i="14"/>
  <c r="L306" i="14"/>
  <c r="K306" i="14"/>
  <c r="F306" i="14"/>
  <c r="E306" i="14"/>
  <c r="F305" i="14"/>
  <c r="E305" i="14"/>
  <c r="F304" i="14"/>
  <c r="E304" i="14"/>
  <c r="F303" i="14"/>
  <c r="E303" i="14"/>
  <c r="F302" i="14"/>
  <c r="E302" i="14"/>
  <c r="F301" i="14"/>
  <c r="E301" i="14"/>
  <c r="F300" i="14"/>
  <c r="E300" i="14"/>
  <c r="K277" i="14"/>
  <c r="L277" i="14"/>
  <c r="K278" i="14"/>
  <c r="K286" i="14"/>
  <c r="L286" i="14"/>
  <c r="L281" i="14"/>
  <c r="L285" i="14"/>
  <c r="K285" i="14"/>
  <c r="L284" i="14"/>
  <c r="K284" i="14"/>
  <c r="K283" i="14"/>
  <c r="K282" i="14"/>
  <c r="F281" i="14"/>
  <c r="E281" i="14"/>
  <c r="F280" i="14"/>
  <c r="E280" i="14"/>
  <c r="K279" i="14"/>
  <c r="L280" i="14"/>
  <c r="F279" i="14"/>
  <c r="E279" i="14"/>
  <c r="F278" i="14"/>
  <c r="E278" i="14"/>
  <c r="F277" i="14"/>
  <c r="E277" i="14"/>
  <c r="F276" i="14"/>
  <c r="E276" i="14"/>
  <c r="F275" i="14"/>
  <c r="E275" i="14"/>
  <c r="F274" i="14"/>
  <c r="E274" i="14"/>
  <c r="F273" i="14"/>
  <c r="E273" i="14"/>
  <c r="F272" i="14"/>
  <c r="E272" i="14"/>
  <c r="F271" i="14"/>
  <c r="E271" i="14"/>
  <c r="L250" i="14"/>
  <c r="L249" i="14"/>
  <c r="K252" i="14"/>
  <c r="F252" i="14"/>
  <c r="E252" i="14"/>
  <c r="F251" i="14"/>
  <c r="E251" i="14"/>
  <c r="K250" i="14"/>
  <c r="F250" i="14"/>
  <c r="E250" i="14"/>
  <c r="F249" i="14"/>
  <c r="E249" i="14"/>
  <c r="K249" i="14"/>
  <c r="F248" i="14"/>
  <c r="E248" i="14"/>
  <c r="K247" i="14"/>
  <c r="F247" i="14"/>
  <c r="E247" i="14"/>
  <c r="F246" i="14"/>
  <c r="E246" i="14"/>
  <c r="F245" i="14"/>
  <c r="E245" i="14"/>
  <c r="F244" i="14"/>
  <c r="E244" i="14"/>
  <c r="F243" i="14"/>
  <c r="E243" i="14"/>
  <c r="F242" i="14"/>
  <c r="E242" i="14"/>
  <c r="F241" i="14"/>
  <c r="E241" i="14"/>
  <c r="F240" i="14"/>
  <c r="E240" i="14"/>
  <c r="L221" i="14"/>
  <c r="L225" i="14"/>
  <c r="K225" i="14"/>
  <c r="K224" i="14"/>
  <c r="F224" i="14"/>
  <c r="E224" i="14"/>
  <c r="F223" i="14"/>
  <c r="E223" i="14"/>
  <c r="K222" i="14"/>
  <c r="F222" i="14"/>
  <c r="E222" i="14"/>
  <c r="F221" i="14"/>
  <c r="E221" i="14"/>
  <c r="K221" i="14"/>
  <c r="F220" i="14"/>
  <c r="E220" i="14"/>
  <c r="K219" i="14"/>
  <c r="F219" i="14"/>
  <c r="E219" i="14"/>
  <c r="L218" i="14"/>
  <c r="K218" i="14"/>
  <c r="F218" i="14"/>
  <c r="E218" i="14"/>
  <c r="F217" i="14"/>
  <c r="E217" i="14"/>
  <c r="F216" i="14"/>
  <c r="E216" i="14"/>
  <c r="F215" i="14"/>
  <c r="E215" i="14"/>
  <c r="F214" i="14"/>
  <c r="E214" i="14"/>
  <c r="F213" i="14"/>
  <c r="E213" i="14"/>
  <c r="F212" i="14"/>
  <c r="E212" i="14"/>
  <c r="K186" i="14"/>
  <c r="L186" i="14"/>
  <c r="F197" i="14"/>
  <c r="E197" i="14"/>
  <c r="F196" i="14"/>
  <c r="E196" i="14"/>
  <c r="F195" i="14"/>
  <c r="E195" i="14"/>
  <c r="K194" i="14"/>
  <c r="F194" i="14"/>
  <c r="E194" i="14"/>
  <c r="K193" i="14"/>
  <c r="F193" i="14"/>
  <c r="E193" i="14"/>
  <c r="L192" i="14"/>
  <c r="K192" i="14"/>
  <c r="F192" i="14"/>
  <c r="E192" i="14"/>
  <c r="L191" i="14"/>
  <c r="K191" i="14"/>
  <c r="F191" i="14"/>
  <c r="E191" i="14"/>
  <c r="L190" i="14"/>
  <c r="K190" i="14"/>
  <c r="F190" i="14"/>
  <c r="E190" i="14"/>
  <c r="L189" i="14"/>
  <c r="K189" i="14"/>
  <c r="F189" i="14"/>
  <c r="E189" i="14"/>
  <c r="L188" i="14"/>
  <c r="K188" i="14"/>
  <c r="F188" i="14"/>
  <c r="E188" i="14"/>
  <c r="L187" i="14"/>
  <c r="K187" i="14"/>
  <c r="F187" i="14"/>
  <c r="E187" i="14"/>
  <c r="F186" i="14"/>
  <c r="E186" i="14"/>
  <c r="L174" i="14"/>
  <c r="K174" i="14"/>
  <c r="F174" i="14"/>
  <c r="E174" i="14"/>
  <c r="L173" i="14"/>
  <c r="K173" i="14"/>
  <c r="F173" i="14"/>
  <c r="E173" i="14"/>
  <c r="K172" i="14"/>
  <c r="F172" i="14"/>
  <c r="E172" i="14"/>
  <c r="F171" i="14"/>
  <c r="E171" i="14"/>
  <c r="K170" i="14"/>
  <c r="F170" i="14"/>
  <c r="E170" i="14"/>
  <c r="F169" i="14"/>
  <c r="E169" i="14"/>
  <c r="K169" i="14"/>
  <c r="F168" i="14"/>
  <c r="E168" i="14"/>
  <c r="K167" i="14"/>
  <c r="F167" i="14"/>
  <c r="E167" i="14"/>
  <c r="L166" i="14"/>
  <c r="K166" i="14"/>
  <c r="F166" i="14"/>
  <c r="E166" i="14"/>
  <c r="L165" i="14"/>
  <c r="K165" i="14"/>
  <c r="F165" i="14"/>
  <c r="E165" i="14"/>
  <c r="L164" i="14"/>
  <c r="K164" i="14"/>
  <c r="F164" i="14"/>
  <c r="E164" i="14"/>
  <c r="F163" i="14"/>
  <c r="E163" i="14"/>
  <c r="F162" i="14"/>
  <c r="E162" i="14"/>
  <c r="F161" i="14"/>
  <c r="E161" i="14"/>
  <c r="F160" i="14"/>
  <c r="E160" i="14"/>
  <c r="K134" i="14"/>
  <c r="L134" i="14"/>
  <c r="K135" i="14"/>
  <c r="L135" i="14"/>
  <c r="K136" i="14"/>
  <c r="L136" i="14"/>
  <c r="F148" i="14"/>
  <c r="E148" i="14"/>
  <c r="F147" i="14"/>
  <c r="E147" i="14"/>
  <c r="F146" i="14"/>
  <c r="E146" i="14"/>
  <c r="F145" i="14"/>
  <c r="E145" i="14"/>
  <c r="F144" i="14"/>
  <c r="E144" i="14"/>
  <c r="F143" i="14"/>
  <c r="E143" i="14"/>
  <c r="F142" i="14"/>
  <c r="E142" i="14"/>
  <c r="K141" i="14"/>
  <c r="F141" i="14"/>
  <c r="E141" i="14"/>
  <c r="L140" i="14"/>
  <c r="K140" i="14"/>
  <c r="F140" i="14"/>
  <c r="E140" i="14"/>
  <c r="L139" i="14"/>
  <c r="K139" i="14"/>
  <c r="F139" i="14"/>
  <c r="E139" i="14"/>
  <c r="L138" i="14"/>
  <c r="K138" i="14"/>
  <c r="F138" i="14"/>
  <c r="E138" i="14"/>
  <c r="L137" i="14"/>
  <c r="K137" i="14"/>
  <c r="F137" i="14"/>
  <c r="E137" i="14"/>
  <c r="F136" i="14"/>
  <c r="E136" i="14"/>
  <c r="F135" i="14"/>
  <c r="E135" i="14"/>
  <c r="F134" i="14"/>
  <c r="E134" i="14"/>
  <c r="L116" i="14"/>
  <c r="K116" i="14"/>
  <c r="L115" i="14"/>
  <c r="K115" i="14"/>
  <c r="F115" i="14"/>
  <c r="E115" i="14"/>
  <c r="K114" i="14"/>
  <c r="F114" i="14"/>
  <c r="E114" i="14"/>
  <c r="F113" i="14"/>
  <c r="E113" i="14"/>
  <c r="K112" i="14"/>
  <c r="F112" i="14"/>
  <c r="E112" i="14"/>
  <c r="F111" i="14"/>
  <c r="E111" i="14"/>
  <c r="K111" i="14"/>
  <c r="L111" i="14"/>
  <c r="F110" i="14"/>
  <c r="E110" i="14"/>
  <c r="K109" i="14"/>
  <c r="F109" i="14"/>
  <c r="E109" i="14"/>
  <c r="L108" i="14"/>
  <c r="K108" i="14"/>
  <c r="F108" i="14"/>
  <c r="E108" i="14"/>
  <c r="F107" i="14"/>
  <c r="E107" i="14"/>
  <c r="F106" i="14"/>
  <c r="E106" i="14"/>
  <c r="F105" i="14"/>
  <c r="E105" i="14"/>
  <c r="F104" i="14"/>
  <c r="E104" i="14"/>
  <c r="F103" i="14"/>
  <c r="E103" i="14"/>
  <c r="F102" i="14"/>
  <c r="E102" i="14"/>
  <c r="L81" i="14"/>
  <c r="K81" i="14"/>
  <c r="K80" i="14"/>
  <c r="F79" i="14"/>
  <c r="E79" i="14"/>
  <c r="K79" i="14"/>
  <c r="F78" i="14"/>
  <c r="E78" i="14"/>
  <c r="F77" i="14"/>
  <c r="E77" i="14"/>
  <c r="K76" i="14"/>
  <c r="F76" i="14"/>
  <c r="E76" i="14"/>
  <c r="K75" i="14"/>
  <c r="F75" i="14"/>
  <c r="E75" i="14"/>
  <c r="L74" i="14"/>
  <c r="K74" i="14"/>
  <c r="F74" i="14"/>
  <c r="E74" i="14"/>
  <c r="F73" i="14"/>
  <c r="E73" i="14"/>
  <c r="F72" i="14"/>
  <c r="E72" i="14"/>
  <c r="F71" i="14"/>
  <c r="E71" i="14"/>
  <c r="F70" i="14"/>
  <c r="E70" i="14"/>
  <c r="F69" i="14"/>
  <c r="E69" i="14"/>
  <c r="F68" i="14"/>
  <c r="E68" i="14"/>
  <c r="E37" i="14"/>
  <c r="F37" i="14"/>
  <c r="L52" i="14"/>
  <c r="K52" i="14"/>
  <c r="L51" i="14"/>
  <c r="K51" i="14"/>
  <c r="F51" i="14"/>
  <c r="E51" i="14"/>
  <c r="L50" i="14"/>
  <c r="K50" i="14"/>
  <c r="F50" i="14"/>
  <c r="E50" i="14"/>
  <c r="K49" i="14"/>
  <c r="F49" i="14"/>
  <c r="E49" i="14"/>
  <c r="F48" i="14"/>
  <c r="E48" i="14"/>
  <c r="K48" i="14"/>
  <c r="F47" i="14"/>
  <c r="E47" i="14"/>
  <c r="F46" i="14"/>
  <c r="E46" i="14"/>
  <c r="K45" i="14"/>
  <c r="L46" i="14"/>
  <c r="F45" i="14"/>
  <c r="E45" i="14"/>
  <c r="K44" i="14"/>
  <c r="F44" i="14"/>
  <c r="E44" i="14"/>
  <c r="L43" i="14"/>
  <c r="K43" i="14"/>
  <c r="F43" i="14"/>
  <c r="E43" i="14"/>
  <c r="L42" i="14"/>
  <c r="K42" i="14"/>
  <c r="F42" i="14"/>
  <c r="E42" i="14"/>
  <c r="L41" i="14"/>
  <c r="K41" i="14"/>
  <c r="F41" i="14"/>
  <c r="E41" i="14"/>
  <c r="L40" i="14"/>
  <c r="K40" i="14"/>
  <c r="F40" i="14"/>
  <c r="E40" i="14"/>
  <c r="L39" i="14"/>
  <c r="K39" i="14"/>
  <c r="F39" i="14"/>
  <c r="E39" i="14"/>
  <c r="L38" i="14"/>
  <c r="K38" i="14"/>
  <c r="F38" i="14"/>
  <c r="E38" i="14"/>
  <c r="K7" i="14"/>
  <c r="L7" i="14"/>
  <c r="K8" i="14"/>
  <c r="L8" i="14"/>
  <c r="K9" i="14"/>
  <c r="L9" i="14"/>
  <c r="M308" i="16" l="1"/>
  <c r="M15" i="16"/>
  <c r="L20" i="16" s="1"/>
  <c r="M20" i="16" s="1"/>
  <c r="M292" i="16"/>
  <c r="L295" i="16" s="1"/>
  <c r="M295" i="16" s="1"/>
  <c r="M269" i="16"/>
  <c r="L276" i="16" s="1"/>
  <c r="M276" i="16" s="1"/>
  <c r="M371" i="16"/>
  <c r="M336" i="14"/>
  <c r="L338" i="14"/>
  <c r="M338" i="14" s="1"/>
  <c r="L339" i="14"/>
  <c r="M339" i="14" s="1"/>
  <c r="L168" i="14"/>
  <c r="P518" i="14"/>
  <c r="G23" i="13" s="1"/>
  <c r="M676" i="14"/>
  <c r="M675" i="14"/>
  <c r="L337" i="14"/>
  <c r="K337" i="14"/>
  <c r="M673" i="14"/>
  <c r="G337" i="14"/>
  <c r="G5" i="13"/>
  <c r="G6" i="13"/>
  <c r="K591" i="14"/>
  <c r="M677" i="14"/>
  <c r="P65" i="14"/>
  <c r="G333" i="14"/>
  <c r="G330" i="14"/>
  <c r="G328" i="14"/>
  <c r="G327" i="14"/>
  <c r="E10" i="13"/>
  <c r="L39" i="15"/>
  <c r="L11" i="15"/>
  <c r="L32" i="15"/>
  <c r="L34" i="15"/>
  <c r="L36" i="15"/>
  <c r="L8" i="15"/>
  <c r="L43" i="15"/>
  <c r="L10" i="15"/>
  <c r="L12" i="15"/>
  <c r="H41" i="15"/>
  <c r="K41" i="15" s="1"/>
  <c r="L41" i="15" s="1"/>
  <c r="J40" i="15"/>
  <c r="F8" i="15"/>
  <c r="F31" i="15"/>
  <c r="F33" i="15"/>
  <c r="F63" i="15"/>
  <c r="F64" i="15"/>
  <c r="F67" i="15"/>
  <c r="F62" i="15"/>
  <c r="J70" i="15"/>
  <c r="K40" i="15"/>
  <c r="F69" i="15"/>
  <c r="F71" i="15"/>
  <c r="F17" i="15"/>
  <c r="H37" i="15"/>
  <c r="K37" i="15" s="1"/>
  <c r="L37" i="15" s="1"/>
  <c r="F70" i="15"/>
  <c r="L75" i="15"/>
  <c r="F7" i="15"/>
  <c r="F42" i="15"/>
  <c r="F68" i="15"/>
  <c r="F40" i="15"/>
  <c r="F36" i="15"/>
  <c r="F35" i="15"/>
  <c r="F41" i="15"/>
  <c r="F32" i="15"/>
  <c r="F34" i="15"/>
  <c r="F44" i="15"/>
  <c r="J16" i="15"/>
  <c r="L16" i="15" s="1"/>
  <c r="L35" i="15"/>
  <c r="L7" i="15"/>
  <c r="H13" i="15"/>
  <c r="K13" i="15" s="1"/>
  <c r="L13" i="15" s="1"/>
  <c r="L31" i="15"/>
  <c r="F66" i="15"/>
  <c r="H17" i="15"/>
  <c r="K17" i="15" s="1"/>
  <c r="L17" i="15" s="1"/>
  <c r="F37" i="15"/>
  <c r="F43" i="15"/>
  <c r="F16" i="15"/>
  <c r="F12" i="15"/>
  <c r="F11" i="15"/>
  <c r="F9" i="15"/>
  <c r="F18" i="15"/>
  <c r="F13" i="15"/>
  <c r="F10" i="15"/>
  <c r="F6" i="15"/>
  <c r="L9" i="15"/>
  <c r="F14" i="15"/>
  <c r="J15" i="15"/>
  <c r="L15" i="15" s="1"/>
  <c r="J38" i="15"/>
  <c r="K71" i="15"/>
  <c r="L71" i="15" s="1"/>
  <c r="H69" i="15"/>
  <c r="F73" i="15"/>
  <c r="F39" i="15"/>
  <c r="F65" i="15"/>
  <c r="F72" i="15"/>
  <c r="H73" i="15"/>
  <c r="J73" i="15"/>
  <c r="F30" i="15"/>
  <c r="L33" i="15"/>
  <c r="F38" i="15"/>
  <c r="L44" i="15"/>
  <c r="K72" i="15"/>
  <c r="L72" i="15" s="1"/>
  <c r="F15" i="15"/>
  <c r="L68" i="15"/>
  <c r="G562" i="14"/>
  <c r="G561" i="14"/>
  <c r="G435" i="14"/>
  <c r="G338" i="14"/>
  <c r="G336" i="14"/>
  <c r="G335" i="14"/>
  <c r="G334" i="14"/>
  <c r="G332" i="14"/>
  <c r="G331" i="14"/>
  <c r="G329" i="14"/>
  <c r="G339" i="14"/>
  <c r="G311" i="14"/>
  <c r="G310" i="14"/>
  <c r="G215" i="14"/>
  <c r="G169" i="14"/>
  <c r="G138" i="14"/>
  <c r="G146" i="14"/>
  <c r="G136" i="14"/>
  <c r="G37" i="14"/>
  <c r="M649" i="14"/>
  <c r="M174" i="14"/>
  <c r="G7" i="13"/>
  <c r="E16" i="13"/>
  <c r="E7" i="13"/>
  <c r="E14" i="13"/>
  <c r="E18" i="13"/>
  <c r="E26" i="13"/>
  <c r="E24" i="13"/>
  <c r="E17" i="13"/>
  <c r="E25" i="13"/>
  <c r="E20" i="13"/>
  <c r="E15" i="13"/>
  <c r="E22" i="13"/>
  <c r="E13" i="13"/>
  <c r="E23" i="13"/>
  <c r="E28" i="13"/>
  <c r="E27" i="13"/>
  <c r="E21" i="13"/>
  <c r="E19" i="13"/>
  <c r="E12" i="13"/>
  <c r="E11" i="13"/>
  <c r="E9" i="13"/>
  <c r="E8" i="13"/>
  <c r="L223" i="14"/>
  <c r="G249" i="14"/>
  <c r="G279" i="14"/>
  <c r="G280" i="14"/>
  <c r="M284" i="14"/>
  <c r="G416" i="14"/>
  <c r="G581" i="14"/>
  <c r="G585" i="14"/>
  <c r="G586" i="14"/>
  <c r="G588" i="14"/>
  <c r="G611" i="14"/>
  <c r="M618" i="14"/>
  <c r="M672" i="14"/>
  <c r="G195" i="14"/>
  <c r="L362" i="14"/>
  <c r="G408" i="14"/>
  <c r="G410" i="14"/>
  <c r="G436" i="14"/>
  <c r="G445" i="14"/>
  <c r="G462" i="14"/>
  <c r="G550" i="14"/>
  <c r="G560" i="14"/>
  <c r="P638" i="14"/>
  <c r="G27" i="13" s="1"/>
  <c r="G173" i="14"/>
  <c r="P158" i="14"/>
  <c r="G10" i="13" s="1"/>
  <c r="G193" i="14"/>
  <c r="M186" i="14"/>
  <c r="G381" i="14"/>
  <c r="G446" i="14"/>
  <c r="G466" i="14"/>
  <c r="G470" i="14"/>
  <c r="F515" i="14"/>
  <c r="G493" i="14"/>
  <c r="G498" i="14"/>
  <c r="G531" i="14"/>
  <c r="G532" i="14"/>
  <c r="M7" i="14"/>
  <c r="M40" i="14"/>
  <c r="G222" i="14"/>
  <c r="G243" i="14"/>
  <c r="G248" i="14"/>
  <c r="G251" i="14"/>
  <c r="M306" i="14"/>
  <c r="G409" i="14"/>
  <c r="G411" i="14"/>
  <c r="G414" i="14"/>
  <c r="G494" i="14"/>
  <c r="L502" i="14"/>
  <c r="G505" i="14"/>
  <c r="G551" i="14"/>
  <c r="L561" i="14"/>
  <c r="G563" i="14"/>
  <c r="G564" i="14"/>
  <c r="M8" i="14"/>
  <c r="G38" i="14"/>
  <c r="G102" i="14"/>
  <c r="G104" i="14"/>
  <c r="G106" i="14"/>
  <c r="G108" i="14"/>
  <c r="G240" i="14"/>
  <c r="G242" i="14"/>
  <c r="G244" i="14"/>
  <c r="G246" i="14"/>
  <c r="M314" i="14"/>
  <c r="M341" i="14"/>
  <c r="G354" i="14"/>
  <c r="G361" i="14"/>
  <c r="G364" i="14"/>
  <c r="M438" i="14"/>
  <c r="L473" i="14"/>
  <c r="G475" i="14"/>
  <c r="G476" i="14"/>
  <c r="G582" i="14"/>
  <c r="G584" i="14"/>
  <c r="M584" i="14"/>
  <c r="G614" i="14"/>
  <c r="G616" i="14"/>
  <c r="G107" i="14"/>
  <c r="G218" i="14"/>
  <c r="L279" i="14"/>
  <c r="M279" i="14" s="1"/>
  <c r="G365" i="14"/>
  <c r="G384" i="14"/>
  <c r="G387" i="14"/>
  <c r="K417" i="14"/>
  <c r="G419" i="14"/>
  <c r="M441" i="14"/>
  <c r="M439" i="14"/>
  <c r="M437" i="14"/>
  <c r="M559" i="14"/>
  <c r="K623" i="14"/>
  <c r="M657" i="14"/>
  <c r="M658" i="14"/>
  <c r="G45" i="14"/>
  <c r="G103" i="14"/>
  <c r="K110" i="14"/>
  <c r="M52" i="14"/>
  <c r="G110" i="14"/>
  <c r="M112" i="14"/>
  <c r="G114" i="14"/>
  <c r="M138" i="14"/>
  <c r="G162" i="14"/>
  <c r="G166" i="14"/>
  <c r="F207" i="14"/>
  <c r="G360" i="14"/>
  <c r="M440" i="14"/>
  <c r="G522" i="14"/>
  <c r="G644" i="14"/>
  <c r="G649" i="14"/>
  <c r="G671" i="14"/>
  <c r="G675" i="14"/>
  <c r="M111" i="14"/>
  <c r="M115" i="14"/>
  <c r="G144" i="14"/>
  <c r="G148" i="14"/>
  <c r="M165" i="14"/>
  <c r="M166" i="14"/>
  <c r="G172" i="14"/>
  <c r="G188" i="14"/>
  <c r="G190" i="14"/>
  <c r="G272" i="14"/>
  <c r="G274" i="14"/>
  <c r="G276" i="14"/>
  <c r="M285" i="14"/>
  <c r="M277" i="14"/>
  <c r="G300" i="14"/>
  <c r="G302" i="14"/>
  <c r="G340" i="14"/>
  <c r="G355" i="14"/>
  <c r="G357" i="14"/>
  <c r="G363" i="14"/>
  <c r="G391" i="14"/>
  <c r="G415" i="14"/>
  <c r="G523" i="14"/>
  <c r="G555" i="14"/>
  <c r="G557" i="14"/>
  <c r="G621" i="14"/>
  <c r="L625" i="14"/>
  <c r="M625" i="14" s="1"/>
  <c r="G679" i="14"/>
  <c r="F155" i="14"/>
  <c r="G147" i="14"/>
  <c r="M136" i="14"/>
  <c r="M134" i="14"/>
  <c r="M164" i="14"/>
  <c r="G194" i="14"/>
  <c r="L193" i="14"/>
  <c r="M193" i="14" s="1"/>
  <c r="M286" i="14"/>
  <c r="L278" i="14"/>
  <c r="M278" i="14" s="1"/>
  <c r="M313" i="14"/>
  <c r="K415" i="14"/>
  <c r="K416" i="14"/>
  <c r="G676" i="14"/>
  <c r="P99" i="14"/>
  <c r="G8" i="13" s="1"/>
  <c r="G42" i="14"/>
  <c r="F58" i="14"/>
  <c r="G44" i="14"/>
  <c r="G51" i="14"/>
  <c r="M38" i="14"/>
  <c r="K46" i="14"/>
  <c r="M46" i="14" s="1"/>
  <c r="M51" i="14"/>
  <c r="M108" i="14"/>
  <c r="G135" i="14"/>
  <c r="M139" i="14"/>
  <c r="M140" i="14"/>
  <c r="G143" i="14"/>
  <c r="G163" i="14"/>
  <c r="G164" i="14"/>
  <c r="G167" i="14"/>
  <c r="G168" i="14"/>
  <c r="G171" i="14"/>
  <c r="M173" i="14"/>
  <c r="G187" i="14"/>
  <c r="G196" i="14"/>
  <c r="M218" i="14"/>
  <c r="G220" i="14"/>
  <c r="G247" i="14"/>
  <c r="G250" i="14"/>
  <c r="G273" i="14"/>
  <c r="G275" i="14"/>
  <c r="G301" i="14"/>
  <c r="G308" i="14"/>
  <c r="G309" i="14"/>
  <c r="F456" i="14"/>
  <c r="L680" i="14"/>
  <c r="M680" i="14" s="1"/>
  <c r="G48" i="14"/>
  <c r="G115" i="14"/>
  <c r="G139" i="14"/>
  <c r="G140" i="14"/>
  <c r="G145" i="14"/>
  <c r="M135" i="14"/>
  <c r="G170" i="14"/>
  <c r="G186" i="14"/>
  <c r="M190" i="14"/>
  <c r="G197" i="14"/>
  <c r="G216" i="14"/>
  <c r="G219" i="14"/>
  <c r="G223" i="14"/>
  <c r="G241" i="14"/>
  <c r="G245" i="14"/>
  <c r="G252" i="14"/>
  <c r="G281" i="14"/>
  <c r="G305" i="14"/>
  <c r="G306" i="14"/>
  <c r="L311" i="14"/>
  <c r="G407" i="14"/>
  <c r="G383" i="14"/>
  <c r="G385" i="14"/>
  <c r="G389" i="14"/>
  <c r="G418" i="14"/>
  <c r="M436" i="14"/>
  <c r="M434" i="14"/>
  <c r="G465" i="14"/>
  <c r="M467" i="14"/>
  <c r="M471" i="14"/>
  <c r="G504" i="14"/>
  <c r="M556" i="14"/>
  <c r="M558" i="14"/>
  <c r="F604" i="14"/>
  <c r="G641" i="14"/>
  <c r="G643" i="14"/>
  <c r="G645" i="14"/>
  <c r="G437" i="14"/>
  <c r="G439" i="14"/>
  <c r="G440" i="14"/>
  <c r="G441" i="14"/>
  <c r="G442" i="14"/>
  <c r="P460" i="14"/>
  <c r="G21" i="13" s="1"/>
  <c r="M496" i="14"/>
  <c r="M498" i="14"/>
  <c r="G526" i="14"/>
  <c r="G528" i="14"/>
  <c r="G530" i="14"/>
  <c r="P548" i="14"/>
  <c r="G24" i="13" s="1"/>
  <c r="G618" i="14"/>
  <c r="G619" i="14"/>
  <c r="G620" i="14"/>
  <c r="G651" i="14"/>
  <c r="G677" i="14"/>
  <c r="G358" i="14"/>
  <c r="G362" i="14"/>
  <c r="M367" i="14"/>
  <c r="G380" i="14"/>
  <c r="G388" i="14"/>
  <c r="G390" i="14"/>
  <c r="G412" i="14"/>
  <c r="G421" i="14"/>
  <c r="G443" i="14"/>
  <c r="G447" i="14"/>
  <c r="M435" i="14"/>
  <c r="G469" i="14"/>
  <c r="G495" i="14"/>
  <c r="G499" i="14"/>
  <c r="G501" i="14"/>
  <c r="M494" i="14"/>
  <c r="G520" i="14"/>
  <c r="G533" i="14"/>
  <c r="G558" i="14"/>
  <c r="G646" i="14"/>
  <c r="G650" i="14"/>
  <c r="M656" i="14"/>
  <c r="G670" i="14"/>
  <c r="G672" i="14"/>
  <c r="G674" i="14"/>
  <c r="M679" i="14"/>
  <c r="M674" i="14"/>
  <c r="F694" i="14"/>
  <c r="G681" i="14"/>
  <c r="G678" i="14"/>
  <c r="G673" i="14"/>
  <c r="G680" i="14"/>
  <c r="M678" i="14"/>
  <c r="P668" i="14"/>
  <c r="G28" i="13" s="1"/>
  <c r="M659" i="14"/>
  <c r="L653" i="14"/>
  <c r="M653" i="14" s="1"/>
  <c r="L651" i="14"/>
  <c r="M652" i="14"/>
  <c r="G647" i="14"/>
  <c r="G648" i="14"/>
  <c r="G652" i="14"/>
  <c r="F664" i="14"/>
  <c r="G642" i="14"/>
  <c r="G640" i="14"/>
  <c r="K651" i="14"/>
  <c r="K654" i="14"/>
  <c r="M619" i="14"/>
  <c r="L623" i="14"/>
  <c r="M623" i="14" s="1"/>
  <c r="G613" i="14"/>
  <c r="G615" i="14"/>
  <c r="F634" i="14"/>
  <c r="G612" i="14"/>
  <c r="G617" i="14"/>
  <c r="K622" i="14"/>
  <c r="G610" i="14"/>
  <c r="L620" i="14"/>
  <c r="M620" i="14" s="1"/>
  <c r="L622" i="14"/>
  <c r="P608" i="14"/>
  <c r="G26" i="13" s="1"/>
  <c r="M585" i="14"/>
  <c r="M586" i="14"/>
  <c r="M587" i="14"/>
  <c r="M588" i="14"/>
  <c r="M589" i="14"/>
  <c r="G580" i="14"/>
  <c r="G587" i="14"/>
  <c r="G583" i="14"/>
  <c r="G589" i="14"/>
  <c r="P578" i="14"/>
  <c r="G25" i="13" s="1"/>
  <c r="L590" i="14"/>
  <c r="M590" i="14" s="1"/>
  <c r="M555" i="14"/>
  <c r="M557" i="14"/>
  <c r="L562" i="14"/>
  <c r="M562" i="14" s="1"/>
  <c r="G559" i="14"/>
  <c r="G565" i="14"/>
  <c r="F574" i="14"/>
  <c r="G553" i="14"/>
  <c r="G554" i="14"/>
  <c r="G552" i="14"/>
  <c r="G556" i="14"/>
  <c r="M563" i="14"/>
  <c r="K561" i="14"/>
  <c r="L560" i="14"/>
  <c r="M560" i="14" s="1"/>
  <c r="M524" i="14"/>
  <c r="M525" i="14"/>
  <c r="M526" i="14"/>
  <c r="M528" i="14"/>
  <c r="M529" i="14"/>
  <c r="M527" i="14"/>
  <c r="F544" i="14"/>
  <c r="G524" i="14"/>
  <c r="G525" i="14"/>
  <c r="G527" i="14"/>
  <c r="G521" i="14"/>
  <c r="G529" i="14"/>
  <c r="G534" i="14"/>
  <c r="M500" i="14"/>
  <c r="M497" i="14"/>
  <c r="M499" i="14"/>
  <c r="P489" i="14"/>
  <c r="G22" i="13" s="1"/>
  <c r="G491" i="14"/>
  <c r="G500" i="14"/>
  <c r="G502" i="14"/>
  <c r="G503" i="14"/>
  <c r="G506" i="14"/>
  <c r="G507" i="14"/>
  <c r="G492" i="14"/>
  <c r="G496" i="14"/>
  <c r="G497" i="14"/>
  <c r="M503" i="14"/>
  <c r="K502" i="14"/>
  <c r="M495" i="14"/>
  <c r="M468" i="14"/>
  <c r="M469" i="14"/>
  <c r="M470" i="14"/>
  <c r="L475" i="14"/>
  <c r="M475" i="14" s="1"/>
  <c r="G463" i="14"/>
  <c r="G464" i="14"/>
  <c r="G471" i="14"/>
  <c r="G472" i="14"/>
  <c r="G473" i="14"/>
  <c r="G474" i="14"/>
  <c r="F485" i="14"/>
  <c r="G467" i="14"/>
  <c r="G468" i="14"/>
  <c r="M474" i="14"/>
  <c r="K473" i="14"/>
  <c r="K476" i="14"/>
  <c r="M442" i="14"/>
  <c r="G434" i="14"/>
  <c r="G444" i="14"/>
  <c r="G433" i="14"/>
  <c r="G438" i="14"/>
  <c r="P431" i="14"/>
  <c r="G20" i="13" s="1"/>
  <c r="M420" i="14"/>
  <c r="L417" i="14"/>
  <c r="G413" i="14"/>
  <c r="F428" i="14"/>
  <c r="G417" i="14"/>
  <c r="G420" i="14"/>
  <c r="L419" i="14"/>
  <c r="M419" i="14" s="1"/>
  <c r="L418" i="14"/>
  <c r="M418" i="14" s="1"/>
  <c r="P405" i="14"/>
  <c r="G19" i="13" s="1"/>
  <c r="L414" i="14"/>
  <c r="M414" i="14" s="1"/>
  <c r="L416" i="14"/>
  <c r="L391" i="14"/>
  <c r="M391" i="14" s="1"/>
  <c r="L387" i="14"/>
  <c r="M387" i="14" s="1"/>
  <c r="L389" i="14"/>
  <c r="P378" i="14"/>
  <c r="G18" i="13" s="1"/>
  <c r="L390" i="14"/>
  <c r="F401" i="14"/>
  <c r="G382" i="14"/>
  <c r="G386" i="14"/>
  <c r="G392" i="14"/>
  <c r="K389" i="14"/>
  <c r="K390" i="14"/>
  <c r="M368" i="14"/>
  <c r="L364" i="14"/>
  <c r="M364" i="14" s="1"/>
  <c r="P352" i="14"/>
  <c r="G17" i="13" s="1"/>
  <c r="L363" i="14"/>
  <c r="M363" i="14" s="1"/>
  <c r="F375" i="14"/>
  <c r="G356" i="14"/>
  <c r="G366" i="14"/>
  <c r="G367" i="14"/>
  <c r="G368" i="14"/>
  <c r="G359" i="14"/>
  <c r="L365" i="14"/>
  <c r="L366" i="14"/>
  <c r="M366" i="14" s="1"/>
  <c r="K362" i="14"/>
  <c r="L361" i="14"/>
  <c r="M361" i="14" s="1"/>
  <c r="K365" i="14"/>
  <c r="M340" i="14"/>
  <c r="P325" i="14"/>
  <c r="G16" i="13" s="1"/>
  <c r="F348" i="14"/>
  <c r="P298" i="14"/>
  <c r="G15" i="13" s="1"/>
  <c r="L310" i="14"/>
  <c r="M310" i="14" s="1"/>
  <c r="G303" i="14"/>
  <c r="G304" i="14"/>
  <c r="F321" i="14"/>
  <c r="G307" i="14"/>
  <c r="L308" i="14"/>
  <c r="M309" i="14"/>
  <c r="K308" i="14"/>
  <c r="K311" i="14"/>
  <c r="L282" i="14"/>
  <c r="M282" i="14" s="1"/>
  <c r="P269" i="14"/>
  <c r="G14" i="13" s="1"/>
  <c r="F294" i="14"/>
  <c r="G277" i="14"/>
  <c r="G278" i="14"/>
  <c r="G271" i="14"/>
  <c r="K280" i="14"/>
  <c r="M280" i="14" s="1"/>
  <c r="K281" i="14"/>
  <c r="M281" i="14" s="1"/>
  <c r="M249" i="14"/>
  <c r="L248" i="14"/>
  <c r="K248" i="14"/>
  <c r="F266" i="14"/>
  <c r="M250" i="14"/>
  <c r="K251" i="14"/>
  <c r="P238" i="14"/>
  <c r="G13" i="13" s="1"/>
  <c r="M225" i="14"/>
  <c r="M221" i="14"/>
  <c r="L220" i="14"/>
  <c r="P210" i="14"/>
  <c r="G12" i="13" s="1"/>
  <c r="L222" i="14"/>
  <c r="M222" i="14" s="1"/>
  <c r="G217" i="14"/>
  <c r="G212" i="14"/>
  <c r="G221" i="14"/>
  <c r="G224" i="14"/>
  <c r="F233" i="14"/>
  <c r="G213" i="14"/>
  <c r="G214" i="14"/>
  <c r="K220" i="14"/>
  <c r="K223" i="14"/>
  <c r="M187" i="14"/>
  <c r="M191" i="14"/>
  <c r="M189" i="14"/>
  <c r="M192" i="14"/>
  <c r="M188" i="14"/>
  <c r="P184" i="14"/>
  <c r="G11" i="13" s="1"/>
  <c r="G189" i="14"/>
  <c r="G191" i="14"/>
  <c r="G192" i="14"/>
  <c r="K195" i="14"/>
  <c r="M195" i="14" s="1"/>
  <c r="L171" i="14"/>
  <c r="L169" i="14"/>
  <c r="M169" i="14" s="1"/>
  <c r="L170" i="14"/>
  <c r="M170" i="14" s="1"/>
  <c r="G165" i="14"/>
  <c r="G160" i="14"/>
  <c r="G174" i="14"/>
  <c r="F181" i="14"/>
  <c r="G161" i="14"/>
  <c r="K168" i="14"/>
  <c r="M168" i="14" s="1"/>
  <c r="L167" i="14"/>
  <c r="M167" i="14" s="1"/>
  <c r="K171" i="14"/>
  <c r="P132" i="14"/>
  <c r="G9" i="13" s="1"/>
  <c r="L141" i="14"/>
  <c r="M141" i="14" s="1"/>
  <c r="G134" i="14"/>
  <c r="G137" i="14"/>
  <c r="G141" i="14"/>
  <c r="G142" i="14"/>
  <c r="M137" i="14"/>
  <c r="M116" i="14"/>
  <c r="L109" i="14"/>
  <c r="M109" i="14" s="1"/>
  <c r="F128" i="14"/>
  <c r="G109" i="14"/>
  <c r="G111" i="14"/>
  <c r="G105" i="14"/>
  <c r="G112" i="14"/>
  <c r="G113" i="14"/>
  <c r="K113" i="14"/>
  <c r="M39" i="14"/>
  <c r="G49" i="14"/>
  <c r="M41" i="14"/>
  <c r="M42" i="14"/>
  <c r="G73" i="14"/>
  <c r="L80" i="14"/>
  <c r="M80" i="14" s="1"/>
  <c r="M9" i="14"/>
  <c r="G46" i="14"/>
  <c r="G70" i="14"/>
  <c r="G76" i="14"/>
  <c r="K77" i="14"/>
  <c r="G79" i="14"/>
  <c r="L77" i="14"/>
  <c r="L78" i="14"/>
  <c r="M74" i="14"/>
  <c r="M81" i="14"/>
  <c r="G75" i="14"/>
  <c r="G77" i="14"/>
  <c r="G68" i="14"/>
  <c r="G69" i="14"/>
  <c r="G71" i="14"/>
  <c r="G72" i="14"/>
  <c r="F96" i="14"/>
  <c r="G74" i="14"/>
  <c r="G78" i="14"/>
  <c r="K78" i="14"/>
  <c r="M43" i="14"/>
  <c r="M50" i="14"/>
  <c r="L47" i="14"/>
  <c r="G39" i="14"/>
  <c r="G40" i="14"/>
  <c r="G50" i="14"/>
  <c r="G41" i="14"/>
  <c r="G43" i="14"/>
  <c r="G47" i="14"/>
  <c r="L49" i="14"/>
  <c r="M49" i="14" s="1"/>
  <c r="L48" i="14"/>
  <c r="M48" i="14" s="1"/>
  <c r="K47" i="14"/>
  <c r="M362" i="14" l="1"/>
  <c r="M561" i="14"/>
  <c r="M651" i="14"/>
  <c r="M502" i="14"/>
  <c r="M416" i="14"/>
  <c r="L501" i="14"/>
  <c r="M501" i="14" s="1"/>
  <c r="M337" i="14"/>
  <c r="L334" i="14"/>
  <c r="M334" i="14" s="1"/>
  <c r="L335" i="14"/>
  <c r="M335" i="14" s="1"/>
  <c r="K38" i="15"/>
  <c r="L38" i="15" s="1"/>
  <c r="K18" i="15"/>
  <c r="L18" i="15" s="1"/>
  <c r="K42" i="15"/>
  <c r="L42" i="15" s="1"/>
  <c r="L40" i="15"/>
  <c r="K14" i="15"/>
  <c r="L14" i="15" s="1"/>
  <c r="K70" i="15"/>
  <c r="L70" i="15" s="1"/>
  <c r="K69" i="15"/>
  <c r="K74" i="15"/>
  <c r="L74" i="15" s="1"/>
  <c r="K73" i="15"/>
  <c r="L73" i="15" s="1"/>
  <c r="L624" i="14"/>
  <c r="M624" i="14" s="1"/>
  <c r="L283" i="14"/>
  <c r="M283" i="14" s="1"/>
  <c r="M292" i="14" s="1"/>
  <c r="L295" i="14" s="1"/>
  <c r="M77" i="14"/>
  <c r="L224" i="14"/>
  <c r="M224" i="14" s="1"/>
  <c r="L472" i="14"/>
  <c r="M472" i="14" s="1"/>
  <c r="M473" i="14"/>
  <c r="L79" i="14"/>
  <c r="M79" i="14" s="1"/>
  <c r="G128" i="14"/>
  <c r="J129" i="14" s="1"/>
  <c r="G207" i="14"/>
  <c r="J208" i="14" s="1"/>
  <c r="G233" i="14"/>
  <c r="J234" i="14" s="1"/>
  <c r="G294" i="14"/>
  <c r="J295" i="14" s="1"/>
  <c r="G544" i="14"/>
  <c r="J545" i="14" s="1"/>
  <c r="L247" i="14"/>
  <c r="M247" i="14" s="1"/>
  <c r="L312" i="14"/>
  <c r="M312" i="14" s="1"/>
  <c r="G266" i="14"/>
  <c r="J267" i="14" s="1"/>
  <c r="M417" i="14"/>
  <c r="M47" i="14"/>
  <c r="G401" i="14"/>
  <c r="J402" i="14" s="1"/>
  <c r="G428" i="14"/>
  <c r="J429" i="14" s="1"/>
  <c r="G321" i="14"/>
  <c r="J322" i="14" s="1"/>
  <c r="M220" i="14"/>
  <c r="M389" i="14"/>
  <c r="G604" i="14"/>
  <c r="J605" i="14" s="1"/>
  <c r="L172" i="14"/>
  <c r="M172" i="14" s="1"/>
  <c r="G375" i="14"/>
  <c r="J376" i="14" s="1"/>
  <c r="G485" i="14"/>
  <c r="J487" i="14" s="1"/>
  <c r="G574" i="14"/>
  <c r="J575" i="14" s="1"/>
  <c r="G694" i="14"/>
  <c r="J695" i="14" s="1"/>
  <c r="M78" i="14"/>
  <c r="G181" i="14"/>
  <c r="J182" i="14" s="1"/>
  <c r="G348" i="14"/>
  <c r="J349" i="14" s="1"/>
  <c r="G456" i="14"/>
  <c r="J458" i="14" s="1"/>
  <c r="M622" i="14"/>
  <c r="G515" i="14"/>
  <c r="J516" i="14" s="1"/>
  <c r="L650" i="14"/>
  <c r="M650" i="14" s="1"/>
  <c r="G664" i="14"/>
  <c r="J665" i="14" s="1"/>
  <c r="L654" i="14"/>
  <c r="M654" i="14" s="1"/>
  <c r="L655" i="14"/>
  <c r="M655" i="14" s="1"/>
  <c r="G634" i="14"/>
  <c r="J635" i="14" s="1"/>
  <c r="L621" i="14"/>
  <c r="L591" i="14"/>
  <c r="M591" i="14" s="1"/>
  <c r="L574" i="14"/>
  <c r="L531" i="14"/>
  <c r="M531" i="14" s="1"/>
  <c r="L530" i="14"/>
  <c r="L476" i="14"/>
  <c r="L477" i="14"/>
  <c r="M477" i="14" s="1"/>
  <c r="L444" i="14"/>
  <c r="M444" i="14" s="1"/>
  <c r="L443" i="14"/>
  <c r="L415" i="14"/>
  <c r="M415" i="14" s="1"/>
  <c r="M390" i="14"/>
  <c r="L388" i="14"/>
  <c r="M388" i="14" s="1"/>
  <c r="M365" i="14"/>
  <c r="M375" i="14" s="1"/>
  <c r="L376" i="14" s="1"/>
  <c r="L375" i="14"/>
  <c r="M308" i="14"/>
  <c r="L307" i="14"/>
  <c r="M311" i="14"/>
  <c r="M248" i="14"/>
  <c r="L252" i="14"/>
  <c r="M252" i="14" s="1"/>
  <c r="L251" i="14"/>
  <c r="M251" i="14" s="1"/>
  <c r="L219" i="14"/>
  <c r="M219" i="14" s="1"/>
  <c r="M223" i="14"/>
  <c r="L194" i="14"/>
  <c r="M194" i="14" s="1"/>
  <c r="M205" i="14" s="1"/>
  <c r="M171" i="14"/>
  <c r="G155" i="14"/>
  <c r="J156" i="14" s="1"/>
  <c r="L110" i="14"/>
  <c r="M110" i="14" s="1"/>
  <c r="L113" i="14"/>
  <c r="L114" i="14"/>
  <c r="M114" i="14" s="1"/>
  <c r="G58" i="14"/>
  <c r="J64" i="14" s="1"/>
  <c r="G96" i="14"/>
  <c r="J97" i="14" s="1"/>
  <c r="L76" i="14"/>
  <c r="M76" i="14" s="1"/>
  <c r="L75" i="14"/>
  <c r="L45" i="14"/>
  <c r="M45" i="14" s="1"/>
  <c r="L44" i="14"/>
  <c r="M179" i="14" l="1"/>
  <c r="L182" i="14" s="1"/>
  <c r="M182" i="14" s="1"/>
  <c r="C10" i="13" s="1"/>
  <c r="M515" i="14"/>
  <c r="L516" i="14" s="1"/>
  <c r="M516" i="14" s="1"/>
  <c r="C22" i="13" s="1"/>
  <c r="L292" i="14"/>
  <c r="L515" i="14"/>
  <c r="L69" i="15"/>
  <c r="M376" i="14"/>
  <c r="C17" i="13" s="1"/>
  <c r="M295" i="14"/>
  <c r="C14" i="13" s="1"/>
  <c r="M428" i="14"/>
  <c r="L429" i="14" s="1"/>
  <c r="M429" i="14" s="1"/>
  <c r="C19" i="13" s="1"/>
  <c r="M604" i="14"/>
  <c r="L605" i="14" s="1"/>
  <c r="M605" i="14" s="1"/>
  <c r="C25" i="13" s="1"/>
  <c r="L321" i="14"/>
  <c r="M574" i="14"/>
  <c r="L575" i="14" s="1"/>
  <c r="M575" i="14" s="1"/>
  <c r="C24" i="13" s="1"/>
  <c r="L179" i="14"/>
  <c r="M153" i="14"/>
  <c r="L156" i="14" s="1"/>
  <c r="M156" i="14" s="1"/>
  <c r="C9" i="13" s="1"/>
  <c r="M264" i="14"/>
  <c r="L267" i="14" s="1"/>
  <c r="M267" i="14" s="1"/>
  <c r="C13" i="13" s="1"/>
  <c r="L604" i="14"/>
  <c r="L205" i="14"/>
  <c r="M231" i="14"/>
  <c r="L234" i="14" s="1"/>
  <c r="M234" i="14" s="1"/>
  <c r="C12" i="13" s="1"/>
  <c r="L208" i="14"/>
  <c r="M208" i="14" s="1"/>
  <c r="C11" i="13" s="1"/>
  <c r="L231" i="14"/>
  <c r="M443" i="14"/>
  <c r="L456" i="14"/>
  <c r="L153" i="14"/>
  <c r="M401" i="14"/>
  <c r="L402" i="14" s="1"/>
  <c r="M402" i="14" s="1"/>
  <c r="C18" i="13" s="1"/>
  <c r="M694" i="14"/>
  <c r="L695" i="14" s="1"/>
  <c r="M695" i="14" s="1"/>
  <c r="C28" i="13" s="1"/>
  <c r="L694" i="14"/>
  <c r="M664" i="14"/>
  <c r="L665" i="14" s="1"/>
  <c r="M665" i="14" s="1"/>
  <c r="C27" i="13" s="1"/>
  <c r="L664" i="14"/>
  <c r="M621" i="14"/>
  <c r="M634" i="14" s="1"/>
  <c r="L635" i="14" s="1"/>
  <c r="M635" i="14" s="1"/>
  <c r="C26" i="13" s="1"/>
  <c r="L634" i="14"/>
  <c r="M530" i="14"/>
  <c r="M544" i="14" s="1"/>
  <c r="L545" i="14" s="1"/>
  <c r="M545" i="14" s="1"/>
  <c r="C23" i="13" s="1"/>
  <c r="L544" i="14"/>
  <c r="M476" i="14"/>
  <c r="M485" i="14" s="1"/>
  <c r="L487" i="14" s="1"/>
  <c r="M487" i="14" s="1"/>
  <c r="C21" i="13" s="1"/>
  <c r="L485" i="14"/>
  <c r="L428" i="14"/>
  <c r="L401" i="14"/>
  <c r="M348" i="14"/>
  <c r="L349" i="14" s="1"/>
  <c r="M349" i="14" s="1"/>
  <c r="C16" i="13" s="1"/>
  <c r="L348" i="14"/>
  <c r="M307" i="14"/>
  <c r="L264" i="14"/>
  <c r="M113" i="14"/>
  <c r="M126" i="14" s="1"/>
  <c r="L129" i="14" s="1"/>
  <c r="M129" i="14" s="1"/>
  <c r="C8" i="13" s="1"/>
  <c r="L126" i="14"/>
  <c r="L56" i="14"/>
  <c r="M75" i="14"/>
  <c r="M94" i="14" s="1"/>
  <c r="L97" i="14" s="1"/>
  <c r="M97" i="14" s="1"/>
  <c r="C7" i="13" s="1"/>
  <c r="L94" i="14"/>
  <c r="M44" i="14"/>
  <c r="D28" i="13" l="1"/>
  <c r="F28" i="13" s="1"/>
  <c r="D25" i="13"/>
  <c r="F25" i="13" s="1"/>
  <c r="D24" i="13"/>
  <c r="F24" i="13" s="1"/>
  <c r="D23" i="13"/>
  <c r="F23" i="13" s="1"/>
  <c r="D22" i="13"/>
  <c r="F22" i="13" s="1"/>
  <c r="D17" i="13"/>
  <c r="F17" i="13" s="1"/>
  <c r="D14" i="13"/>
  <c r="F14" i="13" s="1"/>
  <c r="D11" i="13"/>
  <c r="F11" i="13" s="1"/>
  <c r="D10" i="13"/>
  <c r="F10" i="13" s="1"/>
  <c r="D9" i="13"/>
  <c r="F9" i="13" s="1"/>
  <c r="D27" i="13"/>
  <c r="F27" i="13" s="1"/>
  <c r="D26" i="13"/>
  <c r="F26" i="13" s="1"/>
  <c r="D19" i="13"/>
  <c r="F19" i="13" s="1"/>
  <c r="D18" i="13"/>
  <c r="F18" i="13" s="1"/>
  <c r="D13" i="13"/>
  <c r="F13" i="13" s="1"/>
  <c r="D12" i="13"/>
  <c r="F12" i="13" s="1"/>
  <c r="D8" i="13"/>
  <c r="F8" i="13" s="1"/>
  <c r="M321" i="14"/>
  <c r="L322" i="14" s="1"/>
  <c r="M322" i="14" s="1"/>
  <c r="C15" i="13" s="1"/>
  <c r="M456" i="14"/>
  <c r="L458" i="14" s="1"/>
  <c r="M458" i="14" s="1"/>
  <c r="C20" i="13" s="1"/>
  <c r="D21" i="13" s="1"/>
  <c r="F21" i="13" s="1"/>
  <c r="M56" i="14"/>
  <c r="L64" i="14" s="1"/>
  <c r="M64" i="14" s="1"/>
  <c r="C6" i="13" s="1"/>
  <c r="D7" i="13" s="1"/>
  <c r="F7" i="13" s="1"/>
  <c r="D20" i="13" l="1"/>
  <c r="F20" i="13" s="1"/>
  <c r="D16" i="13"/>
  <c r="F16" i="13" s="1"/>
  <c r="D15" i="13"/>
  <c r="F15" i="13" s="1"/>
  <c r="L20" i="14"/>
  <c r="K20" i="14"/>
  <c r="F18" i="14"/>
  <c r="E18" i="14"/>
  <c r="L19" i="14"/>
  <c r="K19" i="14"/>
  <c r="F17" i="14"/>
  <c r="E17" i="14"/>
  <c r="K18" i="14"/>
  <c r="F16" i="14"/>
  <c r="E16" i="14"/>
  <c r="F15" i="14"/>
  <c r="E15" i="14"/>
  <c r="F14" i="14"/>
  <c r="E14" i="14"/>
  <c r="F13" i="14"/>
  <c r="E13" i="14"/>
  <c r="F12" i="14"/>
  <c r="E12" i="14"/>
  <c r="K13" i="14"/>
  <c r="F11" i="14"/>
  <c r="E11" i="14"/>
  <c r="L12" i="14"/>
  <c r="K12" i="14"/>
  <c r="F10" i="14"/>
  <c r="E10" i="14"/>
  <c r="L11" i="14"/>
  <c r="K11" i="14"/>
  <c r="F9" i="14"/>
  <c r="E9" i="14"/>
  <c r="L10" i="14"/>
  <c r="K10" i="14"/>
  <c r="F8" i="14"/>
  <c r="E8" i="14"/>
  <c r="F7" i="14"/>
  <c r="E7" i="14"/>
  <c r="F6" i="14"/>
  <c r="E6" i="14"/>
  <c r="F27" i="14" l="1"/>
  <c r="K15" i="14"/>
  <c r="L13" i="14"/>
  <c r="K16" i="14"/>
  <c r="L18" i="14"/>
  <c r="M18" i="14" s="1"/>
  <c r="M10" i="14"/>
  <c r="M19" i="14"/>
  <c r="M11" i="14"/>
  <c r="M12" i="14"/>
  <c r="M20" i="14"/>
  <c r="G14" i="14"/>
  <c r="G15" i="14"/>
  <c r="L15" i="14"/>
  <c r="L16" i="14"/>
  <c r="G8" i="14"/>
  <c r="G9" i="14"/>
  <c r="G6" i="14"/>
  <c r="G7" i="14"/>
  <c r="G10" i="14"/>
  <c r="G11" i="14"/>
  <c r="G12" i="14"/>
  <c r="G13" i="14"/>
  <c r="G16" i="14"/>
  <c r="G17" i="14"/>
  <c r="G18" i="14"/>
  <c r="K17" i="14"/>
  <c r="K14" i="14"/>
  <c r="G27" i="14" l="1"/>
  <c r="J33" i="14" s="1"/>
  <c r="M16" i="14"/>
  <c r="M15" i="14"/>
  <c r="M13" i="14"/>
  <c r="L17" i="14"/>
  <c r="M17" i="14" s="1"/>
  <c r="L14" i="14"/>
  <c r="L27" i="14" l="1"/>
  <c r="M14" i="14"/>
  <c r="M27" i="14" l="1"/>
  <c r="L33" i="14" s="1"/>
  <c r="M33" i="14" s="1"/>
  <c r="C5" i="13" s="1"/>
  <c r="D6" i="13" l="1"/>
  <c r="E6" i="13"/>
  <c r="E29" i="13" s="1"/>
  <c r="F6" i="13" l="1"/>
  <c r="F29" i="13" s="1"/>
  <c r="F32" i="13" l="1"/>
  <c r="K28" i="13"/>
</calcChain>
</file>

<file path=xl/sharedStrings.xml><?xml version="1.0" encoding="utf-8"?>
<sst xmlns="http://schemas.openxmlformats.org/spreadsheetml/2006/main" count="493" uniqueCount="69">
  <si>
    <t>Length (km)</t>
  </si>
  <si>
    <t>Net area (sqm)</t>
  </si>
  <si>
    <t>Mean area (sqm)</t>
  </si>
  <si>
    <t>Distance(m)</t>
  </si>
  <si>
    <t>Volume (cum)</t>
  </si>
  <si>
    <t>.</t>
  </si>
  <si>
    <t xml:space="preserve">Total </t>
  </si>
  <si>
    <t>X - Section at km.</t>
  </si>
  <si>
    <t>Pre-work</t>
  </si>
  <si>
    <t>Post-work</t>
  </si>
  <si>
    <t>Net Area :</t>
  </si>
  <si>
    <t>-</t>
  </si>
  <si>
    <t>Abstract of earth forRe-excavation -</t>
  </si>
  <si>
    <t>Bed Width</t>
  </si>
  <si>
    <t>AS per Calculation (Bed level)</t>
  </si>
  <si>
    <t xml:space="preserve">Total Earth  As Per estimate </t>
  </si>
  <si>
    <t xml:space="preserve">Shortage </t>
  </si>
  <si>
    <t>Paddy land</t>
  </si>
  <si>
    <t>LB</t>
  </si>
  <si>
    <t>CL</t>
  </si>
  <si>
    <t>RB</t>
  </si>
  <si>
    <t>Khal bed</t>
  </si>
  <si>
    <t>Khal bank</t>
  </si>
  <si>
    <t>Shop</t>
  </si>
  <si>
    <t>Hbb road</t>
  </si>
  <si>
    <t>Garden</t>
  </si>
  <si>
    <t>Pond</t>
  </si>
  <si>
    <t>House</t>
  </si>
  <si>
    <t>BC road</t>
  </si>
  <si>
    <t>Open land</t>
  </si>
  <si>
    <t>Low land</t>
  </si>
  <si>
    <t>House Area</t>
  </si>
  <si>
    <t>B/W</t>
  </si>
  <si>
    <t>Pond bank</t>
  </si>
  <si>
    <t>L/B</t>
  </si>
  <si>
    <t>Cross section of Gopalganj-Ghagor Poisarhat khal along the Doal beel/Dola beel khal</t>
  </si>
  <si>
    <t>Cross section of Gopalganj-Ghagor Poisarhat khal 50 DS from meeting point of Doal beel/Dola beel khal</t>
  </si>
  <si>
    <t>Cross section of Gopalganj-Ghagor Poisarhat khal 50 US from meeting point of Doal beel/Dola beel khal</t>
  </si>
  <si>
    <t>Cross Section for Re-excavation of Doal beel/Dola beel khal in polder -2 - 2.260 km Doal beel/Dola beel khal from km. 0.000 to km. 2.260 in c/w Tarail-Pachuria Sub-Project under CRISPWRM under Specialized Division. BWDB, Gopalganj during the year 2023-24.</t>
  </si>
  <si>
    <t>HBB road</t>
  </si>
  <si>
    <t>B.wall</t>
  </si>
  <si>
    <t>Cow shed</t>
  </si>
  <si>
    <t>Design</t>
  </si>
  <si>
    <t>Slope</t>
  </si>
  <si>
    <t>Width</t>
  </si>
  <si>
    <t>Depth</t>
  </si>
  <si>
    <t>1.00 : 1.50</t>
  </si>
  <si>
    <t>Ch 0.000 Km To Ch 2.260 Km</t>
  </si>
  <si>
    <t>Cross Section for Re-excavation of Doal beel/Dola beel khal from km. 0.000 to km. 2.260 in polder -2  in c/w Tarail-Pachuria Sub-Project under CRISPWRM under Specialized Division. BWDB, Gopalganj during the year 2024-2025.</t>
  </si>
  <si>
    <t>Ch.</t>
  </si>
  <si>
    <t>Long Section of   Doal beel khal_Dola khal</t>
  </si>
  <si>
    <t>Dist/Ch(m)</t>
  </si>
  <si>
    <t>C/L R.L.</t>
  </si>
  <si>
    <t>L/BR.L.</t>
  </si>
  <si>
    <t>R/B R.L.</t>
  </si>
  <si>
    <t>Long Section for re-excavation of   Doal beel khal_Dola khal</t>
  </si>
  <si>
    <t>BANGLADESH  WATER  DEVELOPMENT  BOARD</t>
  </si>
  <si>
    <t xml:space="preserve"> </t>
  </si>
  <si>
    <t>(Md. Safiqul Islam Sheikh)</t>
  </si>
  <si>
    <t>(Mohammad Zahir Mazhar)</t>
  </si>
  <si>
    <t>Executive Engineer</t>
  </si>
  <si>
    <t>Sub-Divisional Engineer</t>
  </si>
  <si>
    <t xml:space="preserve">Sub-Asstt. Engineer </t>
  </si>
  <si>
    <t>SMO, IDWRM-KT</t>
  </si>
  <si>
    <t>Specialized Division</t>
  </si>
  <si>
    <t>BWDB, Gopalgonj</t>
  </si>
  <si>
    <r>
      <t xml:space="preserve">Cross Section for Out fall khal </t>
    </r>
    <r>
      <rPr>
        <b/>
        <sz val="11"/>
        <rFont val="Arial"/>
        <family val="2"/>
      </rPr>
      <t>( Gopalganj-Ghagor Poisarhat khal)</t>
    </r>
    <r>
      <rPr>
        <sz val="11"/>
        <rFont val="Arial"/>
        <family val="2"/>
      </rPr>
      <t xml:space="preserve">   Re-excavation of Doal beel/Dola beel khal from km. 0.000 to km. 2.260 in polder -2  in c/w Tarail-Pachuria Sub-Project under CRISPWRM under Specialized Division. BWDB, Gopalganj during the year 2024-2025.</t>
    </r>
  </si>
  <si>
    <t>(Sadiur Rahman)</t>
  </si>
  <si>
    <t>Long Section for Re-excavation of Doal beel/Dola beel khal from km. 0.000 to km. 2.260 in polder -2  in c/w Tarail-Pachuria Sub-Project under CRISPWRM under Specialized Division. BWDB, Gopalganj during the year 2024-2025.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</si>
</sst>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0"/>
      <name val="Times New Roman"/>
    </font>
    <font>
      <sz val="10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color theme="6"/>
      <name val="Arial"/>
      <family val="2"/>
    </font>
    <font>
      <b/>
      <sz val="10"/>
      <color theme="3"/>
      <name val="Arial"/>
      <family val="2"/>
    </font>
    <font>
      <sz val="7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i/>
      <u/>
      <sz val="12"/>
      <name val="Arial"/>
      <family val="2"/>
    </font>
    <font>
      <b/>
      <i/>
      <sz val="9"/>
      <color indexed="8"/>
      <name val="Arial"/>
      <family val="2"/>
    </font>
    <font>
      <sz val="9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1" fillId="0" borderId="0"/>
    <xf numFmtId="0" fontId="11" fillId="0" borderId="0"/>
  </cellStyleXfs>
  <cellXfs count="174">
    <xf numFmtId="0" fontId="0" fillId="0" borderId="0" xfId="0"/>
    <xf numFmtId="0" fontId="1" fillId="0" borderId="0" xfId="1" applyFont="1"/>
    <xf numFmtId="2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/>
    </xf>
    <xf numFmtId="0" fontId="7" fillId="0" borderId="0" xfId="5" applyFont="1"/>
    <xf numFmtId="0" fontId="1" fillId="0" borderId="0" xfId="5"/>
    <xf numFmtId="0" fontId="8" fillId="0" borderId="0" xfId="5" applyFont="1" applyAlignment="1">
      <alignment horizontal="center" vertical="justify"/>
    </xf>
    <xf numFmtId="2" fontId="9" fillId="0" borderId="4" xfId="5" applyNumberFormat="1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/>
    </xf>
    <xf numFmtId="2" fontId="9" fillId="0" borderId="4" xfId="5" applyNumberFormat="1" applyFont="1" applyBorder="1" applyAlignment="1">
      <alignment horizontal="center"/>
    </xf>
    <xf numFmtId="164" fontId="9" fillId="0" borderId="4" xfId="5" applyNumberFormat="1" applyFont="1" applyBorder="1" applyAlignment="1">
      <alignment horizontal="center"/>
    </xf>
    <xf numFmtId="0" fontId="3" fillId="0" borderId="0" xfId="5" applyFont="1" applyAlignment="1">
      <alignment vertical="justify"/>
    </xf>
    <xf numFmtId="0" fontId="3" fillId="0" borderId="0" xfId="5" applyFont="1" applyAlignment="1">
      <alignment horizontal="center" vertical="justify"/>
    </xf>
    <xf numFmtId="0" fontId="1" fillId="0" borderId="0" xfId="5" applyAlignment="1">
      <alignment vertical="justify"/>
    </xf>
    <xf numFmtId="0" fontId="10" fillId="0" borderId="0" xfId="5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vertical="center"/>
    </xf>
    <xf numFmtId="2" fontId="1" fillId="0" borderId="0" xfId="5" applyNumberFormat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164" fontId="1" fillId="0" borderId="0" xfId="5" applyNumberFormat="1" applyAlignment="1">
      <alignment horizontal="center"/>
    </xf>
    <xf numFmtId="0" fontId="10" fillId="0" borderId="0" xfId="5" applyFont="1"/>
    <xf numFmtId="0" fontId="1" fillId="0" borderId="0" xfId="5" applyAlignment="1">
      <alignment horizontal="center"/>
    </xf>
    <xf numFmtId="2" fontId="1" fillId="0" borderId="0" xfId="1" applyNumberFormat="1" applyFont="1"/>
    <xf numFmtId="164" fontId="1" fillId="0" borderId="0" xfId="1" applyNumberFormat="1" applyFont="1"/>
    <xf numFmtId="2" fontId="4" fillId="0" borderId="0" xfId="1" applyNumberFormat="1" applyFont="1" applyAlignment="1">
      <alignment horizontal="center"/>
    </xf>
    <xf numFmtId="2" fontId="3" fillId="0" borderId="0" xfId="5" applyNumberFormat="1" applyFont="1" applyAlignment="1">
      <alignment horizontal="center" vertical="justify"/>
    </xf>
    <xf numFmtId="164" fontId="3" fillId="0" borderId="0" xfId="5" applyNumberFormat="1" applyFont="1" applyAlignment="1">
      <alignment horizontal="center" vertical="justify"/>
    </xf>
    <xf numFmtId="2" fontId="1" fillId="0" borderId="0" xfId="5" applyNumberFormat="1" applyAlignment="1">
      <alignment vertical="justify"/>
    </xf>
    <xf numFmtId="0" fontId="8" fillId="0" borderId="0" xfId="5" applyFont="1" applyAlignment="1">
      <alignment horizontal="justify" vertical="justify"/>
    </xf>
    <xf numFmtId="2" fontId="12" fillId="0" borderId="0" xfId="5" applyNumberFormat="1" applyFont="1" applyAlignment="1">
      <alignment horizontal="center"/>
    </xf>
    <xf numFmtId="2" fontId="12" fillId="0" borderId="0" xfId="1" applyNumberFormat="1" applyFont="1" applyAlignment="1">
      <alignment horizontal="center"/>
    </xf>
    <xf numFmtId="0" fontId="6" fillId="0" borderId="0" xfId="5" applyFont="1"/>
    <xf numFmtId="164" fontId="6" fillId="0" borderId="4" xfId="5" applyNumberFormat="1" applyFont="1" applyBorder="1" applyAlignment="1">
      <alignment horizontal="center"/>
    </xf>
    <xf numFmtId="2" fontId="6" fillId="0" borderId="4" xfId="5" applyNumberFormat="1" applyFont="1" applyBorder="1" applyAlignment="1">
      <alignment horizontal="center"/>
    </xf>
    <xf numFmtId="0" fontId="6" fillId="0" borderId="0" xfId="5" applyFont="1" applyAlignment="1">
      <alignment horizontal="center" vertical="center"/>
    </xf>
    <xf numFmtId="2" fontId="6" fillId="0" borderId="0" xfId="5" applyNumberFormat="1" applyFont="1"/>
    <xf numFmtId="0" fontId="8" fillId="0" borderId="0" xfId="5" applyFont="1" applyAlignment="1">
      <alignment horizontal="center" vertical="center"/>
    </xf>
    <xf numFmtId="2" fontId="6" fillId="0" borderId="0" xfId="5" applyNumberFormat="1" applyFont="1" applyAlignment="1">
      <alignment horizontal="center" vertical="center"/>
    </xf>
    <xf numFmtId="0" fontId="6" fillId="0" borderId="0" xfId="5" applyFont="1" applyAlignment="1">
      <alignment horizontal="center" vertical="center" wrapText="1"/>
    </xf>
    <xf numFmtId="2" fontId="13" fillId="2" borderId="0" xfId="5" applyNumberFormat="1" applyFont="1" applyFill="1" applyAlignment="1">
      <alignment horizontal="center"/>
    </xf>
    <xf numFmtId="164" fontId="1" fillId="0" borderId="0" xfId="1" applyNumberFormat="1" applyFont="1" applyAlignment="1">
      <alignment horizontal="center" vertical="center"/>
    </xf>
    <xf numFmtId="164" fontId="1" fillId="0" borderId="0" xfId="5" applyNumberFormat="1" applyAlignment="1">
      <alignment horizontal="center" vertical="center"/>
    </xf>
    <xf numFmtId="164" fontId="1" fillId="0" borderId="0" xfId="5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1" fillId="0" borderId="0" xfId="5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6" fillId="0" borderId="0" xfId="5" applyFont="1" applyAlignment="1">
      <alignment horizontal="center"/>
    </xf>
    <xf numFmtId="0" fontId="4" fillId="0" borderId="8" xfId="5" applyFont="1" applyBorder="1" applyAlignment="1">
      <alignment horizontal="center" vertical="justify"/>
    </xf>
    <xf numFmtId="0" fontId="4" fillId="0" borderId="4" xfId="5" applyFont="1" applyBorder="1" applyAlignment="1">
      <alignment horizontal="center" vertical="justify"/>
    </xf>
    <xf numFmtId="0" fontId="4" fillId="0" borderId="9" xfId="5" applyFont="1" applyBorder="1" applyAlignment="1">
      <alignment horizontal="center"/>
    </xf>
    <xf numFmtId="0" fontId="4" fillId="0" borderId="8" xfId="5" applyFont="1" applyBorder="1" applyAlignment="1">
      <alignment horizontal="center" vertical="center"/>
    </xf>
    <xf numFmtId="2" fontId="4" fillId="0" borderId="4" xfId="5" applyNumberFormat="1" applyFont="1" applyBorder="1" applyAlignment="1">
      <alignment horizontal="center" vertical="center"/>
    </xf>
    <xf numFmtId="2" fontId="4" fillId="0" borderId="9" xfId="5" applyNumberFormat="1" applyFont="1" applyBorder="1" applyAlignment="1">
      <alignment horizontal="center" vertical="center"/>
    </xf>
    <xf numFmtId="2" fontId="16" fillId="0" borderId="0" xfId="5" applyNumberFormat="1" applyFont="1" applyAlignment="1">
      <alignment vertical="justify"/>
    </xf>
    <xf numFmtId="164" fontId="16" fillId="0" borderId="0" xfId="5" applyNumberFormat="1" applyFont="1" applyAlignment="1">
      <alignment vertical="justify"/>
    </xf>
    <xf numFmtId="2" fontId="17" fillId="0" borderId="0" xfId="5" applyNumberFormat="1" applyFont="1" applyFill="1" applyAlignment="1">
      <alignment vertical="justify"/>
    </xf>
    <xf numFmtId="164" fontId="17" fillId="0" borderId="0" xfId="5" applyNumberFormat="1" applyFont="1" applyFill="1" applyAlignment="1">
      <alignment vertical="justify"/>
    </xf>
    <xf numFmtId="164" fontId="4" fillId="0" borderId="0" xfId="5" applyNumberFormat="1" applyFont="1" applyAlignment="1">
      <alignment vertical="justify"/>
    </xf>
    <xf numFmtId="0" fontId="1" fillId="0" borderId="0" xfId="5" applyAlignment="1">
      <alignment horizontal="center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3" fillId="0" borderId="0" xfId="5" applyFont="1" applyAlignment="1">
      <alignment horizontal="center" vertical="justify"/>
    </xf>
    <xf numFmtId="2" fontId="18" fillId="0" borderId="0" xfId="5" applyNumberFormat="1" applyFont="1" applyFill="1" applyAlignment="1">
      <alignment vertical="justify"/>
    </xf>
    <xf numFmtId="164" fontId="18" fillId="0" borderId="0" xfId="5" applyNumberFormat="1" applyFont="1" applyFill="1" applyAlignment="1">
      <alignment vertical="justify"/>
    </xf>
    <xf numFmtId="0" fontId="0" fillId="0" borderId="0" xfId="0"/>
    <xf numFmtId="0" fontId="0" fillId="0" borderId="0" xfId="0" applyAlignment="1">
      <alignment horizontal="center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19" fillId="0" borderId="13" xfId="6" applyFont="1" applyBorder="1" applyAlignment="1">
      <alignment horizontal="center"/>
    </xf>
    <xf numFmtId="164" fontId="19" fillId="0" borderId="14" xfId="6" applyNumberFormat="1" applyFont="1" applyBorder="1"/>
    <xf numFmtId="0" fontId="19" fillId="0" borderId="14" xfId="6" applyFont="1" applyBorder="1"/>
    <xf numFmtId="0" fontId="19" fillId="0" borderId="15" xfId="6" applyFont="1" applyBorder="1"/>
    <xf numFmtId="0" fontId="19" fillId="0" borderId="0" xfId="6" applyFont="1"/>
    <xf numFmtId="0" fontId="19" fillId="0" borderId="16" xfId="6" applyFont="1" applyBorder="1" applyAlignment="1">
      <alignment horizontal="center"/>
    </xf>
    <xf numFmtId="164" fontId="19" fillId="0" borderId="0" xfId="6" applyNumberFormat="1" applyFont="1" applyAlignment="1">
      <alignment horizontal="center" vertical="center"/>
    </xf>
    <xf numFmtId="164" fontId="19" fillId="0" borderId="17" xfId="6" applyNumberFormat="1" applyFont="1" applyBorder="1" applyAlignment="1">
      <alignment horizontal="center" vertical="center"/>
    </xf>
    <xf numFmtId="1" fontId="19" fillId="0" borderId="0" xfId="6" applyNumberFormat="1" applyFont="1"/>
    <xf numFmtId="1" fontId="20" fillId="0" borderId="0" xfId="6" applyNumberFormat="1" applyFont="1"/>
    <xf numFmtId="0" fontId="19" fillId="0" borderId="0" xfId="6" applyFont="1" applyAlignment="1">
      <alignment horizontal="center" vertical="center"/>
    </xf>
    <xf numFmtId="0" fontId="19" fillId="0" borderId="17" xfId="6" applyFont="1" applyBorder="1" applyAlignment="1">
      <alignment horizontal="center" vertical="center"/>
    </xf>
    <xf numFmtId="164" fontId="19" fillId="0" borderId="0" xfId="6" applyNumberFormat="1" applyFont="1"/>
    <xf numFmtId="0" fontId="19" fillId="0" borderId="17" xfId="6" applyFont="1" applyBorder="1"/>
    <xf numFmtId="0" fontId="21" fillId="0" borderId="0" xfId="6" applyFont="1"/>
    <xf numFmtId="0" fontId="1" fillId="0" borderId="16" xfId="6" applyBorder="1"/>
    <xf numFmtId="164" fontId="1" fillId="0" borderId="0" xfId="6" applyNumberFormat="1"/>
    <xf numFmtId="0" fontId="1" fillId="0" borderId="0" xfId="6"/>
    <xf numFmtId="0" fontId="1" fillId="0" borderId="17" xfId="6" applyBorder="1"/>
    <xf numFmtId="0" fontId="1" fillId="0" borderId="0" xfId="6" applyFont="1"/>
    <xf numFmtId="164" fontId="25" fillId="0" borderId="13" xfId="6" applyNumberFormat="1" applyFont="1" applyBorder="1" applyAlignment="1">
      <alignment horizontal="center" vertical="top" wrapText="1"/>
    </xf>
    <xf numFmtId="164" fontId="25" fillId="0" borderId="14" xfId="6" applyNumberFormat="1" applyFont="1" applyBorder="1" applyAlignment="1">
      <alignment horizontal="center" vertical="top" wrapText="1"/>
    </xf>
    <xf numFmtId="164" fontId="25" fillId="0" borderId="15" xfId="6" applyNumberFormat="1" applyFont="1" applyBorder="1" applyAlignment="1">
      <alignment horizontal="center" vertical="top" wrapText="1"/>
    </xf>
    <xf numFmtId="0" fontId="25" fillId="0" borderId="13" xfId="6" applyFont="1" applyBorder="1" applyAlignment="1">
      <alignment horizontal="center" vertical="top" wrapText="1"/>
    </xf>
    <xf numFmtId="0" fontId="25" fillId="0" borderId="14" xfId="6" applyFont="1" applyBorder="1" applyAlignment="1">
      <alignment horizontal="center" vertical="top" wrapText="1"/>
    </xf>
    <xf numFmtId="0" fontId="25" fillId="0" borderId="15" xfId="6" applyFont="1" applyBorder="1" applyAlignment="1">
      <alignment horizontal="center" vertical="top" wrapText="1"/>
    </xf>
    <xf numFmtId="164" fontId="25" fillId="0" borderId="16" xfId="6" applyNumberFormat="1" applyFont="1" applyBorder="1" applyAlignment="1">
      <alignment horizontal="center" vertical="top" wrapText="1"/>
    </xf>
    <xf numFmtId="164" fontId="25" fillId="0" borderId="0" xfId="6" applyNumberFormat="1" applyFont="1" applyAlignment="1">
      <alignment horizontal="center" vertical="top" wrapText="1"/>
    </xf>
    <xf numFmtId="164" fontId="25" fillId="0" borderId="17" xfId="6" applyNumberFormat="1" applyFont="1" applyBorder="1" applyAlignment="1">
      <alignment horizontal="center" vertical="top" wrapText="1"/>
    </xf>
    <xf numFmtId="0" fontId="25" fillId="0" borderId="16" xfId="6" applyFont="1" applyBorder="1" applyAlignment="1">
      <alignment horizontal="center" vertical="top" wrapText="1"/>
    </xf>
    <xf numFmtId="0" fontId="25" fillId="0" borderId="0" xfId="6" applyFont="1" applyAlignment="1">
      <alignment horizontal="center" vertical="top" wrapText="1"/>
    </xf>
    <xf numFmtId="0" fontId="25" fillId="0" borderId="17" xfId="6" applyFont="1" applyBorder="1" applyAlignment="1">
      <alignment horizontal="center" vertical="top" wrapText="1"/>
    </xf>
    <xf numFmtId="164" fontId="1" fillId="0" borderId="18" xfId="6" applyNumberFormat="1" applyBorder="1" applyAlignment="1">
      <alignment horizontal="justify" vertical="top"/>
    </xf>
    <xf numFmtId="164" fontId="1" fillId="0" borderId="19" xfId="6" applyNumberFormat="1" applyBorder="1" applyAlignment="1">
      <alignment horizontal="justify" vertical="top"/>
    </xf>
    <xf numFmtId="164" fontId="1" fillId="0" borderId="20" xfId="6" applyNumberFormat="1" applyBorder="1" applyAlignment="1">
      <alignment horizontal="justify" vertical="top"/>
    </xf>
    <xf numFmtId="0" fontId="1" fillId="0" borderId="18" xfId="6" applyBorder="1" applyAlignment="1">
      <alignment horizontal="justify" vertical="top"/>
    </xf>
    <xf numFmtId="0" fontId="1" fillId="0" borderId="19" xfId="6" applyBorder="1" applyAlignment="1">
      <alignment horizontal="justify" vertical="top"/>
    </xf>
    <xf numFmtId="0" fontId="1" fillId="0" borderId="20" xfId="6" applyBorder="1" applyAlignment="1">
      <alignment horizontal="justify" vertical="top"/>
    </xf>
    <xf numFmtId="0" fontId="25" fillId="0" borderId="17" xfId="6" applyFont="1" applyBorder="1"/>
    <xf numFmtId="0" fontId="1" fillId="0" borderId="18" xfId="6" applyBorder="1"/>
    <xf numFmtId="164" fontId="1" fillId="0" borderId="19" xfId="6" applyNumberFormat="1" applyBorder="1"/>
    <xf numFmtId="0" fontId="25" fillId="0" borderId="20" xfId="6" applyFont="1" applyBorder="1"/>
    <xf numFmtId="164" fontId="27" fillId="0" borderId="0" xfId="6" applyNumberFormat="1" applyFont="1"/>
    <xf numFmtId="0" fontId="27" fillId="0" borderId="0" xfId="6" applyFont="1"/>
    <xf numFmtId="164" fontId="1" fillId="0" borderId="14" xfId="6" applyNumberFormat="1" applyFont="1" applyBorder="1"/>
    <xf numFmtId="164" fontId="0" fillId="0" borderId="14" xfId="0" applyNumberFormat="1" applyBorder="1"/>
    <xf numFmtId="164" fontId="22" fillId="0" borderId="0" xfId="6" applyNumberFormat="1" applyFont="1" applyAlignment="1">
      <alignment horizontal="center"/>
    </xf>
    <xf numFmtId="164" fontId="0" fillId="0" borderId="0" xfId="0" applyNumberFormat="1"/>
    <xf numFmtId="0" fontId="23" fillId="0" borderId="1" xfId="6" applyFont="1" applyBorder="1" applyAlignment="1">
      <alignment horizontal="center"/>
    </xf>
    <xf numFmtId="0" fontId="23" fillId="0" borderId="2" xfId="6" applyFont="1" applyBorder="1" applyAlignment="1">
      <alignment horizontal="center"/>
    </xf>
    <xf numFmtId="0" fontId="23" fillId="0" borderId="3" xfId="6" applyFont="1" applyBorder="1" applyAlignment="1">
      <alignment horizontal="center"/>
    </xf>
    <xf numFmtId="0" fontId="24" fillId="0" borderId="13" xfId="6" applyFont="1" applyBorder="1" applyAlignment="1">
      <alignment horizontal="justify" vertical="center" wrapText="1"/>
    </xf>
    <xf numFmtId="0" fontId="24" fillId="0" borderId="14" xfId="6" applyFont="1" applyBorder="1" applyAlignment="1">
      <alignment horizontal="justify" vertical="center" wrapText="1"/>
    </xf>
    <xf numFmtId="0" fontId="24" fillId="0" borderId="15" xfId="6" applyFont="1" applyBorder="1" applyAlignment="1">
      <alignment horizontal="justify" vertical="center" wrapText="1"/>
    </xf>
    <xf numFmtId="0" fontId="24" fillId="0" borderId="16" xfId="6" applyFont="1" applyBorder="1" applyAlignment="1">
      <alignment horizontal="justify" vertical="center" wrapText="1"/>
    </xf>
    <xf numFmtId="0" fontId="24" fillId="0" borderId="0" xfId="6" applyFont="1" applyAlignment="1">
      <alignment horizontal="justify" vertical="center" wrapText="1"/>
    </xf>
    <xf numFmtId="0" fontId="24" fillId="0" borderId="17" xfId="6" applyFont="1" applyBorder="1" applyAlignment="1">
      <alignment horizontal="justify" vertical="center" wrapText="1"/>
    </xf>
    <xf numFmtId="0" fontId="24" fillId="0" borderId="18" xfId="6" applyFont="1" applyBorder="1" applyAlignment="1">
      <alignment horizontal="justify" vertical="center" wrapText="1"/>
    </xf>
    <xf numFmtId="0" fontId="24" fillId="0" borderId="19" xfId="6" applyFont="1" applyBorder="1" applyAlignment="1">
      <alignment horizontal="justify" vertical="center" wrapText="1"/>
    </xf>
    <xf numFmtId="0" fontId="24" fillId="0" borderId="20" xfId="6" applyFont="1" applyBorder="1" applyAlignment="1">
      <alignment horizontal="justify" vertical="center" wrapText="1"/>
    </xf>
    <xf numFmtId="164" fontId="26" fillId="0" borderId="13" xfId="6" applyNumberFormat="1" applyFont="1" applyBorder="1" applyAlignment="1">
      <alignment horizontal="center"/>
    </xf>
    <xf numFmtId="164" fontId="26" fillId="0" borderId="14" xfId="6" applyNumberFormat="1" applyFont="1" applyBorder="1" applyAlignment="1">
      <alignment horizontal="center"/>
    </xf>
    <xf numFmtId="164" fontId="26" fillId="0" borderId="15" xfId="6" applyNumberFormat="1" applyFont="1" applyBorder="1" applyAlignment="1">
      <alignment horizontal="center"/>
    </xf>
    <xf numFmtId="0" fontId="26" fillId="0" borderId="13" xfId="6" applyFont="1" applyBorder="1" applyAlignment="1">
      <alignment horizontal="center"/>
    </xf>
    <xf numFmtId="0" fontId="26" fillId="0" borderId="14" xfId="6" applyFont="1" applyBorder="1" applyAlignment="1">
      <alignment horizontal="center"/>
    </xf>
    <xf numFmtId="0" fontId="26" fillId="0" borderId="15" xfId="6" applyFont="1" applyBorder="1" applyAlignment="1">
      <alignment horizontal="center"/>
    </xf>
    <xf numFmtId="164" fontId="25" fillId="0" borderId="16" xfId="6" applyNumberFormat="1" applyFont="1" applyBorder="1" applyAlignment="1">
      <alignment horizontal="center"/>
    </xf>
    <xf numFmtId="164" fontId="25" fillId="0" borderId="0" xfId="6" applyNumberFormat="1" applyFont="1" applyAlignment="1">
      <alignment horizontal="center"/>
    </xf>
    <xf numFmtId="164" fontId="25" fillId="0" borderId="17" xfId="6" applyNumberFormat="1" applyFont="1" applyBorder="1" applyAlignment="1">
      <alignment horizontal="center"/>
    </xf>
    <xf numFmtId="0" fontId="25" fillId="0" borderId="16" xfId="6" applyFont="1" applyBorder="1" applyAlignment="1">
      <alignment horizontal="center"/>
    </xf>
    <xf numFmtId="0" fontId="25" fillId="0" borderId="0" xfId="6" applyFont="1" applyAlignment="1">
      <alignment horizontal="center"/>
    </xf>
    <xf numFmtId="0" fontId="25" fillId="0" borderId="17" xfId="6" applyFont="1" applyBorder="1" applyAlignment="1">
      <alignment horizontal="center"/>
    </xf>
    <xf numFmtId="164" fontId="25" fillId="0" borderId="18" xfId="6" applyNumberFormat="1" applyFont="1" applyBorder="1" applyAlignment="1">
      <alignment horizontal="center"/>
    </xf>
    <xf numFmtId="164" fontId="25" fillId="0" borderId="19" xfId="6" applyNumberFormat="1" applyFont="1" applyBorder="1" applyAlignment="1">
      <alignment horizontal="center"/>
    </xf>
    <xf numFmtId="164" fontId="25" fillId="0" borderId="20" xfId="6" applyNumberFormat="1" applyFont="1" applyBorder="1" applyAlignment="1">
      <alignment horizontal="center"/>
    </xf>
    <xf numFmtId="0" fontId="25" fillId="0" borderId="18" xfId="6" applyFont="1" applyBorder="1" applyAlignment="1">
      <alignment horizontal="center"/>
    </xf>
    <xf numFmtId="0" fontId="25" fillId="0" borderId="19" xfId="6" applyFont="1" applyBorder="1" applyAlignment="1">
      <alignment horizontal="center"/>
    </xf>
    <xf numFmtId="0" fontId="25" fillId="0" borderId="20" xfId="6" applyFont="1" applyBorder="1" applyAlignment="1">
      <alignment horizontal="center"/>
    </xf>
    <xf numFmtId="0" fontId="14" fillId="0" borderId="0" xfId="8" applyFont="1" applyAlignment="1">
      <alignment horizontal="center" vertical="top" wrapText="1"/>
    </xf>
    <xf numFmtId="0" fontId="0" fillId="0" borderId="0" xfId="0"/>
    <xf numFmtId="0" fontId="1" fillId="0" borderId="0" xfId="5" applyAlignment="1">
      <alignment horizontal="center"/>
    </xf>
    <xf numFmtId="0" fontId="0" fillId="0" borderId="0" xfId="0" applyAlignment="1">
      <alignment horizontal="center"/>
    </xf>
    <xf numFmtId="164" fontId="1" fillId="0" borderId="0" xfId="1" applyNumberFormat="1" applyFont="1" applyAlignment="1">
      <alignment horizontal="center"/>
    </xf>
    <xf numFmtId="0" fontId="4" fillId="0" borderId="5" xfId="5" applyFont="1" applyBorder="1" applyAlignment="1">
      <alignment horizontal="center" vertical="justify"/>
    </xf>
    <xf numFmtId="0" fontId="4" fillId="0" borderId="6" xfId="5" applyFont="1" applyBorder="1" applyAlignment="1">
      <alignment horizontal="center" vertical="justify"/>
    </xf>
    <xf numFmtId="0" fontId="4" fillId="0" borderId="7" xfId="5" applyFont="1" applyBorder="1" applyAlignment="1">
      <alignment horizontal="center" vertical="justify"/>
    </xf>
    <xf numFmtId="0" fontId="16" fillId="0" borderId="10" xfId="5" applyFont="1" applyBorder="1" applyAlignment="1">
      <alignment horizontal="center" vertical="justify"/>
    </xf>
    <xf numFmtId="0" fontId="16" fillId="0" borderId="11" xfId="5" applyFont="1" applyBorder="1" applyAlignment="1">
      <alignment horizontal="center" vertical="justify"/>
    </xf>
    <xf numFmtId="0" fontId="16" fillId="0" borderId="12" xfId="5" applyFont="1" applyBorder="1" applyAlignment="1">
      <alignment horizontal="center" vertical="justify"/>
    </xf>
    <xf numFmtId="2" fontId="1" fillId="0" borderId="0" xfId="1" applyNumberFormat="1" applyFont="1" applyAlignment="1">
      <alignment horizontal="center"/>
    </xf>
    <xf numFmtId="0" fontId="3" fillId="0" borderId="0" xfId="5" applyFont="1" applyAlignment="1">
      <alignment horizontal="center" vertical="justify"/>
    </xf>
    <xf numFmtId="0" fontId="8" fillId="0" borderId="0" xfId="5" applyFont="1" applyAlignment="1">
      <alignment horizontal="justify" vertical="justify"/>
    </xf>
    <xf numFmtId="0" fontId="6" fillId="0" borderId="1" xfId="5" applyFont="1" applyBorder="1" applyAlignment="1">
      <alignment horizontal="center"/>
    </xf>
    <xf numFmtId="0" fontId="6" fillId="0" borderId="2" xfId="5" applyFont="1" applyBorder="1" applyAlignment="1">
      <alignment horizontal="center"/>
    </xf>
    <xf numFmtId="0" fontId="6" fillId="0" borderId="3" xfId="5" applyFont="1" applyBorder="1" applyAlignment="1">
      <alignment horizontal="center"/>
    </xf>
    <xf numFmtId="0" fontId="6" fillId="0" borderId="0" xfId="5" applyFont="1" applyAlignment="1">
      <alignment horizontal="center"/>
    </xf>
    <xf numFmtId="0" fontId="13" fillId="2" borderId="0" xfId="5" applyFont="1" applyFill="1" applyAlignment="1">
      <alignment horizontal="center"/>
    </xf>
    <xf numFmtId="0" fontId="3" fillId="0" borderId="0" xfId="5" applyFont="1" applyAlignment="1">
      <alignment horizontal="center" vertical="center" wrapText="1"/>
    </xf>
  </cellXfs>
  <cellStyles count="18">
    <cellStyle name="Comma 2" xfId="2"/>
    <cellStyle name="Comma 3" xfId="12"/>
    <cellStyle name="Normal" xfId="0" builtinId="0"/>
    <cellStyle name="Normal 2" xfId="1"/>
    <cellStyle name="Normal 2 2" xfId="3"/>
    <cellStyle name="Normal 2 2 2" xfId="6"/>
    <cellStyle name="Normal 2 2 2 2" xfId="7"/>
    <cellStyle name="Normal 2 2 2 3" xfId="13"/>
    <cellStyle name="Normal 2 2 3" xfId="14"/>
    <cellStyle name="Normal 2 3" xfId="5"/>
    <cellStyle name="Normal 2 4" xfId="9"/>
    <cellStyle name="Normal 2 4 2" xfId="10"/>
    <cellStyle name="Normal 2 5" xfId="15"/>
    <cellStyle name="Normal 2 5 2" xfId="11"/>
    <cellStyle name="Normal 3" xfId="4"/>
    <cellStyle name="Normal 3 2" xfId="8"/>
    <cellStyle name="Normal 4" xfId="16"/>
    <cellStyle name="Normal 4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1219684495961"/>
          <c:y val="8.7283671933784807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Doal beel khal'!$B$2:$AA$2</c:f>
              <c:numCache>
                <c:formatCode>0.000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2.2599999999999998</c:v>
                </c:pt>
              </c:numCache>
            </c:numRef>
          </c:cat>
          <c:val>
            <c:numRef>
              <c:f>'Long Section Doal beel khal'!$B$3:$AA$3</c:f>
              <c:numCache>
                <c:formatCode>0.000</c:formatCode>
                <c:ptCount val="26"/>
                <c:pt idx="0">
                  <c:v>-0.26200000000000001</c:v>
                </c:pt>
                <c:pt idx="1">
                  <c:v>-2.379</c:v>
                </c:pt>
                <c:pt idx="2">
                  <c:v>-0.52800000000000002</c:v>
                </c:pt>
                <c:pt idx="3">
                  <c:v>-0.35499999999999998</c:v>
                </c:pt>
                <c:pt idx="4">
                  <c:v>-0.49399999999999999</c:v>
                </c:pt>
                <c:pt idx="5">
                  <c:v>-7.5999999999999998E-2</c:v>
                </c:pt>
                <c:pt idx="6">
                  <c:v>-0.504</c:v>
                </c:pt>
                <c:pt idx="7">
                  <c:v>-0.442</c:v>
                </c:pt>
                <c:pt idx="8">
                  <c:v>-0.621</c:v>
                </c:pt>
                <c:pt idx="9">
                  <c:v>-0.68300000000000005</c:v>
                </c:pt>
                <c:pt idx="10">
                  <c:v>-0.41399999999999998</c:v>
                </c:pt>
                <c:pt idx="11">
                  <c:v>0.2</c:v>
                </c:pt>
                <c:pt idx="12">
                  <c:v>-4.7E-2</c:v>
                </c:pt>
                <c:pt idx="13">
                  <c:v>0.12</c:v>
                </c:pt>
                <c:pt idx="14">
                  <c:v>-3.6999999999999998E-2</c:v>
                </c:pt>
                <c:pt idx="15">
                  <c:v>9.7000000000000003E-2</c:v>
                </c:pt>
                <c:pt idx="16">
                  <c:v>0.192</c:v>
                </c:pt>
                <c:pt idx="17">
                  <c:v>-6.4000000000000001E-2</c:v>
                </c:pt>
                <c:pt idx="18">
                  <c:v>0.112</c:v>
                </c:pt>
                <c:pt idx="19">
                  <c:v>0.23200000000000001</c:v>
                </c:pt>
                <c:pt idx="20">
                  <c:v>-7.6999999999999999E-2</c:v>
                </c:pt>
                <c:pt idx="21">
                  <c:v>-8.4000000000000005E-2</c:v>
                </c:pt>
                <c:pt idx="22">
                  <c:v>-0.20300000000000001</c:v>
                </c:pt>
                <c:pt idx="23">
                  <c:v>-0.309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CD-48FA-B347-DE7B63634F48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'Long Section Doal beel khal'!$B$2:$AA$2</c:f>
              <c:numCache>
                <c:formatCode>0.000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2.2599999999999998</c:v>
                </c:pt>
              </c:numCache>
            </c:numRef>
          </c:cat>
          <c:val>
            <c:numRef>
              <c:f>'Long Section Doal beel khal'!$B$4:$AA$4</c:f>
              <c:numCache>
                <c:formatCode>0.000</c:formatCode>
                <c:ptCount val="26"/>
                <c:pt idx="0">
                  <c:v>1.2969999999999999</c:v>
                </c:pt>
                <c:pt idx="1">
                  <c:v>2.3149999999999999</c:v>
                </c:pt>
                <c:pt idx="2">
                  <c:v>1.5069999999999999</c:v>
                </c:pt>
                <c:pt idx="3">
                  <c:v>2.0649999999999999</c:v>
                </c:pt>
                <c:pt idx="4">
                  <c:v>2.6120000000000001</c:v>
                </c:pt>
                <c:pt idx="5">
                  <c:v>3.3170000000000002</c:v>
                </c:pt>
                <c:pt idx="6">
                  <c:v>2.4870000000000001</c:v>
                </c:pt>
                <c:pt idx="7">
                  <c:v>3.1019999999999999</c:v>
                </c:pt>
                <c:pt idx="8">
                  <c:v>2.2949999999999999</c:v>
                </c:pt>
                <c:pt idx="9">
                  <c:v>1.502</c:v>
                </c:pt>
                <c:pt idx="10">
                  <c:v>2.2850000000000001</c:v>
                </c:pt>
                <c:pt idx="11">
                  <c:v>2.7650000000000001</c:v>
                </c:pt>
                <c:pt idx="12">
                  <c:v>2.339</c:v>
                </c:pt>
                <c:pt idx="13">
                  <c:v>2.1970000000000001</c:v>
                </c:pt>
                <c:pt idx="14">
                  <c:v>2.141</c:v>
                </c:pt>
                <c:pt idx="15">
                  <c:v>1.7090000000000001</c:v>
                </c:pt>
                <c:pt idx="16">
                  <c:v>1.7829999999999999</c:v>
                </c:pt>
                <c:pt idx="17">
                  <c:v>1.3580000000000001</c:v>
                </c:pt>
                <c:pt idx="18">
                  <c:v>1.1559999999999999</c:v>
                </c:pt>
                <c:pt idx="19">
                  <c:v>1.321</c:v>
                </c:pt>
                <c:pt idx="20">
                  <c:v>0.497</c:v>
                </c:pt>
                <c:pt idx="21">
                  <c:v>0.40600000000000003</c:v>
                </c:pt>
                <c:pt idx="22">
                  <c:v>0.187</c:v>
                </c:pt>
                <c:pt idx="23">
                  <c:v>8.7999999999999995E-2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CD-48FA-B347-DE7B63634F48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Doal beel khal'!$B$2:$AA$2</c:f>
              <c:numCache>
                <c:formatCode>0.000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2.2599999999999998</c:v>
                </c:pt>
              </c:numCache>
            </c:numRef>
          </c:cat>
          <c:val>
            <c:numRef>
              <c:f>'Long Section Doal beel khal'!$B$5:$AA$5</c:f>
              <c:numCache>
                <c:formatCode>0.000</c:formatCode>
                <c:ptCount val="26"/>
                <c:pt idx="0">
                  <c:v>0.85199999999999998</c:v>
                </c:pt>
                <c:pt idx="1">
                  <c:v>2.415</c:v>
                </c:pt>
                <c:pt idx="2">
                  <c:v>1.704</c:v>
                </c:pt>
                <c:pt idx="3">
                  <c:v>1.2390000000000001</c:v>
                </c:pt>
                <c:pt idx="4">
                  <c:v>2.452</c:v>
                </c:pt>
                <c:pt idx="5">
                  <c:v>1.2170000000000001</c:v>
                </c:pt>
                <c:pt idx="6">
                  <c:v>1.0860000000000001</c:v>
                </c:pt>
                <c:pt idx="7">
                  <c:v>2.72</c:v>
                </c:pt>
                <c:pt idx="8">
                  <c:v>2.5110000000000001</c:v>
                </c:pt>
                <c:pt idx="9">
                  <c:v>1.1870000000000001</c:v>
                </c:pt>
                <c:pt idx="10">
                  <c:v>0.88600000000000001</c:v>
                </c:pt>
                <c:pt idx="11">
                  <c:v>2.3719999999999999</c:v>
                </c:pt>
                <c:pt idx="12">
                  <c:v>2.5409999999999999</c:v>
                </c:pt>
                <c:pt idx="13">
                  <c:v>2.1539999999999999</c:v>
                </c:pt>
                <c:pt idx="14">
                  <c:v>2.2799999999999998</c:v>
                </c:pt>
                <c:pt idx="15">
                  <c:v>2.3279999999999998</c:v>
                </c:pt>
                <c:pt idx="16">
                  <c:v>1.855</c:v>
                </c:pt>
                <c:pt idx="17">
                  <c:v>1.6539999999999999</c:v>
                </c:pt>
                <c:pt idx="18">
                  <c:v>1.333</c:v>
                </c:pt>
                <c:pt idx="19">
                  <c:v>1.0760000000000001</c:v>
                </c:pt>
                <c:pt idx="20">
                  <c:v>0.48799999999999999</c:v>
                </c:pt>
                <c:pt idx="21">
                  <c:v>0.47699999999999998</c:v>
                </c:pt>
                <c:pt idx="22">
                  <c:v>0.29399999999999998</c:v>
                </c:pt>
                <c:pt idx="23">
                  <c:v>0.193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CD-48FA-B347-DE7B63634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18656"/>
        <c:axId val="44927232"/>
      </c:lineChart>
      <c:catAx>
        <c:axId val="449186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927232"/>
        <c:crosses val="autoZero"/>
        <c:auto val="1"/>
        <c:lblAlgn val="ctr"/>
        <c:lblOffset val="100"/>
        <c:tickMarkSkip val="1"/>
        <c:noMultiLvlLbl val="0"/>
      </c:catAx>
      <c:valAx>
        <c:axId val="44927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918656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khal'!$B$159:$B$180</c:f>
              <c:numCache>
                <c:formatCode>0.00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</c:numCache>
            </c:numRef>
          </c:xVal>
          <c:yVal>
            <c:numRef>
              <c:f>'Doal beel_Dola beel khal'!$C$159:$C$180</c:f>
              <c:numCache>
                <c:formatCode>0.000</c:formatCode>
                <c:ptCount val="22"/>
                <c:pt idx="0">
                  <c:v>2.226</c:v>
                </c:pt>
                <c:pt idx="1">
                  <c:v>2.2309999999999999</c:v>
                </c:pt>
                <c:pt idx="2">
                  <c:v>3.3279999999999998</c:v>
                </c:pt>
                <c:pt idx="3">
                  <c:v>3.3170000000000002</c:v>
                </c:pt>
                <c:pt idx="4">
                  <c:v>2.2040000000000002</c:v>
                </c:pt>
                <c:pt idx="5">
                  <c:v>1.3260000000000001</c:v>
                </c:pt>
                <c:pt idx="6">
                  <c:v>0.53100000000000003</c:v>
                </c:pt>
                <c:pt idx="7">
                  <c:v>2.5000000000000001E-2</c:v>
                </c:pt>
                <c:pt idx="8">
                  <c:v>-7.5999999999999998E-2</c:v>
                </c:pt>
                <c:pt idx="9">
                  <c:v>2.7E-2</c:v>
                </c:pt>
                <c:pt idx="10">
                  <c:v>0.20100000000000001</c:v>
                </c:pt>
                <c:pt idx="11">
                  <c:v>0.41299999999999998</c:v>
                </c:pt>
                <c:pt idx="12">
                  <c:v>0.73099999999999998</c:v>
                </c:pt>
                <c:pt idx="13">
                  <c:v>1.226</c:v>
                </c:pt>
                <c:pt idx="14">
                  <c:v>1.2170000000000001</c:v>
                </c:pt>
                <c:pt idx="15">
                  <c:v>1.212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khal'!$I$159:$I$180</c:f>
              <c:numCache>
                <c:formatCode>0.00</c:formatCode>
                <c:ptCount val="22"/>
                <c:pt idx="4">
                  <c:v>0</c:v>
                </c:pt>
                <c:pt idx="5">
                  <c:v>4</c:v>
                </c:pt>
                <c:pt idx="6">
                  <c:v>6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18.596499999999999</c:v>
                </c:pt>
                <c:pt idx="12">
                  <c:v>20.096499999999999</c:v>
                </c:pt>
                <c:pt idx="13">
                  <c:v>21.596499999999999</c:v>
                </c:pt>
                <c:pt idx="14">
                  <c:v>23.6965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</c:numCache>
            </c:numRef>
          </c:xVal>
          <c:yVal>
            <c:numRef>
              <c:f>'Doal beel_Dola beel khal'!$J$159:$J$180</c:f>
              <c:numCache>
                <c:formatCode>0.00</c:formatCode>
                <c:ptCount val="22"/>
                <c:pt idx="4" formatCode="0.000">
                  <c:v>2.226</c:v>
                </c:pt>
                <c:pt idx="5" formatCode="0.000">
                  <c:v>2.2309999999999999</c:v>
                </c:pt>
                <c:pt idx="6" formatCode="0.000">
                  <c:v>3.3279999999999998</c:v>
                </c:pt>
                <c:pt idx="7" formatCode="0.000">
                  <c:v>3.3170000000000002</c:v>
                </c:pt>
                <c:pt idx="8" formatCode="0.000">
                  <c:v>2.2040000000000002</c:v>
                </c:pt>
                <c:pt idx="9" formatCode="0.000">
                  <c:v>1.3260000000000001</c:v>
                </c:pt>
                <c:pt idx="10" formatCode="0.000">
                  <c:v>0.53100000000000003</c:v>
                </c:pt>
                <c:pt idx="11" formatCode="0.000">
                  <c:v>-1.2</c:v>
                </c:pt>
                <c:pt idx="12" formatCode="0.000">
                  <c:v>-1.2</c:v>
                </c:pt>
                <c:pt idx="13" formatCode="0.000">
                  <c:v>-1.2</c:v>
                </c:pt>
                <c:pt idx="14" formatCode="0.000">
                  <c:v>0.2</c:v>
                </c:pt>
                <c:pt idx="15" formatCode="0.000">
                  <c:v>0.41299999999999998</c:v>
                </c:pt>
                <c:pt idx="16" formatCode="0.000">
                  <c:v>0.73099999999999998</c:v>
                </c:pt>
                <c:pt idx="17" formatCode="0.000">
                  <c:v>1.226</c:v>
                </c:pt>
                <c:pt idx="18" formatCode="0.000">
                  <c:v>1.2170000000000001</c:v>
                </c:pt>
                <c:pt idx="19" formatCode="0.000">
                  <c:v>1.212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9712"/>
        <c:axId val="144261504"/>
      </c:scatterChart>
      <c:valAx>
        <c:axId val="1442597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61504"/>
        <c:crosses val="autoZero"/>
        <c:crossBetween val="midCat"/>
      </c:valAx>
      <c:valAx>
        <c:axId val="144261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597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khal'!$B$185:$B$206</c:f>
              <c:numCache>
                <c:formatCode>0.00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'Doal beel_Dola beel khal'!$C$185:$C$206</c:f>
              <c:numCache>
                <c:formatCode>0.000</c:formatCode>
                <c:ptCount val="22"/>
                <c:pt idx="0">
                  <c:v>2.5009999999999999</c:v>
                </c:pt>
                <c:pt idx="1">
                  <c:v>2.4870000000000001</c:v>
                </c:pt>
                <c:pt idx="2">
                  <c:v>1.0609999999999999</c:v>
                </c:pt>
                <c:pt idx="3">
                  <c:v>0.108</c:v>
                </c:pt>
                <c:pt idx="4">
                  <c:v>-0.40100000000000002</c:v>
                </c:pt>
                <c:pt idx="5">
                  <c:v>-0.504</c:v>
                </c:pt>
                <c:pt idx="6">
                  <c:v>-0.40300000000000002</c:v>
                </c:pt>
                <c:pt idx="7">
                  <c:v>-2.1000000000000001E-2</c:v>
                </c:pt>
                <c:pt idx="8">
                  <c:v>0.30299999999999999</c:v>
                </c:pt>
                <c:pt idx="9">
                  <c:v>1.0860000000000001</c:v>
                </c:pt>
                <c:pt idx="10">
                  <c:v>1.101</c:v>
                </c:pt>
                <c:pt idx="11">
                  <c:v>1.107</c:v>
                </c:pt>
                <c:pt idx="12">
                  <c:v>1.1120000000000001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khal'!$I$186:$I$207</c:f>
              <c:numCache>
                <c:formatCode>0.00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7.9619999999999997</c:v>
                </c:pt>
                <c:pt idx="4">
                  <c:v>9.4619999999999997</c:v>
                </c:pt>
                <c:pt idx="5">
                  <c:v>10.962</c:v>
                </c:pt>
                <c:pt idx="6">
                  <c:v>12.311999999999999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'Doal beel_Dola beel khal'!$J$186:$J$207</c:f>
              <c:numCache>
                <c:formatCode>0.000</c:formatCode>
                <c:ptCount val="22"/>
                <c:pt idx="0">
                  <c:v>2.4870000000000001</c:v>
                </c:pt>
                <c:pt idx="1">
                  <c:v>1.0609999999999999</c:v>
                </c:pt>
                <c:pt idx="2">
                  <c:v>0.108</c:v>
                </c:pt>
                <c:pt idx="3">
                  <c:v>-1.2</c:v>
                </c:pt>
                <c:pt idx="4">
                  <c:v>-1.2</c:v>
                </c:pt>
                <c:pt idx="5">
                  <c:v>-1.2</c:v>
                </c:pt>
                <c:pt idx="6">
                  <c:v>-0.3</c:v>
                </c:pt>
                <c:pt idx="7">
                  <c:v>-2.1000000000000001E-2</c:v>
                </c:pt>
                <c:pt idx="8">
                  <c:v>0.30299999999999999</c:v>
                </c:pt>
                <c:pt idx="9">
                  <c:v>1.0860000000000001</c:v>
                </c:pt>
                <c:pt idx="10">
                  <c:v>1.101</c:v>
                </c:pt>
                <c:pt idx="11">
                  <c:v>1.107</c:v>
                </c:pt>
                <c:pt idx="12">
                  <c:v>1.1120000000000001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82752"/>
        <c:axId val="144284288"/>
      </c:scatterChart>
      <c:valAx>
        <c:axId val="1442827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84288"/>
        <c:crosses val="autoZero"/>
        <c:crossBetween val="midCat"/>
      </c:valAx>
      <c:valAx>
        <c:axId val="144284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827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khal'!$B$211:$B$232</c:f>
              <c:numCache>
                <c:formatCode>0.00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22</c:v>
                </c:pt>
                <c:pt idx="13">
                  <c:v>26</c:v>
                </c:pt>
              </c:numCache>
            </c:numRef>
          </c:xVal>
          <c:yVal>
            <c:numRef>
              <c:f>'Doal beel_Dola beel khal'!$C$211:$C$232</c:f>
              <c:numCache>
                <c:formatCode>0.000</c:formatCode>
                <c:ptCount val="22"/>
                <c:pt idx="0">
                  <c:v>1.0509999999999999</c:v>
                </c:pt>
                <c:pt idx="1">
                  <c:v>1.956</c:v>
                </c:pt>
                <c:pt idx="2">
                  <c:v>2.7080000000000002</c:v>
                </c:pt>
                <c:pt idx="3">
                  <c:v>2.72</c:v>
                </c:pt>
                <c:pt idx="4">
                  <c:v>1.4590000000000001</c:v>
                </c:pt>
                <c:pt idx="5">
                  <c:v>0.26300000000000001</c:v>
                </c:pt>
                <c:pt idx="6">
                  <c:v>-0.34</c:v>
                </c:pt>
                <c:pt idx="7">
                  <c:v>-0.442</c:v>
                </c:pt>
                <c:pt idx="8">
                  <c:v>-0.34100000000000003</c:v>
                </c:pt>
                <c:pt idx="9">
                  <c:v>0.35199999999999998</c:v>
                </c:pt>
                <c:pt idx="10">
                  <c:v>1.556</c:v>
                </c:pt>
                <c:pt idx="11">
                  <c:v>3.1019999999999999</c:v>
                </c:pt>
                <c:pt idx="12">
                  <c:v>3.109</c:v>
                </c:pt>
                <c:pt idx="13">
                  <c:v>2.9529999999999998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khal'!$I$211:$I$232</c:f>
              <c:numCache>
                <c:formatCode>0.00</c:formatCode>
                <c:ptCount val="22"/>
                <c:pt idx="6">
                  <c:v>0</c:v>
                </c:pt>
                <c:pt idx="7">
                  <c:v>1</c:v>
                </c:pt>
                <c:pt idx="8">
                  <c:v>2.5</c:v>
                </c:pt>
                <c:pt idx="9">
                  <c:v>7.9750000000000005</c:v>
                </c:pt>
                <c:pt idx="10">
                  <c:v>9.4750000000000014</c:v>
                </c:pt>
                <c:pt idx="11">
                  <c:v>10.975000000000001</c:v>
                </c:pt>
                <c:pt idx="12">
                  <c:v>17.425000000000001</c:v>
                </c:pt>
                <c:pt idx="13">
                  <c:v>22</c:v>
                </c:pt>
                <c:pt idx="14">
                  <c:v>26</c:v>
                </c:pt>
              </c:numCache>
            </c:numRef>
          </c:xVal>
          <c:yVal>
            <c:numRef>
              <c:f>'Doal beel_Dola beel khal'!$J$211:$J$232</c:f>
              <c:numCache>
                <c:formatCode>0.00</c:formatCode>
                <c:ptCount val="22"/>
                <c:pt idx="6" formatCode="0.000">
                  <c:v>1.0509999999999999</c:v>
                </c:pt>
                <c:pt idx="7" formatCode="0.000">
                  <c:v>1.956</c:v>
                </c:pt>
                <c:pt idx="8" formatCode="0.000">
                  <c:v>2.4500000000000002</c:v>
                </c:pt>
                <c:pt idx="9" formatCode="0.000">
                  <c:v>-1.2</c:v>
                </c:pt>
                <c:pt idx="10" formatCode="0.000">
                  <c:v>-1.2</c:v>
                </c:pt>
                <c:pt idx="11" formatCode="0.000">
                  <c:v>-1.2</c:v>
                </c:pt>
                <c:pt idx="12" formatCode="0.000">
                  <c:v>3.1</c:v>
                </c:pt>
                <c:pt idx="13" formatCode="0.000">
                  <c:v>3.109</c:v>
                </c:pt>
                <c:pt idx="14" formatCode="0.000">
                  <c:v>2.9529999999999998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97344"/>
        <c:axId val="144299136"/>
      </c:scatterChart>
      <c:valAx>
        <c:axId val="1442973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99136"/>
        <c:crosses val="autoZero"/>
        <c:crossBetween val="midCat"/>
      </c:valAx>
      <c:valAx>
        <c:axId val="144299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973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khal'!$B$239:$B$265</c:f>
              <c:numCache>
                <c:formatCode>0.00</c:formatCode>
                <c:ptCount val="27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16.5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23</c:v>
                </c:pt>
                <c:pt idx="12">
                  <c:v>28</c:v>
                </c:pt>
                <c:pt idx="13">
                  <c:v>33</c:v>
                </c:pt>
              </c:numCache>
            </c:numRef>
          </c:xVal>
          <c:yVal>
            <c:numRef>
              <c:f>'Doal beel_Dola beel khal'!$C$239:$C$265</c:f>
              <c:numCache>
                <c:formatCode>0.000</c:formatCode>
                <c:ptCount val="27"/>
                <c:pt idx="0">
                  <c:v>0.92500000000000004</c:v>
                </c:pt>
                <c:pt idx="1">
                  <c:v>0.93200000000000005</c:v>
                </c:pt>
                <c:pt idx="2">
                  <c:v>2.3010000000000002</c:v>
                </c:pt>
                <c:pt idx="3">
                  <c:v>2.2949999999999999</c:v>
                </c:pt>
                <c:pt idx="4">
                  <c:v>1.0289999999999999</c:v>
                </c:pt>
                <c:pt idx="5">
                  <c:v>2.4E-2</c:v>
                </c:pt>
                <c:pt idx="6">
                  <c:v>-0.51800000000000002</c:v>
                </c:pt>
                <c:pt idx="7">
                  <c:v>-0.621</c:v>
                </c:pt>
                <c:pt idx="8">
                  <c:v>-0.51900000000000002</c:v>
                </c:pt>
                <c:pt idx="9">
                  <c:v>-1E-3</c:v>
                </c:pt>
                <c:pt idx="10">
                  <c:v>1.274</c:v>
                </c:pt>
                <c:pt idx="11">
                  <c:v>2.5110000000000001</c:v>
                </c:pt>
                <c:pt idx="12">
                  <c:v>2.516</c:v>
                </c:pt>
                <c:pt idx="13">
                  <c:v>2.5230000000000001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khal'!$I$239:$I$265</c:f>
              <c:numCache>
                <c:formatCode>0.00</c:formatCode>
                <c:ptCount val="27"/>
                <c:pt idx="7">
                  <c:v>0</c:v>
                </c:pt>
                <c:pt idx="8">
                  <c:v>7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  <c:pt idx="12">
                  <c:v>13</c:v>
                </c:pt>
                <c:pt idx="13">
                  <c:v>14.836</c:v>
                </c:pt>
                <c:pt idx="14">
                  <c:v>16.335999999999999</c:v>
                </c:pt>
                <c:pt idx="15">
                  <c:v>17.835999999999999</c:v>
                </c:pt>
                <c:pt idx="16">
                  <c:v>19.485999999999997</c:v>
                </c:pt>
                <c:pt idx="17">
                  <c:v>20</c:v>
                </c:pt>
                <c:pt idx="18">
                  <c:v>22</c:v>
                </c:pt>
                <c:pt idx="19">
                  <c:v>23</c:v>
                </c:pt>
                <c:pt idx="20">
                  <c:v>28</c:v>
                </c:pt>
                <c:pt idx="21">
                  <c:v>33</c:v>
                </c:pt>
              </c:numCache>
            </c:numRef>
          </c:xVal>
          <c:yVal>
            <c:numRef>
              <c:f>'Doal beel_Dola beel khal'!$J$239:$J$265</c:f>
              <c:numCache>
                <c:formatCode>0.00</c:formatCode>
                <c:ptCount val="27"/>
                <c:pt idx="7" formatCode="0.000">
                  <c:v>0.92500000000000004</c:v>
                </c:pt>
                <c:pt idx="8" formatCode="0.000">
                  <c:v>0.93200000000000005</c:v>
                </c:pt>
                <c:pt idx="9" formatCode="0.000">
                  <c:v>2.3010000000000002</c:v>
                </c:pt>
                <c:pt idx="10" formatCode="0.000">
                  <c:v>2.2949999999999999</c:v>
                </c:pt>
                <c:pt idx="11" formatCode="0.000">
                  <c:v>1.0289999999999999</c:v>
                </c:pt>
                <c:pt idx="12" formatCode="0.000">
                  <c:v>2.4E-2</c:v>
                </c:pt>
                <c:pt idx="13" formatCode="0.000">
                  <c:v>-1.2</c:v>
                </c:pt>
                <c:pt idx="14" formatCode="0.000">
                  <c:v>-1.2</c:v>
                </c:pt>
                <c:pt idx="15" formatCode="0.000">
                  <c:v>-1.2</c:v>
                </c:pt>
                <c:pt idx="16" formatCode="0.000">
                  <c:v>-0.1</c:v>
                </c:pt>
                <c:pt idx="17" formatCode="0.000">
                  <c:v>-1E-3</c:v>
                </c:pt>
                <c:pt idx="18" formatCode="0.000">
                  <c:v>1.274</c:v>
                </c:pt>
                <c:pt idx="19" formatCode="0.000">
                  <c:v>2.5110000000000001</c:v>
                </c:pt>
                <c:pt idx="20" formatCode="0.000">
                  <c:v>2.516</c:v>
                </c:pt>
                <c:pt idx="21" formatCode="0.000">
                  <c:v>2.5230000000000001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21248"/>
        <c:axId val="144422784"/>
      </c:scatterChart>
      <c:valAx>
        <c:axId val="1444212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422784"/>
        <c:crosses val="autoZero"/>
        <c:crossBetween val="midCat"/>
      </c:valAx>
      <c:valAx>
        <c:axId val="144422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4212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khal'!$B$270:$B$293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</c:numCache>
            </c:numRef>
          </c:xVal>
          <c:yVal>
            <c:numRef>
              <c:f>'Doal beel_Dola beel khal'!$C$270:$C$293</c:f>
              <c:numCache>
                <c:formatCode>0.000</c:formatCode>
                <c:ptCount val="24"/>
                <c:pt idx="0">
                  <c:v>1.5149999999999999</c:v>
                </c:pt>
                <c:pt idx="1">
                  <c:v>1.5069999999999999</c:v>
                </c:pt>
                <c:pt idx="2">
                  <c:v>1.502</c:v>
                </c:pt>
                <c:pt idx="3">
                  <c:v>0.55400000000000005</c:v>
                </c:pt>
                <c:pt idx="4">
                  <c:v>-0.152</c:v>
                </c:pt>
                <c:pt idx="5">
                  <c:v>-0.57999999999999996</c:v>
                </c:pt>
                <c:pt idx="6">
                  <c:v>-0.68300000000000005</c:v>
                </c:pt>
                <c:pt idx="7">
                  <c:v>-0.58199999999999996</c:v>
                </c:pt>
                <c:pt idx="8">
                  <c:v>-0.18099999999999999</c:v>
                </c:pt>
                <c:pt idx="9">
                  <c:v>0.752</c:v>
                </c:pt>
                <c:pt idx="10">
                  <c:v>1.1870000000000001</c:v>
                </c:pt>
                <c:pt idx="11">
                  <c:v>1.194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khal'!$I$270:$I$293</c:f>
              <c:numCache>
                <c:formatCode>0.00</c:formatCode>
                <c:ptCount val="24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13.5</c:v>
                </c:pt>
                <c:pt idx="12">
                  <c:v>15.3</c:v>
                </c:pt>
                <c:pt idx="13">
                  <c:v>16.8</c:v>
                </c:pt>
                <c:pt idx="14">
                  <c:v>18.3</c:v>
                </c:pt>
                <c:pt idx="15">
                  <c:v>20.025000000000002</c:v>
                </c:pt>
                <c:pt idx="16">
                  <c:v>21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</c:numCache>
            </c:numRef>
          </c:xVal>
          <c:yVal>
            <c:numRef>
              <c:f>'Doal beel_Dola beel khal'!$J$270:$J$293</c:f>
              <c:numCache>
                <c:formatCode>0.00</c:formatCode>
                <c:ptCount val="24"/>
                <c:pt idx="6" formatCode="0.000">
                  <c:v>1.5149999999999999</c:v>
                </c:pt>
                <c:pt idx="7" formatCode="0.000">
                  <c:v>1.5069999999999999</c:v>
                </c:pt>
                <c:pt idx="8" formatCode="0.000">
                  <c:v>1.502</c:v>
                </c:pt>
                <c:pt idx="9" formatCode="0.000">
                  <c:v>0.55400000000000005</c:v>
                </c:pt>
                <c:pt idx="10" formatCode="0.000">
                  <c:v>-0.152</c:v>
                </c:pt>
                <c:pt idx="11" formatCode="0.000">
                  <c:v>-0.3</c:v>
                </c:pt>
                <c:pt idx="12" formatCode="0.000">
                  <c:v>-1.5</c:v>
                </c:pt>
                <c:pt idx="13" formatCode="0.000">
                  <c:v>-1.5</c:v>
                </c:pt>
                <c:pt idx="14" formatCode="0.000">
                  <c:v>-1.5</c:v>
                </c:pt>
                <c:pt idx="15" formatCode="0.000">
                  <c:v>-0.35</c:v>
                </c:pt>
                <c:pt idx="16" formatCode="0.000">
                  <c:v>-0.18099999999999999</c:v>
                </c:pt>
                <c:pt idx="17" formatCode="0.000">
                  <c:v>0.752</c:v>
                </c:pt>
                <c:pt idx="18" formatCode="0.000">
                  <c:v>1.1870000000000001</c:v>
                </c:pt>
                <c:pt idx="19" formatCode="0.000">
                  <c:v>1.194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34240"/>
        <c:axId val="144635776"/>
      </c:scatterChart>
      <c:valAx>
        <c:axId val="1446342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35776"/>
        <c:crosses val="autoZero"/>
        <c:crossBetween val="midCat"/>
      </c:valAx>
      <c:valAx>
        <c:axId val="144635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342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khal'!$B$299:$B$320</c:f>
              <c:numCache>
                <c:formatCode>0.00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</c:numCache>
            </c:numRef>
          </c:xVal>
          <c:yVal>
            <c:numRef>
              <c:f>'Doal beel_Dola beel khal'!$C$299:$C$320</c:f>
              <c:numCache>
                <c:formatCode>0.000</c:formatCode>
                <c:ptCount val="22"/>
                <c:pt idx="0">
                  <c:v>0.45</c:v>
                </c:pt>
                <c:pt idx="1">
                  <c:v>1.2989999999999999</c:v>
                </c:pt>
                <c:pt idx="2">
                  <c:v>2.29</c:v>
                </c:pt>
                <c:pt idx="3">
                  <c:v>2.2850000000000001</c:v>
                </c:pt>
                <c:pt idx="4">
                  <c:v>1.0780000000000001</c:v>
                </c:pt>
                <c:pt idx="5">
                  <c:v>0.255</c:v>
                </c:pt>
                <c:pt idx="6">
                  <c:v>-0.312</c:v>
                </c:pt>
                <c:pt idx="7">
                  <c:v>-0.41399999999999998</c:v>
                </c:pt>
                <c:pt idx="8">
                  <c:v>-0.311</c:v>
                </c:pt>
                <c:pt idx="9">
                  <c:v>1E-3</c:v>
                </c:pt>
                <c:pt idx="10">
                  <c:v>0.4</c:v>
                </c:pt>
                <c:pt idx="11">
                  <c:v>0.88600000000000001</c:v>
                </c:pt>
                <c:pt idx="12">
                  <c:v>0.89900000000000002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khal'!$I$299:$I$320</c:f>
              <c:numCache>
                <c:formatCode>0.00</c:formatCode>
                <c:ptCount val="22"/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9</c:v>
                </c:pt>
                <c:pt idx="11">
                  <c:v>11</c:v>
                </c:pt>
                <c:pt idx="12">
                  <c:v>13.182500000000001</c:v>
                </c:pt>
                <c:pt idx="13">
                  <c:v>14.682500000000001</c:v>
                </c:pt>
                <c:pt idx="14">
                  <c:v>16.182500000000001</c:v>
                </c:pt>
                <c:pt idx="15">
                  <c:v>18.5075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</c:numCache>
            </c:numRef>
          </c:xVal>
          <c:yVal>
            <c:numRef>
              <c:f>'Doal beel_Dola beel khal'!$J$299:$J$320</c:f>
              <c:numCache>
                <c:formatCode>0.00</c:formatCode>
                <c:ptCount val="22"/>
                <c:pt idx="6" formatCode="0.000">
                  <c:v>0.45</c:v>
                </c:pt>
                <c:pt idx="7" formatCode="0.000">
                  <c:v>1.2989999999999999</c:v>
                </c:pt>
                <c:pt idx="8" formatCode="0.000">
                  <c:v>2.29</c:v>
                </c:pt>
                <c:pt idx="9" formatCode="0.000">
                  <c:v>2.2850000000000001</c:v>
                </c:pt>
                <c:pt idx="10" formatCode="0.000">
                  <c:v>1.0780000000000001</c:v>
                </c:pt>
                <c:pt idx="11" formatCode="0.000">
                  <c:v>0.255</c:v>
                </c:pt>
                <c:pt idx="12" formatCode="0.000">
                  <c:v>-1.2</c:v>
                </c:pt>
                <c:pt idx="13" formatCode="0.000">
                  <c:v>-1.2</c:v>
                </c:pt>
                <c:pt idx="14" formatCode="0.000">
                  <c:v>-1.2</c:v>
                </c:pt>
                <c:pt idx="15" formatCode="0.000">
                  <c:v>0.35</c:v>
                </c:pt>
                <c:pt idx="16" formatCode="0.000">
                  <c:v>0.4</c:v>
                </c:pt>
                <c:pt idx="17" formatCode="0.000">
                  <c:v>0.88600000000000001</c:v>
                </c:pt>
                <c:pt idx="18" formatCode="0.000">
                  <c:v>0.89900000000000002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61120"/>
        <c:axId val="144667008"/>
      </c:scatterChart>
      <c:valAx>
        <c:axId val="1446611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67008"/>
        <c:crosses val="autoZero"/>
        <c:crossBetween val="midCat"/>
      </c:valAx>
      <c:valAx>
        <c:axId val="144667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611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khal'!$B$326:$B$347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27</c:v>
                </c:pt>
                <c:pt idx="14">
                  <c:v>32</c:v>
                </c:pt>
              </c:numCache>
            </c:numRef>
          </c:xVal>
          <c:yVal>
            <c:numRef>
              <c:f>'Doal beel_Dola beel khal'!$C$326:$C$347</c:f>
              <c:numCache>
                <c:formatCode>0.000</c:formatCode>
                <c:ptCount val="22"/>
                <c:pt idx="0">
                  <c:v>2.714</c:v>
                </c:pt>
                <c:pt idx="1">
                  <c:v>2.7410000000000001</c:v>
                </c:pt>
                <c:pt idx="2">
                  <c:v>2.7650000000000001</c:v>
                </c:pt>
                <c:pt idx="3">
                  <c:v>1.5780000000000001</c:v>
                </c:pt>
                <c:pt idx="4">
                  <c:v>0.80500000000000005</c:v>
                </c:pt>
                <c:pt idx="5">
                  <c:v>0.30099999999999999</c:v>
                </c:pt>
                <c:pt idx="6">
                  <c:v>0.2</c:v>
                </c:pt>
                <c:pt idx="7">
                  <c:v>0.30199999999999999</c:v>
                </c:pt>
                <c:pt idx="8">
                  <c:v>0.71499999999999997</c:v>
                </c:pt>
                <c:pt idx="9">
                  <c:v>1.405</c:v>
                </c:pt>
                <c:pt idx="10">
                  <c:v>2.3719999999999999</c:v>
                </c:pt>
                <c:pt idx="11">
                  <c:v>2.36</c:v>
                </c:pt>
                <c:pt idx="12">
                  <c:v>1.3140000000000001</c:v>
                </c:pt>
                <c:pt idx="13">
                  <c:v>1.3029999999999999</c:v>
                </c:pt>
                <c:pt idx="14">
                  <c:v>1.292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27-4EFB-8ED4-0C3075A95E3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khal'!$I$327:$I$348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8.5</c:v>
                </c:pt>
                <c:pt idx="9">
                  <c:v>14.4475</c:v>
                </c:pt>
                <c:pt idx="10">
                  <c:v>15.9475</c:v>
                </c:pt>
                <c:pt idx="11">
                  <c:v>17.447499999999998</c:v>
                </c:pt>
                <c:pt idx="12">
                  <c:v>21.722499999999997</c:v>
                </c:pt>
                <c:pt idx="13">
                  <c:v>22</c:v>
                </c:pt>
                <c:pt idx="14">
                  <c:v>27</c:v>
                </c:pt>
                <c:pt idx="15">
                  <c:v>32</c:v>
                </c:pt>
              </c:numCache>
            </c:numRef>
          </c:xVal>
          <c:yVal>
            <c:numRef>
              <c:f>'Doal beel_Dola beel khal'!$J$327:$J$348</c:f>
              <c:numCache>
                <c:formatCode>0.00</c:formatCode>
                <c:ptCount val="22"/>
                <c:pt idx="6" formatCode="0.000">
                  <c:v>2.714</c:v>
                </c:pt>
                <c:pt idx="7" formatCode="0.000">
                  <c:v>2.7410000000000001</c:v>
                </c:pt>
                <c:pt idx="8" formatCode="0.000">
                  <c:v>2.7650000000000001</c:v>
                </c:pt>
                <c:pt idx="9" formatCode="0.000">
                  <c:v>-1.2</c:v>
                </c:pt>
                <c:pt idx="10" formatCode="0.000">
                  <c:v>-1.2</c:v>
                </c:pt>
                <c:pt idx="11" formatCode="0.000">
                  <c:v>-1.2</c:v>
                </c:pt>
                <c:pt idx="12" formatCode="0.000">
                  <c:v>1.65</c:v>
                </c:pt>
                <c:pt idx="13" formatCode="0.000">
                  <c:v>1.3140000000000001</c:v>
                </c:pt>
                <c:pt idx="14" formatCode="0.000">
                  <c:v>1.3029999999999999</c:v>
                </c:pt>
                <c:pt idx="15" formatCode="0.000">
                  <c:v>1.292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27-4EFB-8ED4-0C3075A9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84160"/>
        <c:axId val="144685696"/>
      </c:scatterChart>
      <c:valAx>
        <c:axId val="1446841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85696"/>
        <c:crosses val="autoZero"/>
        <c:crossBetween val="midCat"/>
      </c:valAx>
      <c:valAx>
        <c:axId val="144685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841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khal'!$B$353:$B$374</c:f>
              <c:numCache>
                <c:formatCode>0.00</c:formatCode>
                <c:ptCount val="22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24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</c:numCache>
            </c:numRef>
          </c:xVal>
          <c:yVal>
            <c:numRef>
              <c:f>'Doal beel_Dola beel khal'!$C$353:$C$374</c:f>
              <c:numCache>
                <c:formatCode>0.000</c:formatCode>
                <c:ptCount val="22"/>
                <c:pt idx="0">
                  <c:v>1.117</c:v>
                </c:pt>
                <c:pt idx="1">
                  <c:v>1.1279999999999999</c:v>
                </c:pt>
                <c:pt idx="2">
                  <c:v>2.3530000000000002</c:v>
                </c:pt>
                <c:pt idx="3">
                  <c:v>2.339</c:v>
                </c:pt>
                <c:pt idx="4">
                  <c:v>1.3480000000000001</c:v>
                </c:pt>
                <c:pt idx="5">
                  <c:v>0.53200000000000003</c:v>
                </c:pt>
                <c:pt idx="6">
                  <c:v>5.1999999999999998E-2</c:v>
                </c:pt>
                <c:pt idx="7">
                  <c:v>-4.7E-2</c:v>
                </c:pt>
                <c:pt idx="8">
                  <c:v>5.5E-2</c:v>
                </c:pt>
                <c:pt idx="9">
                  <c:v>0.54600000000000004</c:v>
                </c:pt>
                <c:pt idx="10">
                  <c:v>1.321</c:v>
                </c:pt>
                <c:pt idx="11">
                  <c:v>2.5409999999999999</c:v>
                </c:pt>
                <c:pt idx="12">
                  <c:v>2.5289999999999999</c:v>
                </c:pt>
                <c:pt idx="13">
                  <c:v>1.016</c:v>
                </c:pt>
                <c:pt idx="14">
                  <c:v>1.0109999999999999</c:v>
                </c:pt>
                <c:pt idx="15">
                  <c:v>1.002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C3-4CF9-B7C4-0E06EAEB02F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khal'!$I$353:$I$374</c:f>
              <c:numCache>
                <c:formatCode>0.00</c:formatCode>
                <c:ptCount val="22"/>
                <c:pt idx="7">
                  <c:v>0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14.308499999999999</c:v>
                </c:pt>
                <c:pt idx="12">
                  <c:v>15.808499999999999</c:v>
                </c:pt>
                <c:pt idx="13">
                  <c:v>17.308499999999999</c:v>
                </c:pt>
                <c:pt idx="14">
                  <c:v>22.902000000000001</c:v>
                </c:pt>
                <c:pt idx="15">
                  <c:v>24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</c:numCache>
            </c:numRef>
          </c:xVal>
          <c:yVal>
            <c:numRef>
              <c:f>'Doal beel_Dola beel khal'!$J$353:$J$374</c:f>
              <c:numCache>
                <c:formatCode>0.00</c:formatCode>
                <c:ptCount val="22"/>
                <c:pt idx="7" formatCode="0.000">
                  <c:v>1.117</c:v>
                </c:pt>
                <c:pt idx="8" formatCode="0.000">
                  <c:v>1.1279999999999999</c:v>
                </c:pt>
                <c:pt idx="9" formatCode="0.000">
                  <c:v>2.3530000000000002</c:v>
                </c:pt>
                <c:pt idx="10" formatCode="0.000">
                  <c:v>2.339</c:v>
                </c:pt>
                <c:pt idx="11" formatCode="0.000">
                  <c:v>-1.2</c:v>
                </c:pt>
                <c:pt idx="12" formatCode="0.000">
                  <c:v>-1.2</c:v>
                </c:pt>
                <c:pt idx="13" formatCode="0.000">
                  <c:v>-1.2</c:v>
                </c:pt>
                <c:pt idx="14" formatCode="0.000">
                  <c:v>2.5289999999999999</c:v>
                </c:pt>
                <c:pt idx="15" formatCode="0.000">
                  <c:v>2.5289999999999999</c:v>
                </c:pt>
                <c:pt idx="16" formatCode="0.000">
                  <c:v>1.016</c:v>
                </c:pt>
                <c:pt idx="17" formatCode="0.000">
                  <c:v>1.0109999999999999</c:v>
                </c:pt>
                <c:pt idx="18" formatCode="0.000">
                  <c:v>1.002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C3-4CF9-B7C4-0E06EAEB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02848"/>
        <c:axId val="144741504"/>
      </c:scatterChart>
      <c:valAx>
        <c:axId val="1447028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741504"/>
        <c:crosses val="autoZero"/>
        <c:crossBetween val="midCat"/>
      </c:valAx>
      <c:valAx>
        <c:axId val="144741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7028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khal'!$B$379:$B$400</c:f>
              <c:numCache>
                <c:formatCode>0.00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16</c:v>
                </c:pt>
                <c:pt idx="11">
                  <c:v>17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'Doal beel_Dola beel khal'!$C$379:$C$400</c:f>
              <c:numCache>
                <c:formatCode>0.000</c:formatCode>
                <c:ptCount val="22"/>
                <c:pt idx="0">
                  <c:v>2.2040000000000002</c:v>
                </c:pt>
                <c:pt idx="1">
                  <c:v>2.1970000000000001</c:v>
                </c:pt>
                <c:pt idx="2">
                  <c:v>1.2529999999999999</c:v>
                </c:pt>
                <c:pt idx="3">
                  <c:v>0.64900000000000002</c:v>
                </c:pt>
                <c:pt idx="4">
                  <c:v>0.221</c:v>
                </c:pt>
                <c:pt idx="5">
                  <c:v>0.12</c:v>
                </c:pt>
                <c:pt idx="6">
                  <c:v>0.222</c:v>
                </c:pt>
                <c:pt idx="7">
                  <c:v>0.629</c:v>
                </c:pt>
                <c:pt idx="8">
                  <c:v>1.248</c:v>
                </c:pt>
                <c:pt idx="9">
                  <c:v>2.1539999999999999</c:v>
                </c:pt>
                <c:pt idx="10">
                  <c:v>2.1419999999999999</c:v>
                </c:pt>
                <c:pt idx="11">
                  <c:v>0.93400000000000005</c:v>
                </c:pt>
                <c:pt idx="12">
                  <c:v>0.92800000000000005</c:v>
                </c:pt>
                <c:pt idx="13">
                  <c:v>0.91900000000000004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A9-4F27-BF7B-9FFF067E9A6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khal'!$I$379:$I$400</c:f>
              <c:numCache>
                <c:formatCode>0.00</c:formatCode>
                <c:ptCount val="22"/>
                <c:pt idx="7">
                  <c:v>0</c:v>
                </c:pt>
                <c:pt idx="8">
                  <c:v>1.5</c:v>
                </c:pt>
                <c:pt idx="9">
                  <c:v>6.5955000000000004</c:v>
                </c:pt>
                <c:pt idx="10">
                  <c:v>8.0955000000000013</c:v>
                </c:pt>
                <c:pt idx="11">
                  <c:v>9.5955000000000013</c:v>
                </c:pt>
                <c:pt idx="12">
                  <c:v>14.608500000000001</c:v>
                </c:pt>
                <c:pt idx="13">
                  <c:v>16</c:v>
                </c:pt>
                <c:pt idx="14">
                  <c:v>17</c:v>
                </c:pt>
                <c:pt idx="15">
                  <c:v>25</c:v>
                </c:pt>
                <c:pt idx="16">
                  <c:v>30</c:v>
                </c:pt>
              </c:numCache>
            </c:numRef>
          </c:xVal>
          <c:yVal>
            <c:numRef>
              <c:f>'Doal beel_Dola beel khal'!$J$379:$J$400</c:f>
              <c:numCache>
                <c:formatCode>0.00</c:formatCode>
                <c:ptCount val="22"/>
                <c:pt idx="7" formatCode="0.000">
                  <c:v>2.2040000000000002</c:v>
                </c:pt>
                <c:pt idx="8" formatCode="0.000">
                  <c:v>2.1970000000000001</c:v>
                </c:pt>
                <c:pt idx="9" formatCode="0.000">
                  <c:v>-1.2</c:v>
                </c:pt>
                <c:pt idx="10" formatCode="0.000">
                  <c:v>-1.2</c:v>
                </c:pt>
                <c:pt idx="11" formatCode="0.000">
                  <c:v>-1.2</c:v>
                </c:pt>
                <c:pt idx="12" formatCode="0.000">
                  <c:v>2.1419999999999999</c:v>
                </c:pt>
                <c:pt idx="13" formatCode="0.000">
                  <c:v>2.1419999999999999</c:v>
                </c:pt>
                <c:pt idx="14" formatCode="0.000">
                  <c:v>0.93400000000000005</c:v>
                </c:pt>
                <c:pt idx="15" formatCode="0.000">
                  <c:v>0.92800000000000005</c:v>
                </c:pt>
                <c:pt idx="16" formatCode="0.000">
                  <c:v>0.91900000000000004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A9-4F27-BF7B-9FFF067E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58656"/>
        <c:axId val="144760192"/>
      </c:scatterChart>
      <c:valAx>
        <c:axId val="1447586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760192"/>
        <c:crosses val="autoZero"/>
        <c:crossBetween val="midCat"/>
      </c:valAx>
      <c:valAx>
        <c:axId val="144760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7586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khal'!$B$406:$B$427</c:f>
              <c:numCache>
                <c:formatCode>0.00</c:formatCode>
                <c:ptCount val="22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28</c:v>
                </c:pt>
                <c:pt idx="15">
                  <c:v>33</c:v>
                </c:pt>
              </c:numCache>
            </c:numRef>
          </c:xVal>
          <c:yVal>
            <c:numRef>
              <c:f>'Doal beel_Dola beel khal'!$C$406:$C$427</c:f>
              <c:numCache>
                <c:formatCode>0.000</c:formatCode>
                <c:ptCount val="22"/>
                <c:pt idx="0">
                  <c:v>1.228</c:v>
                </c:pt>
                <c:pt idx="1">
                  <c:v>1.2330000000000001</c:v>
                </c:pt>
                <c:pt idx="2">
                  <c:v>2.149</c:v>
                </c:pt>
                <c:pt idx="3">
                  <c:v>2.141</c:v>
                </c:pt>
                <c:pt idx="4">
                  <c:v>1.1180000000000001</c:v>
                </c:pt>
                <c:pt idx="5">
                  <c:v>0.45</c:v>
                </c:pt>
                <c:pt idx="6">
                  <c:v>6.4000000000000001E-2</c:v>
                </c:pt>
                <c:pt idx="7">
                  <c:v>-3.6999999999999998E-2</c:v>
                </c:pt>
                <c:pt idx="8">
                  <c:v>6.2E-2</c:v>
                </c:pt>
                <c:pt idx="9">
                  <c:v>0.443</c:v>
                </c:pt>
                <c:pt idx="10">
                  <c:v>1.0740000000000001</c:v>
                </c:pt>
                <c:pt idx="11">
                  <c:v>2.2799999999999998</c:v>
                </c:pt>
                <c:pt idx="12">
                  <c:v>2.2730000000000001</c:v>
                </c:pt>
                <c:pt idx="13">
                  <c:v>1.147</c:v>
                </c:pt>
                <c:pt idx="14">
                  <c:v>1.1419999999999999</c:v>
                </c:pt>
                <c:pt idx="15">
                  <c:v>1.117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8C-4723-9D3E-4A00126F24E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khal'!$I$406:$I$427</c:f>
              <c:numCache>
                <c:formatCode>0.00</c:formatCode>
                <c:ptCount val="22"/>
                <c:pt idx="7">
                  <c:v>0</c:v>
                </c:pt>
                <c:pt idx="8">
                  <c:v>7</c:v>
                </c:pt>
                <c:pt idx="9">
                  <c:v>8</c:v>
                </c:pt>
                <c:pt idx="10">
                  <c:v>13.0235</c:v>
                </c:pt>
                <c:pt idx="11">
                  <c:v>14.5235</c:v>
                </c:pt>
                <c:pt idx="12">
                  <c:v>16.023499999999999</c:v>
                </c:pt>
                <c:pt idx="13">
                  <c:v>21.273499999999999</c:v>
                </c:pt>
                <c:pt idx="14">
                  <c:v>22</c:v>
                </c:pt>
                <c:pt idx="15">
                  <c:v>23</c:v>
                </c:pt>
                <c:pt idx="16">
                  <c:v>28</c:v>
                </c:pt>
                <c:pt idx="17">
                  <c:v>33</c:v>
                </c:pt>
              </c:numCache>
            </c:numRef>
          </c:xVal>
          <c:yVal>
            <c:numRef>
              <c:f>'Doal beel_Dola beel khal'!$J$406:$J$427</c:f>
              <c:numCache>
                <c:formatCode>0.00</c:formatCode>
                <c:ptCount val="22"/>
                <c:pt idx="7" formatCode="0.000">
                  <c:v>1.228</c:v>
                </c:pt>
                <c:pt idx="8" formatCode="0.000">
                  <c:v>1.2330000000000001</c:v>
                </c:pt>
                <c:pt idx="9" formatCode="0.000">
                  <c:v>2.149</c:v>
                </c:pt>
                <c:pt idx="10" formatCode="0.000">
                  <c:v>-1.2</c:v>
                </c:pt>
                <c:pt idx="11" formatCode="0.000">
                  <c:v>-1.2</c:v>
                </c:pt>
                <c:pt idx="12" formatCode="0.000">
                  <c:v>-1.2</c:v>
                </c:pt>
                <c:pt idx="13" formatCode="0.000">
                  <c:v>2.2999999999999998</c:v>
                </c:pt>
                <c:pt idx="14" formatCode="0.000">
                  <c:v>2.2730000000000001</c:v>
                </c:pt>
                <c:pt idx="15" formatCode="0.000">
                  <c:v>1.147</c:v>
                </c:pt>
                <c:pt idx="16" formatCode="0.000">
                  <c:v>1.1419999999999999</c:v>
                </c:pt>
                <c:pt idx="17" formatCode="0.000">
                  <c:v>1.117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8C-4723-9D3E-4A00126F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41824"/>
        <c:axId val="144943360"/>
      </c:scatterChart>
      <c:valAx>
        <c:axId val="1449418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43360"/>
        <c:crosses val="autoZero"/>
        <c:crossBetween val="midCat"/>
      </c:valAx>
      <c:valAx>
        <c:axId val="144943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418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khal'!$B$5:$B$28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25</c:v>
                </c:pt>
                <c:pt idx="11">
                  <c:v>29</c:v>
                </c:pt>
                <c:pt idx="12">
                  <c:v>33</c:v>
                </c:pt>
                <c:pt idx="13">
                  <c:v>37</c:v>
                </c:pt>
                <c:pt idx="14">
                  <c:v>40</c:v>
                </c:pt>
                <c:pt idx="15">
                  <c:v>43</c:v>
                </c:pt>
                <c:pt idx="16">
                  <c:v>45</c:v>
                </c:pt>
                <c:pt idx="17">
                  <c:v>47</c:v>
                </c:pt>
                <c:pt idx="18">
                  <c:v>48</c:v>
                </c:pt>
                <c:pt idx="19">
                  <c:v>53</c:v>
                </c:pt>
                <c:pt idx="20">
                  <c:v>58</c:v>
                </c:pt>
              </c:numCache>
            </c:numRef>
          </c:xVal>
          <c:yVal>
            <c:numRef>
              <c:f>'Outfall khal'!$C$5:$C$28</c:f>
              <c:numCache>
                <c:formatCode>0.000</c:formatCode>
                <c:ptCount val="24"/>
                <c:pt idx="0">
                  <c:v>0.94799999999999995</c:v>
                </c:pt>
                <c:pt idx="1">
                  <c:v>0.94299999999999995</c:v>
                </c:pt>
                <c:pt idx="2">
                  <c:v>1.139</c:v>
                </c:pt>
                <c:pt idx="3">
                  <c:v>2.3069999999999999</c:v>
                </c:pt>
                <c:pt idx="4">
                  <c:v>2.298</c:v>
                </c:pt>
                <c:pt idx="5">
                  <c:v>1.343</c:v>
                </c:pt>
                <c:pt idx="6">
                  <c:v>0.754</c:v>
                </c:pt>
                <c:pt idx="7">
                  <c:v>0.24199999999999999</c:v>
                </c:pt>
                <c:pt idx="8">
                  <c:v>-0.27700000000000002</c:v>
                </c:pt>
                <c:pt idx="9">
                  <c:v>-0.64500000000000002</c:v>
                </c:pt>
                <c:pt idx="10">
                  <c:v>-1.0980000000000001</c:v>
                </c:pt>
                <c:pt idx="11">
                  <c:v>-1.226</c:v>
                </c:pt>
                <c:pt idx="12">
                  <c:v>-1.091</c:v>
                </c:pt>
                <c:pt idx="13">
                  <c:v>-0.98399999999999999</c:v>
                </c:pt>
                <c:pt idx="14">
                  <c:v>-0.86299999999999999</c:v>
                </c:pt>
                <c:pt idx="15">
                  <c:v>-0.746</c:v>
                </c:pt>
                <c:pt idx="16">
                  <c:v>-0.67700000000000005</c:v>
                </c:pt>
                <c:pt idx="17">
                  <c:v>-0.56799999999999995</c:v>
                </c:pt>
                <c:pt idx="18">
                  <c:v>-0.36199999999999999</c:v>
                </c:pt>
                <c:pt idx="19">
                  <c:v>-0.35099999999999998</c:v>
                </c:pt>
                <c:pt idx="20">
                  <c:v>-0.33500000000000002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51-474B-865D-5437FD26E4E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khal'!$H$5:$H$28</c:f>
            </c:numRef>
          </c:xVal>
          <c:yVal>
            <c:numRef>
              <c:f>'Outfall khal'!$I$5:$I$28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51-474B-865D-5437FD26E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08896"/>
        <c:axId val="146611200"/>
      </c:scatterChart>
      <c:valAx>
        <c:axId val="1466088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611200"/>
        <c:crosses val="autoZero"/>
        <c:crossBetween val="midCat"/>
      </c:valAx>
      <c:valAx>
        <c:axId val="146611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6088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khal'!$B$432:$B$455</c:f>
              <c:numCache>
                <c:formatCode>0.00</c:formatCode>
                <c:ptCount val="24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  <c:pt idx="12">
                  <c:v>24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</c:numCache>
            </c:numRef>
          </c:xVal>
          <c:yVal>
            <c:numRef>
              <c:f>'Doal beel_Dola beel khal'!$C$432:$C$455</c:f>
              <c:numCache>
                <c:formatCode>0.000</c:formatCode>
                <c:ptCount val="24"/>
                <c:pt idx="0">
                  <c:v>0.96399999999999997</c:v>
                </c:pt>
                <c:pt idx="1">
                  <c:v>0.97699999999999998</c:v>
                </c:pt>
                <c:pt idx="2">
                  <c:v>1.714</c:v>
                </c:pt>
                <c:pt idx="3">
                  <c:v>1.7090000000000001</c:v>
                </c:pt>
                <c:pt idx="4">
                  <c:v>0.877</c:v>
                </c:pt>
                <c:pt idx="5">
                  <c:v>0.46800000000000003</c:v>
                </c:pt>
                <c:pt idx="6">
                  <c:v>0.157</c:v>
                </c:pt>
                <c:pt idx="7">
                  <c:v>9.7000000000000003E-2</c:v>
                </c:pt>
                <c:pt idx="8">
                  <c:v>0.155</c:v>
                </c:pt>
                <c:pt idx="9">
                  <c:v>0.46300000000000002</c:v>
                </c:pt>
                <c:pt idx="10">
                  <c:v>0.85599999999999998</c:v>
                </c:pt>
                <c:pt idx="11">
                  <c:v>2.3279999999999998</c:v>
                </c:pt>
                <c:pt idx="12">
                  <c:v>2.323</c:v>
                </c:pt>
                <c:pt idx="13">
                  <c:v>0.877</c:v>
                </c:pt>
                <c:pt idx="14">
                  <c:v>0.86799999999999999</c:v>
                </c:pt>
                <c:pt idx="15">
                  <c:v>0.86299999999999999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C6-42D4-8048-7635DAAD337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khal'!$I$433:$I$457</c:f>
              <c:numCache>
                <c:formatCode>0.00</c:formatCode>
                <c:ptCount val="25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14.115500000000001</c:v>
                </c:pt>
                <c:pt idx="6">
                  <c:v>15.615500000000001</c:v>
                </c:pt>
                <c:pt idx="7">
                  <c:v>17.115500000000001</c:v>
                </c:pt>
                <c:pt idx="8">
                  <c:v>19.965499999999999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'Doal beel_Dola beel khal'!$J$433:$J$457</c:f>
              <c:numCache>
                <c:formatCode>0.000</c:formatCode>
                <c:ptCount val="25"/>
                <c:pt idx="0">
                  <c:v>0.96399999999999997</c:v>
                </c:pt>
                <c:pt idx="1">
                  <c:v>0.97699999999999998</c:v>
                </c:pt>
                <c:pt idx="2">
                  <c:v>1.714</c:v>
                </c:pt>
                <c:pt idx="3">
                  <c:v>1.7090000000000001</c:v>
                </c:pt>
                <c:pt idx="4">
                  <c:v>0.877</c:v>
                </c:pt>
                <c:pt idx="5">
                  <c:v>-1.2</c:v>
                </c:pt>
                <c:pt idx="6">
                  <c:v>-1.2</c:v>
                </c:pt>
                <c:pt idx="7">
                  <c:v>-1.2</c:v>
                </c:pt>
                <c:pt idx="8">
                  <c:v>0.7</c:v>
                </c:pt>
                <c:pt idx="9">
                  <c:v>0.85599999999999998</c:v>
                </c:pt>
                <c:pt idx="10">
                  <c:v>2.3279999999999998</c:v>
                </c:pt>
                <c:pt idx="11">
                  <c:v>2.323</c:v>
                </c:pt>
                <c:pt idx="12">
                  <c:v>0.877</c:v>
                </c:pt>
                <c:pt idx="13">
                  <c:v>0.86799999999999999</c:v>
                </c:pt>
                <c:pt idx="14">
                  <c:v>0.86299999999999999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C6-42D4-8048-7635DAAD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60128"/>
        <c:axId val="144966016"/>
      </c:scatterChart>
      <c:valAx>
        <c:axId val="1449601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66016"/>
        <c:crosses val="autoZero"/>
        <c:crossBetween val="midCat"/>
      </c:valAx>
      <c:valAx>
        <c:axId val="144966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601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khal'!$B$461:$B$484</c:f>
              <c:numCache>
                <c:formatCode>0.00</c:formatCode>
                <c:ptCount val="24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30</c:v>
                </c:pt>
                <c:pt idx="15">
                  <c:v>35</c:v>
                </c:pt>
              </c:numCache>
            </c:numRef>
          </c:xVal>
          <c:yVal>
            <c:numRef>
              <c:f>'Doal beel_Dola beel khal'!$C$461:$C$484</c:f>
              <c:numCache>
                <c:formatCode>0.000</c:formatCode>
                <c:ptCount val="24"/>
                <c:pt idx="0">
                  <c:v>0.89800000000000002</c:v>
                </c:pt>
                <c:pt idx="1">
                  <c:v>0.88500000000000001</c:v>
                </c:pt>
                <c:pt idx="2">
                  <c:v>1.788</c:v>
                </c:pt>
                <c:pt idx="3">
                  <c:v>1.7829999999999999</c:v>
                </c:pt>
                <c:pt idx="4">
                  <c:v>0.97699999999999998</c:v>
                </c:pt>
                <c:pt idx="5">
                  <c:v>0.57899999999999996</c:v>
                </c:pt>
                <c:pt idx="6">
                  <c:v>0.26400000000000001</c:v>
                </c:pt>
                <c:pt idx="7">
                  <c:v>0.192</c:v>
                </c:pt>
                <c:pt idx="8">
                  <c:v>0.26300000000000001</c:v>
                </c:pt>
                <c:pt idx="9">
                  <c:v>0.56799999999999995</c:v>
                </c:pt>
                <c:pt idx="10">
                  <c:v>0.94399999999999995</c:v>
                </c:pt>
                <c:pt idx="11">
                  <c:v>1.855</c:v>
                </c:pt>
                <c:pt idx="12">
                  <c:v>1.8440000000000001</c:v>
                </c:pt>
                <c:pt idx="13">
                  <c:v>0.752</c:v>
                </c:pt>
                <c:pt idx="14">
                  <c:v>0.74399999999999999</c:v>
                </c:pt>
                <c:pt idx="15">
                  <c:v>0.73399999999999999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F5-4877-9370-66C30229532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khal'!$I$462:$I$486</c:f>
              <c:numCache>
                <c:formatCode>0.00</c:formatCode>
                <c:ptCount val="25"/>
                <c:pt idx="4">
                  <c:v>0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14.265499999999999</c:v>
                </c:pt>
                <c:pt idx="10">
                  <c:v>15.765499999999999</c:v>
                </c:pt>
                <c:pt idx="11">
                  <c:v>17.265499999999999</c:v>
                </c:pt>
                <c:pt idx="12">
                  <c:v>20.265499999999999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30</c:v>
                </c:pt>
                <c:pt idx="18">
                  <c:v>35</c:v>
                </c:pt>
              </c:numCache>
            </c:numRef>
          </c:xVal>
          <c:yVal>
            <c:numRef>
              <c:f>'Doal beel_Dola beel khal'!$J$462:$J$486</c:f>
              <c:numCache>
                <c:formatCode>0.00</c:formatCode>
                <c:ptCount val="25"/>
                <c:pt idx="4" formatCode="0.000">
                  <c:v>0.89800000000000002</c:v>
                </c:pt>
                <c:pt idx="5" formatCode="0.000">
                  <c:v>0.88500000000000001</c:v>
                </c:pt>
                <c:pt idx="6" formatCode="0.000">
                  <c:v>1.788</c:v>
                </c:pt>
                <c:pt idx="7" formatCode="0.000">
                  <c:v>1.7829999999999999</c:v>
                </c:pt>
                <c:pt idx="8" formatCode="0.000">
                  <c:v>0.97699999999999998</c:v>
                </c:pt>
                <c:pt idx="9" formatCode="0.000">
                  <c:v>-1.2</c:v>
                </c:pt>
                <c:pt idx="10" formatCode="0.000">
                  <c:v>-1.2</c:v>
                </c:pt>
                <c:pt idx="11" formatCode="0.000">
                  <c:v>-1.2</c:v>
                </c:pt>
                <c:pt idx="12" formatCode="0.000">
                  <c:v>0.8</c:v>
                </c:pt>
                <c:pt idx="13" formatCode="0.000">
                  <c:v>0.94399999999999995</c:v>
                </c:pt>
                <c:pt idx="14" formatCode="0.000">
                  <c:v>1.855</c:v>
                </c:pt>
                <c:pt idx="15" formatCode="0.000">
                  <c:v>1.8440000000000001</c:v>
                </c:pt>
                <c:pt idx="16" formatCode="0.000">
                  <c:v>0.752</c:v>
                </c:pt>
                <c:pt idx="17" formatCode="0.000">
                  <c:v>0.74399999999999999</c:v>
                </c:pt>
                <c:pt idx="18" formatCode="0.000">
                  <c:v>0.73399999999999999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F5-4877-9370-66C30229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95456"/>
        <c:axId val="144996992"/>
      </c:scatterChart>
      <c:valAx>
        <c:axId val="1449954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96992"/>
        <c:crosses val="autoZero"/>
        <c:crossBetween val="midCat"/>
      </c:valAx>
      <c:valAx>
        <c:axId val="144996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954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khal'!$B$490:$B$513</c:f>
              <c:numCache>
                <c:formatCode>0.00</c:formatCode>
                <c:ptCount val="24"/>
                <c:pt idx="0">
                  <c:v>0</c:v>
                </c:pt>
                <c:pt idx="1">
                  <c:v>7.5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15.5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28</c:v>
                </c:pt>
                <c:pt idx="17">
                  <c:v>33</c:v>
                </c:pt>
              </c:numCache>
            </c:numRef>
          </c:xVal>
          <c:yVal>
            <c:numRef>
              <c:f>'Doal beel_Dola beel khal'!$C$490:$C$513</c:f>
              <c:numCache>
                <c:formatCode>0.000</c:formatCode>
                <c:ptCount val="24"/>
                <c:pt idx="0">
                  <c:v>0.77300000000000002</c:v>
                </c:pt>
                <c:pt idx="1">
                  <c:v>0.77800000000000002</c:v>
                </c:pt>
                <c:pt idx="2">
                  <c:v>1.367</c:v>
                </c:pt>
                <c:pt idx="3">
                  <c:v>1.3580000000000001</c:v>
                </c:pt>
                <c:pt idx="4">
                  <c:v>0.753</c:v>
                </c:pt>
                <c:pt idx="5">
                  <c:v>0.38500000000000001</c:v>
                </c:pt>
                <c:pt idx="6">
                  <c:v>0.17399999999999999</c:v>
                </c:pt>
                <c:pt idx="7">
                  <c:v>3.9E-2</c:v>
                </c:pt>
                <c:pt idx="8">
                  <c:v>-6.4000000000000001E-2</c:v>
                </c:pt>
                <c:pt idx="9">
                  <c:v>3.7999999999999999E-2</c:v>
                </c:pt>
                <c:pt idx="10">
                  <c:v>0.14599999999999999</c:v>
                </c:pt>
                <c:pt idx="11">
                  <c:v>0.372</c:v>
                </c:pt>
                <c:pt idx="12">
                  <c:v>0.76800000000000002</c:v>
                </c:pt>
                <c:pt idx="13">
                  <c:v>1.6539999999999999</c:v>
                </c:pt>
                <c:pt idx="14">
                  <c:v>1.649</c:v>
                </c:pt>
                <c:pt idx="15">
                  <c:v>0.624</c:v>
                </c:pt>
                <c:pt idx="16">
                  <c:v>0.61799999999999999</c:v>
                </c:pt>
                <c:pt idx="17">
                  <c:v>0.61299999999999999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13-43C2-80F2-42F37A2364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khal'!$I$490:$I$514</c:f>
              <c:numCache>
                <c:formatCode>0.00</c:formatCode>
                <c:ptCount val="25"/>
                <c:pt idx="3">
                  <c:v>0</c:v>
                </c:pt>
                <c:pt idx="4">
                  <c:v>7.5</c:v>
                </c:pt>
                <c:pt idx="5">
                  <c:v>8</c:v>
                </c:pt>
                <c:pt idx="6">
                  <c:v>10</c:v>
                </c:pt>
                <c:pt idx="7">
                  <c:v>13.837</c:v>
                </c:pt>
                <c:pt idx="8">
                  <c:v>15.337</c:v>
                </c:pt>
                <c:pt idx="9">
                  <c:v>16.837</c:v>
                </c:pt>
                <c:pt idx="10">
                  <c:v>21.111999999999998</c:v>
                </c:pt>
                <c:pt idx="11">
                  <c:v>22</c:v>
                </c:pt>
                <c:pt idx="12">
                  <c:v>23</c:v>
                </c:pt>
                <c:pt idx="13">
                  <c:v>28</c:v>
                </c:pt>
                <c:pt idx="14">
                  <c:v>33</c:v>
                </c:pt>
              </c:numCache>
            </c:numRef>
          </c:xVal>
          <c:yVal>
            <c:numRef>
              <c:f>'Doal beel_Dola beel khal'!$J$490:$J$514</c:f>
              <c:numCache>
                <c:formatCode>0.00</c:formatCode>
                <c:ptCount val="25"/>
                <c:pt idx="3" formatCode="0.000">
                  <c:v>0.77300000000000002</c:v>
                </c:pt>
                <c:pt idx="4" formatCode="0.000">
                  <c:v>0.77800000000000002</c:v>
                </c:pt>
                <c:pt idx="5" formatCode="0.000">
                  <c:v>1.367</c:v>
                </c:pt>
                <c:pt idx="6" formatCode="0.000">
                  <c:v>1.3580000000000001</c:v>
                </c:pt>
                <c:pt idx="7" formatCode="0.000">
                  <c:v>-1.2</c:v>
                </c:pt>
                <c:pt idx="8" formatCode="0.000">
                  <c:v>-1.2</c:v>
                </c:pt>
                <c:pt idx="9" formatCode="0.000">
                  <c:v>-1.2</c:v>
                </c:pt>
                <c:pt idx="10" formatCode="0.000">
                  <c:v>1.65</c:v>
                </c:pt>
                <c:pt idx="11" formatCode="0.000">
                  <c:v>1.649</c:v>
                </c:pt>
                <c:pt idx="12" formatCode="0.000">
                  <c:v>0.624</c:v>
                </c:pt>
                <c:pt idx="13" formatCode="0.000">
                  <c:v>0.61799999999999999</c:v>
                </c:pt>
                <c:pt idx="14" formatCode="0.000">
                  <c:v>0.61299999999999999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13-43C2-80F2-42F37A2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18240"/>
        <c:axId val="145024128"/>
      </c:scatterChart>
      <c:valAx>
        <c:axId val="1450182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024128"/>
        <c:crosses val="autoZero"/>
        <c:crossBetween val="midCat"/>
      </c:valAx>
      <c:valAx>
        <c:axId val="145024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0182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khal'!$B$519:$B$542</c:f>
              <c:numCache>
                <c:formatCode>0.00</c:formatCode>
                <c:ptCount val="24"/>
                <c:pt idx="0">
                  <c:v>0</c:v>
                </c:pt>
                <c:pt idx="1">
                  <c:v>8.5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</c:numCache>
            </c:numRef>
          </c:xVal>
          <c:yVal>
            <c:numRef>
              <c:f>'Doal beel_Dola beel khal'!$C$519:$C$542</c:f>
              <c:numCache>
                <c:formatCode>0.000</c:formatCode>
                <c:ptCount val="24"/>
                <c:pt idx="0">
                  <c:v>0.69</c:v>
                </c:pt>
                <c:pt idx="1">
                  <c:v>0.68200000000000005</c:v>
                </c:pt>
                <c:pt idx="2">
                  <c:v>1.161</c:v>
                </c:pt>
                <c:pt idx="3">
                  <c:v>1.1559999999999999</c:v>
                </c:pt>
                <c:pt idx="4">
                  <c:v>0.61280000000000001</c:v>
                </c:pt>
                <c:pt idx="5">
                  <c:v>0.32100000000000001</c:v>
                </c:pt>
                <c:pt idx="6">
                  <c:v>0.21299999999999999</c:v>
                </c:pt>
                <c:pt idx="7">
                  <c:v>0.112</c:v>
                </c:pt>
                <c:pt idx="8">
                  <c:v>0.107</c:v>
                </c:pt>
                <c:pt idx="9">
                  <c:v>0.309</c:v>
                </c:pt>
                <c:pt idx="10">
                  <c:v>0.626</c:v>
                </c:pt>
                <c:pt idx="11">
                  <c:v>1.333</c:v>
                </c:pt>
                <c:pt idx="12">
                  <c:v>1.3120000000000001</c:v>
                </c:pt>
                <c:pt idx="13">
                  <c:v>0.621</c:v>
                </c:pt>
                <c:pt idx="14">
                  <c:v>0.61199999999999999</c:v>
                </c:pt>
                <c:pt idx="15">
                  <c:v>0.6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83-4FE0-9CEB-969A0877651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khal'!$I$520:$I$544</c:f>
              <c:numCache>
                <c:formatCode>0.00</c:formatCode>
                <c:ptCount val="25"/>
                <c:pt idx="3">
                  <c:v>0</c:v>
                </c:pt>
                <c:pt idx="4">
                  <c:v>8.5</c:v>
                </c:pt>
                <c:pt idx="5">
                  <c:v>9</c:v>
                </c:pt>
                <c:pt idx="6">
                  <c:v>12.541499999999999</c:v>
                </c:pt>
                <c:pt idx="7">
                  <c:v>14.041499999999999</c:v>
                </c:pt>
                <c:pt idx="8">
                  <c:v>15.541499999999999</c:v>
                </c:pt>
                <c:pt idx="9">
                  <c:v>19.141500000000001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'Doal beel_Dola beel khal'!$J$520:$J$544</c:f>
              <c:numCache>
                <c:formatCode>0.00</c:formatCode>
                <c:ptCount val="25"/>
                <c:pt idx="3" formatCode="0.000">
                  <c:v>0.69</c:v>
                </c:pt>
                <c:pt idx="4" formatCode="0.000">
                  <c:v>0.68200000000000005</c:v>
                </c:pt>
                <c:pt idx="5" formatCode="0.000">
                  <c:v>1.161</c:v>
                </c:pt>
                <c:pt idx="6" formatCode="0.000">
                  <c:v>-1.2</c:v>
                </c:pt>
                <c:pt idx="7" formatCode="0.000">
                  <c:v>-1.2</c:v>
                </c:pt>
                <c:pt idx="8" formatCode="0.000">
                  <c:v>-1.2</c:v>
                </c:pt>
                <c:pt idx="9" formatCode="0.000">
                  <c:v>1.2</c:v>
                </c:pt>
                <c:pt idx="10" formatCode="0.000">
                  <c:v>0.621</c:v>
                </c:pt>
                <c:pt idx="11" formatCode="0.000">
                  <c:v>0.61199999999999999</c:v>
                </c:pt>
                <c:pt idx="12" formatCode="0.000">
                  <c:v>0.6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83-4FE0-9CEB-969A0877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67872"/>
        <c:axId val="145169408"/>
      </c:scatterChart>
      <c:valAx>
        <c:axId val="1451678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169408"/>
        <c:crosses val="autoZero"/>
        <c:crossBetween val="midCat"/>
      </c:valAx>
      <c:valAx>
        <c:axId val="145169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1678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khal'!$B$549:$B$572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8.5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19.5</c:v>
                </c:pt>
                <c:pt idx="15">
                  <c:v>25</c:v>
                </c:pt>
                <c:pt idx="16">
                  <c:v>30</c:v>
                </c:pt>
              </c:numCache>
            </c:numRef>
          </c:xVal>
          <c:yVal>
            <c:numRef>
              <c:f>'Doal beel_Dola beel khal'!$C$549:$C$572</c:f>
              <c:numCache>
                <c:formatCode>0.000</c:formatCode>
                <c:ptCount val="24"/>
                <c:pt idx="0">
                  <c:v>0.59899999999999998</c:v>
                </c:pt>
                <c:pt idx="1">
                  <c:v>0.60699999999999998</c:v>
                </c:pt>
                <c:pt idx="2">
                  <c:v>0.61199999999999999</c:v>
                </c:pt>
                <c:pt idx="3">
                  <c:v>1.329</c:v>
                </c:pt>
                <c:pt idx="4">
                  <c:v>1.321</c:v>
                </c:pt>
                <c:pt idx="5">
                  <c:v>0.70799999999999996</c:v>
                </c:pt>
                <c:pt idx="6">
                  <c:v>0.442</c:v>
                </c:pt>
                <c:pt idx="7">
                  <c:v>0.33500000000000002</c:v>
                </c:pt>
                <c:pt idx="8">
                  <c:v>0.23200000000000001</c:v>
                </c:pt>
                <c:pt idx="9">
                  <c:v>0.33300000000000002</c:v>
                </c:pt>
                <c:pt idx="10">
                  <c:v>0.439</c:v>
                </c:pt>
                <c:pt idx="11">
                  <c:v>0.71799999999999997</c:v>
                </c:pt>
                <c:pt idx="12">
                  <c:v>1.0760000000000001</c:v>
                </c:pt>
                <c:pt idx="13">
                  <c:v>1.0720000000000001</c:v>
                </c:pt>
                <c:pt idx="14">
                  <c:v>0.52600000000000002</c:v>
                </c:pt>
                <c:pt idx="15">
                  <c:v>0.52</c:v>
                </c:pt>
                <c:pt idx="16">
                  <c:v>0.51200000000000001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A-48F3-B4BE-178A98EE021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khal'!$I$549:$I$573</c:f>
              <c:numCache>
                <c:formatCode>0.00</c:formatCode>
                <c:ptCount val="25"/>
                <c:pt idx="5">
                  <c:v>0</c:v>
                </c:pt>
                <c:pt idx="6">
                  <c:v>5</c:v>
                </c:pt>
                <c:pt idx="7">
                  <c:v>8.5</c:v>
                </c:pt>
                <c:pt idx="8">
                  <c:v>9</c:v>
                </c:pt>
                <c:pt idx="9">
                  <c:v>9.25</c:v>
                </c:pt>
                <c:pt idx="10">
                  <c:v>13.031499999999999</c:v>
                </c:pt>
                <c:pt idx="11">
                  <c:v>14.531499999999999</c:v>
                </c:pt>
                <c:pt idx="12">
                  <c:v>16.031500000000001</c:v>
                </c:pt>
                <c:pt idx="13">
                  <c:v>19.256500000000003</c:v>
                </c:pt>
                <c:pt idx="14">
                  <c:v>19.5</c:v>
                </c:pt>
                <c:pt idx="15">
                  <c:v>25</c:v>
                </c:pt>
                <c:pt idx="16">
                  <c:v>30</c:v>
                </c:pt>
              </c:numCache>
            </c:numRef>
          </c:xVal>
          <c:yVal>
            <c:numRef>
              <c:f>'Doal beel_Dola beel khal'!$J$549:$J$573</c:f>
              <c:numCache>
                <c:formatCode>0.00</c:formatCode>
                <c:ptCount val="25"/>
                <c:pt idx="5" formatCode="0.000">
                  <c:v>0.59899999999999998</c:v>
                </c:pt>
                <c:pt idx="6" formatCode="0.000">
                  <c:v>0.60699999999999998</c:v>
                </c:pt>
                <c:pt idx="7" formatCode="0.000">
                  <c:v>0.61199999999999999</c:v>
                </c:pt>
                <c:pt idx="8" formatCode="0.000">
                  <c:v>1.329</c:v>
                </c:pt>
                <c:pt idx="9" formatCode="0.000">
                  <c:v>1.321</c:v>
                </c:pt>
                <c:pt idx="10" formatCode="0.000">
                  <c:v>-1.2</c:v>
                </c:pt>
                <c:pt idx="11" formatCode="0.000">
                  <c:v>-1.2</c:v>
                </c:pt>
                <c:pt idx="12" formatCode="0.000">
                  <c:v>-1.2</c:v>
                </c:pt>
                <c:pt idx="13" formatCode="0.000">
                  <c:v>0.95</c:v>
                </c:pt>
                <c:pt idx="14" formatCode="0.000">
                  <c:v>0.52600000000000002</c:v>
                </c:pt>
                <c:pt idx="15" formatCode="0.000">
                  <c:v>0.52</c:v>
                </c:pt>
                <c:pt idx="16" formatCode="0.000">
                  <c:v>0.51200000000000001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AA-48F3-B4BE-178A98EE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99104"/>
        <c:axId val="145200640"/>
      </c:scatterChart>
      <c:valAx>
        <c:axId val="1451991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00640"/>
        <c:crosses val="autoZero"/>
        <c:crossBetween val="midCat"/>
      </c:valAx>
      <c:valAx>
        <c:axId val="145200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1991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khal'!$B$579:$B$602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13.5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22</c:v>
                </c:pt>
                <c:pt idx="10">
                  <c:v>27</c:v>
                </c:pt>
              </c:numCache>
            </c:numRef>
          </c:xVal>
          <c:yVal>
            <c:numRef>
              <c:f>'Doal beel_Dola beel khal'!$C$579:$C$602</c:f>
              <c:numCache>
                <c:formatCode>0.000</c:formatCode>
                <c:ptCount val="24"/>
                <c:pt idx="0">
                  <c:v>0.52100000000000002</c:v>
                </c:pt>
                <c:pt idx="1">
                  <c:v>0.50900000000000001</c:v>
                </c:pt>
                <c:pt idx="2">
                  <c:v>0.497</c:v>
                </c:pt>
                <c:pt idx="3">
                  <c:v>0.222</c:v>
                </c:pt>
                <c:pt idx="4">
                  <c:v>2.5999999999999999E-2</c:v>
                </c:pt>
                <c:pt idx="5">
                  <c:v>-7.6999999999999999E-2</c:v>
                </c:pt>
                <c:pt idx="6">
                  <c:v>2.4E-2</c:v>
                </c:pt>
                <c:pt idx="7">
                  <c:v>0.19800000000000001</c:v>
                </c:pt>
                <c:pt idx="8">
                  <c:v>0.48799999999999999</c:v>
                </c:pt>
                <c:pt idx="9">
                  <c:v>0.47199999999999998</c:v>
                </c:pt>
                <c:pt idx="10">
                  <c:v>0.46700000000000003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AC-4F9B-9E31-83E634DAD81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khal'!$I$579:$I$603</c:f>
              <c:numCache>
                <c:formatCode>0.00</c:formatCode>
                <c:ptCount val="25"/>
                <c:pt idx="4">
                  <c:v>0</c:v>
                </c:pt>
                <c:pt idx="5">
                  <c:v>5</c:v>
                </c:pt>
                <c:pt idx="6">
                  <c:v>9.5</c:v>
                </c:pt>
                <c:pt idx="7">
                  <c:v>12.045500000000001</c:v>
                </c:pt>
                <c:pt idx="8">
                  <c:v>13.545500000000001</c:v>
                </c:pt>
                <c:pt idx="9">
                  <c:v>15.045500000000001</c:v>
                </c:pt>
                <c:pt idx="10">
                  <c:v>17.595500000000001</c:v>
                </c:pt>
                <c:pt idx="11">
                  <c:v>22</c:v>
                </c:pt>
                <c:pt idx="12">
                  <c:v>27</c:v>
                </c:pt>
              </c:numCache>
            </c:numRef>
          </c:xVal>
          <c:yVal>
            <c:numRef>
              <c:f>'Doal beel_Dola beel khal'!$J$579:$J$603</c:f>
              <c:numCache>
                <c:formatCode>0.00</c:formatCode>
                <c:ptCount val="25"/>
                <c:pt idx="4" formatCode="0.000">
                  <c:v>0.52100000000000002</c:v>
                </c:pt>
                <c:pt idx="5" formatCode="0.000">
                  <c:v>0.50900000000000001</c:v>
                </c:pt>
                <c:pt idx="6" formatCode="0.000">
                  <c:v>0.497</c:v>
                </c:pt>
                <c:pt idx="7" formatCode="0.000">
                  <c:v>-1.2</c:v>
                </c:pt>
                <c:pt idx="8" formatCode="0.000">
                  <c:v>-1.2</c:v>
                </c:pt>
                <c:pt idx="9" formatCode="0.000">
                  <c:v>-1.2</c:v>
                </c:pt>
                <c:pt idx="10" formatCode="0.000">
                  <c:v>0.5</c:v>
                </c:pt>
                <c:pt idx="11" formatCode="0.000">
                  <c:v>0.47199999999999998</c:v>
                </c:pt>
                <c:pt idx="12" formatCode="0.000">
                  <c:v>0.46700000000000003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AC-4F9B-9E31-83E634DAD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18176"/>
        <c:axId val="145621376"/>
      </c:scatterChart>
      <c:valAx>
        <c:axId val="1452181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21376"/>
        <c:crosses val="autoZero"/>
        <c:crossBetween val="midCat"/>
      </c:valAx>
      <c:valAx>
        <c:axId val="145621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181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khal'!$B$609:$B$632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23</c:v>
                </c:pt>
                <c:pt idx="12">
                  <c:v>28</c:v>
                </c:pt>
              </c:numCache>
            </c:numRef>
          </c:xVal>
          <c:yVal>
            <c:numRef>
              <c:f>'Doal beel_Dola beel khal'!$C$609:$C$632</c:f>
              <c:numCache>
                <c:formatCode>0.000</c:formatCode>
                <c:ptCount val="24"/>
                <c:pt idx="0">
                  <c:v>0.41899999999999998</c:v>
                </c:pt>
                <c:pt idx="1">
                  <c:v>0.41399999999999998</c:v>
                </c:pt>
                <c:pt idx="2">
                  <c:v>0.40600000000000003</c:v>
                </c:pt>
                <c:pt idx="3">
                  <c:v>0.20100000000000001</c:v>
                </c:pt>
                <c:pt idx="4">
                  <c:v>0.12</c:v>
                </c:pt>
                <c:pt idx="5">
                  <c:v>1.4999999999999999E-2</c:v>
                </c:pt>
                <c:pt idx="6">
                  <c:v>-8.4000000000000005E-2</c:v>
                </c:pt>
                <c:pt idx="7">
                  <c:v>1.7000000000000001E-2</c:v>
                </c:pt>
                <c:pt idx="8">
                  <c:v>0.124</c:v>
                </c:pt>
                <c:pt idx="9">
                  <c:v>0.189</c:v>
                </c:pt>
                <c:pt idx="10">
                  <c:v>0.47699999999999998</c:v>
                </c:pt>
                <c:pt idx="11">
                  <c:v>0.47</c:v>
                </c:pt>
                <c:pt idx="12">
                  <c:v>0.45800000000000002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45-4B32-BC06-3F141A6EDA2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khal'!$I$609:$I$633</c:f>
              <c:numCache>
                <c:formatCode>0.00</c:formatCode>
                <c:ptCount val="25"/>
                <c:pt idx="8">
                  <c:v>0</c:v>
                </c:pt>
                <c:pt idx="9">
                  <c:v>5</c:v>
                </c:pt>
                <c:pt idx="10">
                  <c:v>10</c:v>
                </c:pt>
                <c:pt idx="11">
                  <c:v>12.408999999999999</c:v>
                </c:pt>
                <c:pt idx="12">
                  <c:v>13.908999999999999</c:v>
                </c:pt>
                <c:pt idx="13">
                  <c:v>15.408999999999999</c:v>
                </c:pt>
                <c:pt idx="14">
                  <c:v>17.924499999999998</c:v>
                </c:pt>
                <c:pt idx="15">
                  <c:v>18</c:v>
                </c:pt>
                <c:pt idx="16">
                  <c:v>23</c:v>
                </c:pt>
                <c:pt idx="17">
                  <c:v>28</c:v>
                </c:pt>
              </c:numCache>
            </c:numRef>
          </c:xVal>
          <c:yVal>
            <c:numRef>
              <c:f>'Doal beel_Dola beel khal'!$J$609:$J$633</c:f>
              <c:numCache>
                <c:formatCode>0.00</c:formatCode>
                <c:ptCount val="25"/>
                <c:pt idx="8" formatCode="0.000">
                  <c:v>0.41899999999999998</c:v>
                </c:pt>
                <c:pt idx="9" formatCode="0.000">
                  <c:v>0.41399999999999998</c:v>
                </c:pt>
                <c:pt idx="10" formatCode="0.000">
                  <c:v>0.40600000000000003</c:v>
                </c:pt>
                <c:pt idx="11" formatCode="0.000">
                  <c:v>-1.2</c:v>
                </c:pt>
                <c:pt idx="12" formatCode="0.000">
                  <c:v>-1.2</c:v>
                </c:pt>
                <c:pt idx="13" formatCode="0.000">
                  <c:v>-1.2</c:v>
                </c:pt>
                <c:pt idx="14" formatCode="0.000">
                  <c:v>0.47699999999999998</c:v>
                </c:pt>
                <c:pt idx="15" formatCode="0.000">
                  <c:v>0.47699999999999998</c:v>
                </c:pt>
                <c:pt idx="16" formatCode="0.000">
                  <c:v>0.47</c:v>
                </c:pt>
                <c:pt idx="17" formatCode="0.000">
                  <c:v>0.45800000000000002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45-4B32-BC06-3F141A6ED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38144"/>
        <c:axId val="145639680"/>
      </c:scatterChart>
      <c:valAx>
        <c:axId val="1456381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39680"/>
        <c:crosses val="autoZero"/>
        <c:crossBetween val="midCat"/>
      </c:valAx>
      <c:valAx>
        <c:axId val="145639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381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khal'!$B$639:$B$662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14.5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</c:numCache>
            </c:numRef>
          </c:xVal>
          <c:yVal>
            <c:numRef>
              <c:f>'Doal beel_Dola beel khal'!$C$639:$C$662</c:f>
              <c:numCache>
                <c:formatCode>0.000</c:formatCode>
                <c:ptCount val="24"/>
                <c:pt idx="0">
                  <c:v>0.19800000000000001</c:v>
                </c:pt>
                <c:pt idx="1">
                  <c:v>0.193</c:v>
                </c:pt>
                <c:pt idx="2">
                  <c:v>0.187</c:v>
                </c:pt>
                <c:pt idx="3">
                  <c:v>8.7999999999999995E-2</c:v>
                </c:pt>
                <c:pt idx="4">
                  <c:v>1E-3</c:v>
                </c:pt>
                <c:pt idx="5">
                  <c:v>-0.10100000000000001</c:v>
                </c:pt>
                <c:pt idx="6">
                  <c:v>-0.20300000000000001</c:v>
                </c:pt>
                <c:pt idx="7">
                  <c:v>-0.10199999999999999</c:v>
                </c:pt>
                <c:pt idx="8">
                  <c:v>0.104</c:v>
                </c:pt>
                <c:pt idx="9">
                  <c:v>9.5000000000000001E-2</c:v>
                </c:pt>
                <c:pt idx="10">
                  <c:v>0.29399999999999998</c:v>
                </c:pt>
                <c:pt idx="11">
                  <c:v>0.27800000000000002</c:v>
                </c:pt>
                <c:pt idx="12">
                  <c:v>-0.10199999999999999</c:v>
                </c:pt>
                <c:pt idx="13">
                  <c:v>-0.51300000000000001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5D-4411-B8B7-C8D27FAFACD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khal'!$I$639:$I$663</c:f>
              <c:numCache>
                <c:formatCode>0.00</c:formatCode>
                <c:ptCount val="25"/>
                <c:pt idx="9">
                  <c:v>0</c:v>
                </c:pt>
                <c:pt idx="10">
                  <c:v>5</c:v>
                </c:pt>
                <c:pt idx="11">
                  <c:v>10</c:v>
                </c:pt>
                <c:pt idx="12">
                  <c:v>12.080500000000001</c:v>
                </c:pt>
                <c:pt idx="13">
                  <c:v>13.580500000000001</c:v>
                </c:pt>
                <c:pt idx="14">
                  <c:v>15.080500000000001</c:v>
                </c:pt>
                <c:pt idx="15">
                  <c:v>17.0305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22</c:v>
                </c:pt>
                <c:pt idx="20">
                  <c:v>23</c:v>
                </c:pt>
              </c:numCache>
            </c:numRef>
          </c:xVal>
          <c:yVal>
            <c:numRef>
              <c:f>'Doal beel_Dola beel khal'!$J$639:$J$663</c:f>
              <c:numCache>
                <c:formatCode>0.00</c:formatCode>
                <c:ptCount val="25"/>
                <c:pt idx="9" formatCode="0.000">
                  <c:v>0.19800000000000001</c:v>
                </c:pt>
                <c:pt idx="10" formatCode="0.000">
                  <c:v>0.193</c:v>
                </c:pt>
                <c:pt idx="11" formatCode="0.000">
                  <c:v>0.187</c:v>
                </c:pt>
                <c:pt idx="12" formatCode="0.000">
                  <c:v>-1.2</c:v>
                </c:pt>
                <c:pt idx="13" formatCode="0.000">
                  <c:v>-1.2</c:v>
                </c:pt>
                <c:pt idx="14" formatCode="0.000">
                  <c:v>-1.2</c:v>
                </c:pt>
                <c:pt idx="15" formatCode="0.000">
                  <c:v>0.1</c:v>
                </c:pt>
                <c:pt idx="16" formatCode="0.000">
                  <c:v>9.5000000000000001E-2</c:v>
                </c:pt>
                <c:pt idx="17" formatCode="0.000">
                  <c:v>0.29399999999999998</c:v>
                </c:pt>
                <c:pt idx="18" formatCode="0.000">
                  <c:v>0.27800000000000002</c:v>
                </c:pt>
                <c:pt idx="19" formatCode="0.000">
                  <c:v>-0.10199999999999999</c:v>
                </c:pt>
                <c:pt idx="20" formatCode="0.000">
                  <c:v>-0.51300000000000001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5D-4411-B8B7-C8D27FAFA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48640"/>
        <c:axId val="145650432"/>
      </c:scatterChart>
      <c:valAx>
        <c:axId val="1456486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50432"/>
        <c:crosses val="autoZero"/>
        <c:crossBetween val="midCat"/>
      </c:valAx>
      <c:valAx>
        <c:axId val="145650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486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khal'!$B$669:$B$692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23</c:v>
                </c:pt>
                <c:pt idx="12">
                  <c:v>30</c:v>
                </c:pt>
              </c:numCache>
            </c:numRef>
          </c:xVal>
          <c:yVal>
            <c:numRef>
              <c:f>'Doal beel_Dola beel khal'!$C$669:$C$692</c:f>
              <c:numCache>
                <c:formatCode>0.000</c:formatCode>
                <c:ptCount val="24"/>
                <c:pt idx="0">
                  <c:v>0.107</c:v>
                </c:pt>
                <c:pt idx="1">
                  <c:v>9.8000000000000004E-2</c:v>
                </c:pt>
                <c:pt idx="2">
                  <c:v>8.7999999999999995E-2</c:v>
                </c:pt>
                <c:pt idx="3">
                  <c:v>-1.2999999999999999E-2</c:v>
                </c:pt>
                <c:pt idx="4">
                  <c:v>-9.2999999999999999E-2</c:v>
                </c:pt>
                <c:pt idx="5">
                  <c:v>-0.20599999999999999</c:v>
                </c:pt>
                <c:pt idx="6">
                  <c:v>-0.309</c:v>
                </c:pt>
                <c:pt idx="7">
                  <c:v>-0.20599999999999999</c:v>
                </c:pt>
                <c:pt idx="8">
                  <c:v>-9.7000000000000003E-2</c:v>
                </c:pt>
                <c:pt idx="9">
                  <c:v>-3.3000000000000002E-2</c:v>
                </c:pt>
                <c:pt idx="10">
                  <c:v>0.193</c:v>
                </c:pt>
                <c:pt idx="11">
                  <c:v>0.18099999999999999</c:v>
                </c:pt>
                <c:pt idx="12">
                  <c:v>0.17199999999999999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7A-4EFE-8576-291C5E58279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khal'!$I$669:$I$693</c:f>
              <c:numCache>
                <c:formatCode>0.00</c:formatCode>
                <c:ptCount val="25"/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11.932</c:v>
                </c:pt>
                <c:pt idx="6">
                  <c:v>13.432</c:v>
                </c:pt>
                <c:pt idx="7">
                  <c:v>14.932</c:v>
                </c:pt>
                <c:pt idx="8">
                  <c:v>16.582000000000001</c:v>
                </c:pt>
                <c:pt idx="9">
                  <c:v>17</c:v>
                </c:pt>
                <c:pt idx="10">
                  <c:v>18</c:v>
                </c:pt>
                <c:pt idx="11">
                  <c:v>23</c:v>
                </c:pt>
                <c:pt idx="12">
                  <c:v>30</c:v>
                </c:pt>
              </c:numCache>
            </c:numRef>
          </c:xVal>
          <c:yVal>
            <c:numRef>
              <c:f>'Doal beel_Dola beel khal'!$J$669:$J$693</c:f>
              <c:numCache>
                <c:formatCode>0.00</c:formatCode>
                <c:ptCount val="25"/>
                <c:pt idx="2" formatCode="0.000">
                  <c:v>0.107</c:v>
                </c:pt>
                <c:pt idx="3" formatCode="0.000">
                  <c:v>9.8000000000000004E-2</c:v>
                </c:pt>
                <c:pt idx="4" formatCode="0.000">
                  <c:v>8.7999999999999995E-2</c:v>
                </c:pt>
                <c:pt idx="5" formatCode="0.000">
                  <c:v>-1.2</c:v>
                </c:pt>
                <c:pt idx="6" formatCode="0.000">
                  <c:v>-1.2</c:v>
                </c:pt>
                <c:pt idx="7" formatCode="0.000">
                  <c:v>-1.2</c:v>
                </c:pt>
                <c:pt idx="8" formatCode="0.000">
                  <c:v>-0.1</c:v>
                </c:pt>
                <c:pt idx="9" formatCode="0.000">
                  <c:v>-3.3000000000000002E-2</c:v>
                </c:pt>
                <c:pt idx="10" formatCode="0.000">
                  <c:v>0.193</c:v>
                </c:pt>
                <c:pt idx="11" formatCode="0.000">
                  <c:v>0.18099999999999999</c:v>
                </c:pt>
                <c:pt idx="12" formatCode="0.000">
                  <c:v>0.17199999999999999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7A-4EFE-8576-291C5E582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79872"/>
        <c:axId val="145681408"/>
      </c:scatterChart>
      <c:valAx>
        <c:axId val="1456798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81408"/>
        <c:crosses val="autoZero"/>
        <c:crossBetween val="midCat"/>
      </c:valAx>
      <c:valAx>
        <c:axId val="145681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798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(Data)'!$B$5:$B$19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28</c:v>
                </c:pt>
                <c:pt idx="13">
                  <c:v>33</c:v>
                </c:pt>
                <c:pt idx="14">
                  <c:v>38</c:v>
                </c:pt>
              </c:numCache>
            </c:numRef>
          </c:xVal>
          <c:yVal>
            <c:numRef>
              <c:f>'Doal beel_Dola beel khal (Data)'!$C$5:$C$19</c:f>
              <c:numCache>
                <c:formatCode>0.000</c:formatCode>
                <c:ptCount val="15"/>
                <c:pt idx="0">
                  <c:v>1.3140000000000001</c:v>
                </c:pt>
                <c:pt idx="1">
                  <c:v>1.304</c:v>
                </c:pt>
                <c:pt idx="2">
                  <c:v>1.2969999999999999</c:v>
                </c:pt>
                <c:pt idx="3">
                  <c:v>0.73399999999999999</c:v>
                </c:pt>
                <c:pt idx="4">
                  <c:v>0.34699999999999998</c:v>
                </c:pt>
                <c:pt idx="5">
                  <c:v>5.1999999999999998E-2</c:v>
                </c:pt>
                <c:pt idx="6">
                  <c:v>-0.158</c:v>
                </c:pt>
                <c:pt idx="7">
                  <c:v>-0.26200000000000001</c:v>
                </c:pt>
                <c:pt idx="8">
                  <c:v>-0.16700000000000001</c:v>
                </c:pt>
                <c:pt idx="9">
                  <c:v>-6.2E-2</c:v>
                </c:pt>
                <c:pt idx="10">
                  <c:v>4.9000000000000002E-2</c:v>
                </c:pt>
                <c:pt idx="11">
                  <c:v>0.50700000000000001</c:v>
                </c:pt>
                <c:pt idx="12">
                  <c:v>0.85199999999999998</c:v>
                </c:pt>
                <c:pt idx="13">
                  <c:v>0.84499999999999997</c:v>
                </c:pt>
                <c:pt idx="14">
                  <c:v>0.83799999999999997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(Data)'!$I$5:$I$19</c:f>
            </c:numRef>
          </c:xVal>
          <c:yVal>
            <c:numRef>
              <c:f>'Doal beel_Dola beel khal (Data)'!$J$5:$J$19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74400"/>
        <c:axId val="145975936"/>
      </c:scatterChart>
      <c:valAx>
        <c:axId val="1459744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75936"/>
        <c:crosses val="autoZero"/>
        <c:crossBetween val="midCat"/>
      </c:valAx>
      <c:valAx>
        <c:axId val="145975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744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khal'!$B$29:$B$58</c:f>
              <c:numCache>
                <c:formatCode>General</c:formatCode>
                <c:ptCount val="3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30</c:v>
                </c:pt>
                <c:pt idx="13">
                  <c:v>33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42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50</c:v>
                </c:pt>
                <c:pt idx="22">
                  <c:v>58</c:v>
                </c:pt>
                <c:pt idx="23">
                  <c:v>60</c:v>
                </c:pt>
              </c:numCache>
            </c:numRef>
          </c:xVal>
          <c:yVal>
            <c:numRef>
              <c:f>'Outfall khal'!$C$29:$C$58</c:f>
              <c:numCache>
                <c:formatCode>0.000</c:formatCode>
                <c:ptCount val="30"/>
                <c:pt idx="0">
                  <c:v>-4.0000000000000001E-3</c:v>
                </c:pt>
                <c:pt idx="1">
                  <c:v>9.7000000000000003E-2</c:v>
                </c:pt>
                <c:pt idx="2">
                  <c:v>1.1970000000000001</c:v>
                </c:pt>
                <c:pt idx="3">
                  <c:v>2.101</c:v>
                </c:pt>
                <c:pt idx="4">
                  <c:v>2.097</c:v>
                </c:pt>
                <c:pt idx="5">
                  <c:v>0.997</c:v>
                </c:pt>
                <c:pt idx="6">
                  <c:v>0.29399999999999998</c:v>
                </c:pt>
                <c:pt idx="7">
                  <c:v>-0.109</c:v>
                </c:pt>
                <c:pt idx="8">
                  <c:v>-0.30099999999999999</c:v>
                </c:pt>
                <c:pt idx="9">
                  <c:v>-0.38300000000000001</c:v>
                </c:pt>
                <c:pt idx="10">
                  <c:v>-0.57599999999999996</c:v>
                </c:pt>
                <c:pt idx="11">
                  <c:v>-0.65400000000000003</c:v>
                </c:pt>
                <c:pt idx="12">
                  <c:v>-0.59899999999999998</c:v>
                </c:pt>
                <c:pt idx="13">
                  <c:v>-0.40500000000000003</c:v>
                </c:pt>
                <c:pt idx="14">
                  <c:v>-0.111</c:v>
                </c:pt>
                <c:pt idx="15">
                  <c:v>0.29299999999999998</c:v>
                </c:pt>
                <c:pt idx="16">
                  <c:v>0.89300000000000002</c:v>
                </c:pt>
                <c:pt idx="17">
                  <c:v>1.696</c:v>
                </c:pt>
                <c:pt idx="18">
                  <c:v>1.6479999999999999</c:v>
                </c:pt>
                <c:pt idx="19">
                  <c:v>0.69699999999999995</c:v>
                </c:pt>
                <c:pt idx="20">
                  <c:v>-0.104</c:v>
                </c:pt>
                <c:pt idx="21">
                  <c:v>-0.70399999999999996</c:v>
                </c:pt>
                <c:pt idx="22">
                  <c:v>-0.76200000000000001</c:v>
                </c:pt>
                <c:pt idx="23">
                  <c:v>-0.61099999999999999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09-4226-8888-B08B060DC51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khal'!$H$30:$H$58</c:f>
            </c:numRef>
          </c:xVal>
          <c:yVal>
            <c:numRef>
              <c:f>'Outfall khal'!$I$30:$I$58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09-4226-8888-B08B060D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54592"/>
        <c:axId val="147056896"/>
      </c:scatterChart>
      <c:valAx>
        <c:axId val="1470545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056896"/>
        <c:crosses val="autoZero"/>
        <c:crossBetween val="midCat"/>
      </c:valAx>
      <c:valAx>
        <c:axId val="147056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0545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(Data)'!$B$23:$B$38</c:f>
              <c:numCache>
                <c:formatCode>0.00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29</c:v>
                </c:pt>
                <c:pt idx="14">
                  <c:v>35</c:v>
                </c:pt>
                <c:pt idx="15">
                  <c:v>40</c:v>
                </c:pt>
              </c:numCache>
            </c:numRef>
          </c:xVal>
          <c:yVal>
            <c:numRef>
              <c:f>'Doal beel_Dola beel khal (Data)'!$C$23:$C$38</c:f>
              <c:numCache>
                <c:formatCode>0.000</c:formatCode>
                <c:ptCount val="16"/>
                <c:pt idx="0">
                  <c:v>2.3210000000000002</c:v>
                </c:pt>
                <c:pt idx="1">
                  <c:v>2.3149999999999999</c:v>
                </c:pt>
                <c:pt idx="2">
                  <c:v>0.82</c:v>
                </c:pt>
                <c:pt idx="3">
                  <c:v>-0.59499999999999997</c:v>
                </c:pt>
                <c:pt idx="4">
                  <c:v>-1.49</c:v>
                </c:pt>
                <c:pt idx="5">
                  <c:v>-2.274</c:v>
                </c:pt>
                <c:pt idx="6">
                  <c:v>-2.379</c:v>
                </c:pt>
                <c:pt idx="7">
                  <c:v>-2.2679999999999998</c:v>
                </c:pt>
                <c:pt idx="8">
                  <c:v>-1.5289999999999999</c:v>
                </c:pt>
                <c:pt idx="9">
                  <c:v>-0.57399999999999995</c:v>
                </c:pt>
                <c:pt idx="10">
                  <c:v>0.80200000000000005</c:v>
                </c:pt>
                <c:pt idx="11">
                  <c:v>2.415</c:v>
                </c:pt>
                <c:pt idx="12">
                  <c:v>2.41</c:v>
                </c:pt>
                <c:pt idx="13">
                  <c:v>1.5249999999999999</c:v>
                </c:pt>
                <c:pt idx="14">
                  <c:v>1.52</c:v>
                </c:pt>
                <c:pt idx="15">
                  <c:v>1.5149999999999999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(Data)'!$I$24:$I$38</c:f>
            </c:numRef>
          </c:xVal>
          <c:yVal>
            <c:numRef>
              <c:f>'Doal beel_Dola beel khal (Data)'!$J$24:$J$38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05376"/>
        <c:axId val="146080896"/>
      </c:scatterChart>
      <c:valAx>
        <c:axId val="1460053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80896"/>
        <c:crosses val="autoZero"/>
        <c:crossBetween val="midCat"/>
      </c:valAx>
      <c:valAx>
        <c:axId val="146080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053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(Data)'!$B$42:$B$62</c:f>
              <c:numCache>
                <c:formatCode>0.00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23</c:v>
                </c:pt>
                <c:pt idx="15">
                  <c:v>28</c:v>
                </c:pt>
              </c:numCache>
            </c:numRef>
          </c:xVal>
          <c:yVal>
            <c:numRef>
              <c:f>'Doal beel_Dola beel khal (Data)'!$C$42:$C$62</c:f>
              <c:numCache>
                <c:formatCode>0.000</c:formatCode>
                <c:ptCount val="21"/>
                <c:pt idx="0">
                  <c:v>-8.3000000000000004E-2</c:v>
                </c:pt>
                <c:pt idx="1">
                  <c:v>0.501</c:v>
                </c:pt>
                <c:pt idx="2">
                  <c:v>1.518</c:v>
                </c:pt>
                <c:pt idx="3">
                  <c:v>1.5069999999999999</c:v>
                </c:pt>
                <c:pt idx="4">
                  <c:v>0.52800000000000002</c:v>
                </c:pt>
                <c:pt idx="5">
                  <c:v>1.6E-2</c:v>
                </c:pt>
                <c:pt idx="6">
                  <c:v>-0.42399999999999999</c:v>
                </c:pt>
                <c:pt idx="7">
                  <c:v>-0.52800000000000002</c:v>
                </c:pt>
                <c:pt idx="8">
                  <c:v>-0.42599999999999999</c:v>
                </c:pt>
                <c:pt idx="9">
                  <c:v>-2.1999999999999999E-2</c:v>
                </c:pt>
                <c:pt idx="10">
                  <c:v>0.49399999999999999</c:v>
                </c:pt>
                <c:pt idx="11">
                  <c:v>1.704</c:v>
                </c:pt>
                <c:pt idx="12">
                  <c:v>1.698</c:v>
                </c:pt>
                <c:pt idx="13">
                  <c:v>0.91600000000000004</c:v>
                </c:pt>
                <c:pt idx="14">
                  <c:v>0.90700000000000003</c:v>
                </c:pt>
                <c:pt idx="15">
                  <c:v>0.90200000000000002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(Data)'!$I$42:$I$62</c:f>
            </c:numRef>
          </c:xVal>
          <c:yVal>
            <c:numRef>
              <c:f>'Doal beel_Dola beel khal (Data)'!$J$42:$J$62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07008"/>
        <c:axId val="146112896"/>
      </c:scatterChart>
      <c:valAx>
        <c:axId val="1461070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12896"/>
        <c:crosses val="autoZero"/>
        <c:crossBetween val="midCat"/>
      </c:valAx>
      <c:valAx>
        <c:axId val="146112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070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(Data)'!$B$64:$B$78</c:f>
              <c:numCache>
                <c:formatCode>0.00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27</c:v>
                </c:pt>
              </c:numCache>
            </c:numRef>
          </c:xVal>
          <c:yVal>
            <c:numRef>
              <c:f>'Doal beel_Dola beel khal (Data)'!$C$64:$C$78</c:f>
              <c:numCache>
                <c:formatCode>0.000</c:formatCode>
                <c:ptCount val="15"/>
                <c:pt idx="0">
                  <c:v>0.26700000000000002</c:v>
                </c:pt>
                <c:pt idx="1">
                  <c:v>0.94599999999999995</c:v>
                </c:pt>
                <c:pt idx="2">
                  <c:v>2.0699999999999998</c:v>
                </c:pt>
                <c:pt idx="3">
                  <c:v>2.0649999999999999</c:v>
                </c:pt>
                <c:pt idx="4">
                  <c:v>0.65600000000000003</c:v>
                </c:pt>
                <c:pt idx="5">
                  <c:v>6.4000000000000001E-2</c:v>
                </c:pt>
                <c:pt idx="6">
                  <c:v>-0.254</c:v>
                </c:pt>
                <c:pt idx="7">
                  <c:v>-0.35499999999999998</c:v>
                </c:pt>
                <c:pt idx="8">
                  <c:v>-0.253</c:v>
                </c:pt>
                <c:pt idx="9">
                  <c:v>5.0999999999999997E-2</c:v>
                </c:pt>
                <c:pt idx="10">
                  <c:v>0.46800000000000003</c:v>
                </c:pt>
                <c:pt idx="11">
                  <c:v>1.2390000000000001</c:v>
                </c:pt>
                <c:pt idx="12">
                  <c:v>1.246</c:v>
                </c:pt>
                <c:pt idx="13">
                  <c:v>2.6019999999999999</c:v>
                </c:pt>
                <c:pt idx="14">
                  <c:v>2.6320000000000001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(Data)'!$I$64:$I$78</c:f>
            </c:numRef>
          </c:xVal>
          <c:yVal>
            <c:numRef>
              <c:f>'Doal beel_Dola beel khal (Data)'!$J$64:$J$78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07808"/>
        <c:axId val="146409344"/>
      </c:scatterChart>
      <c:valAx>
        <c:axId val="1464078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409344"/>
        <c:crosses val="autoZero"/>
        <c:crossBetween val="midCat"/>
      </c:valAx>
      <c:valAx>
        <c:axId val="146409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4078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(Data)'!$B$80:$B$95</c:f>
              <c:numCache>
                <c:formatCode>0.00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11.5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24</c:v>
                </c:pt>
                <c:pt idx="15">
                  <c:v>27</c:v>
                </c:pt>
              </c:numCache>
            </c:numRef>
          </c:xVal>
          <c:yVal>
            <c:numRef>
              <c:f>'Doal beel_Dola beel khal (Data)'!$C$80:$C$95</c:f>
              <c:numCache>
                <c:formatCode>0.000</c:formatCode>
                <c:ptCount val="16"/>
                <c:pt idx="0">
                  <c:v>1.226</c:v>
                </c:pt>
                <c:pt idx="1">
                  <c:v>1.629</c:v>
                </c:pt>
                <c:pt idx="2">
                  <c:v>2.621</c:v>
                </c:pt>
                <c:pt idx="3">
                  <c:v>2.6120000000000001</c:v>
                </c:pt>
                <c:pt idx="4">
                  <c:v>1.4259999999999999</c:v>
                </c:pt>
                <c:pt idx="5">
                  <c:v>0.41899999999999998</c:v>
                </c:pt>
                <c:pt idx="6">
                  <c:v>-0.39200000000000002</c:v>
                </c:pt>
                <c:pt idx="7">
                  <c:v>-0.49399999999999999</c:v>
                </c:pt>
                <c:pt idx="8">
                  <c:v>-0.39100000000000001</c:v>
                </c:pt>
                <c:pt idx="9">
                  <c:v>0.377</c:v>
                </c:pt>
                <c:pt idx="10">
                  <c:v>1.42</c:v>
                </c:pt>
                <c:pt idx="11">
                  <c:v>2.452</c:v>
                </c:pt>
                <c:pt idx="12">
                  <c:v>2.456</c:v>
                </c:pt>
                <c:pt idx="13">
                  <c:v>3.117</c:v>
                </c:pt>
                <c:pt idx="14">
                  <c:v>3.1120000000000001</c:v>
                </c:pt>
                <c:pt idx="15">
                  <c:v>3.0259999999999998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(Data)'!$I$81:$I$95</c:f>
            </c:numRef>
          </c:xVal>
          <c:yVal>
            <c:numRef>
              <c:f>'Doal beel_Dola beel khal (Data)'!$J$81:$J$95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22400"/>
        <c:axId val="146436480"/>
      </c:scatterChart>
      <c:valAx>
        <c:axId val="1464224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436480"/>
        <c:crosses val="autoZero"/>
        <c:crossBetween val="midCat"/>
      </c:valAx>
      <c:valAx>
        <c:axId val="146436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4224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(Data)'!$B$97:$B$112</c:f>
              <c:numCache>
                <c:formatCode>0.00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</c:numCache>
            </c:numRef>
          </c:xVal>
          <c:yVal>
            <c:numRef>
              <c:f>'Doal beel_Dola beel khal (Data)'!$C$97:$C$112</c:f>
              <c:numCache>
                <c:formatCode>0.000</c:formatCode>
                <c:ptCount val="16"/>
                <c:pt idx="0">
                  <c:v>2.226</c:v>
                </c:pt>
                <c:pt idx="1">
                  <c:v>2.2309999999999999</c:v>
                </c:pt>
                <c:pt idx="2">
                  <c:v>3.3279999999999998</c:v>
                </c:pt>
                <c:pt idx="3">
                  <c:v>3.3170000000000002</c:v>
                </c:pt>
                <c:pt idx="4">
                  <c:v>2.2040000000000002</c:v>
                </c:pt>
                <c:pt idx="5">
                  <c:v>1.3260000000000001</c:v>
                </c:pt>
                <c:pt idx="6">
                  <c:v>0.53100000000000003</c:v>
                </c:pt>
                <c:pt idx="7">
                  <c:v>2.5000000000000001E-2</c:v>
                </c:pt>
                <c:pt idx="8">
                  <c:v>-7.5999999999999998E-2</c:v>
                </c:pt>
                <c:pt idx="9">
                  <c:v>2.7E-2</c:v>
                </c:pt>
                <c:pt idx="10">
                  <c:v>0.20100000000000001</c:v>
                </c:pt>
                <c:pt idx="11">
                  <c:v>0.41299999999999998</c:v>
                </c:pt>
                <c:pt idx="12">
                  <c:v>0.73099999999999998</c:v>
                </c:pt>
                <c:pt idx="13">
                  <c:v>1.226</c:v>
                </c:pt>
                <c:pt idx="14">
                  <c:v>1.2170000000000001</c:v>
                </c:pt>
                <c:pt idx="15">
                  <c:v>1.212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(Data)'!$I$97:$I$112</c:f>
            </c:numRef>
          </c:xVal>
          <c:yVal>
            <c:numRef>
              <c:f>'Doal beel_Dola beel khal (Data)'!$J$97:$J$112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57728"/>
        <c:axId val="146459264"/>
      </c:scatterChart>
      <c:valAx>
        <c:axId val="1464577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459264"/>
        <c:crosses val="autoZero"/>
        <c:crossBetween val="midCat"/>
      </c:valAx>
      <c:valAx>
        <c:axId val="146459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4577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(Data)'!$B$114:$B$127</c:f>
              <c:numCache>
                <c:formatCode>0.00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'Doal beel_Dola beel khal (Data)'!$C$114:$C$127</c:f>
              <c:numCache>
                <c:formatCode>0.000</c:formatCode>
                <c:ptCount val="14"/>
                <c:pt idx="0">
                  <c:v>2.5009999999999999</c:v>
                </c:pt>
                <c:pt idx="1">
                  <c:v>2.4870000000000001</c:v>
                </c:pt>
                <c:pt idx="2">
                  <c:v>1.0609999999999999</c:v>
                </c:pt>
                <c:pt idx="3">
                  <c:v>0.108</c:v>
                </c:pt>
                <c:pt idx="4">
                  <c:v>-0.40100000000000002</c:v>
                </c:pt>
                <c:pt idx="5">
                  <c:v>-0.504</c:v>
                </c:pt>
                <c:pt idx="6">
                  <c:v>-0.40300000000000002</c:v>
                </c:pt>
                <c:pt idx="7">
                  <c:v>-2.1000000000000001E-2</c:v>
                </c:pt>
                <c:pt idx="8">
                  <c:v>0.30299999999999999</c:v>
                </c:pt>
                <c:pt idx="9">
                  <c:v>1.0860000000000001</c:v>
                </c:pt>
                <c:pt idx="10">
                  <c:v>1.101</c:v>
                </c:pt>
                <c:pt idx="11">
                  <c:v>1.107</c:v>
                </c:pt>
                <c:pt idx="12">
                  <c:v>1.1120000000000001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(Data)'!$I$115:$I$127</c:f>
            </c:numRef>
          </c:xVal>
          <c:yVal>
            <c:numRef>
              <c:f>'Doal beel_Dola beel khal (Data)'!$J$115:$J$127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72320"/>
        <c:axId val="146474112"/>
      </c:scatterChart>
      <c:valAx>
        <c:axId val="1464723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474112"/>
        <c:crosses val="autoZero"/>
        <c:crossBetween val="midCat"/>
      </c:valAx>
      <c:valAx>
        <c:axId val="146474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4723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(Data)'!$B$130:$B$144</c:f>
              <c:numCache>
                <c:formatCode>0.00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22</c:v>
                </c:pt>
                <c:pt idx="13">
                  <c:v>26</c:v>
                </c:pt>
              </c:numCache>
            </c:numRef>
          </c:xVal>
          <c:yVal>
            <c:numRef>
              <c:f>'Doal beel_Dola beel khal (Data)'!$C$130:$C$144</c:f>
              <c:numCache>
                <c:formatCode>0.000</c:formatCode>
                <c:ptCount val="15"/>
                <c:pt idx="0">
                  <c:v>1.0509999999999999</c:v>
                </c:pt>
                <c:pt idx="1">
                  <c:v>1.956</c:v>
                </c:pt>
                <c:pt idx="2">
                  <c:v>2.7080000000000002</c:v>
                </c:pt>
                <c:pt idx="3">
                  <c:v>2.72</c:v>
                </c:pt>
                <c:pt idx="4">
                  <c:v>1.4590000000000001</c:v>
                </c:pt>
                <c:pt idx="5">
                  <c:v>0.26300000000000001</c:v>
                </c:pt>
                <c:pt idx="6">
                  <c:v>-0.34</c:v>
                </c:pt>
                <c:pt idx="7">
                  <c:v>-0.442</c:v>
                </c:pt>
                <c:pt idx="8">
                  <c:v>-0.34100000000000003</c:v>
                </c:pt>
                <c:pt idx="9">
                  <c:v>0.35199999999999998</c:v>
                </c:pt>
                <c:pt idx="10">
                  <c:v>1.556</c:v>
                </c:pt>
                <c:pt idx="11">
                  <c:v>3.1019999999999999</c:v>
                </c:pt>
                <c:pt idx="12">
                  <c:v>3.109</c:v>
                </c:pt>
                <c:pt idx="13">
                  <c:v>2.9529999999999998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(Data)'!$I$130:$I$144</c:f>
            </c:numRef>
          </c:xVal>
          <c:yVal>
            <c:numRef>
              <c:f>'Doal beel_Dola beel khal (Data)'!$J$130:$J$144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38720"/>
        <c:axId val="146640256"/>
      </c:scatterChart>
      <c:valAx>
        <c:axId val="1466387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640256"/>
        <c:crosses val="autoZero"/>
        <c:crossBetween val="midCat"/>
      </c:valAx>
      <c:valAx>
        <c:axId val="14664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6387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(Data)'!$B$148:$B$162</c:f>
              <c:numCache>
                <c:formatCode>0.00</c:formatCode>
                <c:ptCount val="15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16.5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23</c:v>
                </c:pt>
                <c:pt idx="12">
                  <c:v>28</c:v>
                </c:pt>
                <c:pt idx="13">
                  <c:v>33</c:v>
                </c:pt>
              </c:numCache>
            </c:numRef>
          </c:xVal>
          <c:yVal>
            <c:numRef>
              <c:f>'Doal beel_Dola beel khal (Data)'!$C$148:$C$162</c:f>
              <c:numCache>
                <c:formatCode>0.000</c:formatCode>
                <c:ptCount val="15"/>
                <c:pt idx="0">
                  <c:v>0.92500000000000004</c:v>
                </c:pt>
                <c:pt idx="1">
                  <c:v>0.93200000000000005</c:v>
                </c:pt>
                <c:pt idx="2">
                  <c:v>2.3010000000000002</c:v>
                </c:pt>
                <c:pt idx="3">
                  <c:v>2.2949999999999999</c:v>
                </c:pt>
                <c:pt idx="4">
                  <c:v>1.0289999999999999</c:v>
                </c:pt>
                <c:pt idx="5">
                  <c:v>2.4E-2</c:v>
                </c:pt>
                <c:pt idx="6">
                  <c:v>-0.51800000000000002</c:v>
                </c:pt>
                <c:pt idx="7">
                  <c:v>-0.621</c:v>
                </c:pt>
                <c:pt idx="8">
                  <c:v>-0.51900000000000002</c:v>
                </c:pt>
                <c:pt idx="9">
                  <c:v>-1E-3</c:v>
                </c:pt>
                <c:pt idx="10">
                  <c:v>1.274</c:v>
                </c:pt>
                <c:pt idx="11">
                  <c:v>2.5110000000000001</c:v>
                </c:pt>
                <c:pt idx="12">
                  <c:v>2.516</c:v>
                </c:pt>
                <c:pt idx="13">
                  <c:v>2.5230000000000001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(Data)'!$I$148:$I$162</c:f>
            </c:numRef>
          </c:xVal>
          <c:yVal>
            <c:numRef>
              <c:f>'Doal beel_Dola beel khal (Data)'!$J$148:$J$162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9584"/>
        <c:axId val="146741120"/>
      </c:scatterChart>
      <c:valAx>
        <c:axId val="1467395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41120"/>
        <c:crosses val="autoZero"/>
        <c:crossBetween val="midCat"/>
      </c:valAx>
      <c:valAx>
        <c:axId val="146741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395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(Data)'!$B$165:$B$177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</c:numCache>
            </c:numRef>
          </c:xVal>
          <c:yVal>
            <c:numRef>
              <c:f>'Doal beel_Dola beel khal (Data)'!$C$165:$C$177</c:f>
              <c:numCache>
                <c:formatCode>0.000</c:formatCode>
                <c:ptCount val="13"/>
                <c:pt idx="0">
                  <c:v>1.5149999999999999</c:v>
                </c:pt>
                <c:pt idx="1">
                  <c:v>1.5069999999999999</c:v>
                </c:pt>
                <c:pt idx="2">
                  <c:v>1.502</c:v>
                </c:pt>
                <c:pt idx="3">
                  <c:v>0.55400000000000005</c:v>
                </c:pt>
                <c:pt idx="4">
                  <c:v>-0.152</c:v>
                </c:pt>
                <c:pt idx="5">
                  <c:v>-0.57999999999999996</c:v>
                </c:pt>
                <c:pt idx="6">
                  <c:v>-0.68300000000000005</c:v>
                </c:pt>
                <c:pt idx="7">
                  <c:v>-0.58199999999999996</c:v>
                </c:pt>
                <c:pt idx="8">
                  <c:v>-0.18099999999999999</c:v>
                </c:pt>
                <c:pt idx="9">
                  <c:v>0.752</c:v>
                </c:pt>
                <c:pt idx="10">
                  <c:v>1.1870000000000001</c:v>
                </c:pt>
                <c:pt idx="11">
                  <c:v>1.194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(Data)'!$I$165:$I$177</c:f>
            </c:numRef>
          </c:xVal>
          <c:yVal>
            <c:numRef>
              <c:f>'Doal beel_Dola beel khal (Data)'!$J$165:$J$177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54176"/>
        <c:axId val="146768256"/>
      </c:scatterChart>
      <c:valAx>
        <c:axId val="1467541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68256"/>
        <c:crosses val="autoZero"/>
        <c:crossBetween val="midCat"/>
      </c:valAx>
      <c:valAx>
        <c:axId val="146768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541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(Data)'!$B$180:$B$192</c:f>
              <c:numCache>
                <c:formatCode>0.00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</c:numCache>
            </c:numRef>
          </c:xVal>
          <c:yVal>
            <c:numRef>
              <c:f>'Doal beel_Dola beel khal (Data)'!$C$180:$C$192</c:f>
              <c:numCache>
                <c:formatCode>0.000</c:formatCode>
                <c:ptCount val="13"/>
                <c:pt idx="0">
                  <c:v>0.45</c:v>
                </c:pt>
                <c:pt idx="1">
                  <c:v>1.2989999999999999</c:v>
                </c:pt>
                <c:pt idx="2">
                  <c:v>2.29</c:v>
                </c:pt>
                <c:pt idx="3">
                  <c:v>2.2850000000000001</c:v>
                </c:pt>
                <c:pt idx="4">
                  <c:v>1.0780000000000001</c:v>
                </c:pt>
                <c:pt idx="5">
                  <c:v>0.255</c:v>
                </c:pt>
                <c:pt idx="6">
                  <c:v>-0.312</c:v>
                </c:pt>
                <c:pt idx="7">
                  <c:v>-0.41399999999999998</c:v>
                </c:pt>
                <c:pt idx="8">
                  <c:v>-0.311</c:v>
                </c:pt>
                <c:pt idx="9">
                  <c:v>1E-3</c:v>
                </c:pt>
                <c:pt idx="10">
                  <c:v>0.4</c:v>
                </c:pt>
                <c:pt idx="11">
                  <c:v>0.88600000000000001</c:v>
                </c:pt>
                <c:pt idx="12">
                  <c:v>0.89900000000000002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(Data)'!$I$180:$I$192</c:f>
            </c:numRef>
          </c:xVal>
          <c:yVal>
            <c:numRef>
              <c:f>'Doal beel_Dola beel khal (Data)'!$J$180:$J$192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79616"/>
        <c:axId val="146881152"/>
      </c:scatterChart>
      <c:valAx>
        <c:axId val="1468796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881152"/>
        <c:crosses val="autoZero"/>
        <c:crossBetween val="midCat"/>
      </c:valAx>
      <c:valAx>
        <c:axId val="146881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8796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khal'!$B$61:$B$80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42</c:v>
                </c:pt>
                <c:pt idx="15">
                  <c:v>44</c:v>
                </c:pt>
                <c:pt idx="16">
                  <c:v>46</c:v>
                </c:pt>
                <c:pt idx="17">
                  <c:v>48</c:v>
                </c:pt>
                <c:pt idx="18">
                  <c:v>50</c:v>
                </c:pt>
                <c:pt idx="19">
                  <c:v>53</c:v>
                </c:pt>
              </c:numCache>
            </c:numRef>
          </c:xVal>
          <c:yVal>
            <c:numRef>
              <c:f>'Outfall khal'!$C$61:$C$80</c:f>
              <c:numCache>
                <c:formatCode>0.000</c:formatCode>
                <c:ptCount val="20"/>
                <c:pt idx="0">
                  <c:v>2.742</c:v>
                </c:pt>
                <c:pt idx="1">
                  <c:v>2.7829999999999999</c:v>
                </c:pt>
                <c:pt idx="2">
                  <c:v>2.7919999999999998</c:v>
                </c:pt>
                <c:pt idx="3">
                  <c:v>1.6910000000000001</c:v>
                </c:pt>
                <c:pt idx="4">
                  <c:v>0.68400000000000005</c:v>
                </c:pt>
                <c:pt idx="5">
                  <c:v>-0.51600000000000001</c:v>
                </c:pt>
                <c:pt idx="6">
                  <c:v>-0.71099999999999997</c:v>
                </c:pt>
                <c:pt idx="7">
                  <c:v>-0.88400000000000001</c:v>
                </c:pt>
                <c:pt idx="8">
                  <c:v>-0.90200000000000002</c:v>
                </c:pt>
                <c:pt idx="9">
                  <c:v>-0.91200000000000003</c:v>
                </c:pt>
                <c:pt idx="10">
                  <c:v>-0.80200000000000005</c:v>
                </c:pt>
                <c:pt idx="11">
                  <c:v>-0.41399999999999998</c:v>
                </c:pt>
                <c:pt idx="12">
                  <c:v>0.184</c:v>
                </c:pt>
                <c:pt idx="13">
                  <c:v>0.99099999999999999</c:v>
                </c:pt>
                <c:pt idx="14">
                  <c:v>1.9330000000000001</c:v>
                </c:pt>
                <c:pt idx="15">
                  <c:v>2.6909999999999998</c:v>
                </c:pt>
                <c:pt idx="16">
                  <c:v>3.1909999999999998</c:v>
                </c:pt>
                <c:pt idx="17">
                  <c:v>3.202</c:v>
                </c:pt>
                <c:pt idx="18">
                  <c:v>3.8919999999999999</c:v>
                </c:pt>
                <c:pt idx="19">
                  <c:v>3.9020000000000001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01-4F4D-A1D6-94CD9A7F94C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khal'!$H$61:$H$77</c:f>
            </c:numRef>
          </c:xVal>
          <c:yVal>
            <c:numRef>
              <c:f>'Outfall khal'!$I$61:$I$77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01-4F4D-A1D6-94CD9A7F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70048"/>
        <c:axId val="147171584"/>
      </c:scatterChart>
      <c:valAx>
        <c:axId val="1471700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171584"/>
        <c:crosses val="autoZero"/>
        <c:crossBetween val="midCat"/>
      </c:valAx>
      <c:valAx>
        <c:axId val="147171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1700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(Data)'!$B$194:$B$208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27</c:v>
                </c:pt>
                <c:pt idx="14">
                  <c:v>32</c:v>
                </c:pt>
              </c:numCache>
            </c:numRef>
          </c:xVal>
          <c:yVal>
            <c:numRef>
              <c:f>'Doal beel_Dola beel khal (Data)'!$C$194:$C$208</c:f>
              <c:numCache>
                <c:formatCode>0.000</c:formatCode>
                <c:ptCount val="15"/>
                <c:pt idx="0">
                  <c:v>2.714</c:v>
                </c:pt>
                <c:pt idx="1">
                  <c:v>2.7410000000000001</c:v>
                </c:pt>
                <c:pt idx="2">
                  <c:v>2.7650000000000001</c:v>
                </c:pt>
                <c:pt idx="3">
                  <c:v>1.5780000000000001</c:v>
                </c:pt>
                <c:pt idx="4">
                  <c:v>0.80500000000000005</c:v>
                </c:pt>
                <c:pt idx="5">
                  <c:v>0.30099999999999999</c:v>
                </c:pt>
                <c:pt idx="6">
                  <c:v>0.2</c:v>
                </c:pt>
                <c:pt idx="7">
                  <c:v>0.30199999999999999</c:v>
                </c:pt>
                <c:pt idx="8">
                  <c:v>0.71499999999999997</c:v>
                </c:pt>
                <c:pt idx="9">
                  <c:v>1.405</c:v>
                </c:pt>
                <c:pt idx="10">
                  <c:v>2.3719999999999999</c:v>
                </c:pt>
                <c:pt idx="11">
                  <c:v>2.36</c:v>
                </c:pt>
                <c:pt idx="12">
                  <c:v>1.3140000000000001</c:v>
                </c:pt>
                <c:pt idx="13">
                  <c:v>1.3029999999999999</c:v>
                </c:pt>
                <c:pt idx="14">
                  <c:v>1.292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27-4EFB-8ED4-0C3075A95E3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(Data)'!$I$195:$I$208</c:f>
            </c:numRef>
          </c:xVal>
          <c:yVal>
            <c:numRef>
              <c:f>'Doal beel_Dola beel khal (Data)'!$J$195:$J$208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27-4EFB-8ED4-0C3075A9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35168"/>
        <c:axId val="146986112"/>
      </c:scatterChart>
      <c:valAx>
        <c:axId val="1469351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986112"/>
        <c:crosses val="autoZero"/>
        <c:crossBetween val="midCat"/>
      </c:valAx>
      <c:valAx>
        <c:axId val="146986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9351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(Data)'!$B$210:$B$225</c:f>
              <c:numCache>
                <c:formatCode>0.00</c:formatCode>
                <c:ptCount val="16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24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</c:numCache>
            </c:numRef>
          </c:xVal>
          <c:yVal>
            <c:numRef>
              <c:f>'Doal beel_Dola beel khal (Data)'!$C$210:$C$225</c:f>
              <c:numCache>
                <c:formatCode>0.000</c:formatCode>
                <c:ptCount val="16"/>
                <c:pt idx="0">
                  <c:v>1.117</c:v>
                </c:pt>
                <c:pt idx="1">
                  <c:v>1.1279999999999999</c:v>
                </c:pt>
                <c:pt idx="2">
                  <c:v>2.3530000000000002</c:v>
                </c:pt>
                <c:pt idx="3">
                  <c:v>2.339</c:v>
                </c:pt>
                <c:pt idx="4">
                  <c:v>1.3480000000000001</c:v>
                </c:pt>
                <c:pt idx="5">
                  <c:v>0.53200000000000003</c:v>
                </c:pt>
                <c:pt idx="6">
                  <c:v>5.1999999999999998E-2</c:v>
                </c:pt>
                <c:pt idx="7">
                  <c:v>-4.7E-2</c:v>
                </c:pt>
                <c:pt idx="8">
                  <c:v>5.5E-2</c:v>
                </c:pt>
                <c:pt idx="9">
                  <c:v>0.54600000000000004</c:v>
                </c:pt>
                <c:pt idx="10">
                  <c:v>1.321</c:v>
                </c:pt>
                <c:pt idx="11">
                  <c:v>2.5409999999999999</c:v>
                </c:pt>
                <c:pt idx="12">
                  <c:v>2.5289999999999999</c:v>
                </c:pt>
                <c:pt idx="13">
                  <c:v>1.016</c:v>
                </c:pt>
                <c:pt idx="14">
                  <c:v>1.0109999999999999</c:v>
                </c:pt>
                <c:pt idx="15">
                  <c:v>1.002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C3-4CF9-B7C4-0E06EAEB02F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(Data)'!$I$210:$I$225</c:f>
            </c:numRef>
          </c:xVal>
          <c:yVal>
            <c:numRef>
              <c:f>'Doal beel_Dola beel khal (Data)'!$J$210:$J$225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C3-4CF9-B7C4-0E06EAEB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03264"/>
        <c:axId val="147004800"/>
      </c:scatterChart>
      <c:valAx>
        <c:axId val="1470032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004800"/>
        <c:crosses val="autoZero"/>
        <c:crossBetween val="midCat"/>
      </c:valAx>
      <c:valAx>
        <c:axId val="147004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0032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(Data)'!$B$227:$B$240</c:f>
              <c:numCache>
                <c:formatCode>0.00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16</c:v>
                </c:pt>
                <c:pt idx="11">
                  <c:v>17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'Doal beel_Dola beel khal (Data)'!$C$227:$C$240</c:f>
              <c:numCache>
                <c:formatCode>0.000</c:formatCode>
                <c:ptCount val="14"/>
                <c:pt idx="0">
                  <c:v>2.2040000000000002</c:v>
                </c:pt>
                <c:pt idx="1">
                  <c:v>2.1970000000000001</c:v>
                </c:pt>
                <c:pt idx="2">
                  <c:v>1.2529999999999999</c:v>
                </c:pt>
                <c:pt idx="3">
                  <c:v>0.64900000000000002</c:v>
                </c:pt>
                <c:pt idx="4">
                  <c:v>0.221</c:v>
                </c:pt>
                <c:pt idx="5">
                  <c:v>0.12</c:v>
                </c:pt>
                <c:pt idx="6">
                  <c:v>0.222</c:v>
                </c:pt>
                <c:pt idx="7">
                  <c:v>0.629</c:v>
                </c:pt>
                <c:pt idx="8">
                  <c:v>1.248</c:v>
                </c:pt>
                <c:pt idx="9">
                  <c:v>2.1539999999999999</c:v>
                </c:pt>
                <c:pt idx="10">
                  <c:v>2.1419999999999999</c:v>
                </c:pt>
                <c:pt idx="11">
                  <c:v>0.93400000000000005</c:v>
                </c:pt>
                <c:pt idx="12">
                  <c:v>0.92800000000000005</c:v>
                </c:pt>
                <c:pt idx="13">
                  <c:v>0.91900000000000004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A9-4F27-BF7B-9FFF067E9A6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(Data)'!$I$227:$I$240</c:f>
            </c:numRef>
          </c:xVal>
          <c:yVal>
            <c:numRef>
              <c:f>'Doal beel_Dola beel khal (Data)'!$J$227:$J$240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A9-4F27-BF7B-9FFF067E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46784"/>
        <c:axId val="147048320"/>
      </c:scatterChart>
      <c:valAx>
        <c:axId val="1470467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048320"/>
        <c:crosses val="autoZero"/>
        <c:crossBetween val="midCat"/>
      </c:valAx>
      <c:valAx>
        <c:axId val="147048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0467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(Data)'!$B$242:$B$257</c:f>
              <c:numCache>
                <c:formatCode>0.00</c:formatCode>
                <c:ptCount val="16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28</c:v>
                </c:pt>
                <c:pt idx="15">
                  <c:v>33</c:v>
                </c:pt>
              </c:numCache>
            </c:numRef>
          </c:xVal>
          <c:yVal>
            <c:numRef>
              <c:f>'Doal beel_Dola beel khal (Data)'!$C$242:$C$257</c:f>
              <c:numCache>
                <c:formatCode>0.000</c:formatCode>
                <c:ptCount val="16"/>
                <c:pt idx="0">
                  <c:v>1.228</c:v>
                </c:pt>
                <c:pt idx="1">
                  <c:v>1.2330000000000001</c:v>
                </c:pt>
                <c:pt idx="2">
                  <c:v>2.149</c:v>
                </c:pt>
                <c:pt idx="3">
                  <c:v>2.141</c:v>
                </c:pt>
                <c:pt idx="4">
                  <c:v>1.1180000000000001</c:v>
                </c:pt>
                <c:pt idx="5">
                  <c:v>0.45</c:v>
                </c:pt>
                <c:pt idx="6">
                  <c:v>6.4000000000000001E-2</c:v>
                </c:pt>
                <c:pt idx="7">
                  <c:v>-3.6999999999999998E-2</c:v>
                </c:pt>
                <c:pt idx="8">
                  <c:v>6.2E-2</c:v>
                </c:pt>
                <c:pt idx="9">
                  <c:v>0.443</c:v>
                </c:pt>
                <c:pt idx="10">
                  <c:v>1.0740000000000001</c:v>
                </c:pt>
                <c:pt idx="11">
                  <c:v>2.2799999999999998</c:v>
                </c:pt>
                <c:pt idx="12">
                  <c:v>2.2730000000000001</c:v>
                </c:pt>
                <c:pt idx="13">
                  <c:v>1.147</c:v>
                </c:pt>
                <c:pt idx="14">
                  <c:v>1.1419999999999999</c:v>
                </c:pt>
                <c:pt idx="15">
                  <c:v>1.117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8C-4723-9D3E-4A00126F24E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(Data)'!$I$242:$I$257</c:f>
            </c:numRef>
          </c:xVal>
          <c:yVal>
            <c:numRef>
              <c:f>'Doal beel_Dola beel khal (Data)'!$J$242:$J$257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8C-4723-9D3E-4A00126F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65856"/>
        <c:axId val="147079936"/>
      </c:scatterChart>
      <c:valAx>
        <c:axId val="1470658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079936"/>
        <c:crosses val="autoZero"/>
        <c:crossBetween val="midCat"/>
      </c:valAx>
      <c:valAx>
        <c:axId val="147079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0658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(Data)'!$B$260:$B$275</c:f>
              <c:numCache>
                <c:formatCode>0.00</c:formatCode>
                <c:ptCount val="16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  <c:pt idx="12">
                  <c:v>24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</c:numCache>
            </c:numRef>
          </c:xVal>
          <c:yVal>
            <c:numRef>
              <c:f>'Doal beel_Dola beel khal (Data)'!$C$260:$C$275</c:f>
              <c:numCache>
                <c:formatCode>0.000</c:formatCode>
                <c:ptCount val="16"/>
                <c:pt idx="0">
                  <c:v>0.96399999999999997</c:v>
                </c:pt>
                <c:pt idx="1">
                  <c:v>0.97699999999999998</c:v>
                </c:pt>
                <c:pt idx="2">
                  <c:v>1.714</c:v>
                </c:pt>
                <c:pt idx="3">
                  <c:v>1.7090000000000001</c:v>
                </c:pt>
                <c:pt idx="4">
                  <c:v>0.877</c:v>
                </c:pt>
                <c:pt idx="5">
                  <c:v>0.46800000000000003</c:v>
                </c:pt>
                <c:pt idx="6">
                  <c:v>0.157</c:v>
                </c:pt>
                <c:pt idx="7">
                  <c:v>9.7000000000000003E-2</c:v>
                </c:pt>
                <c:pt idx="8">
                  <c:v>0.155</c:v>
                </c:pt>
                <c:pt idx="9">
                  <c:v>0.46300000000000002</c:v>
                </c:pt>
                <c:pt idx="10">
                  <c:v>0.85599999999999998</c:v>
                </c:pt>
                <c:pt idx="11">
                  <c:v>2.3279999999999998</c:v>
                </c:pt>
                <c:pt idx="12">
                  <c:v>2.323</c:v>
                </c:pt>
                <c:pt idx="13">
                  <c:v>0.877</c:v>
                </c:pt>
                <c:pt idx="14">
                  <c:v>0.86799999999999999</c:v>
                </c:pt>
                <c:pt idx="15">
                  <c:v>0.86299999999999999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C6-42D4-8048-7635DAAD337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(Data)'!$I$261:$I$275</c:f>
            </c:numRef>
          </c:xVal>
          <c:yVal>
            <c:numRef>
              <c:f>'Doal beel_Dola beel khal (Data)'!$J$261:$J$275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C6-42D4-8048-7635DAAD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13472"/>
        <c:axId val="147115008"/>
      </c:scatterChart>
      <c:valAx>
        <c:axId val="1471134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115008"/>
        <c:crosses val="autoZero"/>
        <c:crossBetween val="midCat"/>
      </c:valAx>
      <c:valAx>
        <c:axId val="147115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1134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(Data)'!$B$279:$B$294</c:f>
              <c:numCache>
                <c:formatCode>0.00</c:formatCode>
                <c:ptCount val="16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30</c:v>
                </c:pt>
                <c:pt idx="15">
                  <c:v>35</c:v>
                </c:pt>
              </c:numCache>
            </c:numRef>
          </c:xVal>
          <c:yVal>
            <c:numRef>
              <c:f>'Doal beel_Dola beel khal (Data)'!$C$279:$C$294</c:f>
              <c:numCache>
                <c:formatCode>0.000</c:formatCode>
                <c:ptCount val="16"/>
                <c:pt idx="0">
                  <c:v>0.89800000000000002</c:v>
                </c:pt>
                <c:pt idx="1">
                  <c:v>0.88500000000000001</c:v>
                </c:pt>
                <c:pt idx="2">
                  <c:v>1.788</c:v>
                </c:pt>
                <c:pt idx="3">
                  <c:v>1.7829999999999999</c:v>
                </c:pt>
                <c:pt idx="4">
                  <c:v>0.97699999999999998</c:v>
                </c:pt>
                <c:pt idx="5">
                  <c:v>0.57899999999999996</c:v>
                </c:pt>
                <c:pt idx="6">
                  <c:v>0.26400000000000001</c:v>
                </c:pt>
                <c:pt idx="7">
                  <c:v>0.192</c:v>
                </c:pt>
                <c:pt idx="8">
                  <c:v>0.26300000000000001</c:v>
                </c:pt>
                <c:pt idx="9">
                  <c:v>0.56799999999999995</c:v>
                </c:pt>
                <c:pt idx="10">
                  <c:v>0.94399999999999995</c:v>
                </c:pt>
                <c:pt idx="11">
                  <c:v>1.855</c:v>
                </c:pt>
                <c:pt idx="12">
                  <c:v>1.8440000000000001</c:v>
                </c:pt>
                <c:pt idx="13">
                  <c:v>0.752</c:v>
                </c:pt>
                <c:pt idx="14">
                  <c:v>0.74399999999999999</c:v>
                </c:pt>
                <c:pt idx="15">
                  <c:v>0.73399999999999999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F5-4877-9370-66C30229532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(Data)'!$I$280:$I$294</c:f>
            </c:numRef>
          </c:xVal>
          <c:yVal>
            <c:numRef>
              <c:f>'Doal beel_Dola beel khal (Data)'!$J$280:$J$294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F5-4877-9370-66C30229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44704"/>
        <c:axId val="147146240"/>
      </c:scatterChart>
      <c:valAx>
        <c:axId val="1471447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146240"/>
        <c:crosses val="autoZero"/>
        <c:crossBetween val="midCat"/>
      </c:valAx>
      <c:valAx>
        <c:axId val="147146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1447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(Data)'!$B$298:$B$321</c:f>
              <c:numCache>
                <c:formatCode>0.00</c:formatCode>
                <c:ptCount val="24"/>
                <c:pt idx="0">
                  <c:v>0</c:v>
                </c:pt>
                <c:pt idx="1">
                  <c:v>7.5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15.5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28</c:v>
                </c:pt>
                <c:pt idx="17">
                  <c:v>33</c:v>
                </c:pt>
              </c:numCache>
            </c:numRef>
          </c:xVal>
          <c:yVal>
            <c:numRef>
              <c:f>'Doal beel_Dola beel khal (Data)'!$C$298:$C$321</c:f>
              <c:numCache>
                <c:formatCode>0.000</c:formatCode>
                <c:ptCount val="24"/>
                <c:pt idx="0">
                  <c:v>0.77300000000000002</c:v>
                </c:pt>
                <c:pt idx="1">
                  <c:v>0.77800000000000002</c:v>
                </c:pt>
                <c:pt idx="2">
                  <c:v>1.367</c:v>
                </c:pt>
                <c:pt idx="3">
                  <c:v>1.3580000000000001</c:v>
                </c:pt>
                <c:pt idx="4">
                  <c:v>0.753</c:v>
                </c:pt>
                <c:pt idx="5">
                  <c:v>0.38500000000000001</c:v>
                </c:pt>
                <c:pt idx="6">
                  <c:v>0.17399999999999999</c:v>
                </c:pt>
                <c:pt idx="7">
                  <c:v>3.9E-2</c:v>
                </c:pt>
                <c:pt idx="8">
                  <c:v>-6.4000000000000001E-2</c:v>
                </c:pt>
                <c:pt idx="9">
                  <c:v>3.7999999999999999E-2</c:v>
                </c:pt>
                <c:pt idx="10">
                  <c:v>0.14599999999999999</c:v>
                </c:pt>
                <c:pt idx="11">
                  <c:v>0.372</c:v>
                </c:pt>
                <c:pt idx="12">
                  <c:v>0.76800000000000002</c:v>
                </c:pt>
                <c:pt idx="13">
                  <c:v>1.6539999999999999</c:v>
                </c:pt>
                <c:pt idx="14">
                  <c:v>1.649</c:v>
                </c:pt>
                <c:pt idx="15">
                  <c:v>0.624</c:v>
                </c:pt>
                <c:pt idx="16">
                  <c:v>0.61799999999999999</c:v>
                </c:pt>
                <c:pt idx="17">
                  <c:v>0.61299999999999999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13-43C2-80F2-42F37A2364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(Data)'!$I$298:$I$322</c:f>
            </c:numRef>
          </c:xVal>
          <c:yVal>
            <c:numRef>
              <c:f>'Doal beel_Dola beel khal (Data)'!$J$298:$J$322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13-43C2-80F2-42F37A2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55968"/>
        <c:axId val="147194624"/>
      </c:scatterChart>
      <c:valAx>
        <c:axId val="1471559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194624"/>
        <c:crosses val="autoZero"/>
        <c:crossBetween val="midCat"/>
      </c:valAx>
      <c:valAx>
        <c:axId val="147194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1559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(Data)'!$B$324:$B$339</c:f>
              <c:numCache>
                <c:formatCode>0.00</c:formatCode>
                <c:ptCount val="16"/>
                <c:pt idx="0">
                  <c:v>0</c:v>
                </c:pt>
                <c:pt idx="1">
                  <c:v>8.5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</c:numCache>
            </c:numRef>
          </c:xVal>
          <c:yVal>
            <c:numRef>
              <c:f>'Doal beel_Dola beel khal (Data)'!$C$324:$C$339</c:f>
              <c:numCache>
                <c:formatCode>0.000</c:formatCode>
                <c:ptCount val="16"/>
                <c:pt idx="0">
                  <c:v>0.69</c:v>
                </c:pt>
                <c:pt idx="1">
                  <c:v>0.68200000000000005</c:v>
                </c:pt>
                <c:pt idx="2">
                  <c:v>1.161</c:v>
                </c:pt>
                <c:pt idx="3">
                  <c:v>1.1559999999999999</c:v>
                </c:pt>
                <c:pt idx="4">
                  <c:v>0.61280000000000001</c:v>
                </c:pt>
                <c:pt idx="5">
                  <c:v>0.32100000000000001</c:v>
                </c:pt>
                <c:pt idx="6">
                  <c:v>0.21299999999999999</c:v>
                </c:pt>
                <c:pt idx="7">
                  <c:v>0.112</c:v>
                </c:pt>
                <c:pt idx="8">
                  <c:v>0.107</c:v>
                </c:pt>
                <c:pt idx="9">
                  <c:v>0.309</c:v>
                </c:pt>
                <c:pt idx="10">
                  <c:v>0.626</c:v>
                </c:pt>
                <c:pt idx="11">
                  <c:v>1.333</c:v>
                </c:pt>
                <c:pt idx="12">
                  <c:v>1.3120000000000001</c:v>
                </c:pt>
                <c:pt idx="13">
                  <c:v>0.621</c:v>
                </c:pt>
                <c:pt idx="14">
                  <c:v>0.61199999999999999</c:v>
                </c:pt>
                <c:pt idx="15">
                  <c:v>0.6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83-4FE0-9CEB-969A0877651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(Data)'!$I$325:$I$339</c:f>
            </c:numRef>
          </c:xVal>
          <c:yVal>
            <c:numRef>
              <c:f>'Doal beel_Dola beel khal (Data)'!$J$325:$J$339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83-4FE0-9CEB-969A0877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02816"/>
        <c:axId val="147204352"/>
      </c:scatterChart>
      <c:valAx>
        <c:axId val="1472028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04352"/>
        <c:crosses val="autoZero"/>
        <c:crossBetween val="midCat"/>
      </c:valAx>
      <c:valAx>
        <c:axId val="147204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028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(Data)'!$B$342:$B$358</c:f>
              <c:numCache>
                <c:formatCode>0.00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8.5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19.5</c:v>
                </c:pt>
                <c:pt idx="15">
                  <c:v>25</c:v>
                </c:pt>
                <c:pt idx="16">
                  <c:v>30</c:v>
                </c:pt>
              </c:numCache>
            </c:numRef>
          </c:xVal>
          <c:yVal>
            <c:numRef>
              <c:f>'Doal beel_Dola beel khal (Data)'!$C$342:$C$358</c:f>
              <c:numCache>
                <c:formatCode>0.000</c:formatCode>
                <c:ptCount val="17"/>
                <c:pt idx="0">
                  <c:v>0.59899999999999998</c:v>
                </c:pt>
                <c:pt idx="1">
                  <c:v>0.60699999999999998</c:v>
                </c:pt>
                <c:pt idx="2">
                  <c:v>0.61199999999999999</c:v>
                </c:pt>
                <c:pt idx="3">
                  <c:v>1.329</c:v>
                </c:pt>
                <c:pt idx="4">
                  <c:v>1.321</c:v>
                </c:pt>
                <c:pt idx="5">
                  <c:v>0.70799999999999996</c:v>
                </c:pt>
                <c:pt idx="6">
                  <c:v>0.442</c:v>
                </c:pt>
                <c:pt idx="7">
                  <c:v>0.33500000000000002</c:v>
                </c:pt>
                <c:pt idx="8">
                  <c:v>0.23200000000000001</c:v>
                </c:pt>
                <c:pt idx="9">
                  <c:v>0.33300000000000002</c:v>
                </c:pt>
                <c:pt idx="10">
                  <c:v>0.439</c:v>
                </c:pt>
                <c:pt idx="11">
                  <c:v>0.71799999999999997</c:v>
                </c:pt>
                <c:pt idx="12">
                  <c:v>1.0760000000000001</c:v>
                </c:pt>
                <c:pt idx="13">
                  <c:v>1.0720000000000001</c:v>
                </c:pt>
                <c:pt idx="14">
                  <c:v>0.52600000000000002</c:v>
                </c:pt>
                <c:pt idx="15">
                  <c:v>0.52</c:v>
                </c:pt>
                <c:pt idx="16">
                  <c:v>0.51200000000000001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A-48F3-B4BE-178A98EE021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(Data)'!$I$342:$I$358</c:f>
            </c:numRef>
          </c:xVal>
          <c:yVal>
            <c:numRef>
              <c:f>'Doal beel_Dola beel khal (Data)'!$J$342:$J$358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AA-48F3-B4BE-178A98EE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52288"/>
        <c:axId val="147878656"/>
      </c:scatterChart>
      <c:valAx>
        <c:axId val="1478522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78656"/>
        <c:crosses val="autoZero"/>
        <c:crossBetween val="midCat"/>
      </c:valAx>
      <c:valAx>
        <c:axId val="147878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522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(Data)'!$B$361:$B$372</c:f>
              <c:numCache>
                <c:formatCode>0.00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13.5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22</c:v>
                </c:pt>
                <c:pt idx="10">
                  <c:v>27</c:v>
                </c:pt>
              </c:numCache>
            </c:numRef>
          </c:xVal>
          <c:yVal>
            <c:numRef>
              <c:f>'Doal beel_Dola beel khal (Data)'!$C$361:$C$372</c:f>
              <c:numCache>
                <c:formatCode>0.000</c:formatCode>
                <c:ptCount val="12"/>
                <c:pt idx="0">
                  <c:v>0.52100000000000002</c:v>
                </c:pt>
                <c:pt idx="1">
                  <c:v>0.50900000000000001</c:v>
                </c:pt>
                <c:pt idx="2">
                  <c:v>0.497</c:v>
                </c:pt>
                <c:pt idx="3">
                  <c:v>0.222</c:v>
                </c:pt>
                <c:pt idx="4">
                  <c:v>2.5999999999999999E-2</c:v>
                </c:pt>
                <c:pt idx="5">
                  <c:v>-7.6999999999999999E-2</c:v>
                </c:pt>
                <c:pt idx="6">
                  <c:v>2.4E-2</c:v>
                </c:pt>
                <c:pt idx="7">
                  <c:v>0.19800000000000001</c:v>
                </c:pt>
                <c:pt idx="8">
                  <c:v>0.48799999999999999</c:v>
                </c:pt>
                <c:pt idx="9">
                  <c:v>0.47199999999999998</c:v>
                </c:pt>
                <c:pt idx="10">
                  <c:v>0.46700000000000003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AC-4F9B-9E31-83E634DAD81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(Data)'!$I$361:$I$372</c:f>
            </c:numRef>
          </c:xVal>
          <c:yVal>
            <c:numRef>
              <c:f>'Doal beel_Dola beel khal (Data)'!$J$361:$J$372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AC-4F9B-9E31-83E634DAD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75424"/>
        <c:axId val="148376960"/>
      </c:scatterChart>
      <c:valAx>
        <c:axId val="1483754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376960"/>
        <c:crosses val="autoZero"/>
        <c:crossBetween val="midCat"/>
      </c:valAx>
      <c:valAx>
        <c:axId val="148376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3754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khal'!$B$5:$B$26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28</c:v>
                </c:pt>
                <c:pt idx="13">
                  <c:v>33</c:v>
                </c:pt>
                <c:pt idx="14">
                  <c:v>38</c:v>
                </c:pt>
              </c:numCache>
            </c:numRef>
          </c:xVal>
          <c:yVal>
            <c:numRef>
              <c:f>'Doal beel_Dola beel khal'!$C$5:$C$26</c:f>
              <c:numCache>
                <c:formatCode>0.000</c:formatCode>
                <c:ptCount val="22"/>
                <c:pt idx="0">
                  <c:v>1.3140000000000001</c:v>
                </c:pt>
                <c:pt idx="1">
                  <c:v>1.304</c:v>
                </c:pt>
                <c:pt idx="2">
                  <c:v>1.2969999999999999</c:v>
                </c:pt>
                <c:pt idx="3">
                  <c:v>0.73399999999999999</c:v>
                </c:pt>
                <c:pt idx="4">
                  <c:v>0.34699999999999998</c:v>
                </c:pt>
                <c:pt idx="5">
                  <c:v>5.1999999999999998E-2</c:v>
                </c:pt>
                <c:pt idx="6">
                  <c:v>-0.158</c:v>
                </c:pt>
                <c:pt idx="7">
                  <c:v>-0.26200000000000001</c:v>
                </c:pt>
                <c:pt idx="8">
                  <c:v>-0.16700000000000001</c:v>
                </c:pt>
                <c:pt idx="9">
                  <c:v>-6.2E-2</c:v>
                </c:pt>
                <c:pt idx="10">
                  <c:v>4.9000000000000002E-2</c:v>
                </c:pt>
                <c:pt idx="11">
                  <c:v>0.50700000000000001</c:v>
                </c:pt>
                <c:pt idx="12">
                  <c:v>0.85199999999999998</c:v>
                </c:pt>
                <c:pt idx="13">
                  <c:v>0.84499999999999997</c:v>
                </c:pt>
                <c:pt idx="14">
                  <c:v>0.83799999999999997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khal'!$I$5:$I$26</c:f>
              <c:numCache>
                <c:formatCode>0.00</c:formatCode>
                <c:ptCount val="22"/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16.878</c:v>
                </c:pt>
                <c:pt idx="8">
                  <c:v>18.378</c:v>
                </c:pt>
                <c:pt idx="9">
                  <c:v>19.878</c:v>
                </c:pt>
                <c:pt idx="10">
                  <c:v>21.452999999999999</c:v>
                </c:pt>
                <c:pt idx="11">
                  <c:v>25</c:v>
                </c:pt>
                <c:pt idx="12">
                  <c:v>27</c:v>
                </c:pt>
                <c:pt idx="13">
                  <c:v>28</c:v>
                </c:pt>
                <c:pt idx="14">
                  <c:v>33</c:v>
                </c:pt>
                <c:pt idx="15">
                  <c:v>38</c:v>
                </c:pt>
              </c:numCache>
            </c:numRef>
          </c:xVal>
          <c:yVal>
            <c:numRef>
              <c:f>'Doal beel_Dola beel khal'!$J$5:$J$26</c:f>
              <c:numCache>
                <c:formatCode>0.000</c:formatCode>
                <c:ptCount val="22"/>
                <c:pt idx="1">
                  <c:v>1.3140000000000001</c:v>
                </c:pt>
                <c:pt idx="2">
                  <c:v>1.304</c:v>
                </c:pt>
                <c:pt idx="3">
                  <c:v>1.2969999999999999</c:v>
                </c:pt>
                <c:pt idx="4">
                  <c:v>0.73399999999999999</c:v>
                </c:pt>
                <c:pt idx="5">
                  <c:v>0.34699999999999998</c:v>
                </c:pt>
                <c:pt idx="6">
                  <c:v>5.1999999999999998E-2</c:v>
                </c:pt>
                <c:pt idx="7">
                  <c:v>-1.2</c:v>
                </c:pt>
                <c:pt idx="8">
                  <c:v>-1.2</c:v>
                </c:pt>
                <c:pt idx="9">
                  <c:v>-1.2</c:v>
                </c:pt>
                <c:pt idx="10">
                  <c:v>-0.15</c:v>
                </c:pt>
                <c:pt idx="11">
                  <c:v>4.9000000000000002E-2</c:v>
                </c:pt>
                <c:pt idx="12">
                  <c:v>0.50700000000000001</c:v>
                </c:pt>
                <c:pt idx="13">
                  <c:v>0.85199999999999998</c:v>
                </c:pt>
                <c:pt idx="14">
                  <c:v>0.84499999999999997</c:v>
                </c:pt>
                <c:pt idx="15">
                  <c:v>0.83799999999999997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12192"/>
        <c:axId val="147913728"/>
      </c:scatterChart>
      <c:valAx>
        <c:axId val="1479121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913728"/>
        <c:crosses val="autoZero"/>
        <c:crossBetween val="midCat"/>
      </c:valAx>
      <c:valAx>
        <c:axId val="147913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9121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(Data)'!$B$374:$B$387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23</c:v>
                </c:pt>
                <c:pt idx="12">
                  <c:v>28</c:v>
                </c:pt>
              </c:numCache>
            </c:numRef>
          </c:xVal>
          <c:yVal>
            <c:numRef>
              <c:f>'Doal beel_Dola beel khal (Data)'!$C$374:$C$387</c:f>
              <c:numCache>
                <c:formatCode>0.000</c:formatCode>
                <c:ptCount val="14"/>
                <c:pt idx="0">
                  <c:v>0.41899999999999998</c:v>
                </c:pt>
                <c:pt idx="1">
                  <c:v>0.41399999999999998</c:v>
                </c:pt>
                <c:pt idx="2">
                  <c:v>0.40600000000000003</c:v>
                </c:pt>
                <c:pt idx="3">
                  <c:v>0.20100000000000001</c:v>
                </c:pt>
                <c:pt idx="4">
                  <c:v>0.12</c:v>
                </c:pt>
                <c:pt idx="5">
                  <c:v>1.4999999999999999E-2</c:v>
                </c:pt>
                <c:pt idx="6">
                  <c:v>-8.4000000000000005E-2</c:v>
                </c:pt>
                <c:pt idx="7">
                  <c:v>1.7000000000000001E-2</c:v>
                </c:pt>
                <c:pt idx="8">
                  <c:v>0.124</c:v>
                </c:pt>
                <c:pt idx="9">
                  <c:v>0.189</c:v>
                </c:pt>
                <c:pt idx="10">
                  <c:v>0.47699999999999998</c:v>
                </c:pt>
                <c:pt idx="11">
                  <c:v>0.47</c:v>
                </c:pt>
                <c:pt idx="12">
                  <c:v>0.45800000000000002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45-4B32-BC06-3F141A6EDA2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(Data)'!$I$374:$I$387</c:f>
            </c:numRef>
          </c:xVal>
          <c:yVal>
            <c:numRef>
              <c:f>'Doal beel_Dola beel khal (Data)'!$J$374:$J$387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45-4B32-BC06-3F141A6ED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18560"/>
        <c:axId val="148420096"/>
      </c:scatterChart>
      <c:valAx>
        <c:axId val="1484185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420096"/>
        <c:crosses val="autoZero"/>
        <c:crossBetween val="midCat"/>
      </c:valAx>
      <c:valAx>
        <c:axId val="148420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4185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(Data)'!$B$390:$B$404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14.5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</c:numCache>
            </c:numRef>
          </c:xVal>
          <c:yVal>
            <c:numRef>
              <c:f>'Doal beel_Dola beel khal (Data)'!$C$390:$C$404</c:f>
              <c:numCache>
                <c:formatCode>0.000</c:formatCode>
                <c:ptCount val="15"/>
                <c:pt idx="0">
                  <c:v>0.19800000000000001</c:v>
                </c:pt>
                <c:pt idx="1">
                  <c:v>0.193</c:v>
                </c:pt>
                <c:pt idx="2">
                  <c:v>0.187</c:v>
                </c:pt>
                <c:pt idx="3">
                  <c:v>8.7999999999999995E-2</c:v>
                </c:pt>
                <c:pt idx="4">
                  <c:v>1E-3</c:v>
                </c:pt>
                <c:pt idx="5">
                  <c:v>-0.10100000000000001</c:v>
                </c:pt>
                <c:pt idx="6">
                  <c:v>-0.20300000000000001</c:v>
                </c:pt>
                <c:pt idx="7">
                  <c:v>-0.10199999999999999</c:v>
                </c:pt>
                <c:pt idx="8">
                  <c:v>0.104</c:v>
                </c:pt>
                <c:pt idx="9">
                  <c:v>9.5000000000000001E-2</c:v>
                </c:pt>
                <c:pt idx="10">
                  <c:v>0.29399999999999998</c:v>
                </c:pt>
                <c:pt idx="11">
                  <c:v>0.27800000000000002</c:v>
                </c:pt>
                <c:pt idx="12">
                  <c:v>-0.10199999999999999</c:v>
                </c:pt>
                <c:pt idx="13">
                  <c:v>-0.51300000000000001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5D-4411-B8B7-C8D27FAFACD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(Data)'!$I$390:$I$404</c:f>
            </c:numRef>
          </c:xVal>
          <c:yVal>
            <c:numRef>
              <c:f>'Doal beel_Dola beel khal (Data)'!$J$390:$J$404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5D-4411-B8B7-C8D27FAFA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37248"/>
        <c:axId val="148496384"/>
      </c:scatterChart>
      <c:valAx>
        <c:axId val="1484372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496384"/>
        <c:crosses val="autoZero"/>
        <c:crossBetween val="midCat"/>
      </c:valAx>
      <c:valAx>
        <c:axId val="148496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4372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(Data)'!$B$407:$B$430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23</c:v>
                </c:pt>
                <c:pt idx="12">
                  <c:v>30</c:v>
                </c:pt>
              </c:numCache>
            </c:numRef>
          </c:xVal>
          <c:yVal>
            <c:numRef>
              <c:f>'Doal beel_Dola beel khal (Data)'!$C$407:$C$430</c:f>
              <c:numCache>
                <c:formatCode>0.000</c:formatCode>
                <c:ptCount val="24"/>
                <c:pt idx="0">
                  <c:v>0.107</c:v>
                </c:pt>
                <c:pt idx="1">
                  <c:v>9.8000000000000004E-2</c:v>
                </c:pt>
                <c:pt idx="2">
                  <c:v>8.7999999999999995E-2</c:v>
                </c:pt>
                <c:pt idx="3">
                  <c:v>-1.2999999999999999E-2</c:v>
                </c:pt>
                <c:pt idx="4">
                  <c:v>-9.2999999999999999E-2</c:v>
                </c:pt>
                <c:pt idx="5">
                  <c:v>-0.20599999999999999</c:v>
                </c:pt>
                <c:pt idx="6">
                  <c:v>-0.309</c:v>
                </c:pt>
                <c:pt idx="7">
                  <c:v>-0.20599999999999999</c:v>
                </c:pt>
                <c:pt idx="8">
                  <c:v>-9.7000000000000003E-2</c:v>
                </c:pt>
                <c:pt idx="9">
                  <c:v>-3.3000000000000002E-2</c:v>
                </c:pt>
                <c:pt idx="10">
                  <c:v>0.193</c:v>
                </c:pt>
                <c:pt idx="11">
                  <c:v>0.18099999999999999</c:v>
                </c:pt>
                <c:pt idx="12">
                  <c:v>0.17199999999999999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7A-4EFE-8576-291C5E58279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 (Data)'!$I$407:$I$431</c:f>
            </c:numRef>
          </c:xVal>
          <c:yVal>
            <c:numRef>
              <c:f>'Doal beel_Dola beel khal (Data)'!$J$407:$J$431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7A-4EFE-8576-291C5E582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38880"/>
        <c:axId val="148540416"/>
      </c:scatterChart>
      <c:valAx>
        <c:axId val="1485388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40416"/>
        <c:crosses val="autoZero"/>
        <c:crossBetween val="midCat"/>
      </c:valAx>
      <c:valAx>
        <c:axId val="148540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388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khal'!$B$36:$B$57</c:f>
              <c:numCache>
                <c:formatCode>0.00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29</c:v>
                </c:pt>
                <c:pt idx="14">
                  <c:v>35</c:v>
                </c:pt>
                <c:pt idx="15">
                  <c:v>40</c:v>
                </c:pt>
              </c:numCache>
            </c:numRef>
          </c:xVal>
          <c:yVal>
            <c:numRef>
              <c:f>'Doal beel_Dola beel khal'!$C$36:$C$57</c:f>
              <c:numCache>
                <c:formatCode>0.000</c:formatCode>
                <c:ptCount val="22"/>
                <c:pt idx="0">
                  <c:v>2.3210000000000002</c:v>
                </c:pt>
                <c:pt idx="1">
                  <c:v>2.3149999999999999</c:v>
                </c:pt>
                <c:pt idx="2">
                  <c:v>0.82</c:v>
                </c:pt>
                <c:pt idx="3">
                  <c:v>-0.59499999999999997</c:v>
                </c:pt>
                <c:pt idx="4">
                  <c:v>-1.49</c:v>
                </c:pt>
                <c:pt idx="5">
                  <c:v>-2.274</c:v>
                </c:pt>
                <c:pt idx="6">
                  <c:v>-2.379</c:v>
                </c:pt>
                <c:pt idx="7">
                  <c:v>-2.2679999999999998</c:v>
                </c:pt>
                <c:pt idx="8">
                  <c:v>-1.5289999999999999</c:v>
                </c:pt>
                <c:pt idx="9">
                  <c:v>-0.57399999999999995</c:v>
                </c:pt>
                <c:pt idx="10">
                  <c:v>0.80200000000000005</c:v>
                </c:pt>
                <c:pt idx="11">
                  <c:v>2.415</c:v>
                </c:pt>
                <c:pt idx="12">
                  <c:v>2.41</c:v>
                </c:pt>
                <c:pt idx="13">
                  <c:v>1.5249999999999999</c:v>
                </c:pt>
                <c:pt idx="14">
                  <c:v>1.52</c:v>
                </c:pt>
                <c:pt idx="15">
                  <c:v>1.5149999999999999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khal'!$I$37:$I$58</c:f>
              <c:numCache>
                <c:formatCode>0.00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29</c:v>
                </c:pt>
                <c:pt idx="14">
                  <c:v>35</c:v>
                </c:pt>
                <c:pt idx="15">
                  <c:v>40</c:v>
                </c:pt>
              </c:numCache>
            </c:numRef>
          </c:xVal>
          <c:yVal>
            <c:numRef>
              <c:f>'Doal beel_Dola beel khal'!$J$37:$J$58</c:f>
              <c:numCache>
                <c:formatCode>0.000</c:formatCode>
                <c:ptCount val="22"/>
                <c:pt idx="0">
                  <c:v>2.3210000000000002</c:v>
                </c:pt>
                <c:pt idx="1">
                  <c:v>2.3149999999999999</c:v>
                </c:pt>
                <c:pt idx="2">
                  <c:v>0.82</c:v>
                </c:pt>
                <c:pt idx="3">
                  <c:v>-0.59499999999999997</c:v>
                </c:pt>
                <c:pt idx="4">
                  <c:v>-1.49</c:v>
                </c:pt>
                <c:pt idx="5">
                  <c:v>-2.274</c:v>
                </c:pt>
                <c:pt idx="6">
                  <c:v>-2.379</c:v>
                </c:pt>
                <c:pt idx="7">
                  <c:v>-2.2679999999999998</c:v>
                </c:pt>
                <c:pt idx="8">
                  <c:v>-1.5289999999999999</c:v>
                </c:pt>
                <c:pt idx="9">
                  <c:v>-0.57399999999999995</c:v>
                </c:pt>
                <c:pt idx="10">
                  <c:v>0.80200000000000005</c:v>
                </c:pt>
                <c:pt idx="11">
                  <c:v>2.415</c:v>
                </c:pt>
                <c:pt idx="12">
                  <c:v>2.41</c:v>
                </c:pt>
                <c:pt idx="13">
                  <c:v>1.5249999999999999</c:v>
                </c:pt>
                <c:pt idx="14">
                  <c:v>1.52</c:v>
                </c:pt>
                <c:pt idx="15">
                  <c:v>1.5149999999999999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95616"/>
        <c:axId val="148897152"/>
      </c:scatterChart>
      <c:valAx>
        <c:axId val="1488956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897152"/>
        <c:crosses val="autoZero"/>
        <c:crossBetween val="midCat"/>
      </c:valAx>
      <c:valAx>
        <c:axId val="148897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8956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khal'!$B$67:$B$95</c:f>
              <c:numCache>
                <c:formatCode>0.00</c:formatCode>
                <c:ptCount val="29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23</c:v>
                </c:pt>
                <c:pt idx="15">
                  <c:v>28</c:v>
                </c:pt>
              </c:numCache>
            </c:numRef>
          </c:xVal>
          <c:yVal>
            <c:numRef>
              <c:f>'Doal beel_Dola beel khal'!$C$67:$C$95</c:f>
              <c:numCache>
                <c:formatCode>0.000</c:formatCode>
                <c:ptCount val="29"/>
                <c:pt idx="0">
                  <c:v>-8.3000000000000004E-2</c:v>
                </c:pt>
                <c:pt idx="1">
                  <c:v>0.501</c:v>
                </c:pt>
                <c:pt idx="2">
                  <c:v>1.518</c:v>
                </c:pt>
                <c:pt idx="3">
                  <c:v>1.5069999999999999</c:v>
                </c:pt>
                <c:pt idx="4">
                  <c:v>0.52800000000000002</c:v>
                </c:pt>
                <c:pt idx="5">
                  <c:v>1.6E-2</c:v>
                </c:pt>
                <c:pt idx="6">
                  <c:v>-0.42399999999999999</c:v>
                </c:pt>
                <c:pt idx="7">
                  <c:v>-0.52800000000000002</c:v>
                </c:pt>
                <c:pt idx="8">
                  <c:v>-0.42599999999999999</c:v>
                </c:pt>
                <c:pt idx="9">
                  <c:v>-2.1999999999999999E-2</c:v>
                </c:pt>
                <c:pt idx="10">
                  <c:v>0.49399999999999999</c:v>
                </c:pt>
                <c:pt idx="11">
                  <c:v>1.704</c:v>
                </c:pt>
                <c:pt idx="12">
                  <c:v>1.698</c:v>
                </c:pt>
                <c:pt idx="13">
                  <c:v>0.91600000000000004</c:v>
                </c:pt>
                <c:pt idx="14">
                  <c:v>0.90700000000000003</c:v>
                </c:pt>
                <c:pt idx="15">
                  <c:v>0.90200000000000002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khal'!$I$67:$I$95</c:f>
              <c:numCache>
                <c:formatCode>0.00</c:formatCode>
                <c:ptCount val="29"/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8.5</c:v>
                </c:pt>
                <c:pt idx="14">
                  <c:v>10</c:v>
                </c:pt>
                <c:pt idx="15">
                  <c:v>11.5</c:v>
                </c:pt>
                <c:pt idx="16">
                  <c:v>12.925000000000001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23</c:v>
                </c:pt>
                <c:pt idx="23">
                  <c:v>28</c:v>
                </c:pt>
              </c:numCache>
            </c:numRef>
          </c:xVal>
          <c:yVal>
            <c:numRef>
              <c:f>'Doal beel_Dola beel khal'!$J$67:$J$95</c:f>
              <c:numCache>
                <c:formatCode>0.00</c:formatCode>
                <c:ptCount val="29"/>
                <c:pt idx="6" formatCode="0.000">
                  <c:v>-8.3000000000000004E-2</c:v>
                </c:pt>
                <c:pt idx="7" formatCode="0.000">
                  <c:v>0.501</c:v>
                </c:pt>
                <c:pt idx="8" formatCode="0.000">
                  <c:v>1.518</c:v>
                </c:pt>
                <c:pt idx="9" formatCode="0.000">
                  <c:v>1.5069999999999999</c:v>
                </c:pt>
                <c:pt idx="10" formatCode="0.000">
                  <c:v>0.52800000000000002</c:v>
                </c:pt>
                <c:pt idx="11" formatCode="0.000">
                  <c:v>1.6E-2</c:v>
                </c:pt>
                <c:pt idx="12" formatCode="0.000">
                  <c:v>-0.2</c:v>
                </c:pt>
                <c:pt idx="13" formatCode="0.000">
                  <c:v>-1.2</c:v>
                </c:pt>
                <c:pt idx="14" formatCode="0.000">
                  <c:v>-1.2</c:v>
                </c:pt>
                <c:pt idx="15" formatCode="0.000">
                  <c:v>-1.2</c:v>
                </c:pt>
                <c:pt idx="16" formatCode="0.000">
                  <c:v>-0.25</c:v>
                </c:pt>
                <c:pt idx="17" formatCode="0.000">
                  <c:v>-2.1999999999999999E-2</c:v>
                </c:pt>
                <c:pt idx="18" formatCode="0.000">
                  <c:v>0.49399999999999999</c:v>
                </c:pt>
                <c:pt idx="19" formatCode="0.000">
                  <c:v>1.704</c:v>
                </c:pt>
                <c:pt idx="20" formatCode="0.000">
                  <c:v>1.698</c:v>
                </c:pt>
                <c:pt idx="21" formatCode="0.000">
                  <c:v>0.91600000000000004</c:v>
                </c:pt>
                <c:pt idx="22" formatCode="0.000">
                  <c:v>0.90700000000000003</c:v>
                </c:pt>
                <c:pt idx="23" formatCode="0.000">
                  <c:v>0.90200000000000002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48576"/>
        <c:axId val="149450112"/>
      </c:scatterChart>
      <c:valAx>
        <c:axId val="1494485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50112"/>
        <c:crosses val="autoZero"/>
        <c:crossBetween val="midCat"/>
      </c:valAx>
      <c:valAx>
        <c:axId val="149450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485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khal'!$B$101:$B$127</c:f>
              <c:numCache>
                <c:formatCode>0.00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27</c:v>
                </c:pt>
              </c:numCache>
            </c:numRef>
          </c:xVal>
          <c:yVal>
            <c:numRef>
              <c:f>'Doal beel_Dola beel khal'!$C$101:$C$127</c:f>
              <c:numCache>
                <c:formatCode>0.000</c:formatCode>
                <c:ptCount val="27"/>
                <c:pt idx="0">
                  <c:v>0.26700000000000002</c:v>
                </c:pt>
                <c:pt idx="1">
                  <c:v>0.94599999999999995</c:v>
                </c:pt>
                <c:pt idx="2">
                  <c:v>2.0699999999999998</c:v>
                </c:pt>
                <c:pt idx="3">
                  <c:v>2.0649999999999999</c:v>
                </c:pt>
                <c:pt idx="4">
                  <c:v>0.65600000000000003</c:v>
                </c:pt>
                <c:pt idx="5">
                  <c:v>6.4000000000000001E-2</c:v>
                </c:pt>
                <c:pt idx="6">
                  <c:v>-0.254</c:v>
                </c:pt>
                <c:pt idx="7">
                  <c:v>-0.35499999999999998</c:v>
                </c:pt>
                <c:pt idx="8">
                  <c:v>-0.253</c:v>
                </c:pt>
                <c:pt idx="9">
                  <c:v>5.0999999999999997E-2</c:v>
                </c:pt>
                <c:pt idx="10">
                  <c:v>0.46800000000000003</c:v>
                </c:pt>
                <c:pt idx="11">
                  <c:v>1.2390000000000001</c:v>
                </c:pt>
                <c:pt idx="12">
                  <c:v>1.246</c:v>
                </c:pt>
                <c:pt idx="13">
                  <c:v>2.6019999999999999</c:v>
                </c:pt>
                <c:pt idx="14">
                  <c:v>2.6320000000000001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khal'!$I$101:$I$127</c:f>
              <c:numCache>
                <c:formatCode>0.00</c:formatCode>
                <c:ptCount val="27"/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8.8960000000000008</c:v>
                </c:pt>
                <c:pt idx="13">
                  <c:v>10.396000000000001</c:v>
                </c:pt>
                <c:pt idx="14">
                  <c:v>11.896000000000001</c:v>
                </c:pt>
                <c:pt idx="15">
                  <c:v>13.396000000000001</c:v>
                </c:pt>
                <c:pt idx="16">
                  <c:v>15</c:v>
                </c:pt>
                <c:pt idx="17">
                  <c:v>17</c:v>
                </c:pt>
                <c:pt idx="18">
                  <c:v>18</c:v>
                </c:pt>
                <c:pt idx="19">
                  <c:v>20</c:v>
                </c:pt>
                <c:pt idx="20">
                  <c:v>22</c:v>
                </c:pt>
                <c:pt idx="21">
                  <c:v>27</c:v>
                </c:pt>
              </c:numCache>
            </c:numRef>
          </c:xVal>
          <c:yVal>
            <c:numRef>
              <c:f>'Doal beel_Dola beel khal'!$J$101:$J$127</c:f>
              <c:numCache>
                <c:formatCode>0.00</c:formatCode>
                <c:ptCount val="27"/>
                <c:pt idx="6" formatCode="0.000">
                  <c:v>0.26700000000000002</c:v>
                </c:pt>
                <c:pt idx="7" formatCode="0.000">
                  <c:v>0.94599999999999995</c:v>
                </c:pt>
                <c:pt idx="8" formatCode="0.000">
                  <c:v>2.0699999999999998</c:v>
                </c:pt>
                <c:pt idx="9" formatCode="0.000">
                  <c:v>2.0649999999999999</c:v>
                </c:pt>
                <c:pt idx="10" formatCode="0.000">
                  <c:v>0.65600000000000003</c:v>
                </c:pt>
                <c:pt idx="11" formatCode="0.000">
                  <c:v>6.4000000000000001E-2</c:v>
                </c:pt>
                <c:pt idx="12" formatCode="0.000">
                  <c:v>-1.2</c:v>
                </c:pt>
                <c:pt idx="13" formatCode="0.000">
                  <c:v>-1.2</c:v>
                </c:pt>
                <c:pt idx="14" formatCode="0.000">
                  <c:v>-1.2</c:v>
                </c:pt>
                <c:pt idx="15" formatCode="0.000">
                  <c:v>-0.2</c:v>
                </c:pt>
                <c:pt idx="16" formatCode="0.000">
                  <c:v>5.0999999999999997E-2</c:v>
                </c:pt>
                <c:pt idx="17" formatCode="0.000">
                  <c:v>0.46800000000000003</c:v>
                </c:pt>
                <c:pt idx="18" formatCode="0.000">
                  <c:v>1.2390000000000001</c:v>
                </c:pt>
                <c:pt idx="19" formatCode="0.000">
                  <c:v>1.246</c:v>
                </c:pt>
                <c:pt idx="20" formatCode="0.000">
                  <c:v>2.6019999999999999</c:v>
                </c:pt>
                <c:pt idx="21" formatCode="0.000">
                  <c:v>2.6320000000000001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31360"/>
        <c:axId val="150167936"/>
      </c:scatterChart>
      <c:valAx>
        <c:axId val="1500313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167936"/>
        <c:crosses val="autoZero"/>
        <c:crossBetween val="midCat"/>
      </c:valAx>
      <c:valAx>
        <c:axId val="150167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0313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khal'!$B$133:$B$154</c:f>
              <c:numCache>
                <c:formatCode>0.00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11.5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24</c:v>
                </c:pt>
                <c:pt idx="15">
                  <c:v>27</c:v>
                </c:pt>
              </c:numCache>
            </c:numRef>
          </c:xVal>
          <c:yVal>
            <c:numRef>
              <c:f>'Doal beel_Dola beel khal'!$C$133:$C$154</c:f>
              <c:numCache>
                <c:formatCode>0.000</c:formatCode>
                <c:ptCount val="22"/>
                <c:pt idx="0">
                  <c:v>1.226</c:v>
                </c:pt>
                <c:pt idx="1">
                  <c:v>1.629</c:v>
                </c:pt>
                <c:pt idx="2">
                  <c:v>2.621</c:v>
                </c:pt>
                <c:pt idx="3">
                  <c:v>2.6120000000000001</c:v>
                </c:pt>
                <c:pt idx="4">
                  <c:v>1.4259999999999999</c:v>
                </c:pt>
                <c:pt idx="5">
                  <c:v>0.41899999999999998</c:v>
                </c:pt>
                <c:pt idx="6">
                  <c:v>-0.39200000000000002</c:v>
                </c:pt>
                <c:pt idx="7">
                  <c:v>-0.49399999999999999</c:v>
                </c:pt>
                <c:pt idx="8">
                  <c:v>-0.39100000000000001</c:v>
                </c:pt>
                <c:pt idx="9">
                  <c:v>0.377</c:v>
                </c:pt>
                <c:pt idx="10">
                  <c:v>1.42</c:v>
                </c:pt>
                <c:pt idx="11">
                  <c:v>2.452</c:v>
                </c:pt>
                <c:pt idx="12">
                  <c:v>2.456</c:v>
                </c:pt>
                <c:pt idx="13">
                  <c:v>3.117</c:v>
                </c:pt>
                <c:pt idx="14">
                  <c:v>3.1120000000000001</c:v>
                </c:pt>
                <c:pt idx="15">
                  <c:v>3.0259999999999998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'Doal beel_Dola beel khal'!$I$134:$I$155</c:f>
              <c:numCache>
                <c:formatCode>0.00</c:formatCode>
                <c:ptCount val="22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9.9390000000000001</c:v>
                </c:pt>
                <c:pt idx="5">
                  <c:v>11.439</c:v>
                </c:pt>
                <c:pt idx="6">
                  <c:v>12.939</c:v>
                </c:pt>
                <c:pt idx="7">
                  <c:v>15.789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24</c:v>
                </c:pt>
                <c:pt idx="13">
                  <c:v>27</c:v>
                </c:pt>
              </c:numCache>
            </c:numRef>
          </c:xVal>
          <c:yVal>
            <c:numRef>
              <c:f>'Doal beel_Dola beel khal'!$J$134:$J$155</c:f>
              <c:numCache>
                <c:formatCode>0.000</c:formatCode>
                <c:ptCount val="22"/>
                <c:pt idx="0">
                  <c:v>1.629</c:v>
                </c:pt>
                <c:pt idx="1">
                  <c:v>2.621</c:v>
                </c:pt>
                <c:pt idx="2">
                  <c:v>2.6120000000000001</c:v>
                </c:pt>
                <c:pt idx="3">
                  <c:v>1.4259999999999999</c:v>
                </c:pt>
                <c:pt idx="4">
                  <c:v>-1.2</c:v>
                </c:pt>
                <c:pt idx="5">
                  <c:v>-1.2</c:v>
                </c:pt>
                <c:pt idx="6">
                  <c:v>-1.2</c:v>
                </c:pt>
                <c:pt idx="7">
                  <c:v>0.7</c:v>
                </c:pt>
                <c:pt idx="8">
                  <c:v>1.42</c:v>
                </c:pt>
                <c:pt idx="9">
                  <c:v>2.452</c:v>
                </c:pt>
                <c:pt idx="10">
                  <c:v>2.456</c:v>
                </c:pt>
                <c:pt idx="11">
                  <c:v>3.117</c:v>
                </c:pt>
                <c:pt idx="12">
                  <c:v>3.1120000000000001</c:v>
                </c:pt>
                <c:pt idx="13">
                  <c:v>3.0259999999999998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75488"/>
        <c:axId val="144177024"/>
      </c:scatterChart>
      <c:valAx>
        <c:axId val="1441754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77024"/>
        <c:crosses val="autoZero"/>
        <c:crossBetween val="midCat"/>
      </c:valAx>
      <c:valAx>
        <c:axId val="144177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754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18" Type="http://schemas.openxmlformats.org/officeDocument/2006/relationships/chart" Target="../charts/chart22.xml"/><Relationship Id="rId3" Type="http://schemas.openxmlformats.org/officeDocument/2006/relationships/chart" Target="../charts/chart7.xml"/><Relationship Id="rId21" Type="http://schemas.openxmlformats.org/officeDocument/2006/relationships/chart" Target="../charts/chart25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20" Type="http://schemas.openxmlformats.org/officeDocument/2006/relationships/chart" Target="../charts/chart24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24" Type="http://schemas.openxmlformats.org/officeDocument/2006/relationships/chart" Target="../charts/chart28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23" Type="http://schemas.openxmlformats.org/officeDocument/2006/relationships/chart" Target="../charts/chart27.xml"/><Relationship Id="rId10" Type="http://schemas.openxmlformats.org/officeDocument/2006/relationships/chart" Target="../charts/chart14.xml"/><Relationship Id="rId19" Type="http://schemas.openxmlformats.org/officeDocument/2006/relationships/chart" Target="../charts/chart23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Relationship Id="rId22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18" Type="http://schemas.openxmlformats.org/officeDocument/2006/relationships/chart" Target="../charts/chart46.xml"/><Relationship Id="rId3" Type="http://schemas.openxmlformats.org/officeDocument/2006/relationships/chart" Target="../charts/chart31.xml"/><Relationship Id="rId21" Type="http://schemas.openxmlformats.org/officeDocument/2006/relationships/chart" Target="../charts/chart49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17" Type="http://schemas.openxmlformats.org/officeDocument/2006/relationships/chart" Target="../charts/chart45.xml"/><Relationship Id="rId2" Type="http://schemas.openxmlformats.org/officeDocument/2006/relationships/chart" Target="../charts/chart30.xml"/><Relationship Id="rId16" Type="http://schemas.openxmlformats.org/officeDocument/2006/relationships/chart" Target="../charts/chart44.xml"/><Relationship Id="rId20" Type="http://schemas.openxmlformats.org/officeDocument/2006/relationships/chart" Target="../charts/chart48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24" Type="http://schemas.openxmlformats.org/officeDocument/2006/relationships/chart" Target="../charts/chart52.xml"/><Relationship Id="rId5" Type="http://schemas.openxmlformats.org/officeDocument/2006/relationships/chart" Target="../charts/chart33.xml"/><Relationship Id="rId15" Type="http://schemas.openxmlformats.org/officeDocument/2006/relationships/chart" Target="../charts/chart43.xml"/><Relationship Id="rId23" Type="http://schemas.openxmlformats.org/officeDocument/2006/relationships/chart" Target="../charts/chart51.xml"/><Relationship Id="rId10" Type="http://schemas.openxmlformats.org/officeDocument/2006/relationships/chart" Target="../charts/chart38.xml"/><Relationship Id="rId19" Type="http://schemas.openxmlformats.org/officeDocument/2006/relationships/chart" Target="../charts/chart47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Relationship Id="rId22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114302</xdr:rowOff>
    </xdr:from>
    <xdr:to>
      <xdr:col>27</xdr:col>
      <xdr:colOff>254001</xdr:colOff>
      <xdr:row>32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397488</xdr:colOff>
      <xdr:row>5</xdr:row>
      <xdr:rowOff>9525</xdr:rowOff>
    </xdr:from>
    <xdr:to>
      <xdr:col>19</xdr:col>
      <xdr:colOff>777875</xdr:colOff>
      <xdr:row>19</xdr:row>
      <xdr:rowOff>1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5F5B9975-A85D-46E4-B500-C1CB1A028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397488</xdr:colOff>
      <xdr:row>29</xdr:row>
      <xdr:rowOff>0</xdr:rowOff>
    </xdr:from>
    <xdr:to>
      <xdr:col>19</xdr:col>
      <xdr:colOff>714375</xdr:colOff>
      <xdr:row>43</xdr:row>
      <xdr:rowOff>1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xmlns="" id="{24E05792-92F2-4222-ADCF-CF542C0EC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397488</xdr:colOff>
      <xdr:row>60</xdr:row>
      <xdr:rowOff>171449</xdr:rowOff>
    </xdr:from>
    <xdr:to>
      <xdr:col>19</xdr:col>
      <xdr:colOff>650875</xdr:colOff>
      <xdr:row>75</xdr:row>
      <xdr:rowOff>0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xmlns="" id="{21406F6B-21F4-419D-9B29-E3B1529C0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5</xdr:row>
      <xdr:rowOff>38817</xdr:rowOff>
    </xdr:from>
    <xdr:to>
      <xdr:col>19</xdr:col>
      <xdr:colOff>163973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36</xdr:row>
      <xdr:rowOff>38817</xdr:rowOff>
    </xdr:from>
    <xdr:to>
      <xdr:col>19</xdr:col>
      <xdr:colOff>163973</xdr:colOff>
      <xdr:row>50</xdr:row>
      <xdr:rowOff>0</xdr:rowOff>
    </xdr:to>
    <xdr:graphicFrame macro="">
      <xdr:nvGraphicFramePr>
        <xdr:cNvPr id="36" name="Chart 152">
          <a:extLst>
            <a:ext uri="{FF2B5EF4-FFF2-40B4-BE49-F238E27FC236}">
              <a16:creationId xmlns:a16="http://schemas.microsoft.com/office/drawing/2014/main" xmlns="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67</xdr:row>
      <xdr:rowOff>38817</xdr:rowOff>
    </xdr:from>
    <xdr:to>
      <xdr:col>19</xdr:col>
      <xdr:colOff>163973</xdr:colOff>
      <xdr:row>81</xdr:row>
      <xdr:rowOff>0</xdr:rowOff>
    </xdr:to>
    <xdr:graphicFrame macro="">
      <xdr:nvGraphicFramePr>
        <xdr:cNvPr id="37" name="Chart 152">
          <a:extLst>
            <a:ext uri="{FF2B5EF4-FFF2-40B4-BE49-F238E27FC236}">
              <a16:creationId xmlns:a16="http://schemas.microsoft.com/office/drawing/2014/main" xmlns="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101</xdr:row>
      <xdr:rowOff>31197</xdr:rowOff>
    </xdr:from>
    <xdr:to>
      <xdr:col>19</xdr:col>
      <xdr:colOff>186833</xdr:colOff>
      <xdr:row>114</xdr:row>
      <xdr:rowOff>160020</xdr:rowOff>
    </xdr:to>
    <xdr:graphicFrame macro="">
      <xdr:nvGraphicFramePr>
        <xdr:cNvPr id="38" name="Chart 152">
          <a:extLst>
            <a:ext uri="{FF2B5EF4-FFF2-40B4-BE49-F238E27FC236}">
              <a16:creationId xmlns:a16="http://schemas.microsoft.com/office/drawing/2014/main" xmlns="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133</xdr:row>
      <xdr:rowOff>38817</xdr:rowOff>
    </xdr:from>
    <xdr:to>
      <xdr:col>19</xdr:col>
      <xdr:colOff>163973</xdr:colOff>
      <xdr:row>147</xdr:row>
      <xdr:rowOff>0</xdr:rowOff>
    </xdr:to>
    <xdr:graphicFrame macro="">
      <xdr:nvGraphicFramePr>
        <xdr:cNvPr id="39" name="Chart 152">
          <a:extLst>
            <a:ext uri="{FF2B5EF4-FFF2-40B4-BE49-F238E27FC236}">
              <a16:creationId xmlns:a16="http://schemas.microsoft.com/office/drawing/2014/main" xmlns="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159</xdr:row>
      <xdr:rowOff>38817</xdr:rowOff>
    </xdr:from>
    <xdr:to>
      <xdr:col>19</xdr:col>
      <xdr:colOff>163973</xdr:colOff>
      <xdr:row>173</xdr:row>
      <xdr:rowOff>0</xdr:rowOff>
    </xdr:to>
    <xdr:graphicFrame macro="">
      <xdr:nvGraphicFramePr>
        <xdr:cNvPr id="40" name="Chart 152">
          <a:extLst>
            <a:ext uri="{FF2B5EF4-FFF2-40B4-BE49-F238E27FC236}">
              <a16:creationId xmlns:a16="http://schemas.microsoft.com/office/drawing/2014/main" xmlns="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397489</xdr:colOff>
      <xdr:row>185</xdr:row>
      <xdr:rowOff>38817</xdr:rowOff>
    </xdr:from>
    <xdr:to>
      <xdr:col>19</xdr:col>
      <xdr:colOff>163973</xdr:colOff>
      <xdr:row>199</xdr:row>
      <xdr:rowOff>0</xdr:rowOff>
    </xdr:to>
    <xdr:graphicFrame macro="">
      <xdr:nvGraphicFramePr>
        <xdr:cNvPr id="41" name="Chart 152">
          <a:extLst>
            <a:ext uri="{FF2B5EF4-FFF2-40B4-BE49-F238E27FC236}">
              <a16:creationId xmlns:a16="http://schemas.microsoft.com/office/drawing/2014/main" xmlns="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211</xdr:row>
      <xdr:rowOff>38817</xdr:rowOff>
    </xdr:from>
    <xdr:to>
      <xdr:col>19</xdr:col>
      <xdr:colOff>163973</xdr:colOff>
      <xdr:row>225</xdr:row>
      <xdr:rowOff>0</xdr:rowOff>
    </xdr:to>
    <xdr:graphicFrame macro="">
      <xdr:nvGraphicFramePr>
        <xdr:cNvPr id="42" name="Chart 152">
          <a:extLst>
            <a:ext uri="{FF2B5EF4-FFF2-40B4-BE49-F238E27FC236}">
              <a16:creationId xmlns:a16="http://schemas.microsoft.com/office/drawing/2014/main" xmlns="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239</xdr:row>
      <xdr:rowOff>38817</xdr:rowOff>
    </xdr:from>
    <xdr:to>
      <xdr:col>19</xdr:col>
      <xdr:colOff>163973</xdr:colOff>
      <xdr:row>253</xdr:row>
      <xdr:rowOff>0</xdr:rowOff>
    </xdr:to>
    <xdr:graphicFrame macro="">
      <xdr:nvGraphicFramePr>
        <xdr:cNvPr id="43" name="Chart 152">
          <a:extLst>
            <a:ext uri="{FF2B5EF4-FFF2-40B4-BE49-F238E27FC236}">
              <a16:creationId xmlns:a16="http://schemas.microsoft.com/office/drawing/2014/main" xmlns="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270</xdr:row>
      <xdr:rowOff>38817</xdr:rowOff>
    </xdr:from>
    <xdr:to>
      <xdr:col>19</xdr:col>
      <xdr:colOff>163973</xdr:colOff>
      <xdr:row>284</xdr:row>
      <xdr:rowOff>0</xdr:rowOff>
    </xdr:to>
    <xdr:graphicFrame macro="">
      <xdr:nvGraphicFramePr>
        <xdr:cNvPr id="44" name="Chart 152">
          <a:extLst>
            <a:ext uri="{FF2B5EF4-FFF2-40B4-BE49-F238E27FC236}">
              <a16:creationId xmlns:a16="http://schemas.microsoft.com/office/drawing/2014/main" xmlns="" id="{42221F1C-7ADF-4D1C-AC06-1A67A1F0F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397489</xdr:colOff>
      <xdr:row>299</xdr:row>
      <xdr:rowOff>38817</xdr:rowOff>
    </xdr:from>
    <xdr:to>
      <xdr:col>19</xdr:col>
      <xdr:colOff>163973</xdr:colOff>
      <xdr:row>313</xdr:row>
      <xdr:rowOff>0</xdr:rowOff>
    </xdr:to>
    <xdr:graphicFrame macro="">
      <xdr:nvGraphicFramePr>
        <xdr:cNvPr id="45" name="Chart 152">
          <a:extLst>
            <a:ext uri="{FF2B5EF4-FFF2-40B4-BE49-F238E27FC236}">
              <a16:creationId xmlns:a16="http://schemas.microsoft.com/office/drawing/2014/main" xmlns="" id="{095BFDBF-7AB7-4948-867C-8DF247FF4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397489</xdr:colOff>
      <xdr:row>326</xdr:row>
      <xdr:rowOff>38817</xdr:rowOff>
    </xdr:from>
    <xdr:to>
      <xdr:col>19</xdr:col>
      <xdr:colOff>163973</xdr:colOff>
      <xdr:row>340</xdr:row>
      <xdr:rowOff>0</xdr:rowOff>
    </xdr:to>
    <xdr:graphicFrame macro="">
      <xdr:nvGraphicFramePr>
        <xdr:cNvPr id="46" name="Chart 152">
          <a:extLst>
            <a:ext uri="{FF2B5EF4-FFF2-40B4-BE49-F238E27FC236}">
              <a16:creationId xmlns:a16="http://schemas.microsoft.com/office/drawing/2014/main" xmlns="" id="{F6F522DB-5C69-439F-9B63-120A004F2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397489</xdr:colOff>
      <xdr:row>353</xdr:row>
      <xdr:rowOff>38817</xdr:rowOff>
    </xdr:from>
    <xdr:to>
      <xdr:col>19</xdr:col>
      <xdr:colOff>163973</xdr:colOff>
      <xdr:row>367</xdr:row>
      <xdr:rowOff>0</xdr:rowOff>
    </xdr:to>
    <xdr:graphicFrame macro="">
      <xdr:nvGraphicFramePr>
        <xdr:cNvPr id="47" name="Chart 152">
          <a:extLst>
            <a:ext uri="{FF2B5EF4-FFF2-40B4-BE49-F238E27FC236}">
              <a16:creationId xmlns:a16="http://schemas.microsoft.com/office/drawing/2014/main" xmlns="" id="{E47E8D02-FBB4-474F-BCC7-0182E93F1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397489</xdr:colOff>
      <xdr:row>379</xdr:row>
      <xdr:rowOff>38817</xdr:rowOff>
    </xdr:from>
    <xdr:to>
      <xdr:col>19</xdr:col>
      <xdr:colOff>163973</xdr:colOff>
      <xdr:row>393</xdr:row>
      <xdr:rowOff>0</xdr:rowOff>
    </xdr:to>
    <xdr:graphicFrame macro="">
      <xdr:nvGraphicFramePr>
        <xdr:cNvPr id="48" name="Chart 152">
          <a:extLst>
            <a:ext uri="{FF2B5EF4-FFF2-40B4-BE49-F238E27FC236}">
              <a16:creationId xmlns:a16="http://schemas.microsoft.com/office/drawing/2014/main" xmlns="" id="{AF54B737-F1C4-4BB8-A1F0-48ECF1D86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397489</xdr:colOff>
      <xdr:row>406</xdr:row>
      <xdr:rowOff>38817</xdr:rowOff>
    </xdr:from>
    <xdr:to>
      <xdr:col>19</xdr:col>
      <xdr:colOff>163973</xdr:colOff>
      <xdr:row>420</xdr:row>
      <xdr:rowOff>0</xdr:rowOff>
    </xdr:to>
    <xdr:graphicFrame macro="">
      <xdr:nvGraphicFramePr>
        <xdr:cNvPr id="49" name="Chart 152">
          <a:extLst>
            <a:ext uri="{FF2B5EF4-FFF2-40B4-BE49-F238E27FC236}">
              <a16:creationId xmlns:a16="http://schemas.microsoft.com/office/drawing/2014/main" xmlns="" id="{7D740B78-EE60-4937-AE70-03110307A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397489</xdr:colOff>
      <xdr:row>432</xdr:row>
      <xdr:rowOff>38817</xdr:rowOff>
    </xdr:from>
    <xdr:to>
      <xdr:col>19</xdr:col>
      <xdr:colOff>163973</xdr:colOff>
      <xdr:row>446</xdr:row>
      <xdr:rowOff>0</xdr:rowOff>
    </xdr:to>
    <xdr:graphicFrame macro="">
      <xdr:nvGraphicFramePr>
        <xdr:cNvPr id="50" name="Chart 152">
          <a:extLst>
            <a:ext uri="{FF2B5EF4-FFF2-40B4-BE49-F238E27FC236}">
              <a16:creationId xmlns:a16="http://schemas.microsoft.com/office/drawing/2014/main" xmlns="" id="{C0C40603-DAED-45E1-8C63-A48698D8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397489</xdr:colOff>
      <xdr:row>461</xdr:row>
      <xdr:rowOff>38817</xdr:rowOff>
    </xdr:from>
    <xdr:to>
      <xdr:col>19</xdr:col>
      <xdr:colOff>163973</xdr:colOff>
      <xdr:row>475</xdr:row>
      <xdr:rowOff>0</xdr:rowOff>
    </xdr:to>
    <xdr:graphicFrame macro="">
      <xdr:nvGraphicFramePr>
        <xdr:cNvPr id="51" name="Chart 152">
          <a:extLst>
            <a:ext uri="{FF2B5EF4-FFF2-40B4-BE49-F238E27FC236}">
              <a16:creationId xmlns:a16="http://schemas.microsoft.com/office/drawing/2014/main" xmlns="" id="{4C1D77C1-CFFA-4BF9-A191-836028D36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397489</xdr:colOff>
      <xdr:row>490</xdr:row>
      <xdr:rowOff>38817</xdr:rowOff>
    </xdr:from>
    <xdr:to>
      <xdr:col>19</xdr:col>
      <xdr:colOff>163973</xdr:colOff>
      <xdr:row>504</xdr:row>
      <xdr:rowOff>0</xdr:rowOff>
    </xdr:to>
    <xdr:graphicFrame macro="">
      <xdr:nvGraphicFramePr>
        <xdr:cNvPr id="52" name="Chart 152">
          <a:extLst>
            <a:ext uri="{FF2B5EF4-FFF2-40B4-BE49-F238E27FC236}">
              <a16:creationId xmlns:a16="http://schemas.microsoft.com/office/drawing/2014/main" xmlns="" id="{E9B11E40-F5BD-4EC4-AFC5-8785129AB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397489</xdr:colOff>
      <xdr:row>519</xdr:row>
      <xdr:rowOff>38817</xdr:rowOff>
    </xdr:from>
    <xdr:to>
      <xdr:col>19</xdr:col>
      <xdr:colOff>163973</xdr:colOff>
      <xdr:row>533</xdr:row>
      <xdr:rowOff>0</xdr:rowOff>
    </xdr:to>
    <xdr:graphicFrame macro="">
      <xdr:nvGraphicFramePr>
        <xdr:cNvPr id="53" name="Chart 152">
          <a:extLst>
            <a:ext uri="{FF2B5EF4-FFF2-40B4-BE49-F238E27FC236}">
              <a16:creationId xmlns:a16="http://schemas.microsoft.com/office/drawing/2014/main" xmlns="" id="{FEEB865F-A69D-41FE-8A3D-5F3A5A5D9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397489</xdr:colOff>
      <xdr:row>549</xdr:row>
      <xdr:rowOff>38817</xdr:rowOff>
    </xdr:from>
    <xdr:to>
      <xdr:col>19</xdr:col>
      <xdr:colOff>163973</xdr:colOff>
      <xdr:row>563</xdr:row>
      <xdr:rowOff>0</xdr:rowOff>
    </xdr:to>
    <xdr:graphicFrame macro="">
      <xdr:nvGraphicFramePr>
        <xdr:cNvPr id="21" name="Chart 152">
          <a:extLst>
            <a:ext uri="{FF2B5EF4-FFF2-40B4-BE49-F238E27FC236}">
              <a16:creationId xmlns:a16="http://schemas.microsoft.com/office/drawing/2014/main" xmlns="" id="{EB53F7A3-4524-45F4-B0BA-68C8E1838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397489</xdr:colOff>
      <xdr:row>579</xdr:row>
      <xdr:rowOff>38817</xdr:rowOff>
    </xdr:from>
    <xdr:to>
      <xdr:col>19</xdr:col>
      <xdr:colOff>163973</xdr:colOff>
      <xdr:row>593</xdr:row>
      <xdr:rowOff>0</xdr:rowOff>
    </xdr:to>
    <xdr:graphicFrame macro="">
      <xdr:nvGraphicFramePr>
        <xdr:cNvPr id="22" name="Chart 152">
          <a:extLst>
            <a:ext uri="{FF2B5EF4-FFF2-40B4-BE49-F238E27FC236}">
              <a16:creationId xmlns:a16="http://schemas.microsoft.com/office/drawing/2014/main" xmlns="" id="{C206592A-4128-48DE-8946-3B281553D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397489</xdr:colOff>
      <xdr:row>609</xdr:row>
      <xdr:rowOff>38817</xdr:rowOff>
    </xdr:from>
    <xdr:to>
      <xdr:col>19</xdr:col>
      <xdr:colOff>163973</xdr:colOff>
      <xdr:row>623</xdr:row>
      <xdr:rowOff>0</xdr:rowOff>
    </xdr:to>
    <xdr:graphicFrame macro="">
      <xdr:nvGraphicFramePr>
        <xdr:cNvPr id="23" name="Chart 152">
          <a:extLst>
            <a:ext uri="{FF2B5EF4-FFF2-40B4-BE49-F238E27FC236}">
              <a16:creationId xmlns:a16="http://schemas.microsoft.com/office/drawing/2014/main" xmlns="" id="{A75497BF-EEE9-4FB6-B8CA-1F59BB214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397489</xdr:colOff>
      <xdr:row>639</xdr:row>
      <xdr:rowOff>38817</xdr:rowOff>
    </xdr:from>
    <xdr:to>
      <xdr:col>19</xdr:col>
      <xdr:colOff>163973</xdr:colOff>
      <xdr:row>653</xdr:row>
      <xdr:rowOff>0</xdr:rowOff>
    </xdr:to>
    <xdr:graphicFrame macro="">
      <xdr:nvGraphicFramePr>
        <xdr:cNvPr id="24" name="Chart 152">
          <a:extLst>
            <a:ext uri="{FF2B5EF4-FFF2-40B4-BE49-F238E27FC236}">
              <a16:creationId xmlns:a16="http://schemas.microsoft.com/office/drawing/2014/main" xmlns="" id="{D697FDF5-03A9-4FCA-9F75-0BB783058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397489</xdr:colOff>
      <xdr:row>669</xdr:row>
      <xdr:rowOff>38817</xdr:rowOff>
    </xdr:from>
    <xdr:to>
      <xdr:col>19</xdr:col>
      <xdr:colOff>163973</xdr:colOff>
      <xdr:row>683</xdr:row>
      <xdr:rowOff>0</xdr:rowOff>
    </xdr:to>
    <xdr:graphicFrame macro="">
      <xdr:nvGraphicFramePr>
        <xdr:cNvPr id="25" name="Chart 152">
          <a:extLst>
            <a:ext uri="{FF2B5EF4-FFF2-40B4-BE49-F238E27FC236}">
              <a16:creationId xmlns:a16="http://schemas.microsoft.com/office/drawing/2014/main" xmlns="" id="{BB92DCFF-821B-4DE2-946C-8D1F35FE6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473755</xdr:colOff>
      <xdr:row>35</xdr:row>
      <xdr:rowOff>0</xdr:rowOff>
    </xdr:from>
    <xdr:to>
      <xdr:col>8</xdr:col>
      <xdr:colOff>161926</xdr:colOff>
      <xdr:row>42</xdr:row>
      <xdr:rowOff>17839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SpPr txBox="1">
          <a:spLocks noChangeArrowheads="1"/>
        </xdr:cNvSpPr>
      </xdr:nvSpPr>
      <xdr:spPr bwMode="auto">
        <a:xfrm>
          <a:off x="3607480" y="8924925"/>
          <a:ext cx="1926546" cy="115131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marL="0" indent="0"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(Md. Ajizur Rahman)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Sub-Assistant  Engineer                             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Amtali O&amp;M Section 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Amtali, Barguna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Member Secretary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</a:p>
      </xdr:txBody>
    </xdr:sp>
    <xdr:clientData/>
  </xdr:twoCellAnchor>
  <xdr:twoCellAnchor>
    <xdr:from>
      <xdr:col>2</xdr:col>
      <xdr:colOff>456468</xdr:colOff>
      <xdr:row>35</xdr:row>
      <xdr:rowOff>27046</xdr:rowOff>
    </xdr:from>
    <xdr:to>
      <xdr:col>4</xdr:col>
      <xdr:colOff>543984</xdr:colOff>
      <xdr:row>42</xdr:row>
      <xdr:rowOff>24847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xmlns="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1866168" y="8951971"/>
          <a:ext cx="1811541" cy="11312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</a:t>
          </a:r>
          <a:r>
            <a:rPr lang="en-US" sz="9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Md. Shah Alam</a:t>
          </a:r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Sub-Divisional Engineer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Patuakhali  O&amp;M Sub-Division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Patuakhali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External Member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35</xdr:row>
      <xdr:rowOff>27045</xdr:rowOff>
    </xdr:from>
    <xdr:to>
      <xdr:col>2</xdr:col>
      <xdr:colOff>349958</xdr:colOff>
      <xdr:row>42</xdr:row>
      <xdr:rowOff>44886</xdr:rowOff>
    </xdr:to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xmlns="" id="{00000000-0008-0000-0700-000007000000}"/>
            </a:ext>
          </a:extLst>
        </xdr:cNvPr>
        <xdr:cNvSpPr txBox="1">
          <a:spLocks noChangeArrowheads="1"/>
        </xdr:cNvSpPr>
      </xdr:nvSpPr>
      <xdr:spPr bwMode="auto">
        <a:xfrm>
          <a:off x="0" y="8951970"/>
          <a:ext cx="1759658" cy="1151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(Dipak Ranjan Das)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Executive Engineer (A.C.)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Barguna  O&amp;M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Barguna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Chairman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5</xdr:row>
      <xdr:rowOff>38817</xdr:rowOff>
    </xdr:from>
    <xdr:to>
      <xdr:col>19</xdr:col>
      <xdr:colOff>163973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23</xdr:row>
      <xdr:rowOff>38817</xdr:rowOff>
    </xdr:from>
    <xdr:to>
      <xdr:col>19</xdr:col>
      <xdr:colOff>163973</xdr:colOff>
      <xdr:row>37</xdr:row>
      <xdr:rowOff>0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xmlns="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42</xdr:row>
      <xdr:rowOff>38817</xdr:rowOff>
    </xdr:from>
    <xdr:to>
      <xdr:col>19</xdr:col>
      <xdr:colOff>163973</xdr:colOff>
      <xdr:row>56</xdr:row>
      <xdr:rowOff>0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xmlns="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64</xdr:row>
      <xdr:rowOff>31197</xdr:rowOff>
    </xdr:from>
    <xdr:to>
      <xdr:col>19</xdr:col>
      <xdr:colOff>186833</xdr:colOff>
      <xdr:row>77</xdr:row>
      <xdr:rowOff>160020</xdr:rowOff>
    </xdr:to>
    <xdr:graphicFrame macro="">
      <xdr:nvGraphicFramePr>
        <xdr:cNvPr id="5" name="Chart 152">
          <a:extLst>
            <a:ext uri="{FF2B5EF4-FFF2-40B4-BE49-F238E27FC236}">
              <a16:creationId xmlns:a16="http://schemas.microsoft.com/office/drawing/2014/main" xmlns="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80</xdr:row>
      <xdr:rowOff>38817</xdr:rowOff>
    </xdr:from>
    <xdr:to>
      <xdr:col>19</xdr:col>
      <xdr:colOff>163973</xdr:colOff>
      <xdr:row>94</xdr:row>
      <xdr:rowOff>0</xdr:rowOff>
    </xdr:to>
    <xdr:graphicFrame macro="">
      <xdr:nvGraphicFramePr>
        <xdr:cNvPr id="6" name="Chart 152">
          <a:extLst>
            <a:ext uri="{FF2B5EF4-FFF2-40B4-BE49-F238E27FC236}">
              <a16:creationId xmlns:a16="http://schemas.microsoft.com/office/drawing/2014/main" xmlns="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97</xdr:row>
      <xdr:rowOff>38817</xdr:rowOff>
    </xdr:from>
    <xdr:to>
      <xdr:col>19</xdr:col>
      <xdr:colOff>163973</xdr:colOff>
      <xdr:row>111</xdr:row>
      <xdr:rowOff>0</xdr:rowOff>
    </xdr:to>
    <xdr:graphicFrame macro="">
      <xdr:nvGraphicFramePr>
        <xdr:cNvPr id="7" name="Chart 152">
          <a:extLst>
            <a:ext uri="{FF2B5EF4-FFF2-40B4-BE49-F238E27FC236}">
              <a16:creationId xmlns:a16="http://schemas.microsoft.com/office/drawing/2014/main" xmlns="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186772</xdr:colOff>
      <xdr:row>112</xdr:row>
      <xdr:rowOff>19379</xdr:rowOff>
    </xdr:from>
    <xdr:to>
      <xdr:col>19</xdr:col>
      <xdr:colOff>105656</xdr:colOff>
      <xdr:row>125</xdr:row>
      <xdr:rowOff>116633</xdr:rowOff>
    </xdr:to>
    <xdr:graphicFrame macro="">
      <xdr:nvGraphicFramePr>
        <xdr:cNvPr id="8" name="Chart 152">
          <a:extLst>
            <a:ext uri="{FF2B5EF4-FFF2-40B4-BE49-F238E27FC236}">
              <a16:creationId xmlns:a16="http://schemas.microsoft.com/office/drawing/2014/main" xmlns="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130</xdr:row>
      <xdr:rowOff>38817</xdr:rowOff>
    </xdr:from>
    <xdr:to>
      <xdr:col>19</xdr:col>
      <xdr:colOff>163973</xdr:colOff>
      <xdr:row>144</xdr:row>
      <xdr:rowOff>0</xdr:rowOff>
    </xdr:to>
    <xdr:graphicFrame macro="">
      <xdr:nvGraphicFramePr>
        <xdr:cNvPr id="9" name="Chart 152">
          <a:extLst>
            <a:ext uri="{FF2B5EF4-FFF2-40B4-BE49-F238E27FC236}">
              <a16:creationId xmlns:a16="http://schemas.microsoft.com/office/drawing/2014/main" xmlns="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148</xdr:row>
      <xdr:rowOff>38817</xdr:rowOff>
    </xdr:from>
    <xdr:to>
      <xdr:col>19</xdr:col>
      <xdr:colOff>163973</xdr:colOff>
      <xdr:row>162</xdr:row>
      <xdr:rowOff>0</xdr:rowOff>
    </xdr:to>
    <xdr:graphicFrame macro="">
      <xdr:nvGraphicFramePr>
        <xdr:cNvPr id="10" name="Chart 152">
          <a:extLst>
            <a:ext uri="{FF2B5EF4-FFF2-40B4-BE49-F238E27FC236}">
              <a16:creationId xmlns:a16="http://schemas.microsoft.com/office/drawing/2014/main" xmlns="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206212</xdr:colOff>
      <xdr:row>163</xdr:row>
      <xdr:rowOff>87414</xdr:rowOff>
    </xdr:from>
    <xdr:to>
      <xdr:col>19</xdr:col>
      <xdr:colOff>125096</xdr:colOff>
      <xdr:row>175</xdr:row>
      <xdr:rowOff>48597</xdr:rowOff>
    </xdr:to>
    <xdr:graphicFrame macro="">
      <xdr:nvGraphicFramePr>
        <xdr:cNvPr id="11" name="Chart 152">
          <a:extLst>
            <a:ext uri="{FF2B5EF4-FFF2-40B4-BE49-F238E27FC236}">
              <a16:creationId xmlns:a16="http://schemas.microsoft.com/office/drawing/2014/main" xmlns="" id="{42221F1C-7ADF-4D1C-AC06-1A67A1F0F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21543</xdr:colOff>
      <xdr:row>177</xdr:row>
      <xdr:rowOff>145730</xdr:rowOff>
    </xdr:from>
    <xdr:to>
      <xdr:col>19</xdr:col>
      <xdr:colOff>183412</xdr:colOff>
      <xdr:row>190</xdr:row>
      <xdr:rowOff>0</xdr:rowOff>
    </xdr:to>
    <xdr:graphicFrame macro="">
      <xdr:nvGraphicFramePr>
        <xdr:cNvPr id="12" name="Chart 152">
          <a:extLst>
            <a:ext uri="{FF2B5EF4-FFF2-40B4-BE49-F238E27FC236}">
              <a16:creationId xmlns:a16="http://schemas.microsoft.com/office/drawing/2014/main" xmlns="" id="{095BFDBF-7AB7-4948-867C-8DF247FF4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397489</xdr:colOff>
      <xdr:row>194</xdr:row>
      <xdr:rowOff>38817</xdr:rowOff>
    </xdr:from>
    <xdr:to>
      <xdr:col>19</xdr:col>
      <xdr:colOff>163973</xdr:colOff>
      <xdr:row>208</xdr:row>
      <xdr:rowOff>0</xdr:rowOff>
    </xdr:to>
    <xdr:graphicFrame macro="">
      <xdr:nvGraphicFramePr>
        <xdr:cNvPr id="13" name="Chart 152">
          <a:extLst>
            <a:ext uri="{FF2B5EF4-FFF2-40B4-BE49-F238E27FC236}">
              <a16:creationId xmlns:a16="http://schemas.microsoft.com/office/drawing/2014/main" xmlns="" id="{F6F522DB-5C69-439F-9B63-120A004F2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397489</xdr:colOff>
      <xdr:row>210</xdr:row>
      <xdr:rowOff>38817</xdr:rowOff>
    </xdr:from>
    <xdr:to>
      <xdr:col>19</xdr:col>
      <xdr:colOff>163973</xdr:colOff>
      <xdr:row>224</xdr:row>
      <xdr:rowOff>0</xdr:rowOff>
    </xdr:to>
    <xdr:graphicFrame macro="">
      <xdr:nvGraphicFramePr>
        <xdr:cNvPr id="14" name="Chart 152">
          <a:extLst>
            <a:ext uri="{FF2B5EF4-FFF2-40B4-BE49-F238E27FC236}">
              <a16:creationId xmlns:a16="http://schemas.microsoft.com/office/drawing/2014/main" xmlns="" id="{E47E8D02-FBB4-474F-BCC7-0182E93F1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397489</xdr:colOff>
      <xdr:row>227</xdr:row>
      <xdr:rowOff>38817</xdr:rowOff>
    </xdr:from>
    <xdr:to>
      <xdr:col>19</xdr:col>
      <xdr:colOff>163973</xdr:colOff>
      <xdr:row>240</xdr:row>
      <xdr:rowOff>0</xdr:rowOff>
    </xdr:to>
    <xdr:graphicFrame macro="">
      <xdr:nvGraphicFramePr>
        <xdr:cNvPr id="15" name="Chart 152">
          <a:extLst>
            <a:ext uri="{FF2B5EF4-FFF2-40B4-BE49-F238E27FC236}">
              <a16:creationId xmlns:a16="http://schemas.microsoft.com/office/drawing/2014/main" xmlns="" id="{AF54B737-F1C4-4BB8-A1F0-48ECF1D86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397489</xdr:colOff>
      <xdr:row>242</xdr:row>
      <xdr:rowOff>38817</xdr:rowOff>
    </xdr:from>
    <xdr:to>
      <xdr:col>19</xdr:col>
      <xdr:colOff>163973</xdr:colOff>
      <xdr:row>256</xdr:row>
      <xdr:rowOff>0</xdr:rowOff>
    </xdr:to>
    <xdr:graphicFrame macro="">
      <xdr:nvGraphicFramePr>
        <xdr:cNvPr id="16" name="Chart 152">
          <a:extLst>
            <a:ext uri="{FF2B5EF4-FFF2-40B4-BE49-F238E27FC236}">
              <a16:creationId xmlns:a16="http://schemas.microsoft.com/office/drawing/2014/main" xmlns="" id="{7D740B78-EE60-4937-AE70-03110307A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397489</xdr:colOff>
      <xdr:row>260</xdr:row>
      <xdr:rowOff>38817</xdr:rowOff>
    </xdr:from>
    <xdr:to>
      <xdr:col>19</xdr:col>
      <xdr:colOff>163973</xdr:colOff>
      <xdr:row>274</xdr:row>
      <xdr:rowOff>0</xdr:rowOff>
    </xdr:to>
    <xdr:graphicFrame macro="">
      <xdr:nvGraphicFramePr>
        <xdr:cNvPr id="17" name="Chart 152">
          <a:extLst>
            <a:ext uri="{FF2B5EF4-FFF2-40B4-BE49-F238E27FC236}">
              <a16:creationId xmlns:a16="http://schemas.microsoft.com/office/drawing/2014/main" xmlns="" id="{C0C40603-DAED-45E1-8C63-A48698D8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397489</xdr:colOff>
      <xdr:row>279</xdr:row>
      <xdr:rowOff>38817</xdr:rowOff>
    </xdr:from>
    <xdr:to>
      <xdr:col>19</xdr:col>
      <xdr:colOff>163973</xdr:colOff>
      <xdr:row>293</xdr:row>
      <xdr:rowOff>0</xdr:rowOff>
    </xdr:to>
    <xdr:graphicFrame macro="">
      <xdr:nvGraphicFramePr>
        <xdr:cNvPr id="18" name="Chart 152">
          <a:extLst>
            <a:ext uri="{FF2B5EF4-FFF2-40B4-BE49-F238E27FC236}">
              <a16:creationId xmlns:a16="http://schemas.microsoft.com/office/drawing/2014/main" xmlns="" id="{4C1D77C1-CFFA-4BF9-A191-836028D36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397489</xdr:colOff>
      <xdr:row>298</xdr:row>
      <xdr:rowOff>38817</xdr:rowOff>
    </xdr:from>
    <xdr:to>
      <xdr:col>19</xdr:col>
      <xdr:colOff>163973</xdr:colOff>
      <xdr:row>312</xdr:row>
      <xdr:rowOff>0</xdr:rowOff>
    </xdr:to>
    <xdr:graphicFrame macro="">
      <xdr:nvGraphicFramePr>
        <xdr:cNvPr id="19" name="Chart 152">
          <a:extLst>
            <a:ext uri="{FF2B5EF4-FFF2-40B4-BE49-F238E27FC236}">
              <a16:creationId xmlns:a16="http://schemas.microsoft.com/office/drawing/2014/main" xmlns="" id="{E9B11E40-F5BD-4EC4-AFC5-8785129AB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397489</xdr:colOff>
      <xdr:row>324</xdr:row>
      <xdr:rowOff>38817</xdr:rowOff>
    </xdr:from>
    <xdr:to>
      <xdr:col>19</xdr:col>
      <xdr:colOff>163973</xdr:colOff>
      <xdr:row>338</xdr:row>
      <xdr:rowOff>0</xdr:rowOff>
    </xdr:to>
    <xdr:graphicFrame macro="">
      <xdr:nvGraphicFramePr>
        <xdr:cNvPr id="20" name="Chart 152">
          <a:extLst>
            <a:ext uri="{FF2B5EF4-FFF2-40B4-BE49-F238E27FC236}">
              <a16:creationId xmlns:a16="http://schemas.microsoft.com/office/drawing/2014/main" xmlns="" id="{FEEB865F-A69D-41FE-8A3D-5F3A5A5D9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397489</xdr:colOff>
      <xdr:row>342</xdr:row>
      <xdr:rowOff>38817</xdr:rowOff>
    </xdr:from>
    <xdr:to>
      <xdr:col>19</xdr:col>
      <xdr:colOff>163973</xdr:colOff>
      <xdr:row>356</xdr:row>
      <xdr:rowOff>0</xdr:rowOff>
    </xdr:to>
    <xdr:graphicFrame macro="">
      <xdr:nvGraphicFramePr>
        <xdr:cNvPr id="21" name="Chart 152">
          <a:extLst>
            <a:ext uri="{FF2B5EF4-FFF2-40B4-BE49-F238E27FC236}">
              <a16:creationId xmlns:a16="http://schemas.microsoft.com/office/drawing/2014/main" xmlns="" id="{EB53F7A3-4524-45F4-B0BA-68C8E1838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2104</xdr:colOff>
      <xdr:row>360</xdr:row>
      <xdr:rowOff>0</xdr:rowOff>
    </xdr:from>
    <xdr:to>
      <xdr:col>19</xdr:col>
      <xdr:colOff>163973</xdr:colOff>
      <xdr:row>371</xdr:row>
      <xdr:rowOff>58316</xdr:rowOff>
    </xdr:to>
    <xdr:graphicFrame macro="">
      <xdr:nvGraphicFramePr>
        <xdr:cNvPr id="22" name="Chart 152">
          <a:extLst>
            <a:ext uri="{FF2B5EF4-FFF2-40B4-BE49-F238E27FC236}">
              <a16:creationId xmlns:a16="http://schemas.microsoft.com/office/drawing/2014/main" xmlns="" id="{C206592A-4128-48DE-8946-3B281553D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235370</xdr:colOff>
      <xdr:row>373</xdr:row>
      <xdr:rowOff>0</xdr:rowOff>
    </xdr:from>
    <xdr:to>
      <xdr:col>19</xdr:col>
      <xdr:colOff>154254</xdr:colOff>
      <xdr:row>385</xdr:row>
      <xdr:rowOff>97193</xdr:rowOff>
    </xdr:to>
    <xdr:graphicFrame macro="">
      <xdr:nvGraphicFramePr>
        <xdr:cNvPr id="23" name="Chart 152">
          <a:extLst>
            <a:ext uri="{FF2B5EF4-FFF2-40B4-BE49-F238E27FC236}">
              <a16:creationId xmlns:a16="http://schemas.microsoft.com/office/drawing/2014/main" xmlns="" id="{A75497BF-EEE9-4FB6-B8CA-1F59BB214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397489</xdr:colOff>
      <xdr:row>390</xdr:row>
      <xdr:rowOff>38817</xdr:rowOff>
    </xdr:from>
    <xdr:to>
      <xdr:col>19</xdr:col>
      <xdr:colOff>163973</xdr:colOff>
      <xdr:row>404</xdr:row>
      <xdr:rowOff>0</xdr:rowOff>
    </xdr:to>
    <xdr:graphicFrame macro="">
      <xdr:nvGraphicFramePr>
        <xdr:cNvPr id="24" name="Chart 152">
          <a:extLst>
            <a:ext uri="{FF2B5EF4-FFF2-40B4-BE49-F238E27FC236}">
              <a16:creationId xmlns:a16="http://schemas.microsoft.com/office/drawing/2014/main" xmlns="" id="{D697FDF5-03A9-4FCA-9F75-0BB783058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397489</xdr:colOff>
      <xdr:row>407</xdr:row>
      <xdr:rowOff>38817</xdr:rowOff>
    </xdr:from>
    <xdr:to>
      <xdr:col>19</xdr:col>
      <xdr:colOff>163973</xdr:colOff>
      <xdr:row>421</xdr:row>
      <xdr:rowOff>0</xdr:rowOff>
    </xdr:to>
    <xdr:graphicFrame macro="">
      <xdr:nvGraphicFramePr>
        <xdr:cNvPr id="25" name="Chart 152">
          <a:extLst>
            <a:ext uri="{FF2B5EF4-FFF2-40B4-BE49-F238E27FC236}">
              <a16:creationId xmlns:a16="http://schemas.microsoft.com/office/drawing/2014/main" xmlns="" id="{BB92DCFF-821B-4DE2-946C-8D1F35FE6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55"/>
  <sheetViews>
    <sheetView view="pageBreakPreview" zoomScale="98" zoomScaleNormal="100" zoomScaleSheetLayoutView="98" workbookViewId="0">
      <selection activeCell="R35" sqref="R35:AB38"/>
    </sheetView>
  </sheetViews>
  <sheetFormatPr defaultRowHeight="12.75" x14ac:dyDescent="0.2"/>
  <cols>
    <col min="1" max="1" width="7.85546875" style="93" customWidth="1"/>
    <col min="2" max="17" width="4.42578125" style="92" customWidth="1"/>
    <col min="18" max="18" width="5.85546875" style="92" customWidth="1"/>
    <col min="19" max="21" width="4.42578125" style="92" customWidth="1"/>
    <col min="22" max="22" width="6.7109375" style="92" customWidth="1"/>
    <col min="23" max="24" width="4.42578125" style="92" customWidth="1"/>
    <col min="25" max="25" width="5" style="92" customWidth="1"/>
    <col min="26" max="26" width="4.5703125" style="93" customWidth="1"/>
    <col min="27" max="27" width="5.28515625" style="93" customWidth="1"/>
    <col min="28" max="28" width="4.42578125" style="93" customWidth="1"/>
    <col min="29" max="45" width="4.7109375" style="93" customWidth="1"/>
    <col min="46" max="255" width="9.140625" style="93"/>
    <col min="256" max="256" width="7.85546875" style="93" customWidth="1"/>
    <col min="257" max="283" width="4.7109375" style="93" customWidth="1"/>
    <col min="284" max="284" width="8.85546875" style="93" customWidth="1"/>
    <col min="285" max="301" width="4.7109375" style="93" customWidth="1"/>
    <col min="302" max="511" width="9.140625" style="93"/>
    <col min="512" max="512" width="7.85546875" style="93" customWidth="1"/>
    <col min="513" max="539" width="4.7109375" style="93" customWidth="1"/>
    <col min="540" max="540" width="8.85546875" style="93" customWidth="1"/>
    <col min="541" max="557" width="4.7109375" style="93" customWidth="1"/>
    <col min="558" max="767" width="9.140625" style="93"/>
    <col min="768" max="768" width="7.85546875" style="93" customWidth="1"/>
    <col min="769" max="795" width="4.7109375" style="93" customWidth="1"/>
    <col min="796" max="796" width="8.85546875" style="93" customWidth="1"/>
    <col min="797" max="813" width="4.7109375" style="93" customWidth="1"/>
    <col min="814" max="1023" width="9.140625" style="93"/>
    <col min="1024" max="1024" width="7.85546875" style="93" customWidth="1"/>
    <col min="1025" max="1051" width="4.7109375" style="93" customWidth="1"/>
    <col min="1052" max="1052" width="8.85546875" style="93" customWidth="1"/>
    <col min="1053" max="1069" width="4.7109375" style="93" customWidth="1"/>
    <col min="1070" max="1279" width="9.140625" style="93"/>
    <col min="1280" max="1280" width="7.85546875" style="93" customWidth="1"/>
    <col min="1281" max="1307" width="4.7109375" style="93" customWidth="1"/>
    <col min="1308" max="1308" width="8.85546875" style="93" customWidth="1"/>
    <col min="1309" max="1325" width="4.7109375" style="93" customWidth="1"/>
    <col min="1326" max="1535" width="9.140625" style="93"/>
    <col min="1536" max="1536" width="7.85546875" style="93" customWidth="1"/>
    <col min="1537" max="1563" width="4.7109375" style="93" customWidth="1"/>
    <col min="1564" max="1564" width="8.85546875" style="93" customWidth="1"/>
    <col min="1565" max="1581" width="4.7109375" style="93" customWidth="1"/>
    <col min="1582" max="1791" width="9.140625" style="93"/>
    <col min="1792" max="1792" width="7.85546875" style="93" customWidth="1"/>
    <col min="1793" max="1819" width="4.7109375" style="93" customWidth="1"/>
    <col min="1820" max="1820" width="8.85546875" style="93" customWidth="1"/>
    <col min="1821" max="1837" width="4.7109375" style="93" customWidth="1"/>
    <col min="1838" max="2047" width="9.140625" style="93"/>
    <col min="2048" max="2048" width="7.85546875" style="93" customWidth="1"/>
    <col min="2049" max="2075" width="4.7109375" style="93" customWidth="1"/>
    <col min="2076" max="2076" width="8.85546875" style="93" customWidth="1"/>
    <col min="2077" max="2093" width="4.7109375" style="93" customWidth="1"/>
    <col min="2094" max="2303" width="9.140625" style="93"/>
    <col min="2304" max="2304" width="7.85546875" style="93" customWidth="1"/>
    <col min="2305" max="2331" width="4.7109375" style="93" customWidth="1"/>
    <col min="2332" max="2332" width="8.85546875" style="93" customWidth="1"/>
    <col min="2333" max="2349" width="4.7109375" style="93" customWidth="1"/>
    <col min="2350" max="2559" width="9.140625" style="93"/>
    <col min="2560" max="2560" width="7.85546875" style="93" customWidth="1"/>
    <col min="2561" max="2587" width="4.7109375" style="93" customWidth="1"/>
    <col min="2588" max="2588" width="8.85546875" style="93" customWidth="1"/>
    <col min="2589" max="2605" width="4.7109375" style="93" customWidth="1"/>
    <col min="2606" max="2815" width="9.140625" style="93"/>
    <col min="2816" max="2816" width="7.85546875" style="93" customWidth="1"/>
    <col min="2817" max="2843" width="4.7109375" style="93" customWidth="1"/>
    <col min="2844" max="2844" width="8.85546875" style="93" customWidth="1"/>
    <col min="2845" max="2861" width="4.7109375" style="93" customWidth="1"/>
    <col min="2862" max="3071" width="9.140625" style="93"/>
    <col min="3072" max="3072" width="7.85546875" style="93" customWidth="1"/>
    <col min="3073" max="3099" width="4.7109375" style="93" customWidth="1"/>
    <col min="3100" max="3100" width="8.85546875" style="93" customWidth="1"/>
    <col min="3101" max="3117" width="4.7109375" style="93" customWidth="1"/>
    <col min="3118" max="3327" width="9.140625" style="93"/>
    <col min="3328" max="3328" width="7.85546875" style="93" customWidth="1"/>
    <col min="3329" max="3355" width="4.7109375" style="93" customWidth="1"/>
    <col min="3356" max="3356" width="8.85546875" style="93" customWidth="1"/>
    <col min="3357" max="3373" width="4.7109375" style="93" customWidth="1"/>
    <col min="3374" max="3583" width="9.140625" style="93"/>
    <col min="3584" max="3584" width="7.85546875" style="93" customWidth="1"/>
    <col min="3585" max="3611" width="4.7109375" style="93" customWidth="1"/>
    <col min="3612" max="3612" width="8.85546875" style="93" customWidth="1"/>
    <col min="3613" max="3629" width="4.7109375" style="93" customWidth="1"/>
    <col min="3630" max="3839" width="9.140625" style="93"/>
    <col min="3840" max="3840" width="7.85546875" style="93" customWidth="1"/>
    <col min="3841" max="3867" width="4.7109375" style="93" customWidth="1"/>
    <col min="3868" max="3868" width="8.85546875" style="93" customWidth="1"/>
    <col min="3869" max="3885" width="4.7109375" style="93" customWidth="1"/>
    <col min="3886" max="4095" width="9.140625" style="93"/>
    <col min="4096" max="4096" width="7.85546875" style="93" customWidth="1"/>
    <col min="4097" max="4123" width="4.7109375" style="93" customWidth="1"/>
    <col min="4124" max="4124" width="8.85546875" style="93" customWidth="1"/>
    <col min="4125" max="4141" width="4.7109375" style="93" customWidth="1"/>
    <col min="4142" max="4351" width="9.140625" style="93"/>
    <col min="4352" max="4352" width="7.85546875" style="93" customWidth="1"/>
    <col min="4353" max="4379" width="4.7109375" style="93" customWidth="1"/>
    <col min="4380" max="4380" width="8.85546875" style="93" customWidth="1"/>
    <col min="4381" max="4397" width="4.7109375" style="93" customWidth="1"/>
    <col min="4398" max="4607" width="9.140625" style="93"/>
    <col min="4608" max="4608" width="7.85546875" style="93" customWidth="1"/>
    <col min="4609" max="4635" width="4.7109375" style="93" customWidth="1"/>
    <col min="4636" max="4636" width="8.85546875" style="93" customWidth="1"/>
    <col min="4637" max="4653" width="4.7109375" style="93" customWidth="1"/>
    <col min="4654" max="4863" width="9.140625" style="93"/>
    <col min="4864" max="4864" width="7.85546875" style="93" customWidth="1"/>
    <col min="4865" max="4891" width="4.7109375" style="93" customWidth="1"/>
    <col min="4892" max="4892" width="8.85546875" style="93" customWidth="1"/>
    <col min="4893" max="4909" width="4.7109375" style="93" customWidth="1"/>
    <col min="4910" max="5119" width="9.140625" style="93"/>
    <col min="5120" max="5120" width="7.85546875" style="93" customWidth="1"/>
    <col min="5121" max="5147" width="4.7109375" style="93" customWidth="1"/>
    <col min="5148" max="5148" width="8.85546875" style="93" customWidth="1"/>
    <col min="5149" max="5165" width="4.7109375" style="93" customWidth="1"/>
    <col min="5166" max="5375" width="9.140625" style="93"/>
    <col min="5376" max="5376" width="7.85546875" style="93" customWidth="1"/>
    <col min="5377" max="5403" width="4.7109375" style="93" customWidth="1"/>
    <col min="5404" max="5404" width="8.85546875" style="93" customWidth="1"/>
    <col min="5405" max="5421" width="4.7109375" style="93" customWidth="1"/>
    <col min="5422" max="5631" width="9.140625" style="93"/>
    <col min="5632" max="5632" width="7.85546875" style="93" customWidth="1"/>
    <col min="5633" max="5659" width="4.7109375" style="93" customWidth="1"/>
    <col min="5660" max="5660" width="8.85546875" style="93" customWidth="1"/>
    <col min="5661" max="5677" width="4.7109375" style="93" customWidth="1"/>
    <col min="5678" max="5887" width="9.140625" style="93"/>
    <col min="5888" max="5888" width="7.85546875" style="93" customWidth="1"/>
    <col min="5889" max="5915" width="4.7109375" style="93" customWidth="1"/>
    <col min="5916" max="5916" width="8.85546875" style="93" customWidth="1"/>
    <col min="5917" max="5933" width="4.7109375" style="93" customWidth="1"/>
    <col min="5934" max="6143" width="9.140625" style="93"/>
    <col min="6144" max="6144" width="7.85546875" style="93" customWidth="1"/>
    <col min="6145" max="6171" width="4.7109375" style="93" customWidth="1"/>
    <col min="6172" max="6172" width="8.85546875" style="93" customWidth="1"/>
    <col min="6173" max="6189" width="4.7109375" style="93" customWidth="1"/>
    <col min="6190" max="6399" width="9.140625" style="93"/>
    <col min="6400" max="6400" width="7.85546875" style="93" customWidth="1"/>
    <col min="6401" max="6427" width="4.7109375" style="93" customWidth="1"/>
    <col min="6428" max="6428" width="8.85546875" style="93" customWidth="1"/>
    <col min="6429" max="6445" width="4.7109375" style="93" customWidth="1"/>
    <col min="6446" max="6655" width="9.140625" style="93"/>
    <col min="6656" max="6656" width="7.85546875" style="93" customWidth="1"/>
    <col min="6657" max="6683" width="4.7109375" style="93" customWidth="1"/>
    <col min="6684" max="6684" width="8.85546875" style="93" customWidth="1"/>
    <col min="6685" max="6701" width="4.7109375" style="93" customWidth="1"/>
    <col min="6702" max="6911" width="9.140625" style="93"/>
    <col min="6912" max="6912" width="7.85546875" style="93" customWidth="1"/>
    <col min="6913" max="6939" width="4.7109375" style="93" customWidth="1"/>
    <col min="6940" max="6940" width="8.85546875" style="93" customWidth="1"/>
    <col min="6941" max="6957" width="4.7109375" style="93" customWidth="1"/>
    <col min="6958" max="7167" width="9.140625" style="93"/>
    <col min="7168" max="7168" width="7.85546875" style="93" customWidth="1"/>
    <col min="7169" max="7195" width="4.7109375" style="93" customWidth="1"/>
    <col min="7196" max="7196" width="8.85546875" style="93" customWidth="1"/>
    <col min="7197" max="7213" width="4.7109375" style="93" customWidth="1"/>
    <col min="7214" max="7423" width="9.140625" style="93"/>
    <col min="7424" max="7424" width="7.85546875" style="93" customWidth="1"/>
    <col min="7425" max="7451" width="4.7109375" style="93" customWidth="1"/>
    <col min="7452" max="7452" width="8.85546875" style="93" customWidth="1"/>
    <col min="7453" max="7469" width="4.7109375" style="93" customWidth="1"/>
    <col min="7470" max="7679" width="9.140625" style="93"/>
    <col min="7680" max="7680" width="7.85546875" style="93" customWidth="1"/>
    <col min="7681" max="7707" width="4.7109375" style="93" customWidth="1"/>
    <col min="7708" max="7708" width="8.85546875" style="93" customWidth="1"/>
    <col min="7709" max="7725" width="4.7109375" style="93" customWidth="1"/>
    <col min="7726" max="7935" width="9.140625" style="93"/>
    <col min="7936" max="7936" width="7.85546875" style="93" customWidth="1"/>
    <col min="7937" max="7963" width="4.7109375" style="93" customWidth="1"/>
    <col min="7964" max="7964" width="8.85546875" style="93" customWidth="1"/>
    <col min="7965" max="7981" width="4.7109375" style="93" customWidth="1"/>
    <col min="7982" max="8191" width="9.140625" style="93"/>
    <col min="8192" max="8192" width="7.85546875" style="93" customWidth="1"/>
    <col min="8193" max="8219" width="4.7109375" style="93" customWidth="1"/>
    <col min="8220" max="8220" width="8.85546875" style="93" customWidth="1"/>
    <col min="8221" max="8237" width="4.7109375" style="93" customWidth="1"/>
    <col min="8238" max="8447" width="9.140625" style="93"/>
    <col min="8448" max="8448" width="7.85546875" style="93" customWidth="1"/>
    <col min="8449" max="8475" width="4.7109375" style="93" customWidth="1"/>
    <col min="8476" max="8476" width="8.85546875" style="93" customWidth="1"/>
    <col min="8477" max="8493" width="4.7109375" style="93" customWidth="1"/>
    <col min="8494" max="8703" width="9.140625" style="93"/>
    <col min="8704" max="8704" width="7.85546875" style="93" customWidth="1"/>
    <col min="8705" max="8731" width="4.7109375" style="93" customWidth="1"/>
    <col min="8732" max="8732" width="8.85546875" style="93" customWidth="1"/>
    <col min="8733" max="8749" width="4.7109375" style="93" customWidth="1"/>
    <col min="8750" max="8959" width="9.140625" style="93"/>
    <col min="8960" max="8960" width="7.85546875" style="93" customWidth="1"/>
    <col min="8961" max="8987" width="4.7109375" style="93" customWidth="1"/>
    <col min="8988" max="8988" width="8.85546875" style="93" customWidth="1"/>
    <col min="8989" max="9005" width="4.7109375" style="93" customWidth="1"/>
    <col min="9006" max="9215" width="9.140625" style="93"/>
    <col min="9216" max="9216" width="7.85546875" style="93" customWidth="1"/>
    <col min="9217" max="9243" width="4.7109375" style="93" customWidth="1"/>
    <col min="9244" max="9244" width="8.85546875" style="93" customWidth="1"/>
    <col min="9245" max="9261" width="4.7109375" style="93" customWidth="1"/>
    <col min="9262" max="9471" width="9.140625" style="93"/>
    <col min="9472" max="9472" width="7.85546875" style="93" customWidth="1"/>
    <col min="9473" max="9499" width="4.7109375" style="93" customWidth="1"/>
    <col min="9500" max="9500" width="8.85546875" style="93" customWidth="1"/>
    <col min="9501" max="9517" width="4.7109375" style="93" customWidth="1"/>
    <col min="9518" max="9727" width="9.140625" style="93"/>
    <col min="9728" max="9728" width="7.85546875" style="93" customWidth="1"/>
    <col min="9729" max="9755" width="4.7109375" style="93" customWidth="1"/>
    <col min="9756" max="9756" width="8.85546875" style="93" customWidth="1"/>
    <col min="9757" max="9773" width="4.7109375" style="93" customWidth="1"/>
    <col min="9774" max="9983" width="9.140625" style="93"/>
    <col min="9984" max="9984" width="7.85546875" style="93" customWidth="1"/>
    <col min="9985" max="10011" width="4.7109375" style="93" customWidth="1"/>
    <col min="10012" max="10012" width="8.85546875" style="93" customWidth="1"/>
    <col min="10013" max="10029" width="4.7109375" style="93" customWidth="1"/>
    <col min="10030" max="10239" width="9.140625" style="93"/>
    <col min="10240" max="10240" width="7.85546875" style="93" customWidth="1"/>
    <col min="10241" max="10267" width="4.7109375" style="93" customWidth="1"/>
    <col min="10268" max="10268" width="8.85546875" style="93" customWidth="1"/>
    <col min="10269" max="10285" width="4.7109375" style="93" customWidth="1"/>
    <col min="10286" max="10495" width="9.140625" style="93"/>
    <col min="10496" max="10496" width="7.85546875" style="93" customWidth="1"/>
    <col min="10497" max="10523" width="4.7109375" style="93" customWidth="1"/>
    <col min="10524" max="10524" width="8.85546875" style="93" customWidth="1"/>
    <col min="10525" max="10541" width="4.7109375" style="93" customWidth="1"/>
    <col min="10542" max="10751" width="9.140625" style="93"/>
    <col min="10752" max="10752" width="7.85546875" style="93" customWidth="1"/>
    <col min="10753" max="10779" width="4.7109375" style="93" customWidth="1"/>
    <col min="10780" max="10780" width="8.85546875" style="93" customWidth="1"/>
    <col min="10781" max="10797" width="4.7109375" style="93" customWidth="1"/>
    <col min="10798" max="11007" width="9.140625" style="93"/>
    <col min="11008" max="11008" width="7.85546875" style="93" customWidth="1"/>
    <col min="11009" max="11035" width="4.7109375" style="93" customWidth="1"/>
    <col min="11036" max="11036" width="8.85546875" style="93" customWidth="1"/>
    <col min="11037" max="11053" width="4.7109375" style="93" customWidth="1"/>
    <col min="11054" max="11263" width="9.140625" style="93"/>
    <col min="11264" max="11264" width="7.85546875" style="93" customWidth="1"/>
    <col min="11265" max="11291" width="4.7109375" style="93" customWidth="1"/>
    <col min="11292" max="11292" width="8.85546875" style="93" customWidth="1"/>
    <col min="11293" max="11309" width="4.7109375" style="93" customWidth="1"/>
    <col min="11310" max="11519" width="9.140625" style="93"/>
    <col min="11520" max="11520" width="7.85546875" style="93" customWidth="1"/>
    <col min="11521" max="11547" width="4.7109375" style="93" customWidth="1"/>
    <col min="11548" max="11548" width="8.85546875" style="93" customWidth="1"/>
    <col min="11549" max="11565" width="4.7109375" style="93" customWidth="1"/>
    <col min="11566" max="11775" width="9.140625" style="93"/>
    <col min="11776" max="11776" width="7.85546875" style="93" customWidth="1"/>
    <col min="11777" max="11803" width="4.7109375" style="93" customWidth="1"/>
    <col min="11804" max="11804" width="8.85546875" style="93" customWidth="1"/>
    <col min="11805" max="11821" width="4.7109375" style="93" customWidth="1"/>
    <col min="11822" max="12031" width="9.140625" style="93"/>
    <col min="12032" max="12032" width="7.85546875" style="93" customWidth="1"/>
    <col min="12033" max="12059" width="4.7109375" style="93" customWidth="1"/>
    <col min="12060" max="12060" width="8.85546875" style="93" customWidth="1"/>
    <col min="12061" max="12077" width="4.7109375" style="93" customWidth="1"/>
    <col min="12078" max="12287" width="9.140625" style="93"/>
    <col min="12288" max="12288" width="7.85546875" style="93" customWidth="1"/>
    <col min="12289" max="12315" width="4.7109375" style="93" customWidth="1"/>
    <col min="12316" max="12316" width="8.85546875" style="93" customWidth="1"/>
    <col min="12317" max="12333" width="4.7109375" style="93" customWidth="1"/>
    <col min="12334" max="12543" width="9.140625" style="93"/>
    <col min="12544" max="12544" width="7.85546875" style="93" customWidth="1"/>
    <col min="12545" max="12571" width="4.7109375" style="93" customWidth="1"/>
    <col min="12572" max="12572" width="8.85546875" style="93" customWidth="1"/>
    <col min="12573" max="12589" width="4.7109375" style="93" customWidth="1"/>
    <col min="12590" max="12799" width="9.140625" style="93"/>
    <col min="12800" max="12800" width="7.85546875" style="93" customWidth="1"/>
    <col min="12801" max="12827" width="4.7109375" style="93" customWidth="1"/>
    <col min="12828" max="12828" width="8.85546875" style="93" customWidth="1"/>
    <col min="12829" max="12845" width="4.7109375" style="93" customWidth="1"/>
    <col min="12846" max="13055" width="9.140625" style="93"/>
    <col min="13056" max="13056" width="7.85546875" style="93" customWidth="1"/>
    <col min="13057" max="13083" width="4.7109375" style="93" customWidth="1"/>
    <col min="13084" max="13084" width="8.85546875" style="93" customWidth="1"/>
    <col min="13085" max="13101" width="4.7109375" style="93" customWidth="1"/>
    <col min="13102" max="13311" width="9.140625" style="93"/>
    <col min="13312" max="13312" width="7.85546875" style="93" customWidth="1"/>
    <col min="13313" max="13339" width="4.7109375" style="93" customWidth="1"/>
    <col min="13340" max="13340" width="8.85546875" style="93" customWidth="1"/>
    <col min="13341" max="13357" width="4.7109375" style="93" customWidth="1"/>
    <col min="13358" max="13567" width="9.140625" style="93"/>
    <col min="13568" max="13568" width="7.85546875" style="93" customWidth="1"/>
    <col min="13569" max="13595" width="4.7109375" style="93" customWidth="1"/>
    <col min="13596" max="13596" width="8.85546875" style="93" customWidth="1"/>
    <col min="13597" max="13613" width="4.7109375" style="93" customWidth="1"/>
    <col min="13614" max="13823" width="9.140625" style="93"/>
    <col min="13824" max="13824" width="7.85546875" style="93" customWidth="1"/>
    <col min="13825" max="13851" width="4.7109375" style="93" customWidth="1"/>
    <col min="13852" max="13852" width="8.85546875" style="93" customWidth="1"/>
    <col min="13853" max="13869" width="4.7109375" style="93" customWidth="1"/>
    <col min="13870" max="14079" width="9.140625" style="93"/>
    <col min="14080" max="14080" width="7.85546875" style="93" customWidth="1"/>
    <col min="14081" max="14107" width="4.7109375" style="93" customWidth="1"/>
    <col min="14108" max="14108" width="8.85546875" style="93" customWidth="1"/>
    <col min="14109" max="14125" width="4.7109375" style="93" customWidth="1"/>
    <col min="14126" max="14335" width="9.140625" style="93"/>
    <col min="14336" max="14336" width="7.85546875" style="93" customWidth="1"/>
    <col min="14337" max="14363" width="4.7109375" style="93" customWidth="1"/>
    <col min="14364" max="14364" width="8.85546875" style="93" customWidth="1"/>
    <col min="14365" max="14381" width="4.7109375" style="93" customWidth="1"/>
    <col min="14382" max="14591" width="9.140625" style="93"/>
    <col min="14592" max="14592" width="7.85546875" style="93" customWidth="1"/>
    <col min="14593" max="14619" width="4.7109375" style="93" customWidth="1"/>
    <col min="14620" max="14620" width="8.85546875" style="93" customWidth="1"/>
    <col min="14621" max="14637" width="4.7109375" style="93" customWidth="1"/>
    <col min="14638" max="14847" width="9.140625" style="93"/>
    <col min="14848" max="14848" width="7.85546875" style="93" customWidth="1"/>
    <col min="14849" max="14875" width="4.7109375" style="93" customWidth="1"/>
    <col min="14876" max="14876" width="8.85546875" style="93" customWidth="1"/>
    <col min="14877" max="14893" width="4.7109375" style="93" customWidth="1"/>
    <col min="14894" max="15103" width="9.140625" style="93"/>
    <col min="15104" max="15104" width="7.85546875" style="93" customWidth="1"/>
    <col min="15105" max="15131" width="4.7109375" style="93" customWidth="1"/>
    <col min="15132" max="15132" width="8.85546875" style="93" customWidth="1"/>
    <col min="15133" max="15149" width="4.7109375" style="93" customWidth="1"/>
    <col min="15150" max="15359" width="9.140625" style="93"/>
    <col min="15360" max="15360" width="7.85546875" style="93" customWidth="1"/>
    <col min="15361" max="15387" width="4.7109375" style="93" customWidth="1"/>
    <col min="15388" max="15388" width="8.85546875" style="93" customWidth="1"/>
    <col min="15389" max="15405" width="4.7109375" style="93" customWidth="1"/>
    <col min="15406" max="15615" width="9.140625" style="93"/>
    <col min="15616" max="15616" width="7.85546875" style="93" customWidth="1"/>
    <col min="15617" max="15643" width="4.7109375" style="93" customWidth="1"/>
    <col min="15644" max="15644" width="8.85546875" style="93" customWidth="1"/>
    <col min="15645" max="15661" width="4.7109375" style="93" customWidth="1"/>
    <col min="15662" max="15871" width="9.140625" style="93"/>
    <col min="15872" max="15872" width="7.85546875" style="93" customWidth="1"/>
    <col min="15873" max="15899" width="4.7109375" style="93" customWidth="1"/>
    <col min="15900" max="15900" width="8.85546875" style="93" customWidth="1"/>
    <col min="15901" max="15917" width="4.7109375" style="93" customWidth="1"/>
    <col min="15918" max="16127" width="9.140625" style="93"/>
    <col min="16128" max="16128" width="7.85546875" style="93" customWidth="1"/>
    <col min="16129" max="16155" width="4.7109375" style="93" customWidth="1"/>
    <col min="16156" max="16156" width="8.85546875" style="93" customWidth="1"/>
    <col min="16157" max="16173" width="4.7109375" style="93" customWidth="1"/>
    <col min="16174" max="16384" width="9.140625" style="93"/>
  </cols>
  <sheetData>
    <row r="1" spans="1:39" s="80" customFormat="1" ht="12.75" customHeight="1" x14ac:dyDescent="0.25">
      <c r="A1" s="76" t="s">
        <v>49</v>
      </c>
      <c r="B1" s="120" t="s">
        <v>50</v>
      </c>
      <c r="C1" s="121"/>
      <c r="D1" s="121"/>
      <c r="E1" s="121"/>
      <c r="F1" s="121"/>
      <c r="G1" s="121"/>
      <c r="H1" s="121"/>
      <c r="I1" s="121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8"/>
      <c r="AA1" s="78"/>
      <c r="AB1" s="79"/>
    </row>
    <row r="2" spans="1:39" s="80" customFormat="1" ht="9" x14ac:dyDescent="0.15">
      <c r="A2" s="81" t="s">
        <v>51</v>
      </c>
      <c r="B2" s="82">
        <v>0</v>
      </c>
      <c r="C2" s="82">
        <v>0.1</v>
      </c>
      <c r="D2" s="82">
        <v>0.2</v>
      </c>
      <c r="E2" s="82">
        <v>0.3</v>
      </c>
      <c r="F2" s="82">
        <v>0.4</v>
      </c>
      <c r="G2" s="82">
        <v>0.5</v>
      </c>
      <c r="H2" s="82">
        <v>0.6</v>
      </c>
      <c r="I2" s="82">
        <v>0.7</v>
      </c>
      <c r="J2" s="82">
        <v>0.8</v>
      </c>
      <c r="K2" s="82">
        <v>0.9</v>
      </c>
      <c r="L2" s="82">
        <v>1</v>
      </c>
      <c r="M2" s="82">
        <v>1.1000000000000001</v>
      </c>
      <c r="N2" s="82">
        <v>1.2</v>
      </c>
      <c r="O2" s="82">
        <v>1.3</v>
      </c>
      <c r="P2" s="82">
        <v>1.4</v>
      </c>
      <c r="Q2" s="82">
        <v>1.5</v>
      </c>
      <c r="R2" s="82">
        <v>1.6</v>
      </c>
      <c r="S2" s="82">
        <v>1.7</v>
      </c>
      <c r="T2" s="82">
        <v>1.8</v>
      </c>
      <c r="U2" s="82">
        <v>1.9</v>
      </c>
      <c r="V2" s="82">
        <v>2</v>
      </c>
      <c r="W2" s="82">
        <v>2.1</v>
      </c>
      <c r="X2" s="82">
        <v>2.2000000000000002</v>
      </c>
      <c r="Y2" s="82">
        <v>2.2599999999999998</v>
      </c>
      <c r="Z2" s="82"/>
      <c r="AA2" s="82"/>
      <c r="AB2" s="83"/>
      <c r="AC2" s="82"/>
      <c r="AD2" s="82"/>
      <c r="AE2" s="82"/>
      <c r="AF2" s="82"/>
      <c r="AG2" s="84"/>
      <c r="AH2" s="85"/>
      <c r="AI2" s="85"/>
      <c r="AJ2" s="85"/>
      <c r="AK2" s="85"/>
      <c r="AL2" s="85"/>
      <c r="AM2" s="85"/>
    </row>
    <row r="3" spans="1:39" s="80" customFormat="1" ht="9" x14ac:dyDescent="0.15">
      <c r="A3" s="81" t="s">
        <v>52</v>
      </c>
      <c r="B3" s="82">
        <v>-0.26200000000000001</v>
      </c>
      <c r="C3" s="82">
        <v>-2.379</v>
      </c>
      <c r="D3" s="82">
        <v>-0.52800000000000002</v>
      </c>
      <c r="E3" s="82">
        <v>-0.35499999999999998</v>
      </c>
      <c r="F3" s="82">
        <v>-0.49399999999999999</v>
      </c>
      <c r="G3" s="82">
        <v>-7.5999999999999998E-2</v>
      </c>
      <c r="H3" s="82">
        <v>-0.504</v>
      </c>
      <c r="I3" s="82">
        <v>-0.442</v>
      </c>
      <c r="J3" s="82">
        <v>-0.621</v>
      </c>
      <c r="K3" s="82">
        <v>-0.68300000000000005</v>
      </c>
      <c r="L3" s="82">
        <v>-0.41399999999999998</v>
      </c>
      <c r="M3" s="82">
        <v>0.2</v>
      </c>
      <c r="N3" s="82">
        <v>-4.7E-2</v>
      </c>
      <c r="O3" s="82">
        <v>0.12</v>
      </c>
      <c r="P3" s="82">
        <v>-3.6999999999999998E-2</v>
      </c>
      <c r="Q3" s="82">
        <v>9.7000000000000003E-2</v>
      </c>
      <c r="R3" s="82">
        <v>0.192</v>
      </c>
      <c r="S3" s="82">
        <v>-6.4000000000000001E-2</v>
      </c>
      <c r="T3" s="82">
        <v>0.112</v>
      </c>
      <c r="U3" s="82">
        <v>0.23200000000000001</v>
      </c>
      <c r="V3" s="82">
        <v>-7.6999999999999999E-2</v>
      </c>
      <c r="W3" s="82">
        <v>-8.4000000000000005E-2</v>
      </c>
      <c r="X3" s="82">
        <v>-0.20300000000000001</v>
      </c>
      <c r="Y3" s="82">
        <v>-0.309</v>
      </c>
      <c r="Z3" s="86"/>
      <c r="AA3" s="86"/>
      <c r="AB3" s="87"/>
      <c r="AC3" s="86"/>
      <c r="AD3" s="86"/>
      <c r="AE3" s="86"/>
      <c r="AF3" s="86"/>
    </row>
    <row r="4" spans="1:39" s="80" customFormat="1" ht="9" x14ac:dyDescent="0.15">
      <c r="A4" s="81" t="s">
        <v>53</v>
      </c>
      <c r="B4" s="82">
        <v>1.2969999999999999</v>
      </c>
      <c r="C4" s="82">
        <v>2.3149999999999999</v>
      </c>
      <c r="D4" s="82">
        <v>1.5069999999999999</v>
      </c>
      <c r="E4" s="82">
        <v>2.0649999999999999</v>
      </c>
      <c r="F4" s="82">
        <v>2.6120000000000001</v>
      </c>
      <c r="G4" s="82">
        <v>3.3170000000000002</v>
      </c>
      <c r="H4" s="82">
        <v>2.4870000000000001</v>
      </c>
      <c r="I4" s="82">
        <v>3.1019999999999999</v>
      </c>
      <c r="J4" s="82">
        <v>2.2949999999999999</v>
      </c>
      <c r="K4" s="82">
        <v>1.502</v>
      </c>
      <c r="L4" s="82">
        <v>2.2850000000000001</v>
      </c>
      <c r="M4" s="82">
        <v>2.7650000000000001</v>
      </c>
      <c r="N4" s="82">
        <v>2.339</v>
      </c>
      <c r="O4" s="82">
        <v>2.1970000000000001</v>
      </c>
      <c r="P4" s="82">
        <v>2.141</v>
      </c>
      <c r="Q4" s="82">
        <v>1.7090000000000001</v>
      </c>
      <c r="R4" s="82">
        <v>1.7829999999999999</v>
      </c>
      <c r="S4" s="82">
        <v>1.3580000000000001</v>
      </c>
      <c r="T4" s="82">
        <v>1.1559999999999999</v>
      </c>
      <c r="U4" s="82">
        <v>1.321</v>
      </c>
      <c r="V4" s="82">
        <v>0.497</v>
      </c>
      <c r="W4" s="82">
        <v>0.40600000000000003</v>
      </c>
      <c r="X4" s="82">
        <v>0.187</v>
      </c>
      <c r="Y4" s="82">
        <v>8.7999999999999995E-2</v>
      </c>
      <c r="Z4" s="86"/>
      <c r="AA4" s="86"/>
      <c r="AB4" s="87"/>
      <c r="AC4" s="86"/>
      <c r="AD4" s="86"/>
      <c r="AE4" s="86"/>
      <c r="AF4" s="86"/>
    </row>
    <row r="5" spans="1:39" s="80" customFormat="1" ht="9" x14ac:dyDescent="0.15">
      <c r="A5" s="81" t="s">
        <v>54</v>
      </c>
      <c r="B5" s="82">
        <v>0.85199999999999998</v>
      </c>
      <c r="C5" s="82">
        <v>2.415</v>
      </c>
      <c r="D5" s="82">
        <v>1.704</v>
      </c>
      <c r="E5" s="82">
        <v>1.2390000000000001</v>
      </c>
      <c r="F5" s="82">
        <v>2.452</v>
      </c>
      <c r="G5" s="82">
        <v>1.2170000000000001</v>
      </c>
      <c r="H5" s="82">
        <v>1.0860000000000001</v>
      </c>
      <c r="I5" s="82">
        <v>2.72</v>
      </c>
      <c r="J5" s="82">
        <v>2.5110000000000001</v>
      </c>
      <c r="K5" s="82">
        <v>1.1870000000000001</v>
      </c>
      <c r="L5" s="82">
        <v>0.88600000000000001</v>
      </c>
      <c r="M5" s="82">
        <v>2.3719999999999999</v>
      </c>
      <c r="N5" s="82">
        <v>2.5409999999999999</v>
      </c>
      <c r="O5" s="82">
        <v>2.1539999999999999</v>
      </c>
      <c r="P5" s="82">
        <v>2.2799999999999998</v>
      </c>
      <c r="Q5" s="82">
        <v>2.3279999999999998</v>
      </c>
      <c r="R5" s="82">
        <v>1.855</v>
      </c>
      <c r="S5" s="82">
        <v>1.6539999999999999</v>
      </c>
      <c r="T5" s="82">
        <v>1.333</v>
      </c>
      <c r="U5" s="82">
        <v>1.0760000000000001</v>
      </c>
      <c r="V5" s="82">
        <v>0.48799999999999999</v>
      </c>
      <c r="W5" s="82">
        <v>0.47699999999999998</v>
      </c>
      <c r="X5" s="82">
        <v>0.29399999999999998</v>
      </c>
      <c r="Y5" s="82">
        <v>0.193</v>
      </c>
      <c r="Z5" s="86"/>
      <c r="AA5" s="86"/>
      <c r="AB5" s="87"/>
      <c r="AC5" s="86"/>
      <c r="AD5" s="86"/>
      <c r="AE5" s="86"/>
      <c r="AF5" s="86"/>
    </row>
    <row r="6" spans="1:39" s="90" customFormat="1" ht="9" x14ac:dyDescent="0.15">
      <c r="A6" s="81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0"/>
      <c r="AA6" s="80"/>
      <c r="AB6" s="89"/>
    </row>
    <row r="7" spans="1:39" ht="15.75" x14ac:dyDescent="0.25">
      <c r="A7" s="91"/>
      <c r="F7" s="122" t="s">
        <v>55</v>
      </c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3"/>
      <c r="T7" s="123"/>
      <c r="AB7" s="94"/>
    </row>
    <row r="8" spans="1:39" x14ac:dyDescent="0.2">
      <c r="A8" s="91"/>
      <c r="AB8" s="94"/>
    </row>
    <row r="9" spans="1:39" x14ac:dyDescent="0.2">
      <c r="A9" s="91"/>
      <c r="AB9" s="94"/>
      <c r="AF9" s="95"/>
    </row>
    <row r="10" spans="1:39" x14ac:dyDescent="0.2">
      <c r="A10" s="91"/>
      <c r="AB10" s="94"/>
    </row>
    <row r="11" spans="1:39" x14ac:dyDescent="0.2">
      <c r="A11" s="91"/>
      <c r="AB11" s="94"/>
    </row>
    <row r="12" spans="1:39" x14ac:dyDescent="0.2">
      <c r="A12" s="91"/>
      <c r="AB12" s="94"/>
    </row>
    <row r="13" spans="1:39" x14ac:dyDescent="0.2">
      <c r="A13" s="91"/>
      <c r="AB13" s="94"/>
    </row>
    <row r="14" spans="1:39" x14ac:dyDescent="0.2">
      <c r="A14" s="91"/>
      <c r="AB14" s="94"/>
    </row>
    <row r="15" spans="1:39" x14ac:dyDescent="0.2">
      <c r="A15" s="91"/>
      <c r="AB15" s="94"/>
    </row>
    <row r="16" spans="1:39" x14ac:dyDescent="0.2">
      <c r="A16" s="91"/>
      <c r="AB16" s="94"/>
    </row>
    <row r="17" spans="1:28" x14ac:dyDescent="0.2">
      <c r="A17" s="91"/>
      <c r="AB17" s="94"/>
    </row>
    <row r="18" spans="1:28" x14ac:dyDescent="0.2">
      <c r="A18" s="91"/>
      <c r="AB18" s="94"/>
    </row>
    <row r="19" spans="1:28" x14ac:dyDescent="0.2">
      <c r="A19" s="91"/>
      <c r="AB19" s="94"/>
    </row>
    <row r="20" spans="1:28" x14ac:dyDescent="0.2">
      <c r="A20" s="91"/>
      <c r="AB20" s="94"/>
    </row>
    <row r="21" spans="1:28" x14ac:dyDescent="0.2">
      <c r="A21" s="91"/>
      <c r="AB21" s="94"/>
    </row>
    <row r="22" spans="1:28" x14ac:dyDescent="0.2">
      <c r="A22" s="91"/>
      <c r="AB22" s="94"/>
    </row>
    <row r="23" spans="1:28" x14ac:dyDescent="0.2">
      <c r="A23" s="91"/>
      <c r="AB23" s="94"/>
    </row>
    <row r="24" spans="1:28" x14ac:dyDescent="0.2">
      <c r="A24" s="91"/>
      <c r="AB24" s="94"/>
    </row>
    <row r="25" spans="1:28" x14ac:dyDescent="0.2">
      <c r="A25" s="91"/>
      <c r="AB25" s="94"/>
    </row>
    <row r="26" spans="1:28" x14ac:dyDescent="0.2">
      <c r="A26" s="91"/>
      <c r="AB26" s="94"/>
    </row>
    <row r="27" spans="1:28" x14ac:dyDescent="0.2">
      <c r="A27" s="91"/>
      <c r="AB27" s="94"/>
    </row>
    <row r="28" spans="1:28" x14ac:dyDescent="0.2">
      <c r="A28" s="91"/>
      <c r="AB28" s="94"/>
    </row>
    <row r="29" spans="1:28" x14ac:dyDescent="0.2">
      <c r="A29" s="91"/>
      <c r="AB29" s="94"/>
    </row>
    <row r="30" spans="1:28" x14ac:dyDescent="0.2">
      <c r="A30" s="91"/>
      <c r="AB30" s="94"/>
    </row>
    <row r="31" spans="1:28" x14ac:dyDescent="0.2">
      <c r="A31" s="91"/>
      <c r="AB31" s="94"/>
    </row>
    <row r="32" spans="1:28" x14ac:dyDescent="0.2">
      <c r="A32" s="91"/>
      <c r="AB32" s="94"/>
    </row>
    <row r="33" spans="1:29" x14ac:dyDescent="0.2">
      <c r="A33" s="91"/>
      <c r="AB33" s="94"/>
    </row>
    <row r="34" spans="1:29" x14ac:dyDescent="0.2">
      <c r="A34" s="91"/>
      <c r="R34" s="124" t="s">
        <v>56</v>
      </c>
      <c r="S34" s="125"/>
      <c r="T34" s="125"/>
      <c r="U34" s="125"/>
      <c r="V34" s="125"/>
      <c r="W34" s="125"/>
      <c r="X34" s="125"/>
      <c r="Y34" s="125"/>
      <c r="Z34" s="125"/>
      <c r="AA34" s="125"/>
      <c r="AB34" s="126"/>
    </row>
    <row r="35" spans="1:29" ht="12.75" customHeight="1" x14ac:dyDescent="0.2">
      <c r="A35" s="91"/>
      <c r="R35" s="127" t="s">
        <v>68</v>
      </c>
      <c r="S35" s="128"/>
      <c r="T35" s="128"/>
      <c r="U35" s="128"/>
      <c r="V35" s="128"/>
      <c r="W35" s="128"/>
      <c r="X35" s="128"/>
      <c r="Y35" s="128"/>
      <c r="Z35" s="128"/>
      <c r="AA35" s="128"/>
      <c r="AB35" s="129"/>
    </row>
    <row r="36" spans="1:29" x14ac:dyDescent="0.2">
      <c r="A36" s="91"/>
      <c r="R36" s="130"/>
      <c r="S36" s="131"/>
      <c r="T36" s="131"/>
      <c r="U36" s="131"/>
      <c r="V36" s="131"/>
      <c r="W36" s="131"/>
      <c r="X36" s="131"/>
      <c r="Y36" s="131"/>
      <c r="Z36" s="131"/>
      <c r="AA36" s="131"/>
      <c r="AB36" s="132"/>
      <c r="AC36" s="95" t="s">
        <v>57</v>
      </c>
    </row>
    <row r="37" spans="1:29" x14ac:dyDescent="0.2">
      <c r="A37" s="91"/>
      <c r="R37" s="130"/>
      <c r="S37" s="131"/>
      <c r="T37" s="131"/>
      <c r="U37" s="131"/>
      <c r="V37" s="131"/>
      <c r="W37" s="131"/>
      <c r="X37" s="131"/>
      <c r="Y37" s="131"/>
      <c r="Z37" s="131"/>
      <c r="AA37" s="131"/>
      <c r="AB37" s="132"/>
    </row>
    <row r="38" spans="1:29" x14ac:dyDescent="0.2">
      <c r="A38" s="91"/>
      <c r="R38" s="133"/>
      <c r="S38" s="134"/>
      <c r="T38" s="134"/>
      <c r="U38" s="134"/>
      <c r="V38" s="134"/>
      <c r="W38" s="134"/>
      <c r="X38" s="134"/>
      <c r="Y38" s="134"/>
      <c r="Z38" s="134"/>
      <c r="AA38" s="134"/>
      <c r="AB38" s="135"/>
    </row>
    <row r="39" spans="1:29" x14ac:dyDescent="0.2">
      <c r="A39" s="91"/>
      <c r="R39" s="96"/>
      <c r="S39" s="97"/>
      <c r="T39" s="97"/>
      <c r="U39" s="98"/>
      <c r="V39" s="96"/>
      <c r="W39" s="97"/>
      <c r="X39" s="97"/>
      <c r="Y39" s="98"/>
      <c r="Z39" s="99"/>
      <c r="AA39" s="100"/>
      <c r="AB39" s="101"/>
    </row>
    <row r="40" spans="1:29" x14ac:dyDescent="0.2">
      <c r="A40" s="91"/>
      <c r="R40" s="102"/>
      <c r="S40" s="103"/>
      <c r="T40" s="103"/>
      <c r="U40" s="104"/>
      <c r="V40" s="102"/>
      <c r="W40" s="103"/>
      <c r="X40" s="103"/>
      <c r="Y40" s="104"/>
      <c r="Z40" s="105"/>
      <c r="AA40" s="106"/>
      <c r="AB40" s="107"/>
    </row>
    <row r="41" spans="1:29" x14ac:dyDescent="0.2">
      <c r="A41" s="91"/>
      <c r="R41" s="102"/>
      <c r="S41" s="103"/>
      <c r="T41" s="103"/>
      <c r="U41" s="104"/>
      <c r="V41" s="102"/>
      <c r="W41" s="103"/>
      <c r="X41" s="103"/>
      <c r="Y41" s="104"/>
      <c r="Z41" s="105"/>
      <c r="AA41" s="106"/>
      <c r="AB41" s="107"/>
    </row>
    <row r="42" spans="1:29" x14ac:dyDescent="0.2">
      <c r="A42" s="91"/>
      <c r="R42" s="108"/>
      <c r="S42" s="109"/>
      <c r="T42" s="109"/>
      <c r="U42" s="110"/>
      <c r="V42" s="108"/>
      <c r="W42" s="109"/>
      <c r="X42" s="109"/>
      <c r="Y42" s="110"/>
      <c r="Z42" s="111"/>
      <c r="AA42" s="112"/>
      <c r="AB42" s="113"/>
    </row>
    <row r="43" spans="1:29" ht="11.1" customHeight="1" x14ac:dyDescent="0.2">
      <c r="A43" s="91"/>
      <c r="R43" s="136" t="s">
        <v>58</v>
      </c>
      <c r="S43" s="137"/>
      <c r="T43" s="137"/>
      <c r="U43" s="138"/>
      <c r="V43" s="136" t="s">
        <v>59</v>
      </c>
      <c r="W43" s="137"/>
      <c r="X43" s="137"/>
      <c r="Y43" s="138"/>
      <c r="Z43" s="139" t="s">
        <v>67</v>
      </c>
      <c r="AA43" s="140"/>
      <c r="AB43" s="141"/>
    </row>
    <row r="44" spans="1:29" ht="11.1" customHeight="1" x14ac:dyDescent="0.2">
      <c r="A44" s="91"/>
      <c r="R44" s="142" t="s">
        <v>60</v>
      </c>
      <c r="S44" s="143"/>
      <c r="T44" s="143"/>
      <c r="U44" s="144"/>
      <c r="V44" s="142" t="s">
        <v>61</v>
      </c>
      <c r="W44" s="143"/>
      <c r="X44" s="143"/>
      <c r="Y44" s="144"/>
      <c r="Z44" s="145" t="s">
        <v>62</v>
      </c>
      <c r="AA44" s="146"/>
      <c r="AB44" s="147"/>
    </row>
    <row r="45" spans="1:29" ht="11.1" customHeight="1" x14ac:dyDescent="0.2">
      <c r="A45" s="91"/>
      <c r="R45" s="142" t="s">
        <v>63</v>
      </c>
      <c r="S45" s="143"/>
      <c r="T45" s="143"/>
      <c r="U45" s="144"/>
      <c r="V45" s="142" t="s">
        <v>63</v>
      </c>
      <c r="W45" s="143"/>
      <c r="X45" s="143"/>
      <c r="Y45" s="144"/>
      <c r="Z45" s="145" t="s">
        <v>63</v>
      </c>
      <c r="AA45" s="146"/>
      <c r="AB45" s="147"/>
      <c r="AC45" s="114"/>
    </row>
    <row r="46" spans="1:29" ht="11.1" customHeight="1" x14ac:dyDescent="0.2">
      <c r="A46" s="91"/>
      <c r="R46" s="142" t="s">
        <v>64</v>
      </c>
      <c r="S46" s="143"/>
      <c r="T46" s="143"/>
      <c r="U46" s="144"/>
      <c r="V46" s="142" t="s">
        <v>64</v>
      </c>
      <c r="W46" s="143"/>
      <c r="X46" s="143"/>
      <c r="Y46" s="144"/>
      <c r="Z46" s="145" t="s">
        <v>64</v>
      </c>
      <c r="AA46" s="146"/>
      <c r="AB46" s="147"/>
      <c r="AC46" s="114"/>
    </row>
    <row r="47" spans="1:29" ht="11.1" customHeight="1" x14ac:dyDescent="0.2">
      <c r="A47" s="115"/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48" t="s">
        <v>65</v>
      </c>
      <c r="S47" s="149"/>
      <c r="T47" s="149"/>
      <c r="U47" s="150"/>
      <c r="V47" s="148" t="s">
        <v>65</v>
      </c>
      <c r="W47" s="149"/>
      <c r="X47" s="149"/>
      <c r="Y47" s="150"/>
      <c r="Z47" s="151" t="s">
        <v>65</v>
      </c>
      <c r="AA47" s="152"/>
      <c r="AB47" s="153"/>
      <c r="AC47" s="117"/>
    </row>
    <row r="53" spans="18:28" x14ac:dyDescent="0.2">
      <c r="R53" s="118"/>
      <c r="S53" s="118"/>
      <c r="T53" s="118"/>
      <c r="U53" s="118"/>
      <c r="V53" s="118"/>
      <c r="W53" s="118"/>
      <c r="X53" s="118"/>
      <c r="Y53" s="118"/>
      <c r="Z53" s="119"/>
      <c r="AA53" s="119"/>
      <c r="AB53" s="119"/>
    </row>
    <row r="54" spans="18:28" x14ac:dyDescent="0.2">
      <c r="R54" s="118"/>
      <c r="S54" s="118"/>
      <c r="T54" s="118"/>
      <c r="U54" s="118"/>
      <c r="V54" s="118"/>
      <c r="W54" s="118"/>
      <c r="X54" s="118"/>
      <c r="Y54" s="118"/>
      <c r="Z54" s="119"/>
      <c r="AA54" s="119"/>
      <c r="AB54" s="119"/>
    </row>
    <row r="55" spans="18:28" x14ac:dyDescent="0.2">
      <c r="R55" s="118"/>
      <c r="S55" s="118"/>
      <c r="T55" s="118"/>
      <c r="U55" s="118"/>
      <c r="V55" s="118"/>
      <c r="W55" s="118"/>
      <c r="X55" s="118"/>
      <c r="Y55" s="118"/>
      <c r="Z55" s="119"/>
      <c r="AA55" s="119"/>
      <c r="AB55" s="119"/>
    </row>
  </sheetData>
  <mergeCells count="19">
    <mergeCell ref="R46:U46"/>
    <mergeCell ref="V46:Y46"/>
    <mergeCell ref="Z46:AB46"/>
    <mergeCell ref="R47:U47"/>
    <mergeCell ref="V47:Y47"/>
    <mergeCell ref="Z47:AB47"/>
    <mergeCell ref="R44:U44"/>
    <mergeCell ref="V44:Y44"/>
    <mergeCell ref="Z44:AB44"/>
    <mergeCell ref="R45:U45"/>
    <mergeCell ref="V45:Y45"/>
    <mergeCell ref="Z45:AB45"/>
    <mergeCell ref="B1:I1"/>
    <mergeCell ref="F7:T7"/>
    <mergeCell ref="R34:AB34"/>
    <mergeCell ref="R35:AB38"/>
    <mergeCell ref="R43:U43"/>
    <mergeCell ref="V43:Y43"/>
    <mergeCell ref="Z43:AB43"/>
  </mergeCells>
  <printOptions horizontalCentered="1"/>
  <pageMargins left="0.25" right="0.25" top="0.25" bottom="0.25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A80"/>
  <sheetViews>
    <sheetView view="pageBreakPreview" zoomScale="60" zoomScaleNormal="100" workbookViewId="0">
      <selection activeCell="B60" sqref="B60:F60"/>
    </sheetView>
  </sheetViews>
  <sheetFormatPr defaultRowHeight="12.75" x14ac:dyDescent="0.2"/>
  <cols>
    <col min="1" max="1" width="2.85546875" style="5" customWidth="1"/>
    <col min="2" max="2" width="8.140625" style="22" customWidth="1"/>
    <col min="3" max="3" width="8.5703125" style="46" customWidth="1"/>
    <col min="4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5" hidden="1" customWidth="1"/>
    <col min="10" max="12" width="7.42578125" style="5" hidden="1" customWidth="1"/>
    <col min="13" max="13" width="10.140625" style="5" customWidth="1"/>
    <col min="14" max="14" width="2.5703125" style="5" customWidth="1"/>
    <col min="15" max="16" width="10.140625" style="5" customWidth="1"/>
    <col min="17" max="17" width="8.7109375" style="5" customWidth="1"/>
    <col min="18" max="19" width="8.85546875" style="5"/>
    <col min="20" max="20" width="15.42578125" style="5" customWidth="1"/>
    <col min="21" max="258" width="8.8554687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8.8554687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8.8554687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8.8554687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8.8554687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8.8554687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8.8554687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8.8554687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8.8554687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8.8554687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8.8554687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8.8554687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8.8554687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8.8554687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8.8554687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8.8554687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8.8554687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8.8554687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8.8554687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8.8554687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8.8554687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8.8554687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8.8554687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8.8554687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8.8554687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8.8554687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8.8554687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8.8554687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8.8554687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8.8554687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8.8554687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8.8554687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8.8554687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8.8554687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8.8554687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8.8554687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8.8554687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8.8554687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8.8554687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8.8554687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8.8554687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8.8554687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8.8554687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8.8554687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8.8554687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8.8554687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8.8554687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8.8554687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8.8554687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8.8554687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8.8554687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8.8554687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8.8554687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8.8554687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8.8554687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8.8554687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8.8554687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8.8554687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8.8554687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8.8554687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8.8554687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8.8554687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8.8554687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8.85546875" style="5"/>
  </cols>
  <sheetData>
    <row r="1" spans="1:22" ht="58.5" customHeight="1" x14ac:dyDescent="0.25">
      <c r="A1" s="154" t="s">
        <v>66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5"/>
      <c r="O1" s="155"/>
      <c r="P1" s="155"/>
      <c r="Q1" s="155"/>
      <c r="R1" s="155"/>
      <c r="S1" s="155"/>
      <c r="T1" s="155"/>
      <c r="U1" s="12"/>
      <c r="V1" s="12"/>
    </row>
    <row r="2" spans="1:22" ht="15" x14ac:dyDescent="0.2">
      <c r="B2" s="13"/>
      <c r="C2" s="3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5">
      <c r="A3" s="156" t="s">
        <v>35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</row>
    <row r="4" spans="1:22" x14ac:dyDescent="0.2">
      <c r="B4" s="156"/>
      <c r="C4" s="156"/>
      <c r="D4" s="156"/>
      <c r="E4" s="156"/>
      <c r="F4" s="156"/>
      <c r="H4" s="156" t="s">
        <v>9</v>
      </c>
      <c r="I4" s="156"/>
      <c r="J4" s="156"/>
      <c r="K4" s="156"/>
      <c r="L4" s="156"/>
      <c r="M4" s="25"/>
      <c r="N4" s="15"/>
      <c r="O4" s="15"/>
      <c r="P4" s="15"/>
    </row>
    <row r="5" spans="1:22" x14ac:dyDescent="0.2">
      <c r="B5" s="2">
        <v>0</v>
      </c>
      <c r="C5" s="3">
        <v>0.94799999999999995</v>
      </c>
      <c r="D5" s="16"/>
      <c r="E5" s="16"/>
      <c r="F5" s="16"/>
      <c r="G5" s="16"/>
      <c r="H5" s="17"/>
      <c r="I5" s="18"/>
      <c r="J5" s="19"/>
      <c r="K5" s="16"/>
      <c r="L5" s="19"/>
      <c r="M5" s="19" t="s">
        <v>17</v>
      </c>
      <c r="N5" s="20"/>
      <c r="O5" s="20"/>
      <c r="P5" s="20"/>
      <c r="R5" s="21"/>
    </row>
    <row r="6" spans="1:22" x14ac:dyDescent="0.2">
      <c r="B6" s="2">
        <v>5</v>
      </c>
      <c r="C6" s="3">
        <v>0.94299999999999995</v>
      </c>
      <c r="D6" s="19">
        <f>(C5+C6)/2</f>
        <v>0.94550000000000001</v>
      </c>
      <c r="E6" s="16">
        <f>B6-B5</f>
        <v>5</v>
      </c>
      <c r="F6" s="19">
        <f>D6*E6</f>
        <v>4.7275</v>
      </c>
      <c r="G6" s="16"/>
      <c r="H6" s="2">
        <v>0</v>
      </c>
      <c r="I6" s="2">
        <v>2.1709999999999998</v>
      </c>
      <c r="J6" s="19"/>
      <c r="K6" s="16"/>
      <c r="L6" s="19"/>
      <c r="M6" s="19"/>
      <c r="N6" s="20"/>
      <c r="O6" s="20"/>
      <c r="P6" s="20"/>
      <c r="Q6" s="22"/>
      <c r="R6" s="21"/>
    </row>
    <row r="7" spans="1:22" x14ac:dyDescent="0.2">
      <c r="B7" s="2">
        <v>8</v>
      </c>
      <c r="C7" s="3">
        <v>1.139</v>
      </c>
      <c r="D7" s="19">
        <f t="shared" ref="D7:D18" si="0">(C6+C7)/2</f>
        <v>1.0409999999999999</v>
      </c>
      <c r="E7" s="16">
        <f t="shared" ref="E7:E18" si="1">B7-B6</f>
        <v>3</v>
      </c>
      <c r="F7" s="19">
        <f t="shared" ref="F7:F18" si="2">D7*E7</f>
        <v>3.1229999999999998</v>
      </c>
      <c r="G7" s="16"/>
      <c r="H7" s="2">
        <v>5</v>
      </c>
      <c r="I7" s="2">
        <v>2.1840000000000002</v>
      </c>
      <c r="J7" s="19">
        <f t="shared" ref="J7:J12" si="3">AVERAGE(I6,I7)</f>
        <v>2.1775000000000002</v>
      </c>
      <c r="K7" s="16">
        <f t="shared" ref="K7:K12" si="4">H7-H6</f>
        <v>5</v>
      </c>
      <c r="L7" s="19">
        <f t="shared" ref="L7:L18" si="5">K7*J7</f>
        <v>10.887500000000001</v>
      </c>
      <c r="M7" s="19"/>
      <c r="N7" s="20"/>
      <c r="O7" s="20"/>
      <c r="P7" s="20"/>
      <c r="Q7" s="22"/>
      <c r="R7" s="21"/>
    </row>
    <row r="8" spans="1:22" x14ac:dyDescent="0.2">
      <c r="B8" s="2">
        <v>9</v>
      </c>
      <c r="C8" s="3">
        <v>2.3069999999999999</v>
      </c>
      <c r="D8" s="19">
        <f t="shared" si="0"/>
        <v>1.7229999999999999</v>
      </c>
      <c r="E8" s="16">
        <f t="shared" si="1"/>
        <v>1</v>
      </c>
      <c r="F8" s="19">
        <f t="shared" si="2"/>
        <v>1.7229999999999999</v>
      </c>
      <c r="G8" s="16"/>
      <c r="H8" s="2">
        <v>10</v>
      </c>
      <c r="I8" s="2">
        <v>2.1960000000000002</v>
      </c>
      <c r="J8" s="19">
        <f t="shared" si="3"/>
        <v>2.1900000000000004</v>
      </c>
      <c r="K8" s="16">
        <f t="shared" si="4"/>
        <v>5</v>
      </c>
      <c r="L8" s="19">
        <f t="shared" si="5"/>
        <v>10.950000000000003</v>
      </c>
      <c r="M8" s="19"/>
      <c r="N8" s="20"/>
      <c r="O8" s="20"/>
      <c r="P8" s="20"/>
      <c r="Q8" s="22"/>
      <c r="R8" s="21"/>
    </row>
    <row r="9" spans="1:22" x14ac:dyDescent="0.2">
      <c r="B9" s="2">
        <v>10</v>
      </c>
      <c r="C9" s="3">
        <v>2.298</v>
      </c>
      <c r="D9" s="19">
        <f t="shared" si="0"/>
        <v>2.3025000000000002</v>
      </c>
      <c r="E9" s="16">
        <f t="shared" si="1"/>
        <v>1</v>
      </c>
      <c r="F9" s="19">
        <f t="shared" si="2"/>
        <v>2.3025000000000002</v>
      </c>
      <c r="G9" s="16"/>
      <c r="H9" s="2">
        <v>12</v>
      </c>
      <c r="I9" s="2">
        <v>1.306</v>
      </c>
      <c r="J9" s="19">
        <f t="shared" si="3"/>
        <v>1.7510000000000001</v>
      </c>
      <c r="K9" s="16">
        <f t="shared" si="4"/>
        <v>2</v>
      </c>
      <c r="L9" s="19">
        <f t="shared" si="5"/>
        <v>3.5020000000000002</v>
      </c>
      <c r="M9" s="19" t="s">
        <v>18</v>
      </c>
      <c r="N9" s="20"/>
      <c r="O9" s="20"/>
      <c r="P9" s="20"/>
      <c r="Q9" s="22"/>
      <c r="R9" s="21"/>
    </row>
    <row r="10" spans="1:22" x14ac:dyDescent="0.2">
      <c r="B10" s="2">
        <v>11</v>
      </c>
      <c r="C10" s="3">
        <v>1.343</v>
      </c>
      <c r="D10" s="19">
        <f t="shared" si="0"/>
        <v>1.8205</v>
      </c>
      <c r="E10" s="16">
        <f t="shared" si="1"/>
        <v>1</v>
      </c>
      <c r="F10" s="19">
        <f t="shared" si="2"/>
        <v>1.8205</v>
      </c>
      <c r="G10" s="16"/>
      <c r="H10" s="2">
        <v>15</v>
      </c>
      <c r="I10" s="2">
        <v>0.70899999999999996</v>
      </c>
      <c r="J10" s="19">
        <f t="shared" si="3"/>
        <v>1.0075000000000001</v>
      </c>
      <c r="K10" s="16">
        <f t="shared" si="4"/>
        <v>3</v>
      </c>
      <c r="L10" s="19">
        <f t="shared" si="5"/>
        <v>3.0225</v>
      </c>
      <c r="M10" s="19"/>
      <c r="N10" s="20"/>
      <c r="O10" s="20"/>
      <c r="P10" s="20"/>
      <c r="Q10" s="22"/>
      <c r="R10" s="21"/>
    </row>
    <row r="11" spans="1:22" x14ac:dyDescent="0.2">
      <c r="B11" s="2">
        <v>13</v>
      </c>
      <c r="C11" s="3">
        <v>0.754</v>
      </c>
      <c r="D11" s="19">
        <f t="shared" si="0"/>
        <v>1.0485</v>
      </c>
      <c r="E11" s="16">
        <f t="shared" si="1"/>
        <v>2</v>
      </c>
      <c r="F11" s="19">
        <f t="shared" si="2"/>
        <v>2.097</v>
      </c>
      <c r="G11" s="16"/>
      <c r="H11" s="2">
        <v>18</v>
      </c>
      <c r="I11" s="2">
        <v>-0.20799999999999999</v>
      </c>
      <c r="J11" s="19">
        <f t="shared" si="3"/>
        <v>0.2505</v>
      </c>
      <c r="K11" s="16">
        <f t="shared" si="4"/>
        <v>3</v>
      </c>
      <c r="L11" s="19">
        <f t="shared" si="5"/>
        <v>0.75150000000000006</v>
      </c>
      <c r="M11" s="19"/>
      <c r="N11" s="20"/>
      <c r="O11" s="20"/>
      <c r="P11" s="20"/>
      <c r="Q11" s="22"/>
      <c r="R11" s="21"/>
    </row>
    <row r="12" spans="1:22" x14ac:dyDescent="0.2">
      <c r="B12" s="2">
        <v>15</v>
      </c>
      <c r="C12" s="3">
        <v>0.24199999999999999</v>
      </c>
      <c r="D12" s="19">
        <f t="shared" si="0"/>
        <v>0.498</v>
      </c>
      <c r="E12" s="16">
        <f t="shared" si="1"/>
        <v>2</v>
      </c>
      <c r="F12" s="19">
        <f t="shared" si="2"/>
        <v>0.996</v>
      </c>
      <c r="G12" s="16"/>
      <c r="H12" s="2">
        <v>21</v>
      </c>
      <c r="I12" s="2">
        <v>-0.69599999999999995</v>
      </c>
      <c r="J12" s="19">
        <f t="shared" si="3"/>
        <v>-0.45199999999999996</v>
      </c>
      <c r="K12" s="16">
        <f t="shared" si="4"/>
        <v>3</v>
      </c>
      <c r="L12" s="19">
        <f t="shared" si="5"/>
        <v>-1.3559999999999999</v>
      </c>
      <c r="M12" s="19"/>
      <c r="N12" s="20"/>
      <c r="O12" s="20"/>
      <c r="P12" s="20"/>
      <c r="Q12" s="22"/>
      <c r="R12" s="21"/>
    </row>
    <row r="13" spans="1:22" x14ac:dyDescent="0.2">
      <c r="B13" s="2">
        <v>18</v>
      </c>
      <c r="C13" s="3">
        <v>-0.27700000000000002</v>
      </c>
      <c r="D13" s="19">
        <f t="shared" si="0"/>
        <v>-1.7500000000000016E-2</v>
      </c>
      <c r="E13" s="16">
        <f t="shared" si="1"/>
        <v>3</v>
      </c>
      <c r="F13" s="19">
        <f t="shared" si="2"/>
        <v>-5.2500000000000047E-2</v>
      </c>
      <c r="G13" s="16"/>
      <c r="H13" s="16">
        <f>H14-(I13-I14)*2</f>
        <v>23.2</v>
      </c>
      <c r="I13" s="16">
        <v>-1.1000000000000001</v>
      </c>
      <c r="J13" s="19">
        <f>AVERAGE(I12,I13)</f>
        <v>-0.89800000000000002</v>
      </c>
      <c r="K13" s="16">
        <f>H13-H12</f>
        <v>2.1999999999999993</v>
      </c>
      <c r="L13" s="19">
        <f t="shared" si="5"/>
        <v>-1.9755999999999994</v>
      </c>
      <c r="M13" s="19"/>
      <c r="N13" s="24"/>
      <c r="O13" s="24"/>
      <c r="P13" s="24"/>
      <c r="Q13" s="22"/>
      <c r="R13" s="21"/>
    </row>
    <row r="14" spans="1:22" x14ac:dyDescent="0.2">
      <c r="B14" s="2">
        <v>21</v>
      </c>
      <c r="C14" s="3">
        <v>-0.64500000000000002</v>
      </c>
      <c r="D14" s="19">
        <f t="shared" si="0"/>
        <v>-0.46100000000000002</v>
      </c>
      <c r="E14" s="16">
        <f t="shared" si="1"/>
        <v>3</v>
      </c>
      <c r="F14" s="19">
        <f t="shared" si="2"/>
        <v>-1.383</v>
      </c>
      <c r="G14" s="16"/>
      <c r="H14" s="21">
        <f>H15-9</f>
        <v>27</v>
      </c>
      <c r="I14" s="21">
        <f>I15</f>
        <v>-3</v>
      </c>
      <c r="J14" s="19">
        <f t="shared" ref="J14:J18" si="6">AVERAGE(I13,I14)</f>
        <v>-2.0499999999999998</v>
      </c>
      <c r="K14" s="16">
        <f t="shared" ref="K14:K18" si="7">H14-H13</f>
        <v>3.8000000000000007</v>
      </c>
      <c r="L14" s="19">
        <f t="shared" si="5"/>
        <v>-7.7900000000000009</v>
      </c>
      <c r="M14" s="19"/>
      <c r="N14" s="20"/>
      <c r="O14" s="20"/>
      <c r="P14" s="20"/>
      <c r="Q14" s="22"/>
      <c r="R14" s="21"/>
    </row>
    <row r="15" spans="1:22" x14ac:dyDescent="0.2">
      <c r="B15" s="2">
        <v>25</v>
      </c>
      <c r="C15" s="3">
        <v>-1.0980000000000001</v>
      </c>
      <c r="D15" s="19">
        <f t="shared" si="0"/>
        <v>-0.87150000000000005</v>
      </c>
      <c r="E15" s="16">
        <f t="shared" si="1"/>
        <v>4</v>
      </c>
      <c r="F15" s="19">
        <f t="shared" si="2"/>
        <v>-3.4860000000000002</v>
      </c>
      <c r="G15" s="1"/>
      <c r="H15" s="21">
        <v>36</v>
      </c>
      <c r="I15" s="21">
        <v>-3</v>
      </c>
      <c r="J15" s="19">
        <f t="shared" si="6"/>
        <v>-3</v>
      </c>
      <c r="K15" s="16">
        <f t="shared" si="7"/>
        <v>9</v>
      </c>
      <c r="L15" s="19">
        <f t="shared" si="5"/>
        <v>-27</v>
      </c>
      <c r="M15" s="19"/>
      <c r="N15" s="24"/>
      <c r="O15" s="24"/>
      <c r="P15" s="24"/>
      <c r="Q15" s="22"/>
      <c r="R15" s="21"/>
    </row>
    <row r="16" spans="1:22" x14ac:dyDescent="0.2">
      <c r="B16" s="2">
        <v>29</v>
      </c>
      <c r="C16" s="3">
        <v>-1.226</v>
      </c>
      <c r="D16" s="19">
        <f t="shared" si="0"/>
        <v>-1.1619999999999999</v>
      </c>
      <c r="E16" s="16">
        <f t="shared" si="1"/>
        <v>4</v>
      </c>
      <c r="F16" s="19">
        <f t="shared" si="2"/>
        <v>-4.6479999999999997</v>
      </c>
      <c r="G16" s="1"/>
      <c r="H16" s="16">
        <f>H15+9</f>
        <v>45</v>
      </c>
      <c r="I16" s="16">
        <f>I15</f>
        <v>-3</v>
      </c>
      <c r="J16" s="19">
        <f t="shared" si="6"/>
        <v>-3</v>
      </c>
      <c r="K16" s="16">
        <f t="shared" si="7"/>
        <v>9</v>
      </c>
      <c r="L16" s="19">
        <f t="shared" si="5"/>
        <v>-27</v>
      </c>
      <c r="M16" s="19" t="s">
        <v>19</v>
      </c>
      <c r="N16" s="24"/>
      <c r="O16" s="24"/>
      <c r="P16" s="24"/>
      <c r="Q16" s="22"/>
      <c r="R16" s="21"/>
    </row>
    <row r="17" spans="1:27" x14ac:dyDescent="0.2">
      <c r="B17" s="2">
        <v>33</v>
      </c>
      <c r="C17" s="3">
        <v>-1.091</v>
      </c>
      <c r="D17" s="19">
        <f t="shared" si="0"/>
        <v>-1.1585000000000001</v>
      </c>
      <c r="E17" s="16">
        <f t="shared" si="1"/>
        <v>4</v>
      </c>
      <c r="F17" s="19">
        <f t="shared" si="2"/>
        <v>-4.6340000000000003</v>
      </c>
      <c r="G17" s="1"/>
      <c r="H17" s="16">
        <f>H16+(I17-I16)*2</f>
        <v>49</v>
      </c>
      <c r="I17" s="16">
        <v>-1</v>
      </c>
      <c r="J17" s="19">
        <f t="shared" si="6"/>
        <v>-2</v>
      </c>
      <c r="K17" s="16">
        <f t="shared" si="7"/>
        <v>4</v>
      </c>
      <c r="L17" s="19">
        <f t="shared" si="5"/>
        <v>-8</v>
      </c>
      <c r="M17" s="19"/>
      <c r="N17" s="20"/>
      <c r="O17" s="20"/>
      <c r="P17" s="20"/>
      <c r="R17" s="21"/>
    </row>
    <row r="18" spans="1:27" x14ac:dyDescent="0.2">
      <c r="B18" s="2">
        <v>37</v>
      </c>
      <c r="C18" s="3">
        <v>-0.98399999999999999</v>
      </c>
      <c r="D18" s="19">
        <f t="shared" si="0"/>
        <v>-1.0375000000000001</v>
      </c>
      <c r="E18" s="16">
        <f t="shared" si="1"/>
        <v>4</v>
      </c>
      <c r="F18" s="19">
        <f t="shared" si="2"/>
        <v>-4.1500000000000004</v>
      </c>
      <c r="G18" s="1"/>
      <c r="H18" s="2">
        <v>50</v>
      </c>
      <c r="I18" s="28">
        <v>-0.69399999999999995</v>
      </c>
      <c r="J18" s="19">
        <f t="shared" si="6"/>
        <v>-0.84699999999999998</v>
      </c>
      <c r="K18" s="16">
        <f t="shared" si="7"/>
        <v>1</v>
      </c>
      <c r="L18" s="19">
        <f t="shared" si="5"/>
        <v>-0.84699999999999998</v>
      </c>
      <c r="M18" s="19"/>
      <c r="N18" s="20"/>
      <c r="O18" s="20"/>
      <c r="P18" s="20"/>
      <c r="R18" s="21"/>
    </row>
    <row r="19" spans="1:27" x14ac:dyDescent="0.2">
      <c r="B19" s="2">
        <v>40</v>
      </c>
      <c r="C19" s="3">
        <v>-0.86299999999999999</v>
      </c>
      <c r="D19" s="19"/>
      <c r="E19" s="16"/>
      <c r="F19" s="19"/>
      <c r="G19" s="1"/>
      <c r="H19" s="17"/>
      <c r="I19" s="17"/>
      <c r="J19" s="19"/>
      <c r="K19" s="16"/>
      <c r="L19" s="19"/>
      <c r="M19" s="19"/>
      <c r="N19" s="20"/>
      <c r="O19" s="20"/>
      <c r="P19" s="20"/>
      <c r="R19" s="21"/>
    </row>
    <row r="20" spans="1:27" x14ac:dyDescent="0.2">
      <c r="B20" s="17">
        <v>43</v>
      </c>
      <c r="C20" s="44">
        <v>-0.746</v>
      </c>
      <c r="D20" s="19"/>
      <c r="E20" s="16"/>
      <c r="F20" s="19"/>
      <c r="H20" s="17"/>
      <c r="I20" s="17"/>
      <c r="J20" s="19"/>
      <c r="K20" s="16"/>
      <c r="L20" s="19"/>
      <c r="M20" s="19"/>
      <c r="N20" s="20"/>
      <c r="O20" s="20"/>
      <c r="P20" s="20"/>
      <c r="R20" s="21"/>
    </row>
    <row r="21" spans="1:27" x14ac:dyDescent="0.2">
      <c r="B21" s="17">
        <v>45</v>
      </c>
      <c r="C21" s="44">
        <v>-0.67700000000000005</v>
      </c>
      <c r="D21" s="19"/>
      <c r="E21" s="16"/>
      <c r="F21" s="19"/>
      <c r="H21" s="17"/>
      <c r="I21" s="17"/>
      <c r="J21" s="19"/>
      <c r="K21" s="16"/>
      <c r="L21" s="19"/>
      <c r="M21" s="19"/>
      <c r="N21" s="20"/>
      <c r="O21" s="20"/>
      <c r="P21" s="20"/>
      <c r="R21" s="21"/>
    </row>
    <row r="22" spans="1:27" x14ac:dyDescent="0.2">
      <c r="B22" s="17">
        <v>47</v>
      </c>
      <c r="C22" s="44">
        <v>-0.56799999999999995</v>
      </c>
      <c r="D22" s="19"/>
      <c r="E22" s="16"/>
      <c r="F22" s="19"/>
      <c r="H22" s="17"/>
      <c r="I22" s="17"/>
      <c r="J22" s="19"/>
      <c r="K22" s="16"/>
      <c r="L22" s="19"/>
      <c r="M22" s="19"/>
      <c r="N22" s="20"/>
      <c r="O22" s="20"/>
      <c r="P22" s="20"/>
      <c r="R22" s="21"/>
    </row>
    <row r="23" spans="1:27" x14ac:dyDescent="0.2">
      <c r="B23" s="17">
        <v>48</v>
      </c>
      <c r="C23" s="44">
        <v>-0.36199999999999999</v>
      </c>
      <c r="D23" s="19"/>
      <c r="E23" s="16"/>
      <c r="F23" s="19"/>
      <c r="H23" s="17"/>
      <c r="I23" s="17"/>
      <c r="J23" s="19"/>
      <c r="K23" s="16"/>
      <c r="L23" s="19"/>
      <c r="M23" s="19" t="s">
        <v>20</v>
      </c>
      <c r="N23" s="20"/>
      <c r="O23" s="20"/>
      <c r="P23" s="20"/>
      <c r="R23" s="21"/>
    </row>
    <row r="24" spans="1:27" x14ac:dyDescent="0.2">
      <c r="B24" s="17">
        <v>53</v>
      </c>
      <c r="C24" s="44">
        <v>-0.35099999999999998</v>
      </c>
      <c r="D24" s="19"/>
      <c r="E24" s="16"/>
      <c r="F24" s="19"/>
      <c r="H24" s="17"/>
      <c r="I24" s="17"/>
      <c r="J24" s="19"/>
      <c r="K24" s="16"/>
      <c r="L24" s="19"/>
      <c r="M24" s="19"/>
      <c r="N24" s="20"/>
      <c r="O24" s="20"/>
      <c r="P24" s="20"/>
      <c r="R24" s="21"/>
    </row>
    <row r="25" spans="1:27" x14ac:dyDescent="0.2">
      <c r="B25" s="17">
        <v>58</v>
      </c>
      <c r="C25" s="44">
        <v>-0.33500000000000002</v>
      </c>
      <c r="D25" s="19"/>
      <c r="E25" s="16"/>
      <c r="F25" s="19"/>
      <c r="H25" s="17"/>
      <c r="I25" s="17"/>
      <c r="J25" s="19"/>
      <c r="K25" s="16"/>
      <c r="L25" s="19"/>
      <c r="M25" s="19" t="s">
        <v>21</v>
      </c>
      <c r="N25" s="20"/>
      <c r="O25" s="20"/>
      <c r="P25" s="20"/>
      <c r="R25" s="21"/>
    </row>
    <row r="26" spans="1:27" x14ac:dyDescent="0.2">
      <c r="B26" s="17"/>
      <c r="C26" s="44"/>
      <c r="D26" s="19"/>
      <c r="E26" s="16"/>
      <c r="F26" s="19"/>
      <c r="H26" s="17"/>
      <c r="I26" s="17"/>
      <c r="J26" s="19"/>
      <c r="K26" s="16"/>
      <c r="L26" s="19"/>
      <c r="M26" s="19"/>
      <c r="N26" s="20"/>
      <c r="O26" s="20"/>
      <c r="P26" s="20"/>
      <c r="R26" s="21"/>
    </row>
    <row r="27" spans="1:27" x14ac:dyDescent="0.2">
      <c r="B27" s="17"/>
      <c r="C27" s="44"/>
      <c r="D27" s="19"/>
      <c r="E27" s="16"/>
      <c r="F27" s="19"/>
      <c r="H27" s="17"/>
      <c r="I27" s="17"/>
      <c r="J27" s="19"/>
      <c r="K27" s="16"/>
      <c r="L27" s="19"/>
      <c r="M27" s="19"/>
      <c r="O27" s="24"/>
      <c r="P27" s="24"/>
    </row>
    <row r="28" spans="1:27" ht="15" x14ac:dyDescent="0.25">
      <c r="A28" s="156" t="s">
        <v>36</v>
      </c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</row>
    <row r="29" spans="1:27" ht="15" x14ac:dyDescent="0.25">
      <c r="B29" s="47">
        <v>0</v>
      </c>
      <c r="C29" s="48">
        <v>-4.0000000000000001E-3</v>
      </c>
      <c r="D29"/>
      <c r="E29" s="16"/>
      <c r="F29" s="16"/>
      <c r="G29" s="16"/>
      <c r="H29" s="17"/>
      <c r="I29" s="18"/>
      <c r="J29" s="19"/>
      <c r="K29" s="16"/>
      <c r="L29" s="19"/>
      <c r="M29" s="19"/>
      <c r="N29" s="20"/>
      <c r="O29" s="20"/>
      <c r="P29" s="20"/>
      <c r="R29" s="21"/>
    </row>
    <row r="30" spans="1:27" ht="15" x14ac:dyDescent="0.25">
      <c r="B30" s="47">
        <v>3</v>
      </c>
      <c r="C30" s="48">
        <v>9.7000000000000003E-2</v>
      </c>
      <c r="D30"/>
      <c r="E30" s="16">
        <f>B30-B29</f>
        <v>3</v>
      </c>
      <c r="F30" s="19">
        <f>D30*E30</f>
        <v>0</v>
      </c>
      <c r="G30" s="16"/>
      <c r="H30" s="2">
        <v>0</v>
      </c>
      <c r="I30" s="2">
        <v>1.8839999999999999</v>
      </c>
      <c r="J30" s="19"/>
      <c r="K30" s="16"/>
      <c r="L30" s="19"/>
      <c r="M30" s="19"/>
      <c r="N30" s="20"/>
      <c r="O30" s="20"/>
      <c r="P30" s="20"/>
      <c r="Q30" s="22"/>
      <c r="R30" s="21"/>
      <c r="Y30" s="47"/>
      <c r="Z30" s="48"/>
      <c r="AA30"/>
    </row>
    <row r="31" spans="1:27" ht="15" x14ac:dyDescent="0.25">
      <c r="B31" s="47">
        <v>6</v>
      </c>
      <c r="C31" s="48">
        <v>1.1970000000000001</v>
      </c>
      <c r="D31"/>
      <c r="E31" s="16">
        <f t="shared" ref="E31:E44" si="8">B31-B30</f>
        <v>3</v>
      </c>
      <c r="F31" s="19">
        <f t="shared" ref="F31:F44" si="9">D31*E31</f>
        <v>0</v>
      </c>
      <c r="G31" s="16"/>
      <c r="H31" s="2">
        <v>5</v>
      </c>
      <c r="I31" s="2">
        <v>1.861</v>
      </c>
      <c r="J31" s="19">
        <f t="shared" ref="J31:J36" si="10">AVERAGE(I30,I31)</f>
        <v>1.8725000000000001</v>
      </c>
      <c r="K31" s="16">
        <f t="shared" ref="K31:K36" si="11">H31-H30</f>
        <v>5</v>
      </c>
      <c r="L31" s="19">
        <f t="shared" ref="L31:L44" si="12">K31*J31</f>
        <v>9.3625000000000007</v>
      </c>
      <c r="M31" s="19"/>
      <c r="N31" s="20"/>
      <c r="O31" s="20"/>
      <c r="P31" s="20"/>
      <c r="Q31" s="22"/>
      <c r="R31" s="21"/>
      <c r="Y31" s="47"/>
      <c r="Z31" s="48"/>
      <c r="AA31"/>
    </row>
    <row r="32" spans="1:27" ht="15" x14ac:dyDescent="0.25">
      <c r="B32" s="47">
        <v>9</v>
      </c>
      <c r="C32" s="48">
        <v>2.101</v>
      </c>
      <c r="D32"/>
      <c r="E32" s="16">
        <f t="shared" si="8"/>
        <v>3</v>
      </c>
      <c r="F32" s="19">
        <f t="shared" si="9"/>
        <v>0</v>
      </c>
      <c r="G32" s="16"/>
      <c r="H32" s="2">
        <v>10</v>
      </c>
      <c r="I32" s="2">
        <v>1.8089999999999999</v>
      </c>
      <c r="J32" s="19">
        <f t="shared" si="10"/>
        <v>1.835</v>
      </c>
      <c r="K32" s="16">
        <f t="shared" si="11"/>
        <v>5</v>
      </c>
      <c r="L32" s="19">
        <f t="shared" si="12"/>
        <v>9.1750000000000007</v>
      </c>
      <c r="M32" s="19"/>
      <c r="N32" s="20"/>
      <c r="O32" s="20"/>
      <c r="P32" s="20"/>
      <c r="Q32" s="22"/>
      <c r="R32" s="21"/>
      <c r="Y32" s="47"/>
      <c r="Z32" s="48"/>
      <c r="AA32"/>
    </row>
    <row r="33" spans="2:27" ht="15" x14ac:dyDescent="0.25">
      <c r="B33" s="47">
        <v>12</v>
      </c>
      <c r="C33" s="48">
        <v>2.097</v>
      </c>
      <c r="D33" t="s">
        <v>34</v>
      </c>
      <c r="E33" s="16">
        <f t="shared" si="8"/>
        <v>3</v>
      </c>
      <c r="F33" s="19" t="e">
        <f t="shared" si="9"/>
        <v>#VALUE!</v>
      </c>
      <c r="G33" s="16"/>
      <c r="H33" s="2">
        <v>12</v>
      </c>
      <c r="I33" s="2">
        <v>1.129</v>
      </c>
      <c r="J33" s="19">
        <f t="shared" si="10"/>
        <v>1.4689999999999999</v>
      </c>
      <c r="K33" s="16">
        <f t="shared" si="11"/>
        <v>2</v>
      </c>
      <c r="L33" s="19">
        <f t="shared" si="12"/>
        <v>2.9379999999999997</v>
      </c>
      <c r="M33" s="19" t="s">
        <v>18</v>
      </c>
      <c r="N33" s="20"/>
      <c r="O33" s="20"/>
      <c r="P33" s="20"/>
      <c r="Q33" s="22"/>
      <c r="R33" s="21"/>
      <c r="Y33" s="47"/>
      <c r="Z33" s="48"/>
      <c r="AA33"/>
    </row>
    <row r="34" spans="2:27" ht="15" x14ac:dyDescent="0.25">
      <c r="B34" s="47">
        <v>14</v>
      </c>
      <c r="C34" s="48">
        <v>0.997</v>
      </c>
      <c r="D34"/>
      <c r="E34" s="16">
        <f t="shared" si="8"/>
        <v>2</v>
      </c>
      <c r="F34" s="19">
        <f t="shared" si="9"/>
        <v>0</v>
      </c>
      <c r="G34" s="16"/>
      <c r="H34" s="2">
        <v>15</v>
      </c>
      <c r="I34" s="2">
        <v>0.308</v>
      </c>
      <c r="J34" s="19">
        <f t="shared" si="10"/>
        <v>0.71850000000000003</v>
      </c>
      <c r="K34" s="16">
        <f t="shared" si="11"/>
        <v>3</v>
      </c>
      <c r="L34" s="19">
        <f t="shared" si="12"/>
        <v>2.1555</v>
      </c>
      <c r="M34" s="19"/>
      <c r="N34" s="20"/>
      <c r="O34" s="20"/>
      <c r="P34" s="20"/>
      <c r="Q34" s="22"/>
      <c r="R34" s="21"/>
      <c r="Y34" s="47"/>
      <c r="Z34" s="48"/>
      <c r="AA34"/>
    </row>
    <row r="35" spans="2:27" ht="15" x14ac:dyDescent="0.25">
      <c r="B35" s="47">
        <v>16</v>
      </c>
      <c r="C35" s="48">
        <v>0.29399999999999998</v>
      </c>
      <c r="D35"/>
      <c r="E35" s="16">
        <f t="shared" si="8"/>
        <v>2</v>
      </c>
      <c r="F35" s="19">
        <f t="shared" si="9"/>
        <v>0</v>
      </c>
      <c r="G35" s="16"/>
      <c r="H35" s="2">
        <v>20</v>
      </c>
      <c r="I35" s="2">
        <v>-0.28100000000000003</v>
      </c>
      <c r="J35" s="19">
        <f t="shared" si="10"/>
        <v>1.3499999999999984E-2</v>
      </c>
      <c r="K35" s="16">
        <f t="shared" si="11"/>
        <v>5</v>
      </c>
      <c r="L35" s="19">
        <f t="shared" si="12"/>
        <v>6.7499999999999921E-2</v>
      </c>
      <c r="M35" s="19"/>
      <c r="N35" s="20"/>
      <c r="O35" s="20"/>
      <c r="P35" s="20"/>
      <c r="Q35" s="22"/>
      <c r="R35" s="21"/>
      <c r="Y35" s="47"/>
      <c r="Z35" s="48"/>
      <c r="AA35"/>
    </row>
    <row r="36" spans="2:27" ht="15" x14ac:dyDescent="0.25">
      <c r="B36" s="47">
        <v>18</v>
      </c>
      <c r="C36" s="48">
        <v>-0.109</v>
      </c>
      <c r="D36"/>
      <c r="E36" s="16">
        <f t="shared" si="8"/>
        <v>2</v>
      </c>
      <c r="F36" s="19">
        <f t="shared" si="9"/>
        <v>0</v>
      </c>
      <c r="G36" s="16"/>
      <c r="H36" s="2">
        <v>25</v>
      </c>
      <c r="I36" s="2">
        <v>-0.95099999999999996</v>
      </c>
      <c r="J36" s="19">
        <f t="shared" si="10"/>
        <v>-0.61599999999999999</v>
      </c>
      <c r="K36" s="16">
        <f t="shared" si="11"/>
        <v>5</v>
      </c>
      <c r="L36" s="19">
        <f t="shared" si="12"/>
        <v>-3.08</v>
      </c>
      <c r="M36" s="19"/>
      <c r="N36" s="20"/>
      <c r="O36" s="20"/>
      <c r="P36" s="20"/>
      <c r="Q36" s="22"/>
      <c r="R36" s="21"/>
      <c r="Y36" s="47"/>
      <c r="Z36" s="48"/>
      <c r="AA36"/>
    </row>
    <row r="37" spans="2:27" ht="15" x14ac:dyDescent="0.25">
      <c r="B37" s="47">
        <v>20</v>
      </c>
      <c r="C37" s="48">
        <v>-0.30099999999999999</v>
      </c>
      <c r="D37"/>
      <c r="E37" s="16">
        <f t="shared" si="8"/>
        <v>2</v>
      </c>
      <c r="F37" s="19">
        <f t="shared" si="9"/>
        <v>0</v>
      </c>
      <c r="G37" s="16"/>
      <c r="H37" s="16">
        <f>H38-(I37-I38)*2</f>
        <v>25.22</v>
      </c>
      <c r="I37" s="16">
        <v>-1.1000000000000001</v>
      </c>
      <c r="J37" s="19">
        <f>AVERAGE(I36,I37)</f>
        <v>-1.0255000000000001</v>
      </c>
      <c r="K37" s="16">
        <f>H37-H36</f>
        <v>0.21999999999999886</v>
      </c>
      <c r="L37" s="19">
        <f t="shared" si="12"/>
        <v>-0.22560999999999884</v>
      </c>
      <c r="M37" s="19"/>
      <c r="N37" s="24"/>
      <c r="O37" s="24"/>
      <c r="P37" s="24"/>
      <c r="Q37" s="22"/>
      <c r="R37" s="21"/>
      <c r="Y37" s="47"/>
      <c r="Z37" s="48"/>
      <c r="AA37"/>
    </row>
    <row r="38" spans="2:27" ht="15" x14ac:dyDescent="0.25">
      <c r="B38" s="47">
        <v>22</v>
      </c>
      <c r="C38" s="48">
        <v>-0.38300000000000001</v>
      </c>
      <c r="D38"/>
      <c r="E38" s="16">
        <f t="shared" si="8"/>
        <v>2</v>
      </c>
      <c r="F38" s="19">
        <f t="shared" si="9"/>
        <v>0</v>
      </c>
      <c r="G38" s="16"/>
      <c r="H38" s="21">
        <f>H39-9</f>
        <v>29</v>
      </c>
      <c r="I38" s="21">
        <f>I39</f>
        <v>-2.99</v>
      </c>
      <c r="J38" s="19">
        <f t="shared" ref="J38:J44" si="13">AVERAGE(I37,I38)</f>
        <v>-2.0449999999999999</v>
      </c>
      <c r="K38" s="16">
        <f t="shared" ref="K38:K44" si="14">H38-H37</f>
        <v>3.7800000000000011</v>
      </c>
      <c r="L38" s="19">
        <f t="shared" si="12"/>
        <v>-7.730100000000002</v>
      </c>
      <c r="M38" s="19"/>
      <c r="N38" s="20"/>
      <c r="O38" s="20"/>
      <c r="P38" s="20"/>
      <c r="Q38" s="22"/>
      <c r="R38" s="21"/>
      <c r="Y38" s="47"/>
      <c r="Z38" s="48"/>
      <c r="AA38"/>
    </row>
    <row r="39" spans="2:27" ht="15" x14ac:dyDescent="0.25">
      <c r="B39" s="47">
        <v>25</v>
      </c>
      <c r="C39" s="48">
        <v>-0.57599999999999996</v>
      </c>
      <c r="D39"/>
      <c r="E39" s="16">
        <f t="shared" si="8"/>
        <v>3</v>
      </c>
      <c r="F39" s="19">
        <f t="shared" si="9"/>
        <v>0</v>
      </c>
      <c r="G39" s="1"/>
      <c r="H39" s="21">
        <v>38</v>
      </c>
      <c r="I39" s="21">
        <v>-2.99</v>
      </c>
      <c r="J39" s="19">
        <f t="shared" si="13"/>
        <v>-2.99</v>
      </c>
      <c r="K39" s="16">
        <f t="shared" si="14"/>
        <v>9</v>
      </c>
      <c r="L39" s="19">
        <f t="shared" si="12"/>
        <v>-26.910000000000004</v>
      </c>
      <c r="M39" s="19"/>
      <c r="N39" s="24"/>
      <c r="O39" s="24"/>
      <c r="P39" s="24"/>
      <c r="Q39" s="22"/>
      <c r="R39" s="21"/>
      <c r="Y39" s="47"/>
      <c r="Z39" s="48"/>
      <c r="AA39"/>
    </row>
    <row r="40" spans="2:27" ht="15" x14ac:dyDescent="0.25">
      <c r="B40" s="47">
        <v>27</v>
      </c>
      <c r="C40" s="48">
        <v>-0.65400000000000003</v>
      </c>
      <c r="D40"/>
      <c r="E40" s="16">
        <f t="shared" si="8"/>
        <v>2</v>
      </c>
      <c r="F40" s="19">
        <f t="shared" si="9"/>
        <v>0</v>
      </c>
      <c r="G40" s="1"/>
      <c r="H40" s="16">
        <f>H39+9</f>
        <v>47</v>
      </c>
      <c r="I40" s="16">
        <f>I39</f>
        <v>-2.99</v>
      </c>
      <c r="J40" s="19">
        <f t="shared" si="13"/>
        <v>-2.99</v>
      </c>
      <c r="K40" s="16">
        <f t="shared" si="14"/>
        <v>9</v>
      </c>
      <c r="L40" s="19">
        <f t="shared" si="12"/>
        <v>-26.910000000000004</v>
      </c>
      <c r="M40" s="19"/>
      <c r="N40" s="24"/>
      <c r="O40" s="24"/>
      <c r="P40" s="24"/>
      <c r="Q40" s="22"/>
      <c r="R40" s="21"/>
      <c r="Y40" s="47"/>
      <c r="Z40" s="48"/>
      <c r="AA40"/>
    </row>
    <row r="41" spans="2:27" ht="15" x14ac:dyDescent="0.25">
      <c r="B41" s="47">
        <v>30</v>
      </c>
      <c r="C41" s="48">
        <v>-0.59899999999999998</v>
      </c>
      <c r="D41"/>
      <c r="E41" s="16">
        <f t="shared" si="8"/>
        <v>3</v>
      </c>
      <c r="F41" s="19">
        <f t="shared" si="9"/>
        <v>0</v>
      </c>
      <c r="G41" s="1"/>
      <c r="H41" s="16">
        <f>H40+(I41-I40)*2</f>
        <v>51.38</v>
      </c>
      <c r="I41" s="16">
        <v>-0.8</v>
      </c>
      <c r="J41" s="19">
        <f t="shared" si="13"/>
        <v>-1.895</v>
      </c>
      <c r="K41" s="16">
        <f t="shared" si="14"/>
        <v>4.3800000000000026</v>
      </c>
      <c r="L41" s="19">
        <f t="shared" si="12"/>
        <v>-8.3001000000000058</v>
      </c>
      <c r="M41" s="19"/>
      <c r="N41" s="20"/>
      <c r="O41" s="20"/>
      <c r="P41" s="20"/>
      <c r="R41" s="21"/>
      <c r="Y41" s="47"/>
      <c r="Z41" s="48"/>
      <c r="AA41"/>
    </row>
    <row r="42" spans="2:27" ht="15" x14ac:dyDescent="0.25">
      <c r="B42" s="47">
        <v>33</v>
      </c>
      <c r="C42" s="48">
        <v>-0.40500000000000003</v>
      </c>
      <c r="D42"/>
      <c r="E42" s="16">
        <f t="shared" si="8"/>
        <v>3</v>
      </c>
      <c r="F42" s="19">
        <f t="shared" si="9"/>
        <v>0</v>
      </c>
      <c r="G42" s="1"/>
      <c r="H42" s="2">
        <v>55</v>
      </c>
      <c r="I42" s="28">
        <v>-0.29099999999999998</v>
      </c>
      <c r="J42" s="19">
        <f t="shared" si="13"/>
        <v>-0.54549999999999998</v>
      </c>
      <c r="K42" s="16">
        <f t="shared" si="14"/>
        <v>3.6199999999999974</v>
      </c>
      <c r="L42" s="19">
        <f t="shared" si="12"/>
        <v>-1.9747099999999986</v>
      </c>
      <c r="M42" s="19"/>
      <c r="N42" s="20"/>
      <c r="O42" s="20"/>
      <c r="P42" s="20"/>
      <c r="R42" s="21"/>
      <c r="Y42" s="47"/>
      <c r="Z42" s="48"/>
      <c r="AA42"/>
    </row>
    <row r="43" spans="2:27" ht="15" x14ac:dyDescent="0.25">
      <c r="B43" s="47">
        <v>36</v>
      </c>
      <c r="C43" s="48">
        <v>-0.111</v>
      </c>
      <c r="D43"/>
      <c r="E43" s="16">
        <f t="shared" si="8"/>
        <v>3</v>
      </c>
      <c r="F43" s="19">
        <f t="shared" si="9"/>
        <v>0</v>
      </c>
      <c r="G43" s="1"/>
      <c r="H43" s="17">
        <v>58</v>
      </c>
      <c r="I43" s="17">
        <v>-9.1999999999999998E-2</v>
      </c>
      <c r="J43" s="19">
        <f t="shared" si="13"/>
        <v>-0.1915</v>
      </c>
      <c r="K43" s="16">
        <f t="shared" si="14"/>
        <v>3</v>
      </c>
      <c r="L43" s="19">
        <f t="shared" si="12"/>
        <v>-0.57450000000000001</v>
      </c>
      <c r="M43" s="19"/>
      <c r="N43" s="20"/>
      <c r="O43" s="20"/>
      <c r="P43" s="20"/>
      <c r="R43" s="21"/>
      <c r="Y43" s="47"/>
      <c r="Z43" s="48"/>
      <c r="AA43"/>
    </row>
    <row r="44" spans="2:27" ht="15" x14ac:dyDescent="0.25">
      <c r="B44" s="47">
        <v>38</v>
      </c>
      <c r="C44" s="48">
        <v>0.29299999999999998</v>
      </c>
      <c r="D44" s="19">
        <f t="shared" ref="D44" si="15">(C43+C44)/2</f>
        <v>9.0999999999999998E-2</v>
      </c>
      <c r="E44" s="16">
        <f t="shared" si="8"/>
        <v>2</v>
      </c>
      <c r="F44" s="19">
        <f t="shared" si="9"/>
        <v>0.182</v>
      </c>
      <c r="H44" s="17">
        <v>60</v>
      </c>
      <c r="I44" s="17">
        <v>0.70099999999999996</v>
      </c>
      <c r="J44" s="19">
        <f t="shared" si="13"/>
        <v>0.30449999999999999</v>
      </c>
      <c r="K44" s="16">
        <f t="shared" si="14"/>
        <v>2</v>
      </c>
      <c r="L44" s="19">
        <f t="shared" si="12"/>
        <v>0.60899999999999999</v>
      </c>
      <c r="M44" s="19"/>
      <c r="N44" s="20"/>
      <c r="O44" s="20"/>
      <c r="P44" s="20"/>
      <c r="R44" s="21"/>
      <c r="Y44" s="47"/>
      <c r="Z44" s="48"/>
      <c r="AA44"/>
    </row>
    <row r="45" spans="2:27" ht="15" x14ac:dyDescent="0.25">
      <c r="B45" s="47">
        <v>40</v>
      </c>
      <c r="C45" s="48">
        <v>0.89300000000000002</v>
      </c>
      <c r="D45" s="19"/>
      <c r="E45" s="16"/>
      <c r="F45" s="19"/>
      <c r="H45" s="17"/>
      <c r="I45" s="17"/>
      <c r="J45" s="19"/>
      <c r="K45" s="16"/>
      <c r="L45" s="19"/>
      <c r="M45" s="19"/>
      <c r="N45" s="20"/>
      <c r="O45" s="20"/>
      <c r="P45" s="20"/>
      <c r="R45" s="21"/>
      <c r="Y45" s="47"/>
      <c r="Z45" s="48"/>
      <c r="AA45"/>
    </row>
    <row r="46" spans="2:27" ht="15" x14ac:dyDescent="0.25">
      <c r="B46" s="47">
        <v>42</v>
      </c>
      <c r="C46" s="48">
        <v>1.696</v>
      </c>
      <c r="D46" s="19"/>
      <c r="E46" s="16"/>
      <c r="F46" s="19"/>
      <c r="H46" s="17"/>
      <c r="I46" s="17"/>
      <c r="J46" s="19"/>
      <c r="K46" s="16"/>
      <c r="L46" s="19"/>
      <c r="M46" s="19" t="s">
        <v>20</v>
      </c>
      <c r="N46" s="20"/>
      <c r="O46" s="20"/>
      <c r="P46" s="20"/>
      <c r="R46" s="21"/>
      <c r="Y46" s="47"/>
      <c r="Z46" s="48"/>
      <c r="AA46"/>
    </row>
    <row r="47" spans="2:27" ht="15" x14ac:dyDescent="0.25">
      <c r="B47" s="47">
        <v>43</v>
      </c>
      <c r="C47" s="48">
        <v>1.6479999999999999</v>
      </c>
      <c r="D47" s="19"/>
      <c r="E47" s="16"/>
      <c r="F47" s="19"/>
      <c r="H47" s="17"/>
      <c r="I47" s="17"/>
      <c r="J47" s="19"/>
      <c r="K47" s="16"/>
      <c r="L47" s="19"/>
      <c r="M47" s="19"/>
      <c r="N47" s="20"/>
      <c r="O47" s="20"/>
      <c r="P47" s="20"/>
      <c r="R47" s="21"/>
      <c r="Y47" s="47"/>
      <c r="Z47" s="48"/>
      <c r="AA47"/>
    </row>
    <row r="48" spans="2:27" ht="15" x14ac:dyDescent="0.25">
      <c r="B48" s="47">
        <v>45</v>
      </c>
      <c r="C48" s="48">
        <v>0.69699999999999995</v>
      </c>
      <c r="D48" s="19"/>
      <c r="E48" s="16"/>
      <c r="F48" s="19"/>
      <c r="H48" s="17"/>
      <c r="I48" s="17"/>
      <c r="J48" s="19"/>
      <c r="K48" s="16"/>
      <c r="L48" s="19"/>
      <c r="M48" s="19"/>
      <c r="N48" s="20"/>
      <c r="O48" s="20"/>
      <c r="P48" s="20"/>
      <c r="R48" s="21"/>
      <c r="Y48" s="47"/>
      <c r="Z48" s="48"/>
      <c r="AA48"/>
    </row>
    <row r="49" spans="1:27" ht="15" x14ac:dyDescent="0.25">
      <c r="B49" s="47">
        <v>47</v>
      </c>
      <c r="C49" s="48">
        <v>-0.104</v>
      </c>
      <c r="D49" s="19"/>
      <c r="E49" s="16"/>
      <c r="F49" s="19"/>
      <c r="H49" s="17"/>
      <c r="I49" s="17"/>
      <c r="J49" s="19"/>
      <c r="K49" s="16"/>
      <c r="L49" s="19"/>
      <c r="M49" s="19"/>
      <c r="N49" s="20"/>
      <c r="O49" s="20"/>
      <c r="P49" s="20"/>
      <c r="R49" s="21"/>
      <c r="Y49" s="47"/>
      <c r="Z49" s="48"/>
      <c r="AA49"/>
    </row>
    <row r="50" spans="1:27" ht="15" x14ac:dyDescent="0.25">
      <c r="B50" s="47">
        <v>50</v>
      </c>
      <c r="C50" s="48">
        <v>-0.70399999999999996</v>
      </c>
      <c r="D50" s="19"/>
      <c r="E50" s="16"/>
      <c r="F50" s="19"/>
      <c r="H50" s="17"/>
      <c r="I50" s="17"/>
      <c r="J50" s="19"/>
      <c r="K50" s="16"/>
      <c r="L50" s="19"/>
      <c r="M50" s="19"/>
      <c r="N50" s="20"/>
      <c r="O50" s="20"/>
      <c r="P50" s="20"/>
      <c r="R50" s="21"/>
      <c r="Y50" s="47"/>
      <c r="Z50" s="48"/>
      <c r="AA50"/>
    </row>
    <row r="51" spans="1:27" ht="15" x14ac:dyDescent="0.25">
      <c r="B51" s="47">
        <v>58</v>
      </c>
      <c r="C51" s="48">
        <v>-0.76200000000000001</v>
      </c>
      <c r="D51" s="19"/>
      <c r="E51" s="16"/>
      <c r="F51" s="19"/>
      <c r="H51" s="17"/>
      <c r="I51" s="17"/>
      <c r="J51" s="19"/>
      <c r="K51" s="16"/>
      <c r="L51" s="19"/>
      <c r="M51" s="19"/>
      <c r="N51" s="20"/>
      <c r="O51" s="20"/>
      <c r="P51" s="20"/>
      <c r="R51" s="21"/>
      <c r="Y51" s="47"/>
      <c r="Z51" s="48"/>
      <c r="AA51"/>
    </row>
    <row r="52" spans="1:27" ht="15" x14ac:dyDescent="0.25">
      <c r="B52" s="47">
        <v>60</v>
      </c>
      <c r="C52" s="48">
        <v>-0.61099999999999999</v>
      </c>
      <c r="D52" s="19"/>
      <c r="E52" s="16"/>
      <c r="F52" s="19"/>
      <c r="H52" s="17"/>
      <c r="I52" s="17"/>
      <c r="J52" s="19"/>
      <c r="K52" s="16"/>
      <c r="L52" s="19"/>
      <c r="M52" s="19"/>
      <c r="N52" s="20"/>
      <c r="O52" s="20"/>
      <c r="P52" s="20"/>
      <c r="R52" s="21"/>
      <c r="Y52" s="47"/>
      <c r="Z52" s="48"/>
      <c r="AA52"/>
    </row>
    <row r="53" spans="1:27" ht="15" x14ac:dyDescent="0.25">
      <c r="B53" s="73"/>
      <c r="C53" s="48"/>
      <c r="D53" s="74"/>
      <c r="E53" s="75"/>
      <c r="F53" s="74"/>
      <c r="H53" s="17"/>
      <c r="I53" s="17"/>
      <c r="J53" s="74"/>
      <c r="K53" s="75"/>
      <c r="L53" s="74"/>
      <c r="M53" s="74"/>
      <c r="N53" s="20"/>
      <c r="O53" s="20"/>
      <c r="P53" s="20"/>
      <c r="R53" s="21"/>
      <c r="Y53" s="73"/>
      <c r="Z53" s="48"/>
      <c r="AA53" s="72"/>
    </row>
    <row r="54" spans="1:27" ht="15" x14ac:dyDescent="0.25">
      <c r="B54" s="73"/>
      <c r="C54" s="48"/>
      <c r="D54" s="74"/>
      <c r="E54" s="75"/>
      <c r="F54" s="74"/>
      <c r="H54" s="17"/>
      <c r="I54" s="17"/>
      <c r="J54" s="74"/>
      <c r="K54" s="75"/>
      <c r="L54" s="74"/>
      <c r="M54" s="74"/>
      <c r="N54" s="20"/>
      <c r="O54" s="20"/>
      <c r="P54" s="20"/>
      <c r="R54" s="21"/>
      <c r="Y54" s="73"/>
      <c r="Z54" s="48"/>
      <c r="AA54" s="72"/>
    </row>
    <row r="55" spans="1:27" ht="15" x14ac:dyDescent="0.25">
      <c r="B55" s="73"/>
      <c r="C55" s="48"/>
      <c r="D55" s="74"/>
      <c r="E55" s="75"/>
      <c r="F55" s="74"/>
      <c r="H55" s="17"/>
      <c r="I55" s="17"/>
      <c r="J55" s="74"/>
      <c r="K55" s="75"/>
      <c r="L55" s="74"/>
      <c r="M55" s="74"/>
      <c r="N55" s="20"/>
      <c r="O55" s="20"/>
      <c r="P55" s="20"/>
      <c r="R55" s="21"/>
      <c r="Y55" s="73"/>
      <c r="Z55" s="48"/>
      <c r="AA55" s="72"/>
    </row>
    <row r="56" spans="1:27" ht="15" x14ac:dyDescent="0.25">
      <c r="B56" s="73"/>
      <c r="C56" s="48"/>
      <c r="D56" s="74"/>
      <c r="E56" s="75"/>
      <c r="F56" s="74"/>
      <c r="H56" s="17"/>
      <c r="I56" s="17"/>
      <c r="J56" s="74"/>
      <c r="K56" s="75"/>
      <c r="L56" s="74"/>
      <c r="M56" s="74"/>
      <c r="N56" s="20"/>
      <c r="O56" s="20"/>
      <c r="P56" s="20"/>
      <c r="R56" s="21"/>
      <c r="Y56" s="73"/>
      <c r="Z56" s="48"/>
      <c r="AA56" s="72"/>
    </row>
    <row r="57" spans="1:27" ht="15" x14ac:dyDescent="0.25">
      <c r="B57" s="17"/>
      <c r="C57" s="44"/>
      <c r="D57" s="19"/>
      <c r="E57" s="16"/>
      <c r="F57" s="19"/>
      <c r="H57" s="17"/>
      <c r="I57" s="17"/>
      <c r="J57" s="19"/>
      <c r="K57" s="16"/>
      <c r="L57" s="19"/>
      <c r="M57" s="19"/>
      <c r="N57" s="20"/>
      <c r="O57" s="20"/>
      <c r="P57" s="20"/>
      <c r="R57" s="21"/>
      <c r="Y57" s="47"/>
      <c r="Z57" s="48"/>
      <c r="AA57"/>
    </row>
    <row r="58" spans="1:27" ht="15" x14ac:dyDescent="0.25">
      <c r="A58" s="156" t="s">
        <v>37</v>
      </c>
      <c r="B58" s="157"/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Y58" s="47"/>
      <c r="Z58" s="48"/>
      <c r="AA58"/>
    </row>
    <row r="59" spans="1:27" ht="15" x14ac:dyDescent="0.25">
      <c r="B59" s="13"/>
      <c r="C59" s="30"/>
      <c r="D59" s="13"/>
      <c r="E59" s="1" t="s">
        <v>7</v>
      </c>
      <c r="F59" s="1"/>
      <c r="G59" s="158">
        <v>0.2</v>
      </c>
      <c r="H59" s="158"/>
      <c r="I59" s="13"/>
      <c r="J59" s="13"/>
      <c r="K59" s="13"/>
      <c r="L59" s="13"/>
      <c r="M59" s="13"/>
      <c r="N59" s="14"/>
      <c r="O59" s="14"/>
      <c r="P59" s="31"/>
      <c r="Y59" s="47"/>
      <c r="Z59" s="48"/>
      <c r="AA59"/>
    </row>
    <row r="60" spans="1:27" ht="15" x14ac:dyDescent="0.25">
      <c r="B60" s="156"/>
      <c r="C60" s="156"/>
      <c r="D60" s="156"/>
      <c r="E60" s="156"/>
      <c r="F60" s="156"/>
      <c r="G60" s="5" t="s">
        <v>5</v>
      </c>
      <c r="H60" s="156" t="s">
        <v>9</v>
      </c>
      <c r="I60" s="156"/>
      <c r="J60" s="156"/>
      <c r="K60" s="156"/>
      <c r="L60" s="156"/>
      <c r="M60" s="25"/>
      <c r="N60" s="15"/>
      <c r="O60" s="15"/>
      <c r="P60" s="15"/>
      <c r="Y60" s="47"/>
      <c r="Z60" s="48"/>
      <c r="AA60"/>
    </row>
    <row r="61" spans="1:27" ht="15" x14ac:dyDescent="0.25">
      <c r="B61" s="47">
        <v>0</v>
      </c>
      <c r="C61" s="48">
        <v>2.742</v>
      </c>
      <c r="D61" s="16"/>
      <c r="E61" s="16"/>
      <c r="F61" s="16"/>
      <c r="G61" s="16"/>
      <c r="H61" s="17"/>
      <c r="I61" s="18"/>
      <c r="J61" s="19"/>
      <c r="K61" s="16"/>
      <c r="L61" s="19"/>
      <c r="M61" s="19"/>
      <c r="N61" s="20"/>
      <c r="O61" s="20"/>
      <c r="P61" s="20"/>
      <c r="R61" s="21"/>
      <c r="Y61" s="47"/>
      <c r="Z61" s="48"/>
      <c r="AA61"/>
    </row>
    <row r="62" spans="1:27" ht="15" x14ac:dyDescent="0.25">
      <c r="B62" s="47">
        <v>5</v>
      </c>
      <c r="C62" s="48">
        <v>2.7829999999999999</v>
      </c>
      <c r="D62" s="19">
        <f>(C61+C62)/2</f>
        <v>2.7625000000000002</v>
      </c>
      <c r="E62" s="16">
        <f>B62-B61</f>
        <v>5</v>
      </c>
      <c r="F62" s="19">
        <f>D62*E62</f>
        <v>13.8125</v>
      </c>
      <c r="G62" s="16"/>
      <c r="H62" s="2"/>
      <c r="I62" s="2"/>
      <c r="J62" s="19"/>
      <c r="K62" s="16"/>
      <c r="L62" s="19"/>
      <c r="M62" s="19"/>
      <c r="N62" s="20"/>
      <c r="O62" s="20"/>
      <c r="P62" s="20"/>
      <c r="Q62" s="22"/>
      <c r="R62" s="21"/>
      <c r="Y62" s="47"/>
      <c r="Z62" s="48"/>
      <c r="AA62"/>
    </row>
    <row r="63" spans="1:27" ht="15" x14ac:dyDescent="0.25">
      <c r="B63" s="47">
        <v>10</v>
      </c>
      <c r="C63" s="48">
        <v>2.7919999999999998</v>
      </c>
      <c r="D63" s="19">
        <f t="shared" ref="D63:D73" si="16">(C62+C63)/2</f>
        <v>2.7874999999999996</v>
      </c>
      <c r="E63" s="16">
        <f t="shared" ref="E63:E73" si="17">B63-B62</f>
        <v>5</v>
      </c>
      <c r="F63" s="19">
        <f t="shared" ref="F63:F73" si="18">D63*E63</f>
        <v>13.937499999999998</v>
      </c>
      <c r="G63" s="16"/>
      <c r="H63" s="2"/>
      <c r="I63" s="2"/>
      <c r="J63" s="19"/>
      <c r="K63" s="16"/>
      <c r="L63" s="19"/>
      <c r="M63" s="19" t="s">
        <v>18</v>
      </c>
      <c r="N63" s="20"/>
      <c r="O63" s="20"/>
      <c r="P63" s="20"/>
      <c r="Q63" s="22"/>
      <c r="R63" s="21"/>
      <c r="Y63" s="47"/>
      <c r="Z63" s="48"/>
      <c r="AA63"/>
    </row>
    <row r="64" spans="1:27" ht="15" x14ac:dyDescent="0.25">
      <c r="B64" s="47">
        <v>12</v>
      </c>
      <c r="C64" s="48">
        <v>1.6910000000000001</v>
      </c>
      <c r="D64" s="19">
        <f t="shared" si="16"/>
        <v>2.2414999999999998</v>
      </c>
      <c r="E64" s="16">
        <f t="shared" si="17"/>
        <v>2</v>
      </c>
      <c r="F64" s="19">
        <f t="shared" si="18"/>
        <v>4.4829999999999997</v>
      </c>
      <c r="G64" s="16"/>
      <c r="H64" s="2"/>
      <c r="I64" s="2"/>
      <c r="J64" s="19"/>
      <c r="K64" s="16"/>
      <c r="L64" s="19"/>
      <c r="M64" s="19"/>
      <c r="N64" s="20"/>
      <c r="O64" s="20"/>
      <c r="P64" s="20"/>
      <c r="Q64" s="22"/>
      <c r="R64" s="21"/>
      <c r="Y64" s="47"/>
      <c r="Z64" s="48"/>
      <c r="AA64"/>
    </row>
    <row r="65" spans="2:18" ht="15" x14ac:dyDescent="0.25">
      <c r="B65" s="47">
        <v>14</v>
      </c>
      <c r="C65" s="48">
        <v>0.68400000000000005</v>
      </c>
      <c r="D65" s="19">
        <f t="shared" si="16"/>
        <v>1.1875</v>
      </c>
      <c r="E65" s="16">
        <f t="shared" si="17"/>
        <v>2</v>
      </c>
      <c r="F65" s="19">
        <f t="shared" si="18"/>
        <v>2.375</v>
      </c>
      <c r="G65" s="16"/>
      <c r="H65" s="2"/>
      <c r="I65" s="2"/>
      <c r="J65" s="19"/>
      <c r="K65" s="16"/>
      <c r="L65" s="19"/>
      <c r="M65" s="19"/>
      <c r="N65" s="20"/>
      <c r="O65" s="20"/>
      <c r="P65" s="20"/>
      <c r="Q65" s="22"/>
      <c r="R65" s="21"/>
    </row>
    <row r="66" spans="2:18" ht="15" x14ac:dyDescent="0.25">
      <c r="B66" s="47">
        <v>17</v>
      </c>
      <c r="C66" s="48">
        <v>-0.51600000000000001</v>
      </c>
      <c r="D66" s="19">
        <f t="shared" si="16"/>
        <v>8.4000000000000019E-2</v>
      </c>
      <c r="E66" s="16">
        <f t="shared" si="17"/>
        <v>3</v>
      </c>
      <c r="F66" s="19">
        <f t="shared" si="18"/>
        <v>0.25200000000000006</v>
      </c>
      <c r="G66" s="16"/>
      <c r="H66" s="2"/>
      <c r="I66" s="2"/>
      <c r="J66" s="19"/>
      <c r="K66" s="16"/>
      <c r="L66" s="19"/>
      <c r="M66" s="19"/>
      <c r="N66" s="20"/>
      <c r="O66" s="20"/>
      <c r="P66" s="20"/>
      <c r="Q66" s="22"/>
      <c r="R66" s="21"/>
    </row>
    <row r="67" spans="2:18" ht="15" x14ac:dyDescent="0.25">
      <c r="B67" s="47">
        <v>20</v>
      </c>
      <c r="C67" s="48">
        <v>-0.71099999999999997</v>
      </c>
      <c r="D67" s="19">
        <f t="shared" si="16"/>
        <v>-0.61349999999999993</v>
      </c>
      <c r="E67" s="16">
        <f t="shared" si="17"/>
        <v>3</v>
      </c>
      <c r="F67" s="19">
        <f t="shared" si="18"/>
        <v>-1.8404999999999998</v>
      </c>
      <c r="G67" s="16"/>
      <c r="H67" s="2">
        <v>0</v>
      </c>
      <c r="I67" s="2">
        <v>1.925</v>
      </c>
      <c r="J67" s="19"/>
      <c r="K67" s="16"/>
      <c r="L67" s="19"/>
      <c r="M67" s="19"/>
      <c r="N67" s="20"/>
      <c r="O67" s="20"/>
      <c r="P67" s="20"/>
      <c r="Q67" s="22"/>
      <c r="R67" s="21"/>
    </row>
    <row r="68" spans="2:18" ht="15" x14ac:dyDescent="0.25">
      <c r="B68" s="47">
        <v>23</v>
      </c>
      <c r="C68" s="48">
        <v>-0.88400000000000001</v>
      </c>
      <c r="D68" s="19">
        <f t="shared" si="16"/>
        <v>-0.79749999999999999</v>
      </c>
      <c r="E68" s="16">
        <f t="shared" si="17"/>
        <v>3</v>
      </c>
      <c r="F68" s="19">
        <f t="shared" si="18"/>
        <v>-2.3925000000000001</v>
      </c>
      <c r="G68" s="16"/>
      <c r="H68" s="2">
        <v>5</v>
      </c>
      <c r="I68" s="2">
        <v>1.9119999999999999</v>
      </c>
      <c r="J68" s="19">
        <f t="shared" ref="J68" si="19">AVERAGE(I67,I68)</f>
        <v>1.9184999999999999</v>
      </c>
      <c r="K68" s="16">
        <f t="shared" ref="K68" si="20">H68-H67</f>
        <v>5</v>
      </c>
      <c r="L68" s="19">
        <f t="shared" ref="L68:L75" si="21">K68*J68</f>
        <v>9.5924999999999994</v>
      </c>
      <c r="M68" s="19"/>
      <c r="N68" s="20"/>
      <c r="O68" s="20"/>
      <c r="P68" s="20"/>
      <c r="Q68" s="22"/>
      <c r="R68" s="21"/>
    </row>
    <row r="69" spans="2:18" ht="15" x14ac:dyDescent="0.25">
      <c r="B69" s="47">
        <v>25</v>
      </c>
      <c r="C69" s="48">
        <v>-0.90200000000000002</v>
      </c>
      <c r="D69" s="19">
        <f t="shared" si="16"/>
        <v>-0.89300000000000002</v>
      </c>
      <c r="E69" s="16">
        <f t="shared" si="17"/>
        <v>2</v>
      </c>
      <c r="F69" s="19">
        <f t="shared" si="18"/>
        <v>-1.786</v>
      </c>
      <c r="G69" s="16"/>
      <c r="H69" s="16">
        <f>H70-(I69-I70)*2</f>
        <v>6.2200000000000006</v>
      </c>
      <c r="I69" s="16">
        <v>1.91</v>
      </c>
      <c r="J69" s="19">
        <f>AVERAGE(I68,I69)</f>
        <v>1.911</v>
      </c>
      <c r="K69" s="16">
        <f>H69-H68</f>
        <v>1.2200000000000006</v>
      </c>
      <c r="L69" s="19">
        <f t="shared" si="21"/>
        <v>2.3314200000000014</v>
      </c>
      <c r="M69" s="19"/>
      <c r="N69" s="24"/>
      <c r="O69" s="24"/>
      <c r="P69" s="24"/>
      <c r="Q69" s="22"/>
      <c r="R69" s="21"/>
    </row>
    <row r="70" spans="2:18" ht="15" x14ac:dyDescent="0.25">
      <c r="B70" s="47">
        <v>28</v>
      </c>
      <c r="C70" s="48">
        <v>-0.91200000000000003</v>
      </c>
      <c r="D70" s="19">
        <f t="shared" si="16"/>
        <v>-0.90700000000000003</v>
      </c>
      <c r="E70" s="16">
        <f t="shared" si="17"/>
        <v>3</v>
      </c>
      <c r="F70" s="19">
        <f t="shared" si="18"/>
        <v>-2.7210000000000001</v>
      </c>
      <c r="G70" s="16"/>
      <c r="H70" s="21">
        <f>H71-9</f>
        <v>16</v>
      </c>
      <c r="I70" s="21">
        <f>I71</f>
        <v>-2.98</v>
      </c>
      <c r="J70" s="19">
        <f t="shared" ref="J70:J75" si="22">AVERAGE(I69,I70)</f>
        <v>-0.53500000000000003</v>
      </c>
      <c r="K70" s="16">
        <f t="shared" ref="K70:K75" si="23">H70-H69</f>
        <v>9.7799999999999994</v>
      </c>
      <c r="L70" s="19">
        <f t="shared" si="21"/>
        <v>-5.2323000000000004</v>
      </c>
      <c r="M70" s="19"/>
      <c r="N70" s="20"/>
      <c r="O70" s="20"/>
      <c r="P70" s="20"/>
      <c r="Q70" s="22"/>
      <c r="R70" s="21"/>
    </row>
    <row r="71" spans="2:18" ht="15" x14ac:dyDescent="0.25">
      <c r="B71" s="47">
        <v>31</v>
      </c>
      <c r="C71" s="48">
        <v>-0.80200000000000005</v>
      </c>
      <c r="D71" s="19">
        <f t="shared" si="16"/>
        <v>-0.85699999999999998</v>
      </c>
      <c r="E71" s="16">
        <f t="shared" si="17"/>
        <v>3</v>
      </c>
      <c r="F71" s="19">
        <f t="shared" si="18"/>
        <v>-2.5709999999999997</v>
      </c>
      <c r="G71" s="1"/>
      <c r="H71" s="21">
        <v>25</v>
      </c>
      <c r="I71" s="21">
        <v>-2.98</v>
      </c>
      <c r="J71" s="19">
        <f t="shared" si="22"/>
        <v>-2.98</v>
      </c>
      <c r="K71" s="16">
        <f t="shared" si="23"/>
        <v>9</v>
      </c>
      <c r="L71" s="19">
        <f t="shared" si="21"/>
        <v>-26.82</v>
      </c>
      <c r="M71" s="19"/>
      <c r="N71" s="24"/>
      <c r="O71" s="24"/>
      <c r="P71" s="24"/>
      <c r="Q71" s="22"/>
      <c r="R71" s="21"/>
    </row>
    <row r="72" spans="2:18" ht="15" x14ac:dyDescent="0.25">
      <c r="B72" s="47">
        <v>34</v>
      </c>
      <c r="C72" s="48">
        <v>-0.41399999999999998</v>
      </c>
      <c r="D72" s="19">
        <f t="shared" si="16"/>
        <v>-0.60799999999999998</v>
      </c>
      <c r="E72" s="16">
        <f t="shared" si="17"/>
        <v>3</v>
      </c>
      <c r="F72" s="19">
        <f t="shared" si="18"/>
        <v>-1.8239999999999998</v>
      </c>
      <c r="G72" s="1"/>
      <c r="H72" s="16">
        <f>H71+9</f>
        <v>34</v>
      </c>
      <c r="I72" s="16">
        <f>I71</f>
        <v>-2.98</v>
      </c>
      <c r="J72" s="19">
        <f t="shared" si="22"/>
        <v>-2.98</v>
      </c>
      <c r="K72" s="16">
        <f t="shared" si="23"/>
        <v>9</v>
      </c>
      <c r="L72" s="19">
        <f t="shared" si="21"/>
        <v>-26.82</v>
      </c>
      <c r="M72" s="19"/>
      <c r="N72" s="24"/>
      <c r="O72" s="24"/>
      <c r="P72" s="24"/>
      <c r="Q72" s="22"/>
      <c r="R72" s="21"/>
    </row>
    <row r="73" spans="2:18" ht="15" x14ac:dyDescent="0.25">
      <c r="B73" s="47">
        <v>37</v>
      </c>
      <c r="C73" s="48">
        <v>0.184</v>
      </c>
      <c r="D73" s="19">
        <f t="shared" si="16"/>
        <v>-0.11499999999999999</v>
      </c>
      <c r="E73" s="16">
        <f t="shared" si="17"/>
        <v>3</v>
      </c>
      <c r="F73" s="19">
        <f t="shared" si="18"/>
        <v>-0.34499999999999997</v>
      </c>
      <c r="G73" s="1"/>
      <c r="H73" s="16">
        <f>H72+(I73-I72)*2</f>
        <v>44.06</v>
      </c>
      <c r="I73" s="16">
        <v>2.0499999999999998</v>
      </c>
      <c r="J73" s="19">
        <f t="shared" si="22"/>
        <v>-0.46500000000000008</v>
      </c>
      <c r="K73" s="16">
        <f t="shared" si="23"/>
        <v>10.060000000000002</v>
      </c>
      <c r="L73" s="19">
        <f t="shared" si="21"/>
        <v>-4.6779000000000019</v>
      </c>
      <c r="M73" s="19"/>
      <c r="N73" s="20"/>
      <c r="O73" s="20"/>
      <c r="P73" s="20"/>
      <c r="R73" s="21"/>
    </row>
    <row r="74" spans="2:18" ht="15" x14ac:dyDescent="0.25">
      <c r="B74" s="47">
        <v>40</v>
      </c>
      <c r="C74" s="48">
        <v>0.99099999999999999</v>
      </c>
      <c r="D74" s="19"/>
      <c r="E74" s="16"/>
      <c r="F74" s="19"/>
      <c r="G74" s="1"/>
      <c r="H74" s="2">
        <v>45</v>
      </c>
      <c r="I74" s="28">
        <v>2.0379999999999998</v>
      </c>
      <c r="J74" s="19">
        <f t="shared" si="22"/>
        <v>2.0439999999999996</v>
      </c>
      <c r="K74" s="16">
        <f t="shared" si="23"/>
        <v>0.93999999999999773</v>
      </c>
      <c r="L74" s="19">
        <f t="shared" si="21"/>
        <v>1.9213599999999951</v>
      </c>
      <c r="M74" s="19"/>
      <c r="N74" s="20"/>
      <c r="O74" s="20"/>
      <c r="P74" s="20"/>
      <c r="R74" s="21"/>
    </row>
    <row r="75" spans="2:18" ht="15" x14ac:dyDescent="0.25">
      <c r="B75" s="47">
        <v>42</v>
      </c>
      <c r="C75" s="48">
        <v>1.9330000000000001</v>
      </c>
      <c r="D75" s="19"/>
      <c r="E75" s="16"/>
      <c r="F75" s="19"/>
      <c r="G75" s="1"/>
      <c r="H75" s="17">
        <v>50</v>
      </c>
      <c r="I75" s="17">
        <v>2.0249999999999999</v>
      </c>
      <c r="J75" s="19">
        <f t="shared" si="22"/>
        <v>2.0314999999999999</v>
      </c>
      <c r="K75" s="16">
        <f t="shared" si="23"/>
        <v>5</v>
      </c>
      <c r="L75" s="19">
        <f t="shared" si="21"/>
        <v>10.157499999999999</v>
      </c>
      <c r="M75" s="19"/>
      <c r="N75" s="20"/>
      <c r="O75" s="20"/>
      <c r="P75" s="20"/>
      <c r="R75" s="21"/>
    </row>
    <row r="76" spans="2:18" ht="15" x14ac:dyDescent="0.25">
      <c r="B76" s="47">
        <v>44</v>
      </c>
      <c r="C76" s="48">
        <v>2.6909999999999998</v>
      </c>
      <c r="D76" s="19"/>
      <c r="E76" s="16"/>
      <c r="F76" s="19"/>
      <c r="H76" s="17"/>
      <c r="I76" s="17"/>
      <c r="J76" s="19"/>
      <c r="K76" s="16"/>
      <c r="L76" s="19"/>
      <c r="M76" s="19"/>
      <c r="N76" s="20"/>
      <c r="O76" s="20"/>
      <c r="P76" s="20"/>
      <c r="R76" s="21"/>
    </row>
    <row r="77" spans="2:18" ht="15" x14ac:dyDescent="0.25">
      <c r="B77" s="47">
        <v>46</v>
      </c>
      <c r="C77" s="48">
        <v>3.1909999999999998</v>
      </c>
      <c r="D77" s="19"/>
      <c r="E77" s="16"/>
      <c r="F77" s="19"/>
      <c r="H77" s="17"/>
      <c r="I77" s="17"/>
      <c r="J77" s="19"/>
      <c r="K77" s="16"/>
      <c r="L77" s="19"/>
      <c r="M77" s="19" t="s">
        <v>20</v>
      </c>
      <c r="O77" s="14"/>
      <c r="P77" s="14"/>
    </row>
    <row r="78" spans="2:18" ht="15" x14ac:dyDescent="0.25">
      <c r="B78" s="47">
        <v>48</v>
      </c>
      <c r="C78" s="48">
        <v>3.202</v>
      </c>
    </row>
    <row r="79" spans="2:18" ht="15" x14ac:dyDescent="0.25">
      <c r="B79" s="47">
        <v>50</v>
      </c>
      <c r="C79" s="48">
        <v>3.8919999999999999</v>
      </c>
    </row>
    <row r="80" spans="2:18" ht="15" x14ac:dyDescent="0.25">
      <c r="B80" s="47">
        <v>53</v>
      </c>
      <c r="C80" s="48">
        <v>3.9020000000000001</v>
      </c>
    </row>
  </sheetData>
  <mergeCells count="9">
    <mergeCell ref="A1:T1"/>
    <mergeCell ref="A3:Q3"/>
    <mergeCell ref="A28:S28"/>
    <mergeCell ref="G59:H59"/>
    <mergeCell ref="B60:F60"/>
    <mergeCell ref="H60:L60"/>
    <mergeCell ref="A58:S58"/>
    <mergeCell ref="B4:F4"/>
    <mergeCell ref="H4:L4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695"/>
  <sheetViews>
    <sheetView zoomScale="95" zoomScaleNormal="95" workbookViewId="0">
      <selection activeCell="B667" sqref="B667:E667"/>
    </sheetView>
  </sheetViews>
  <sheetFormatPr defaultRowHeight="12.75" x14ac:dyDescent="0.2"/>
  <cols>
    <col min="1" max="1" width="9.140625" style="5"/>
    <col min="2" max="2" width="8.140625" style="22" customWidth="1"/>
    <col min="3" max="3" width="8.5703125" style="46" customWidth="1"/>
    <col min="4" max="4" width="10.85546875" style="46" customWidth="1"/>
    <col min="5" max="7" width="8.140625" style="5" customWidth="1"/>
    <col min="8" max="8" width="7.5703125" style="5" customWidth="1"/>
    <col min="9" max="9" width="7.42578125" style="5" customWidth="1"/>
    <col min="10" max="10" width="7.42578125" style="25" customWidth="1"/>
    <col min="11" max="12" width="7.42578125" style="5" customWidth="1"/>
    <col min="13" max="13" width="9.42578125" style="5" customWidth="1"/>
    <col min="14" max="16" width="10.140625" style="5" customWidth="1"/>
    <col min="17" max="17" width="8.7109375" style="5" customWidth="1"/>
    <col min="18" max="18" width="9.140625" style="5"/>
    <col min="19" max="19" width="32" style="5" customWidth="1"/>
    <col min="20" max="258" width="9.14062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9.14062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9.14062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9.14062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9.14062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9.14062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9.14062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9.14062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9.14062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9.14062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9.14062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9.14062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9.14062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9.14062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9.14062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9.14062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9.14062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9.14062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9.14062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9.14062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9.14062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9.14062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9.14062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9.14062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9.14062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9.14062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9.14062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9.14062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9.14062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9.14062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9.14062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9.14062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9.14062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9.14062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9.14062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9.14062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9.14062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9.14062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9.14062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9.14062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9.14062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9.14062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9.14062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9.14062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9.14062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9.14062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9.14062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9.14062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9.14062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9.14062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9.14062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9.14062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9.14062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9.14062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9.14062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9.14062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9.14062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9.14062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9.14062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9.14062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9.14062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9.14062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9.14062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9.140625" style="5"/>
  </cols>
  <sheetData>
    <row r="1" spans="1:22" ht="49.9" customHeight="1" x14ac:dyDescent="0.2">
      <c r="A1" s="166" t="s">
        <v>38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2"/>
      <c r="O1" s="12"/>
      <c r="P1" s="12"/>
      <c r="Q1" s="12"/>
      <c r="R1" s="12"/>
      <c r="S1" s="12"/>
      <c r="T1" s="12"/>
      <c r="U1" s="12"/>
      <c r="V1" s="12"/>
    </row>
    <row r="2" spans="1:22" ht="15" x14ac:dyDescent="0.2">
      <c r="B2" s="13"/>
      <c r="C2" s="30"/>
      <c r="D2" s="3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">
      <c r="B3" s="1" t="s">
        <v>7</v>
      </c>
      <c r="C3" s="1"/>
      <c r="D3" s="158">
        <v>0</v>
      </c>
      <c r="E3" s="158"/>
      <c r="J3" s="13"/>
      <c r="K3" s="13"/>
      <c r="L3" s="13"/>
      <c r="M3" s="13"/>
      <c r="N3" s="14"/>
      <c r="O3" s="14"/>
      <c r="P3" s="14"/>
    </row>
    <row r="4" spans="1:22" x14ac:dyDescent="0.2">
      <c r="B4" s="156" t="s">
        <v>8</v>
      </c>
      <c r="C4" s="156"/>
      <c r="D4" s="156"/>
      <c r="E4" s="156"/>
      <c r="F4" s="156"/>
      <c r="G4" s="156"/>
      <c r="I4" s="156" t="s">
        <v>9</v>
      </c>
      <c r="J4" s="156"/>
      <c r="K4" s="156"/>
      <c r="L4" s="156"/>
      <c r="M4" s="156"/>
      <c r="N4" s="15"/>
      <c r="O4" s="15"/>
      <c r="P4" s="15"/>
    </row>
    <row r="5" spans="1:22" x14ac:dyDescent="0.2">
      <c r="B5" s="2">
        <v>0</v>
      </c>
      <c r="C5" s="3">
        <v>1.3140000000000001</v>
      </c>
      <c r="D5" s="3" t="s">
        <v>22</v>
      </c>
      <c r="E5" s="16"/>
      <c r="F5" s="16"/>
      <c r="G5" s="16"/>
      <c r="H5" s="16"/>
      <c r="I5" s="17"/>
      <c r="J5" s="18"/>
      <c r="K5" s="19"/>
      <c r="L5" s="16"/>
      <c r="M5" s="19"/>
      <c r="N5" s="20"/>
      <c r="O5" s="20"/>
      <c r="P5" s="20"/>
      <c r="R5" s="21"/>
    </row>
    <row r="6" spans="1:22" x14ac:dyDescent="0.2">
      <c r="B6" s="2">
        <v>5</v>
      </c>
      <c r="C6" s="3">
        <v>1.304</v>
      </c>
      <c r="D6" s="3"/>
      <c r="E6" s="19">
        <f>(C5+C6)/2</f>
        <v>1.3090000000000002</v>
      </c>
      <c r="F6" s="16">
        <f>B6-B5</f>
        <v>5</v>
      </c>
      <c r="G6" s="19">
        <f>E6*F6</f>
        <v>6.5450000000000008</v>
      </c>
      <c r="H6" s="16"/>
      <c r="I6" s="2">
        <v>0</v>
      </c>
      <c r="J6" s="3">
        <v>1.3140000000000001</v>
      </c>
      <c r="K6" s="19"/>
      <c r="L6" s="16"/>
      <c r="M6" s="19"/>
      <c r="N6" s="20"/>
      <c r="O6" s="20"/>
      <c r="P6" s="20"/>
      <c r="Q6" s="22"/>
      <c r="R6" s="21"/>
    </row>
    <row r="7" spans="1:22" x14ac:dyDescent="0.2">
      <c r="B7" s="2">
        <v>10</v>
      </c>
      <c r="C7" s="3">
        <v>1.2969999999999999</v>
      </c>
      <c r="D7" s="3" t="s">
        <v>18</v>
      </c>
      <c r="E7" s="19">
        <f t="shared" ref="E7:E18" si="0">(C6+C7)/2</f>
        <v>1.3005</v>
      </c>
      <c r="F7" s="16">
        <f t="shared" ref="F7:F18" si="1">B7-B6</f>
        <v>5</v>
      </c>
      <c r="G7" s="19">
        <f t="shared" ref="G7:G18" si="2">E7*F7</f>
        <v>6.5024999999999995</v>
      </c>
      <c r="H7" s="16"/>
      <c r="I7" s="2">
        <v>5</v>
      </c>
      <c r="J7" s="3">
        <v>1.304</v>
      </c>
      <c r="K7" s="19">
        <f t="shared" ref="K7:K9" si="3">AVERAGE(J6,J7)</f>
        <v>1.3090000000000002</v>
      </c>
      <c r="L7" s="16">
        <f t="shared" ref="L7:L9" si="4">I7-I6</f>
        <v>5</v>
      </c>
      <c r="M7" s="19">
        <f t="shared" ref="M7:M9" si="5">L7*K7</f>
        <v>6.5450000000000008</v>
      </c>
      <c r="N7" s="20"/>
      <c r="O7" s="20"/>
      <c r="P7" s="20"/>
      <c r="Q7" s="22"/>
      <c r="R7" s="21"/>
    </row>
    <row r="8" spans="1:22" x14ac:dyDescent="0.2">
      <c r="B8" s="2">
        <v>11</v>
      </c>
      <c r="C8" s="3">
        <v>0.73399999999999999</v>
      </c>
      <c r="D8" s="3"/>
      <c r="E8" s="19">
        <f t="shared" si="0"/>
        <v>1.0154999999999998</v>
      </c>
      <c r="F8" s="16">
        <f t="shared" si="1"/>
        <v>1</v>
      </c>
      <c r="G8" s="19">
        <f t="shared" si="2"/>
        <v>1.0154999999999998</v>
      </c>
      <c r="H8" s="16"/>
      <c r="I8" s="2">
        <v>10</v>
      </c>
      <c r="J8" s="3">
        <v>1.2969999999999999</v>
      </c>
      <c r="K8" s="19">
        <f t="shared" si="3"/>
        <v>1.3005</v>
      </c>
      <c r="L8" s="16">
        <f t="shared" si="4"/>
        <v>5</v>
      </c>
      <c r="M8" s="19">
        <f t="shared" si="5"/>
        <v>6.5024999999999995</v>
      </c>
      <c r="N8" s="20"/>
      <c r="O8" s="20"/>
      <c r="P8" s="20"/>
      <c r="Q8" s="22"/>
      <c r="R8" s="21"/>
    </row>
    <row r="9" spans="1:22" x14ac:dyDescent="0.2">
      <c r="B9" s="2">
        <v>13</v>
      </c>
      <c r="C9" s="3">
        <v>0.34699999999999998</v>
      </c>
      <c r="D9" s="3"/>
      <c r="E9" s="19">
        <f t="shared" si="0"/>
        <v>0.54049999999999998</v>
      </c>
      <c r="F9" s="16">
        <f t="shared" si="1"/>
        <v>2</v>
      </c>
      <c r="G9" s="19">
        <f t="shared" si="2"/>
        <v>1.081</v>
      </c>
      <c r="H9" s="16"/>
      <c r="I9" s="2">
        <v>11</v>
      </c>
      <c r="J9" s="3">
        <v>0.73399999999999999</v>
      </c>
      <c r="K9" s="19">
        <f t="shared" si="3"/>
        <v>1.0154999999999998</v>
      </c>
      <c r="L9" s="16">
        <f t="shared" si="4"/>
        <v>1</v>
      </c>
      <c r="M9" s="19">
        <f t="shared" si="5"/>
        <v>1.0154999999999998</v>
      </c>
      <c r="N9" s="20"/>
      <c r="O9" s="20"/>
      <c r="P9" s="20"/>
      <c r="Q9" s="22"/>
      <c r="R9" s="21"/>
    </row>
    <row r="10" spans="1:22" x14ac:dyDescent="0.2">
      <c r="B10" s="2">
        <v>15</v>
      </c>
      <c r="C10" s="3">
        <v>5.1999999999999998E-2</v>
      </c>
      <c r="D10" s="3"/>
      <c r="E10" s="19">
        <f t="shared" si="0"/>
        <v>0.19949999999999998</v>
      </c>
      <c r="F10" s="16">
        <f t="shared" si="1"/>
        <v>2</v>
      </c>
      <c r="G10" s="19">
        <f t="shared" si="2"/>
        <v>0.39899999999999997</v>
      </c>
      <c r="H10" s="16"/>
      <c r="I10" s="2">
        <v>13</v>
      </c>
      <c r="J10" s="3">
        <v>0.34699999999999998</v>
      </c>
      <c r="K10" s="19">
        <f t="shared" ref="K10:K12" si="6">AVERAGE(J9,J10)</f>
        <v>0.54049999999999998</v>
      </c>
      <c r="L10" s="16">
        <f t="shared" ref="L10:L12" si="7">I10-I9</f>
        <v>2</v>
      </c>
      <c r="M10" s="19">
        <f t="shared" ref="M10:M20" si="8">L10*K10</f>
        <v>1.081</v>
      </c>
      <c r="N10" s="20"/>
      <c r="O10" s="20"/>
      <c r="P10" s="20"/>
      <c r="Q10" s="22"/>
      <c r="R10" s="21"/>
    </row>
    <row r="11" spans="1:22" x14ac:dyDescent="0.2">
      <c r="B11" s="2">
        <v>17</v>
      </c>
      <c r="C11" s="3">
        <v>-0.158</v>
      </c>
      <c r="D11" s="3"/>
      <c r="E11" s="19">
        <f t="shared" si="0"/>
        <v>-5.3000000000000005E-2</v>
      </c>
      <c r="F11" s="16">
        <f t="shared" si="1"/>
        <v>2</v>
      </c>
      <c r="G11" s="19">
        <f t="shared" si="2"/>
        <v>-0.10600000000000001</v>
      </c>
      <c r="H11" s="16"/>
      <c r="I11" s="2">
        <v>15</v>
      </c>
      <c r="J11" s="3">
        <v>5.1999999999999998E-2</v>
      </c>
      <c r="K11" s="19">
        <f t="shared" si="6"/>
        <v>0.19949999999999998</v>
      </c>
      <c r="L11" s="16">
        <f t="shared" si="7"/>
        <v>2</v>
      </c>
      <c r="M11" s="19">
        <f t="shared" si="8"/>
        <v>0.39899999999999997</v>
      </c>
      <c r="N11" s="20"/>
      <c r="O11" s="20"/>
      <c r="P11" s="20"/>
      <c r="Q11" s="22"/>
      <c r="R11" s="21"/>
    </row>
    <row r="12" spans="1:22" x14ac:dyDescent="0.2">
      <c r="B12" s="2">
        <v>19</v>
      </c>
      <c r="C12" s="3">
        <v>-0.26200000000000001</v>
      </c>
      <c r="D12" s="3" t="s">
        <v>19</v>
      </c>
      <c r="E12" s="19">
        <f t="shared" si="0"/>
        <v>-0.21000000000000002</v>
      </c>
      <c r="F12" s="16">
        <f t="shared" si="1"/>
        <v>2</v>
      </c>
      <c r="G12" s="19">
        <f t="shared" si="2"/>
        <v>-0.42000000000000004</v>
      </c>
      <c r="H12" s="16"/>
      <c r="I12" s="61">
        <f>I11+(J11-J12)*1.5</f>
        <v>16.878</v>
      </c>
      <c r="J12" s="62">
        <v>-1.2</v>
      </c>
      <c r="K12" s="19">
        <f t="shared" si="6"/>
        <v>-0.57399999999999995</v>
      </c>
      <c r="L12" s="16">
        <f t="shared" si="7"/>
        <v>1.8780000000000001</v>
      </c>
      <c r="M12" s="19">
        <f t="shared" si="8"/>
        <v>-1.0779719999999999</v>
      </c>
      <c r="N12" s="20"/>
      <c r="O12" s="20"/>
      <c r="P12" s="20"/>
      <c r="Q12" s="22"/>
      <c r="R12" s="21"/>
    </row>
    <row r="13" spans="1:22" x14ac:dyDescent="0.2">
      <c r="B13" s="2">
        <v>21</v>
      </c>
      <c r="C13" s="3">
        <v>-0.16700000000000001</v>
      </c>
      <c r="D13" s="3"/>
      <c r="E13" s="19">
        <f t="shared" si="0"/>
        <v>-0.21450000000000002</v>
      </c>
      <c r="F13" s="16">
        <f t="shared" si="1"/>
        <v>2</v>
      </c>
      <c r="G13" s="19">
        <f t="shared" si="2"/>
        <v>-0.42900000000000005</v>
      </c>
      <c r="H13" s="16"/>
      <c r="I13" s="70">
        <f>I12+1.5</f>
        <v>18.378</v>
      </c>
      <c r="J13" s="71">
        <f>J12</f>
        <v>-1.2</v>
      </c>
      <c r="K13" s="19">
        <f>AVERAGE(J12,J13)</f>
        <v>-1.2</v>
      </c>
      <c r="L13" s="16">
        <f>I13-I12</f>
        <v>1.5</v>
      </c>
      <c r="M13" s="19">
        <f t="shared" si="8"/>
        <v>-1.7999999999999998</v>
      </c>
      <c r="N13" s="24"/>
      <c r="O13" s="24"/>
      <c r="P13" s="24"/>
      <c r="Q13" s="22"/>
      <c r="R13" s="21"/>
    </row>
    <row r="14" spans="1:22" x14ac:dyDescent="0.2">
      <c r="B14" s="2">
        <v>23</v>
      </c>
      <c r="C14" s="3">
        <v>-6.2E-2</v>
      </c>
      <c r="D14" s="3"/>
      <c r="E14" s="19">
        <f t="shared" si="0"/>
        <v>-0.1145</v>
      </c>
      <c r="F14" s="16">
        <f t="shared" si="1"/>
        <v>2</v>
      </c>
      <c r="G14" s="19">
        <f t="shared" si="2"/>
        <v>-0.22900000000000001</v>
      </c>
      <c r="H14" s="16"/>
      <c r="I14" s="61">
        <f>I13+1.5</f>
        <v>19.878</v>
      </c>
      <c r="J14" s="62">
        <f>J12</f>
        <v>-1.2</v>
      </c>
      <c r="K14" s="19">
        <f t="shared" ref="K14:K20" si="9">AVERAGE(J13,J14)</f>
        <v>-1.2</v>
      </c>
      <c r="L14" s="16">
        <f t="shared" ref="L14:L20" si="10">I14-I13</f>
        <v>1.5</v>
      </c>
      <c r="M14" s="19">
        <f t="shared" si="8"/>
        <v>-1.7999999999999998</v>
      </c>
      <c r="N14" s="20"/>
      <c r="O14" s="20"/>
      <c r="P14" s="20"/>
      <c r="Q14" s="22"/>
      <c r="R14" s="21"/>
    </row>
    <row r="15" spans="1:22" x14ac:dyDescent="0.2">
      <c r="B15" s="2">
        <v>25</v>
      </c>
      <c r="C15" s="3">
        <v>4.9000000000000002E-2</v>
      </c>
      <c r="D15" s="3"/>
      <c r="E15" s="19">
        <f t="shared" si="0"/>
        <v>-6.4999999999999988E-3</v>
      </c>
      <c r="F15" s="16">
        <f t="shared" si="1"/>
        <v>2</v>
      </c>
      <c r="G15" s="19">
        <f t="shared" si="2"/>
        <v>-1.2999999999999998E-2</v>
      </c>
      <c r="H15" s="1"/>
      <c r="I15" s="61">
        <f>I14+(J15-J14)*1.5</f>
        <v>21.452999999999999</v>
      </c>
      <c r="J15" s="65">
        <v>-0.15</v>
      </c>
      <c r="K15" s="19">
        <f t="shared" si="9"/>
        <v>-0.67499999999999993</v>
      </c>
      <c r="L15" s="16">
        <f t="shared" si="10"/>
        <v>1.5749999999999993</v>
      </c>
      <c r="M15" s="19">
        <f t="shared" si="8"/>
        <v>-1.0631249999999994</v>
      </c>
      <c r="N15" s="24"/>
      <c r="O15" s="24"/>
      <c r="P15" s="24"/>
      <c r="Q15" s="22"/>
      <c r="R15" s="21"/>
    </row>
    <row r="16" spans="1:22" x14ac:dyDescent="0.2">
      <c r="B16" s="2">
        <v>27</v>
      </c>
      <c r="C16" s="3">
        <v>0.50700000000000001</v>
      </c>
      <c r="D16" s="3"/>
      <c r="E16" s="19">
        <f t="shared" si="0"/>
        <v>0.27800000000000002</v>
      </c>
      <c r="F16" s="16">
        <f t="shared" si="1"/>
        <v>2</v>
      </c>
      <c r="G16" s="19">
        <f t="shared" si="2"/>
        <v>0.55600000000000005</v>
      </c>
      <c r="H16" s="1"/>
      <c r="I16" s="2">
        <v>25</v>
      </c>
      <c r="J16" s="3">
        <v>4.9000000000000002E-2</v>
      </c>
      <c r="K16" s="19">
        <f t="shared" si="9"/>
        <v>-5.0499999999999996E-2</v>
      </c>
      <c r="L16" s="16">
        <f t="shared" si="10"/>
        <v>3.5470000000000006</v>
      </c>
      <c r="M16" s="19">
        <f t="shared" si="8"/>
        <v>-0.17912350000000002</v>
      </c>
      <c r="N16" s="24"/>
      <c r="O16" s="24"/>
      <c r="P16" s="24"/>
      <c r="Q16" s="22"/>
      <c r="R16" s="21"/>
    </row>
    <row r="17" spans="2:18" x14ac:dyDescent="0.2">
      <c r="B17" s="2">
        <v>28</v>
      </c>
      <c r="C17" s="3">
        <v>0.85199999999999998</v>
      </c>
      <c r="D17" s="3" t="s">
        <v>20</v>
      </c>
      <c r="E17" s="19">
        <f t="shared" si="0"/>
        <v>0.67949999999999999</v>
      </c>
      <c r="F17" s="16">
        <f t="shared" si="1"/>
        <v>1</v>
      </c>
      <c r="G17" s="19">
        <f t="shared" si="2"/>
        <v>0.67949999999999999</v>
      </c>
      <c r="H17" s="1"/>
      <c r="I17" s="2">
        <v>27</v>
      </c>
      <c r="J17" s="3">
        <v>0.50700000000000001</v>
      </c>
      <c r="K17" s="19">
        <f t="shared" si="9"/>
        <v>0.27800000000000002</v>
      </c>
      <c r="L17" s="16">
        <f t="shared" si="10"/>
        <v>2</v>
      </c>
      <c r="M17" s="19">
        <f t="shared" si="8"/>
        <v>0.55600000000000005</v>
      </c>
      <c r="N17" s="20"/>
      <c r="O17" s="20"/>
      <c r="P17" s="20"/>
      <c r="R17" s="21"/>
    </row>
    <row r="18" spans="2:18" x14ac:dyDescent="0.2">
      <c r="B18" s="2">
        <v>33</v>
      </c>
      <c r="C18" s="3">
        <v>0.84499999999999997</v>
      </c>
      <c r="D18" s="3"/>
      <c r="E18" s="19">
        <f t="shared" si="0"/>
        <v>0.84850000000000003</v>
      </c>
      <c r="F18" s="16">
        <f t="shared" si="1"/>
        <v>5</v>
      </c>
      <c r="G18" s="19">
        <f t="shared" si="2"/>
        <v>4.2424999999999997</v>
      </c>
      <c r="H18" s="1"/>
      <c r="I18" s="2">
        <v>28</v>
      </c>
      <c r="J18" s="3">
        <v>0.85199999999999998</v>
      </c>
      <c r="K18" s="19">
        <f t="shared" si="9"/>
        <v>0.67949999999999999</v>
      </c>
      <c r="L18" s="16">
        <f t="shared" si="10"/>
        <v>1</v>
      </c>
      <c r="M18" s="19">
        <f t="shared" si="8"/>
        <v>0.67949999999999999</v>
      </c>
      <c r="N18" s="20"/>
      <c r="O18" s="20"/>
      <c r="P18" s="20"/>
      <c r="R18" s="21"/>
    </row>
    <row r="19" spans="2:18" x14ac:dyDescent="0.2">
      <c r="B19" s="2">
        <v>38</v>
      </c>
      <c r="C19" s="3">
        <v>0.83799999999999997</v>
      </c>
      <c r="D19" s="3" t="s">
        <v>22</v>
      </c>
      <c r="E19" s="49">
        <f t="shared" ref="E19" si="11">(C18+C19)/2</f>
        <v>0.84149999999999991</v>
      </c>
      <c r="F19" s="50">
        <f t="shared" ref="F19" si="12">B19-B18</f>
        <v>5</v>
      </c>
      <c r="G19" s="49">
        <f t="shared" ref="G19" si="13">E19*F19</f>
        <v>4.2074999999999996</v>
      </c>
      <c r="H19" s="1"/>
      <c r="I19" s="2">
        <v>33</v>
      </c>
      <c r="J19" s="3">
        <v>0.84499999999999997</v>
      </c>
      <c r="K19" s="19">
        <f t="shared" si="9"/>
        <v>0.84850000000000003</v>
      </c>
      <c r="L19" s="16">
        <f t="shared" si="10"/>
        <v>5</v>
      </c>
      <c r="M19" s="19">
        <f t="shared" si="8"/>
        <v>4.2424999999999997</v>
      </c>
      <c r="N19" s="20"/>
      <c r="O19" s="20"/>
      <c r="P19" s="20"/>
      <c r="R19" s="21"/>
    </row>
    <row r="20" spans="2:18" x14ac:dyDescent="0.2">
      <c r="B20" s="17"/>
      <c r="C20" s="44"/>
      <c r="D20" s="44"/>
      <c r="E20" s="49"/>
      <c r="F20" s="50"/>
      <c r="G20" s="49"/>
      <c r="I20" s="2">
        <v>38</v>
      </c>
      <c r="J20" s="3">
        <v>0.83799999999999997</v>
      </c>
      <c r="K20" s="19">
        <f t="shared" si="9"/>
        <v>0.84149999999999991</v>
      </c>
      <c r="L20" s="16">
        <f t="shared" si="10"/>
        <v>5</v>
      </c>
      <c r="M20" s="19">
        <f t="shared" si="8"/>
        <v>4.2074999999999996</v>
      </c>
      <c r="N20" s="20"/>
      <c r="O20" s="20"/>
      <c r="P20" s="20"/>
      <c r="R20" s="21"/>
    </row>
    <row r="21" spans="2:18" ht="13.5" thickBot="1" x14ac:dyDescent="0.25">
      <c r="B21" s="17"/>
      <c r="C21" s="44"/>
      <c r="D21" s="44"/>
      <c r="E21" s="19"/>
      <c r="F21" s="16"/>
      <c r="G21" s="19"/>
      <c r="I21" s="2"/>
      <c r="J21" s="3"/>
      <c r="K21" s="19"/>
      <c r="L21" s="16"/>
      <c r="M21" s="19"/>
      <c r="O21" s="24"/>
      <c r="P21" s="24"/>
    </row>
    <row r="22" spans="2:18" x14ac:dyDescent="0.2">
      <c r="B22" s="17"/>
      <c r="C22" s="44"/>
      <c r="D22" s="44"/>
      <c r="E22" s="19"/>
      <c r="F22" s="16"/>
      <c r="G22" s="19"/>
      <c r="I22" s="17"/>
      <c r="J22" s="17"/>
      <c r="K22" s="19"/>
      <c r="L22" s="16"/>
      <c r="M22" s="19"/>
      <c r="O22" s="159" t="s">
        <v>42</v>
      </c>
      <c r="P22" s="160"/>
      <c r="Q22" s="161"/>
    </row>
    <row r="23" spans="2:18" x14ac:dyDescent="0.2">
      <c r="B23" s="17"/>
      <c r="C23" s="44"/>
      <c r="D23" s="44"/>
      <c r="E23" s="19"/>
      <c r="F23" s="16"/>
      <c r="G23" s="19"/>
      <c r="I23" s="17"/>
      <c r="J23" s="17"/>
      <c r="K23" s="19"/>
      <c r="L23" s="16"/>
      <c r="M23" s="19"/>
      <c r="O23" s="55" t="s">
        <v>43</v>
      </c>
      <c r="P23" s="56" t="s">
        <v>44</v>
      </c>
      <c r="Q23" s="57" t="s">
        <v>45</v>
      </c>
    </row>
    <row r="24" spans="2:18" x14ac:dyDescent="0.2">
      <c r="B24" s="17"/>
      <c r="C24" s="44"/>
      <c r="D24" s="44"/>
      <c r="E24" s="19"/>
      <c r="F24" s="16"/>
      <c r="G24" s="19"/>
      <c r="H24" s="19"/>
      <c r="I24" s="17"/>
      <c r="J24" s="17"/>
      <c r="K24" s="19"/>
      <c r="L24" s="16"/>
      <c r="M24" s="19"/>
      <c r="N24" s="14"/>
      <c r="O24" s="58" t="s">
        <v>46</v>
      </c>
      <c r="P24" s="59">
        <v>3</v>
      </c>
      <c r="Q24" s="60">
        <v>-1.2</v>
      </c>
    </row>
    <row r="25" spans="2:18" ht="13.5" thickBot="1" x14ac:dyDescent="0.25">
      <c r="B25" s="17"/>
      <c r="C25" s="44"/>
      <c r="D25" s="44"/>
      <c r="E25" s="19"/>
      <c r="F25" s="16"/>
      <c r="G25" s="19"/>
      <c r="H25" s="19"/>
      <c r="I25" s="17"/>
      <c r="J25" s="17"/>
      <c r="K25" s="19"/>
      <c r="L25" s="16"/>
      <c r="M25" s="19"/>
      <c r="N25" s="14"/>
      <c r="O25" s="162" t="s">
        <v>47</v>
      </c>
      <c r="P25" s="163"/>
      <c r="Q25" s="164"/>
    </row>
    <row r="26" spans="2:18" x14ac:dyDescent="0.2">
      <c r="B26" s="17"/>
      <c r="C26" s="44"/>
      <c r="D26" s="44"/>
      <c r="E26" s="19"/>
      <c r="F26" s="16"/>
      <c r="G26" s="19"/>
      <c r="H26" s="19"/>
      <c r="I26" s="17"/>
      <c r="J26" s="17"/>
      <c r="K26" s="19"/>
      <c r="L26" s="16"/>
      <c r="M26" s="19"/>
      <c r="N26" s="14"/>
      <c r="O26" s="14"/>
      <c r="P26" s="14"/>
    </row>
    <row r="27" spans="2:18" ht="15" x14ac:dyDescent="0.2">
      <c r="B27" s="13"/>
      <c r="C27" s="30"/>
      <c r="D27" s="30"/>
      <c r="E27" s="13"/>
      <c r="F27" s="26">
        <f>SUM(F6:F26)</f>
        <v>38</v>
      </c>
      <c r="G27" s="27">
        <f>SUM(G6:G26)</f>
        <v>24.031499999999998</v>
      </c>
      <c r="H27" s="19"/>
      <c r="I27" s="19"/>
      <c r="J27" s="13"/>
      <c r="K27" s="13"/>
      <c r="L27" s="29">
        <f>SUM(L7:L26)</f>
        <v>38</v>
      </c>
      <c r="M27" s="30">
        <f>SUM(M7:M26)</f>
        <v>19.308279499999998</v>
      </c>
      <c r="N27" s="14"/>
      <c r="O27" s="61">
        <f>O26+(P26-P27)*1.5</f>
        <v>1.7999999999999998</v>
      </c>
      <c r="P27" s="62">
        <v>-1.2</v>
      </c>
    </row>
    <row r="28" spans="2:18" ht="15" x14ac:dyDescent="0.2">
      <c r="B28" s="13"/>
      <c r="C28" s="30"/>
      <c r="D28" s="30"/>
      <c r="E28" s="13"/>
      <c r="F28" s="1"/>
      <c r="G28" s="1"/>
      <c r="H28" s="19"/>
      <c r="I28" s="19"/>
      <c r="J28" s="13"/>
      <c r="K28" s="13"/>
      <c r="L28" s="13"/>
      <c r="M28" s="13"/>
      <c r="N28" s="14"/>
      <c r="O28" s="63">
        <f>O27+1.5</f>
        <v>3.3</v>
      </c>
      <c r="P28" s="64">
        <f>P27</f>
        <v>-1.2</v>
      </c>
    </row>
    <row r="29" spans="2:18" ht="15" x14ac:dyDescent="0.2">
      <c r="B29" s="13"/>
      <c r="C29" s="30"/>
      <c r="D29" s="30"/>
      <c r="E29" s="13"/>
      <c r="F29" s="1"/>
      <c r="G29" s="1"/>
      <c r="H29" s="19"/>
      <c r="I29" s="19"/>
      <c r="J29" s="13"/>
      <c r="K29" s="13"/>
      <c r="L29" s="13"/>
      <c r="M29" s="13"/>
      <c r="N29" s="14"/>
      <c r="O29" s="61">
        <f>O28+1.5</f>
        <v>4.8</v>
      </c>
      <c r="P29" s="62">
        <f>P27</f>
        <v>-1.2</v>
      </c>
    </row>
    <row r="30" spans="2:18" ht="15" x14ac:dyDescent="0.2">
      <c r="B30" s="13"/>
      <c r="C30" s="30"/>
      <c r="D30" s="30"/>
      <c r="E30" s="13"/>
      <c r="F30" s="1"/>
      <c r="G30" s="1"/>
      <c r="H30" s="19"/>
      <c r="I30" s="19"/>
      <c r="J30" s="13"/>
      <c r="K30" s="13"/>
      <c r="L30" s="13"/>
      <c r="M30" s="13"/>
      <c r="N30" s="14"/>
      <c r="O30" s="61">
        <f>O29+(P30-P29)*1.5</f>
        <v>9.8774999999999995</v>
      </c>
      <c r="P30" s="65">
        <v>2.1850000000000001</v>
      </c>
    </row>
    <row r="31" spans="2:18" ht="15" x14ac:dyDescent="0.2">
      <c r="B31" s="13"/>
      <c r="C31" s="30"/>
      <c r="D31" s="30"/>
      <c r="E31" s="13"/>
      <c r="F31" s="1"/>
      <c r="G31" s="1"/>
      <c r="H31" s="19"/>
      <c r="I31" s="19"/>
      <c r="J31" s="13"/>
      <c r="K31" s="13"/>
      <c r="L31" s="13"/>
      <c r="M31" s="13"/>
      <c r="N31" s="14"/>
      <c r="O31" s="14"/>
      <c r="P31" s="14"/>
    </row>
    <row r="32" spans="2:18" ht="15" x14ac:dyDescent="0.2">
      <c r="B32" s="13"/>
      <c r="C32" s="30"/>
      <c r="D32" s="30"/>
      <c r="E32" s="13"/>
      <c r="F32" s="1"/>
      <c r="G32" s="1"/>
      <c r="H32" s="19"/>
      <c r="I32" s="19"/>
      <c r="J32" s="13"/>
      <c r="K32" s="13"/>
      <c r="L32" s="13"/>
      <c r="M32" s="13"/>
      <c r="N32" s="14"/>
      <c r="O32" s="14"/>
      <c r="P32" s="14"/>
    </row>
    <row r="33" spans="2:18" ht="15" x14ac:dyDescent="0.2">
      <c r="B33" s="13"/>
      <c r="C33" s="30"/>
      <c r="D33" s="30"/>
      <c r="E33" s="13"/>
      <c r="F33" s="16"/>
      <c r="G33" s="19"/>
      <c r="H33" s="165" t="s">
        <v>10</v>
      </c>
      <c r="I33" s="165"/>
      <c r="J33" s="19">
        <f>G27</f>
        <v>24.031499999999998</v>
      </c>
      <c r="K33" s="19" t="s">
        <v>11</v>
      </c>
      <c r="L33" s="16">
        <f>M27</f>
        <v>19.308279499999998</v>
      </c>
      <c r="M33" s="19">
        <f>J33-L33</f>
        <v>4.7232205</v>
      </c>
      <c r="N33" s="24"/>
      <c r="O33" s="14"/>
      <c r="P33" s="14"/>
    </row>
    <row r="34" spans="2:18" ht="15" x14ac:dyDescent="0.2">
      <c r="B34" s="1" t="s">
        <v>7</v>
      </c>
      <c r="C34" s="1"/>
      <c r="D34" s="158">
        <v>0.1</v>
      </c>
      <c r="E34" s="158"/>
      <c r="J34" s="13"/>
      <c r="K34" s="13"/>
      <c r="L34" s="13"/>
      <c r="M34" s="13"/>
      <c r="N34" s="14"/>
      <c r="O34" s="14"/>
      <c r="P34" s="14"/>
    </row>
    <row r="35" spans="2:18" x14ac:dyDescent="0.2">
      <c r="B35" s="156" t="s">
        <v>8</v>
      </c>
      <c r="C35" s="156"/>
      <c r="D35" s="156"/>
      <c r="E35" s="156"/>
      <c r="F35" s="156"/>
      <c r="G35" s="156"/>
      <c r="H35" s="5" t="s">
        <v>5</v>
      </c>
      <c r="I35" s="156" t="s">
        <v>9</v>
      </c>
      <c r="J35" s="156"/>
      <c r="K35" s="156"/>
      <c r="L35" s="156"/>
      <c r="M35" s="156"/>
      <c r="N35" s="15"/>
      <c r="O35" s="15"/>
      <c r="P35" s="15"/>
    </row>
    <row r="36" spans="2:18" x14ac:dyDescent="0.2">
      <c r="B36" s="2">
        <v>0</v>
      </c>
      <c r="C36" s="3">
        <v>2.3210000000000002</v>
      </c>
      <c r="D36" s="3" t="s">
        <v>23</v>
      </c>
      <c r="E36" s="16"/>
      <c r="F36" s="16"/>
      <c r="G36" s="16"/>
      <c r="H36" s="16"/>
      <c r="I36" s="17"/>
      <c r="J36" s="18"/>
      <c r="K36" s="19"/>
      <c r="L36" s="16"/>
      <c r="M36" s="19"/>
      <c r="N36" s="20"/>
      <c r="O36" s="20"/>
      <c r="P36" s="20"/>
      <c r="R36" s="21"/>
    </row>
    <row r="37" spans="2:18" x14ac:dyDescent="0.2">
      <c r="B37" s="2">
        <v>2</v>
      </c>
      <c r="C37" s="3">
        <v>2.3149999999999999</v>
      </c>
      <c r="D37" s="3" t="s">
        <v>18</v>
      </c>
      <c r="E37" s="19">
        <f>(C36+C37)/2</f>
        <v>2.3180000000000001</v>
      </c>
      <c r="F37" s="16">
        <f>B37-B36</f>
        <v>2</v>
      </c>
      <c r="G37" s="19">
        <f>E37*F37</f>
        <v>4.6360000000000001</v>
      </c>
      <c r="H37" s="16"/>
      <c r="I37" s="2">
        <v>0</v>
      </c>
      <c r="J37" s="3">
        <v>2.3210000000000002</v>
      </c>
      <c r="K37" s="19"/>
      <c r="L37" s="16"/>
      <c r="M37" s="19"/>
      <c r="N37" s="20"/>
      <c r="O37" s="20"/>
      <c r="P37" s="20"/>
      <c r="Q37" s="22"/>
      <c r="R37" s="21"/>
    </row>
    <row r="38" spans="2:18" x14ac:dyDescent="0.2">
      <c r="B38" s="2">
        <v>4</v>
      </c>
      <c r="C38" s="3">
        <v>0.82</v>
      </c>
      <c r="D38" s="3"/>
      <c r="E38" s="19">
        <f t="shared" ref="E38:E51" si="14">(C37+C38)/2</f>
        <v>1.5674999999999999</v>
      </c>
      <c r="F38" s="16">
        <f t="shared" ref="F38:F51" si="15">B38-B37</f>
        <v>2</v>
      </c>
      <c r="G38" s="19">
        <f t="shared" ref="G38:G51" si="16">E38*F38</f>
        <v>3.1349999999999998</v>
      </c>
      <c r="H38" s="16"/>
      <c r="I38" s="2">
        <v>2</v>
      </c>
      <c r="J38" s="3">
        <v>2.3149999999999999</v>
      </c>
      <c r="K38" s="19">
        <f t="shared" ref="K38:K43" si="17">AVERAGE(J37,J38)</f>
        <v>2.3180000000000001</v>
      </c>
      <c r="L38" s="16">
        <f t="shared" ref="L38:L43" si="18">I38-I37</f>
        <v>2</v>
      </c>
      <c r="M38" s="19">
        <f t="shared" ref="M38:M52" si="19">L38*K38</f>
        <v>4.6360000000000001</v>
      </c>
      <c r="N38" s="20"/>
      <c r="O38" s="20"/>
      <c r="P38" s="20"/>
      <c r="Q38" s="22"/>
      <c r="R38" s="21"/>
    </row>
    <row r="39" spans="2:18" x14ac:dyDescent="0.2">
      <c r="B39" s="2">
        <v>6</v>
      </c>
      <c r="C39" s="3">
        <v>-0.59499999999999997</v>
      </c>
      <c r="D39" s="3"/>
      <c r="E39" s="19">
        <f t="shared" si="14"/>
        <v>0.11249999999999999</v>
      </c>
      <c r="F39" s="16">
        <f t="shared" si="15"/>
        <v>2</v>
      </c>
      <c r="G39" s="19">
        <f t="shared" si="16"/>
        <v>0.22499999999999998</v>
      </c>
      <c r="H39" s="16"/>
      <c r="I39" s="2">
        <v>4</v>
      </c>
      <c r="J39" s="3">
        <v>0.82</v>
      </c>
      <c r="K39" s="19">
        <f t="shared" si="17"/>
        <v>1.5674999999999999</v>
      </c>
      <c r="L39" s="16">
        <f t="shared" si="18"/>
        <v>2</v>
      </c>
      <c r="M39" s="19">
        <f t="shared" si="19"/>
        <v>3.1349999999999998</v>
      </c>
      <c r="N39" s="20"/>
      <c r="O39" s="20"/>
      <c r="P39" s="20"/>
      <c r="Q39" s="22"/>
      <c r="R39" s="21"/>
    </row>
    <row r="40" spans="2:18" x14ac:dyDescent="0.2">
      <c r="B40" s="2">
        <v>9</v>
      </c>
      <c r="C40" s="3">
        <v>-1.49</v>
      </c>
      <c r="D40" s="3"/>
      <c r="E40" s="19">
        <f t="shared" si="14"/>
        <v>-1.0425</v>
      </c>
      <c r="F40" s="16">
        <f t="shared" si="15"/>
        <v>3</v>
      </c>
      <c r="G40" s="19">
        <f t="shared" si="16"/>
        <v>-3.1274999999999999</v>
      </c>
      <c r="H40" s="16"/>
      <c r="I40" s="2">
        <v>6</v>
      </c>
      <c r="J40" s="3">
        <v>-0.59499999999999997</v>
      </c>
      <c r="K40" s="19">
        <f t="shared" si="17"/>
        <v>0.11249999999999999</v>
      </c>
      <c r="L40" s="16">
        <f t="shared" si="18"/>
        <v>2</v>
      </c>
      <c r="M40" s="19">
        <f t="shared" si="19"/>
        <v>0.22499999999999998</v>
      </c>
      <c r="N40" s="20"/>
      <c r="O40" s="20"/>
      <c r="P40" s="20"/>
      <c r="Q40" s="22"/>
      <c r="R40" s="21"/>
    </row>
    <row r="41" spans="2:18" x14ac:dyDescent="0.2">
      <c r="B41" s="2">
        <v>12</v>
      </c>
      <c r="C41" s="3">
        <v>-2.274</v>
      </c>
      <c r="D41" s="3"/>
      <c r="E41" s="19">
        <f t="shared" si="14"/>
        <v>-1.8820000000000001</v>
      </c>
      <c r="F41" s="16">
        <f t="shared" si="15"/>
        <v>3</v>
      </c>
      <c r="G41" s="19">
        <f t="shared" si="16"/>
        <v>-5.6460000000000008</v>
      </c>
      <c r="H41" s="16"/>
      <c r="I41" s="2">
        <v>9</v>
      </c>
      <c r="J41" s="3">
        <v>-1.49</v>
      </c>
      <c r="K41" s="19">
        <f t="shared" si="17"/>
        <v>-1.0425</v>
      </c>
      <c r="L41" s="16">
        <f t="shared" si="18"/>
        <v>3</v>
      </c>
      <c r="M41" s="19">
        <f t="shared" si="19"/>
        <v>-3.1274999999999999</v>
      </c>
      <c r="N41" s="20"/>
      <c r="O41" s="20"/>
      <c r="P41" s="20"/>
      <c r="Q41" s="22"/>
      <c r="R41" s="21"/>
    </row>
    <row r="42" spans="2:18" x14ac:dyDescent="0.2">
      <c r="B42" s="2">
        <v>14</v>
      </c>
      <c r="C42" s="3">
        <v>-2.379</v>
      </c>
      <c r="D42" s="3" t="s">
        <v>19</v>
      </c>
      <c r="E42" s="19">
        <f t="shared" si="14"/>
        <v>-2.3265000000000002</v>
      </c>
      <c r="F42" s="16">
        <f t="shared" si="15"/>
        <v>2</v>
      </c>
      <c r="G42" s="19">
        <f t="shared" si="16"/>
        <v>-4.6530000000000005</v>
      </c>
      <c r="H42" s="16"/>
      <c r="I42" s="2">
        <v>12</v>
      </c>
      <c r="J42" s="3">
        <v>-2.274</v>
      </c>
      <c r="K42" s="19">
        <f t="shared" si="17"/>
        <v>-1.8820000000000001</v>
      </c>
      <c r="L42" s="16">
        <f t="shared" si="18"/>
        <v>3</v>
      </c>
      <c r="M42" s="19">
        <f t="shared" si="19"/>
        <v>-5.6460000000000008</v>
      </c>
      <c r="N42" s="20"/>
      <c r="O42" s="20"/>
      <c r="P42" s="20"/>
      <c r="Q42" s="22"/>
      <c r="R42" s="21"/>
    </row>
    <row r="43" spans="2:18" x14ac:dyDescent="0.2">
      <c r="B43" s="2">
        <v>16</v>
      </c>
      <c r="C43" s="3">
        <v>-2.2679999999999998</v>
      </c>
      <c r="D43" s="3"/>
      <c r="E43" s="19">
        <f t="shared" si="14"/>
        <v>-2.3235000000000001</v>
      </c>
      <c r="F43" s="16">
        <f t="shared" si="15"/>
        <v>2</v>
      </c>
      <c r="G43" s="19">
        <f t="shared" si="16"/>
        <v>-4.6470000000000002</v>
      </c>
      <c r="H43" s="16"/>
      <c r="I43" s="2">
        <v>14</v>
      </c>
      <c r="J43" s="3">
        <v>-2.379</v>
      </c>
      <c r="K43" s="19">
        <f t="shared" si="17"/>
        <v>-2.3265000000000002</v>
      </c>
      <c r="L43" s="16">
        <f t="shared" si="18"/>
        <v>2</v>
      </c>
      <c r="M43" s="19">
        <f t="shared" si="19"/>
        <v>-4.6530000000000005</v>
      </c>
      <c r="N43" s="20"/>
      <c r="O43" s="20"/>
      <c r="P43" s="20"/>
      <c r="Q43" s="22"/>
      <c r="R43" s="21"/>
    </row>
    <row r="44" spans="2:18" x14ac:dyDescent="0.2">
      <c r="B44" s="2">
        <v>19</v>
      </c>
      <c r="C44" s="3">
        <v>-1.5289999999999999</v>
      </c>
      <c r="D44" s="3"/>
      <c r="E44" s="19">
        <f t="shared" si="14"/>
        <v>-1.8984999999999999</v>
      </c>
      <c r="F44" s="16">
        <f t="shared" si="15"/>
        <v>3</v>
      </c>
      <c r="G44" s="19">
        <f t="shared" si="16"/>
        <v>-5.6954999999999991</v>
      </c>
      <c r="H44" s="16"/>
      <c r="I44" s="2">
        <v>16</v>
      </c>
      <c r="J44" s="3">
        <v>-2.2679999999999998</v>
      </c>
      <c r="K44" s="19">
        <f>AVERAGE(J43,J44)</f>
        <v>-2.3235000000000001</v>
      </c>
      <c r="L44" s="16">
        <f>I44-I43</f>
        <v>2</v>
      </c>
      <c r="M44" s="19">
        <f t="shared" si="19"/>
        <v>-4.6470000000000002</v>
      </c>
      <c r="N44" s="24"/>
      <c r="O44" s="24"/>
      <c r="P44" s="24"/>
      <c r="Q44" s="22"/>
      <c r="R44" s="21"/>
    </row>
    <row r="45" spans="2:18" x14ac:dyDescent="0.2">
      <c r="B45" s="2">
        <v>22</v>
      </c>
      <c r="C45" s="3">
        <v>-0.57399999999999995</v>
      </c>
      <c r="D45" s="3"/>
      <c r="E45" s="19">
        <f t="shared" si="14"/>
        <v>-1.0514999999999999</v>
      </c>
      <c r="F45" s="16">
        <f t="shared" si="15"/>
        <v>3</v>
      </c>
      <c r="G45" s="19">
        <f t="shared" si="16"/>
        <v>-3.1544999999999996</v>
      </c>
      <c r="H45" s="16"/>
      <c r="I45" s="2">
        <v>19</v>
      </c>
      <c r="J45" s="3">
        <v>-1.5289999999999999</v>
      </c>
      <c r="K45" s="19">
        <f t="shared" ref="K45:K52" si="20">AVERAGE(J44,J45)</f>
        <v>-1.8984999999999999</v>
      </c>
      <c r="L45" s="16">
        <f t="shared" ref="L45:L52" si="21">I45-I44</f>
        <v>3</v>
      </c>
      <c r="M45" s="19">
        <f t="shared" si="19"/>
        <v>-5.6954999999999991</v>
      </c>
      <c r="N45" s="20"/>
      <c r="O45" s="20"/>
      <c r="P45" s="20"/>
      <c r="Q45" s="22"/>
      <c r="R45" s="21"/>
    </row>
    <row r="46" spans="2:18" x14ac:dyDescent="0.2">
      <c r="B46" s="2">
        <v>24</v>
      </c>
      <c r="C46" s="3">
        <v>0.80200000000000005</v>
      </c>
      <c r="D46" s="3"/>
      <c r="E46" s="19">
        <f t="shared" si="14"/>
        <v>0.11400000000000005</v>
      </c>
      <c r="F46" s="16">
        <f t="shared" si="15"/>
        <v>2</v>
      </c>
      <c r="G46" s="19">
        <f t="shared" si="16"/>
        <v>0.22800000000000009</v>
      </c>
      <c r="H46" s="1"/>
      <c r="I46" s="2">
        <v>22</v>
      </c>
      <c r="J46" s="3">
        <v>-0.57399999999999995</v>
      </c>
      <c r="K46" s="19">
        <f t="shared" si="20"/>
        <v>-1.0514999999999999</v>
      </c>
      <c r="L46" s="16">
        <f t="shared" si="21"/>
        <v>3</v>
      </c>
      <c r="M46" s="19">
        <f t="shared" si="19"/>
        <v>-3.1544999999999996</v>
      </c>
      <c r="N46" s="24"/>
      <c r="O46" s="24"/>
      <c r="P46" s="24"/>
      <c r="Q46" s="22"/>
      <c r="R46" s="21"/>
    </row>
    <row r="47" spans="2:18" x14ac:dyDescent="0.2">
      <c r="B47" s="2">
        <v>26</v>
      </c>
      <c r="C47" s="3">
        <v>2.415</v>
      </c>
      <c r="D47" s="3" t="s">
        <v>20</v>
      </c>
      <c r="E47" s="19">
        <f t="shared" si="14"/>
        <v>1.6085</v>
      </c>
      <c r="F47" s="16">
        <f t="shared" si="15"/>
        <v>2</v>
      </c>
      <c r="G47" s="19">
        <f t="shared" si="16"/>
        <v>3.2170000000000001</v>
      </c>
      <c r="H47" s="1"/>
      <c r="I47" s="2">
        <v>24</v>
      </c>
      <c r="J47" s="3">
        <v>0.80200000000000005</v>
      </c>
      <c r="K47" s="19">
        <f t="shared" si="20"/>
        <v>0.11400000000000005</v>
      </c>
      <c r="L47" s="16">
        <f t="shared" si="21"/>
        <v>2</v>
      </c>
      <c r="M47" s="19">
        <f t="shared" si="19"/>
        <v>0.22800000000000009</v>
      </c>
      <c r="N47" s="24"/>
      <c r="O47" s="24"/>
      <c r="P47" s="24"/>
      <c r="Q47" s="22"/>
      <c r="R47" s="21"/>
    </row>
    <row r="48" spans="2:18" x14ac:dyDescent="0.2">
      <c r="B48" s="2">
        <v>28</v>
      </c>
      <c r="C48" s="3">
        <v>2.41</v>
      </c>
      <c r="D48" s="3" t="s">
        <v>39</v>
      </c>
      <c r="E48" s="19">
        <f t="shared" si="14"/>
        <v>2.4125000000000001</v>
      </c>
      <c r="F48" s="16">
        <f t="shared" si="15"/>
        <v>2</v>
      </c>
      <c r="G48" s="19">
        <f t="shared" si="16"/>
        <v>4.8250000000000002</v>
      </c>
      <c r="H48" s="1"/>
      <c r="I48" s="2">
        <v>26</v>
      </c>
      <c r="J48" s="3">
        <v>2.415</v>
      </c>
      <c r="K48" s="19">
        <f t="shared" si="20"/>
        <v>1.6085</v>
      </c>
      <c r="L48" s="16">
        <f t="shared" si="21"/>
        <v>2</v>
      </c>
      <c r="M48" s="19">
        <f t="shared" si="19"/>
        <v>3.2170000000000001</v>
      </c>
      <c r="N48" s="20"/>
      <c r="O48" s="20"/>
      <c r="P48" s="20"/>
      <c r="R48" s="21"/>
    </row>
    <row r="49" spans="2:18" x14ac:dyDescent="0.2">
      <c r="B49" s="2">
        <v>29</v>
      </c>
      <c r="C49" s="3">
        <v>1.5249999999999999</v>
      </c>
      <c r="D49" s="3"/>
      <c r="E49" s="19">
        <f t="shared" si="14"/>
        <v>1.9675</v>
      </c>
      <c r="F49" s="16">
        <f t="shared" si="15"/>
        <v>1</v>
      </c>
      <c r="G49" s="19">
        <f t="shared" si="16"/>
        <v>1.9675</v>
      </c>
      <c r="H49" s="1"/>
      <c r="I49" s="2">
        <v>28</v>
      </c>
      <c r="J49" s="3">
        <v>2.41</v>
      </c>
      <c r="K49" s="19">
        <f t="shared" si="20"/>
        <v>2.4125000000000001</v>
      </c>
      <c r="L49" s="16">
        <f t="shared" si="21"/>
        <v>2</v>
      </c>
      <c r="M49" s="19">
        <f t="shared" si="19"/>
        <v>4.8250000000000002</v>
      </c>
      <c r="N49" s="20"/>
      <c r="O49" s="20"/>
      <c r="P49" s="20"/>
      <c r="R49" s="21"/>
    </row>
    <row r="50" spans="2:18" x14ac:dyDescent="0.2">
      <c r="B50" s="2">
        <v>35</v>
      </c>
      <c r="C50" s="3">
        <v>1.52</v>
      </c>
      <c r="D50" s="3"/>
      <c r="E50" s="19">
        <f t="shared" si="14"/>
        <v>1.5225</v>
      </c>
      <c r="F50" s="16">
        <f t="shared" si="15"/>
        <v>6</v>
      </c>
      <c r="G50" s="19">
        <f t="shared" si="16"/>
        <v>9.1349999999999998</v>
      </c>
      <c r="H50" s="1"/>
      <c r="I50" s="2">
        <v>29</v>
      </c>
      <c r="J50" s="3">
        <v>1.5249999999999999</v>
      </c>
      <c r="K50" s="19">
        <f t="shared" si="20"/>
        <v>1.9675</v>
      </c>
      <c r="L50" s="16">
        <f t="shared" si="21"/>
        <v>1</v>
      </c>
      <c r="M50" s="19">
        <f t="shared" si="19"/>
        <v>1.9675</v>
      </c>
      <c r="N50" s="20"/>
      <c r="O50" s="20"/>
      <c r="P50" s="20"/>
      <c r="R50" s="21"/>
    </row>
    <row r="51" spans="2:18" x14ac:dyDescent="0.2">
      <c r="B51" s="17">
        <v>40</v>
      </c>
      <c r="C51" s="44">
        <v>1.5149999999999999</v>
      </c>
      <c r="D51" s="44" t="s">
        <v>25</v>
      </c>
      <c r="E51" s="19">
        <f t="shared" si="14"/>
        <v>1.5175000000000001</v>
      </c>
      <c r="F51" s="16">
        <f t="shared" si="15"/>
        <v>5</v>
      </c>
      <c r="G51" s="19">
        <f t="shared" si="16"/>
        <v>7.5875000000000004</v>
      </c>
      <c r="I51" s="2">
        <v>35</v>
      </c>
      <c r="J51" s="3">
        <v>1.52</v>
      </c>
      <c r="K51" s="19">
        <f t="shared" si="20"/>
        <v>1.5225</v>
      </c>
      <c r="L51" s="16">
        <f t="shared" si="21"/>
        <v>6</v>
      </c>
      <c r="M51" s="19">
        <f t="shared" si="19"/>
        <v>9.1349999999999998</v>
      </c>
      <c r="N51" s="20"/>
      <c r="O51" s="20"/>
      <c r="P51" s="20"/>
      <c r="R51" s="21"/>
    </row>
    <row r="52" spans="2:18" x14ac:dyDescent="0.2">
      <c r="B52" s="17"/>
      <c r="C52" s="44"/>
      <c r="D52" s="44"/>
      <c r="E52" s="19"/>
      <c r="F52" s="16"/>
      <c r="G52" s="19"/>
      <c r="I52" s="17">
        <v>40</v>
      </c>
      <c r="J52" s="44">
        <v>1.5149999999999999</v>
      </c>
      <c r="K52" s="19">
        <f t="shared" si="20"/>
        <v>1.5175000000000001</v>
      </c>
      <c r="L52" s="16">
        <f t="shared" si="21"/>
        <v>5</v>
      </c>
      <c r="M52" s="19">
        <f t="shared" si="19"/>
        <v>7.5875000000000004</v>
      </c>
      <c r="O52" s="24"/>
      <c r="P52" s="24"/>
    </row>
    <row r="53" spans="2:18" x14ac:dyDescent="0.2">
      <c r="B53" s="17"/>
      <c r="C53" s="44"/>
      <c r="D53" s="44"/>
      <c r="E53" s="19"/>
      <c r="F53" s="16"/>
      <c r="G53" s="19"/>
      <c r="I53" s="17"/>
      <c r="J53" s="17"/>
      <c r="K53" s="19"/>
      <c r="L53" s="16"/>
      <c r="M53" s="19"/>
      <c r="O53" s="14"/>
      <c r="P53" s="14"/>
    </row>
    <row r="54" spans="2:18" x14ac:dyDescent="0.2">
      <c r="B54" s="17"/>
      <c r="C54" s="44"/>
      <c r="D54" s="44"/>
      <c r="E54" s="19"/>
      <c r="F54" s="16"/>
      <c r="G54" s="19"/>
      <c r="I54" s="17"/>
      <c r="J54" s="17"/>
      <c r="K54" s="19"/>
      <c r="L54" s="16"/>
      <c r="M54" s="19"/>
      <c r="O54" s="14"/>
      <c r="P54" s="14"/>
    </row>
    <row r="55" spans="2:18" x14ac:dyDescent="0.2">
      <c r="B55" s="17"/>
      <c r="C55" s="44"/>
      <c r="D55" s="44"/>
      <c r="E55" s="19"/>
      <c r="F55" s="16"/>
      <c r="G55" s="19"/>
      <c r="H55" s="19"/>
      <c r="I55" s="17"/>
      <c r="J55" s="17"/>
      <c r="K55" s="19"/>
      <c r="L55" s="16"/>
      <c r="M55" s="19"/>
      <c r="N55" s="14"/>
      <c r="O55" s="14"/>
      <c r="P55" s="14"/>
    </row>
    <row r="56" spans="2:18" x14ac:dyDescent="0.2">
      <c r="B56" s="17"/>
      <c r="C56" s="44"/>
      <c r="D56" s="44"/>
      <c r="E56" s="19"/>
      <c r="F56" s="16"/>
      <c r="G56" s="19"/>
      <c r="H56" s="19"/>
      <c r="I56" s="17"/>
      <c r="J56" s="17"/>
      <c r="K56" s="19"/>
      <c r="L56" s="16">
        <f>SUM(L38:L55)</f>
        <v>40</v>
      </c>
      <c r="M56" s="19">
        <f>SUM(M38:M55)</f>
        <v>8.0325000000000006</v>
      </c>
      <c r="N56" s="14"/>
      <c r="O56" s="14"/>
      <c r="P56" s="14"/>
    </row>
    <row r="57" spans="2:18" x14ac:dyDescent="0.2">
      <c r="B57" s="17"/>
      <c r="C57" s="44"/>
      <c r="D57" s="44"/>
      <c r="E57" s="19"/>
      <c r="F57" s="16"/>
      <c r="G57" s="19"/>
      <c r="H57" s="19"/>
      <c r="I57" s="17"/>
      <c r="J57" s="17"/>
      <c r="K57" s="19"/>
      <c r="L57" s="16"/>
      <c r="M57" s="19"/>
      <c r="N57" s="14"/>
      <c r="O57" s="14"/>
      <c r="P57" s="14"/>
    </row>
    <row r="58" spans="2:18" ht="15" x14ac:dyDescent="0.2">
      <c r="B58" s="13"/>
      <c r="C58" s="30"/>
      <c r="D58" s="30"/>
      <c r="E58" s="13"/>
      <c r="F58" s="26">
        <f>SUM(F37:F57)</f>
        <v>40</v>
      </c>
      <c r="G58" s="27">
        <f>SUM(G37:G57)</f>
        <v>8.0325000000000006</v>
      </c>
      <c r="H58" s="19"/>
      <c r="I58" s="19"/>
      <c r="J58" s="13"/>
      <c r="K58" s="13"/>
      <c r="L58" s="29"/>
      <c r="M58" s="30"/>
      <c r="N58" s="14"/>
      <c r="O58" s="14"/>
      <c r="P58" s="14"/>
    </row>
    <row r="59" spans="2:18" ht="15" x14ac:dyDescent="0.2">
      <c r="B59" s="13"/>
      <c r="C59" s="30"/>
      <c r="D59" s="30"/>
      <c r="E59" s="13"/>
      <c r="F59" s="1"/>
      <c r="G59" s="1"/>
      <c r="H59" s="19"/>
      <c r="I59" s="19"/>
      <c r="J59" s="13"/>
      <c r="K59" s="13"/>
      <c r="L59" s="13"/>
      <c r="M59" s="13"/>
      <c r="N59" s="14"/>
      <c r="O59" s="14"/>
      <c r="P59" s="14"/>
    </row>
    <row r="60" spans="2:18" ht="15" x14ac:dyDescent="0.2">
      <c r="B60" s="13"/>
      <c r="C60" s="30"/>
      <c r="D60" s="30"/>
      <c r="E60" s="13"/>
      <c r="F60" s="1"/>
      <c r="G60" s="1"/>
      <c r="H60" s="19"/>
      <c r="I60" s="19"/>
      <c r="J60" s="13"/>
      <c r="K60" s="13"/>
      <c r="L60" s="13"/>
      <c r="M60" s="13"/>
      <c r="N60" s="14"/>
      <c r="O60" s="14"/>
      <c r="P60" s="14"/>
    </row>
    <row r="61" spans="2:18" ht="15" x14ac:dyDescent="0.2">
      <c r="B61" s="13"/>
      <c r="C61" s="30"/>
      <c r="D61" s="30"/>
      <c r="E61" s="13"/>
      <c r="F61" s="1"/>
      <c r="G61" s="1"/>
      <c r="H61" s="19"/>
      <c r="I61" s="19"/>
      <c r="J61" s="13"/>
      <c r="K61" s="13"/>
      <c r="L61" s="13"/>
      <c r="M61" s="13"/>
      <c r="N61" s="14"/>
      <c r="O61" s="14"/>
      <c r="P61" s="14"/>
    </row>
    <row r="62" spans="2:18" ht="15" x14ac:dyDescent="0.2">
      <c r="B62" s="13"/>
      <c r="C62" s="30"/>
      <c r="D62" s="30"/>
      <c r="E62" s="13"/>
      <c r="F62" s="1"/>
      <c r="G62" s="1"/>
      <c r="H62" s="19"/>
      <c r="I62" s="19"/>
      <c r="J62" s="13"/>
      <c r="K62" s="13"/>
      <c r="L62" s="13"/>
      <c r="M62" s="13"/>
      <c r="N62" s="14"/>
      <c r="O62" s="14"/>
      <c r="P62" s="14"/>
    </row>
    <row r="63" spans="2:18" ht="15" x14ac:dyDescent="0.2">
      <c r="B63" s="13"/>
      <c r="C63" s="30"/>
      <c r="D63" s="30"/>
      <c r="E63" s="13"/>
      <c r="F63" s="1"/>
      <c r="G63" s="1"/>
      <c r="H63" s="19"/>
      <c r="I63" s="19"/>
      <c r="J63" s="13"/>
      <c r="K63" s="13"/>
      <c r="L63" s="13"/>
      <c r="M63" s="13"/>
      <c r="N63" s="14"/>
      <c r="O63" s="14"/>
      <c r="P63" s="14"/>
    </row>
    <row r="64" spans="2:18" ht="15" x14ac:dyDescent="0.2">
      <c r="B64" s="13"/>
      <c r="C64" s="30"/>
      <c r="D64" s="30"/>
      <c r="E64" s="13"/>
      <c r="F64" s="16"/>
      <c r="G64" s="19"/>
      <c r="H64" s="165" t="s">
        <v>10</v>
      </c>
      <c r="I64" s="165"/>
      <c r="J64" s="19">
        <f>G58</f>
        <v>8.0325000000000006</v>
      </c>
      <c r="K64" s="19" t="s">
        <v>11</v>
      </c>
      <c r="L64" s="16">
        <f>M56</f>
        <v>8.0325000000000006</v>
      </c>
      <c r="M64" s="19">
        <f>J64-L64</f>
        <v>0</v>
      </c>
      <c r="N64" s="24"/>
      <c r="O64" s="14"/>
      <c r="P64" s="14"/>
    </row>
    <row r="65" spans="2:18" ht="15" x14ac:dyDescent="0.2">
      <c r="B65" s="1" t="s">
        <v>7</v>
      </c>
      <c r="C65" s="1"/>
      <c r="D65" s="158">
        <v>0.2</v>
      </c>
      <c r="E65" s="158"/>
      <c r="J65" s="13"/>
      <c r="K65" s="13"/>
      <c r="L65" s="13"/>
      <c r="M65" s="13"/>
      <c r="N65" s="14"/>
      <c r="O65" s="14"/>
      <c r="P65" s="31">
        <f>I78-I76</f>
        <v>2</v>
      </c>
    </row>
    <row r="66" spans="2:18" x14ac:dyDescent="0.2">
      <c r="B66" s="156" t="s">
        <v>8</v>
      </c>
      <c r="C66" s="156"/>
      <c r="D66" s="156"/>
      <c r="E66" s="156"/>
      <c r="F66" s="156"/>
      <c r="G66" s="156"/>
      <c r="H66" s="5" t="s">
        <v>5</v>
      </c>
      <c r="I66" s="156" t="s">
        <v>9</v>
      </c>
      <c r="J66" s="156"/>
      <c r="K66" s="156"/>
      <c r="L66" s="156"/>
      <c r="M66" s="156"/>
      <c r="N66" s="15"/>
      <c r="O66" s="15"/>
      <c r="P66" s="15"/>
    </row>
    <row r="67" spans="2:18" x14ac:dyDescent="0.2">
      <c r="B67" s="2">
        <v>0</v>
      </c>
      <c r="C67" s="3">
        <v>-8.3000000000000004E-2</v>
      </c>
      <c r="D67" s="3" t="s">
        <v>26</v>
      </c>
      <c r="E67" s="16"/>
      <c r="F67" s="16"/>
      <c r="G67" s="16"/>
      <c r="H67" s="16"/>
      <c r="I67" s="17"/>
      <c r="J67" s="18"/>
      <c r="K67" s="19"/>
      <c r="L67" s="16"/>
      <c r="M67" s="19"/>
      <c r="N67" s="20"/>
      <c r="O67" s="20"/>
      <c r="P67" s="20"/>
      <c r="R67" s="21"/>
    </row>
    <row r="68" spans="2:18" x14ac:dyDescent="0.2">
      <c r="B68" s="2">
        <v>2</v>
      </c>
      <c r="C68" s="3">
        <v>0.501</v>
      </c>
      <c r="D68" s="3"/>
      <c r="E68" s="19">
        <f>(C67+C68)/2</f>
        <v>0.20899999999999999</v>
      </c>
      <c r="F68" s="16">
        <f>B68-B67</f>
        <v>2</v>
      </c>
      <c r="G68" s="19">
        <f>E68*F68</f>
        <v>0.41799999999999998</v>
      </c>
      <c r="H68" s="16"/>
      <c r="I68" s="2"/>
      <c r="J68" s="2"/>
      <c r="K68" s="19"/>
      <c r="L68" s="16"/>
      <c r="M68" s="19"/>
      <c r="N68" s="20"/>
      <c r="O68" s="20"/>
      <c r="P68" s="20"/>
      <c r="Q68" s="22"/>
      <c r="R68" s="21"/>
    </row>
    <row r="69" spans="2:18" x14ac:dyDescent="0.2">
      <c r="B69" s="2">
        <v>3</v>
      </c>
      <c r="C69" s="3">
        <v>1.518</v>
      </c>
      <c r="D69" s="3"/>
      <c r="E69" s="19">
        <f t="shared" ref="E69:E79" si="22">(C68+C69)/2</f>
        <v>1.0095000000000001</v>
      </c>
      <c r="F69" s="16">
        <f t="shared" ref="F69:F79" si="23">B69-B68</f>
        <v>1</v>
      </c>
      <c r="G69" s="19">
        <f t="shared" ref="G69:G79" si="24">E69*F69</f>
        <v>1.0095000000000001</v>
      </c>
      <c r="H69" s="16"/>
      <c r="I69" s="2"/>
      <c r="J69" s="2"/>
      <c r="K69" s="19"/>
      <c r="L69" s="16"/>
      <c r="M69" s="19"/>
      <c r="N69" s="20"/>
      <c r="O69" s="20"/>
      <c r="P69" s="20"/>
      <c r="Q69" s="22"/>
      <c r="R69" s="21"/>
    </row>
    <row r="70" spans="2:18" x14ac:dyDescent="0.2">
      <c r="B70" s="2">
        <v>4</v>
      </c>
      <c r="C70" s="3">
        <v>1.5069999999999999</v>
      </c>
      <c r="D70" s="3" t="s">
        <v>18</v>
      </c>
      <c r="E70" s="19">
        <f t="shared" si="22"/>
        <v>1.5125</v>
      </c>
      <c r="F70" s="16">
        <f t="shared" si="23"/>
        <v>1</v>
      </c>
      <c r="G70" s="19">
        <f t="shared" si="24"/>
        <v>1.5125</v>
      </c>
      <c r="H70" s="16"/>
      <c r="I70" s="2"/>
      <c r="J70" s="2"/>
      <c r="K70" s="19"/>
      <c r="L70" s="16"/>
      <c r="M70" s="19"/>
      <c r="N70" s="20"/>
      <c r="O70" s="20"/>
      <c r="P70" s="20"/>
      <c r="Q70" s="22"/>
      <c r="R70" s="21"/>
    </row>
    <row r="71" spans="2:18" x14ac:dyDescent="0.2">
      <c r="B71" s="2">
        <v>5</v>
      </c>
      <c r="C71" s="3">
        <v>0.52800000000000002</v>
      </c>
      <c r="D71" s="3"/>
      <c r="E71" s="19">
        <f t="shared" si="22"/>
        <v>1.0175000000000001</v>
      </c>
      <c r="F71" s="16">
        <f t="shared" si="23"/>
        <v>1</v>
      </c>
      <c r="G71" s="19">
        <f t="shared" si="24"/>
        <v>1.0175000000000001</v>
      </c>
      <c r="H71" s="16"/>
      <c r="I71" s="2"/>
      <c r="J71" s="2"/>
      <c r="K71" s="19"/>
      <c r="L71" s="16"/>
      <c r="M71" s="19"/>
      <c r="N71" s="20"/>
      <c r="O71" s="20"/>
      <c r="P71" s="20"/>
      <c r="Q71" s="22"/>
      <c r="R71" s="21"/>
    </row>
    <row r="72" spans="2:18" x14ac:dyDescent="0.2">
      <c r="B72" s="2">
        <v>6</v>
      </c>
      <c r="C72" s="3">
        <v>1.6E-2</v>
      </c>
      <c r="D72" s="3"/>
      <c r="E72" s="19">
        <f t="shared" si="22"/>
        <v>0.27200000000000002</v>
      </c>
      <c r="F72" s="16">
        <f t="shared" si="23"/>
        <v>1</v>
      </c>
      <c r="G72" s="19">
        <f t="shared" si="24"/>
        <v>0.27200000000000002</v>
      </c>
      <c r="H72" s="16"/>
      <c r="I72" s="2"/>
      <c r="J72" s="2"/>
      <c r="K72" s="19"/>
      <c r="L72" s="16"/>
      <c r="M72" s="19"/>
      <c r="N72" s="20"/>
      <c r="O72" s="20"/>
      <c r="P72" s="20"/>
      <c r="Q72" s="22"/>
      <c r="R72" s="21"/>
    </row>
    <row r="73" spans="2:18" x14ac:dyDescent="0.2">
      <c r="B73" s="2">
        <v>8</v>
      </c>
      <c r="C73" s="3">
        <v>-0.42399999999999999</v>
      </c>
      <c r="D73" s="3"/>
      <c r="E73" s="19">
        <f t="shared" si="22"/>
        <v>-0.20399999999999999</v>
      </c>
      <c r="F73" s="16">
        <f t="shared" si="23"/>
        <v>2</v>
      </c>
      <c r="G73" s="19">
        <f t="shared" si="24"/>
        <v>-0.40799999999999997</v>
      </c>
      <c r="H73" s="16"/>
      <c r="I73" s="2">
        <v>0</v>
      </c>
      <c r="J73" s="3">
        <v>-8.3000000000000004E-2</v>
      </c>
      <c r="K73" s="19"/>
      <c r="L73" s="16"/>
      <c r="M73" s="19"/>
      <c r="N73" s="20"/>
      <c r="O73" s="20"/>
      <c r="P73" s="20"/>
      <c r="Q73" s="22"/>
      <c r="R73" s="21"/>
    </row>
    <row r="74" spans="2:18" x14ac:dyDescent="0.2">
      <c r="B74" s="2">
        <v>10</v>
      </c>
      <c r="C74" s="3">
        <v>-0.52800000000000002</v>
      </c>
      <c r="D74" s="3" t="s">
        <v>19</v>
      </c>
      <c r="E74" s="19">
        <f t="shared" si="22"/>
        <v>-0.47599999999999998</v>
      </c>
      <c r="F74" s="16">
        <f t="shared" si="23"/>
        <v>2</v>
      </c>
      <c r="G74" s="19">
        <f t="shared" si="24"/>
        <v>-0.95199999999999996</v>
      </c>
      <c r="H74" s="16"/>
      <c r="I74" s="2">
        <v>2</v>
      </c>
      <c r="J74" s="3">
        <v>0.501</v>
      </c>
      <c r="K74" s="19">
        <f t="shared" ref="K74" si="25">AVERAGE(J73,J74)</f>
        <v>0.20899999999999999</v>
      </c>
      <c r="L74" s="16">
        <f t="shared" ref="L74" si="26">I74-I73</f>
        <v>2</v>
      </c>
      <c r="M74" s="19">
        <f t="shared" ref="M74:M81" si="27">L74*K74</f>
        <v>0.41799999999999998</v>
      </c>
      <c r="N74" s="20"/>
      <c r="O74" s="20"/>
      <c r="P74" s="20"/>
      <c r="Q74" s="22"/>
      <c r="R74" s="21"/>
    </row>
    <row r="75" spans="2:18" x14ac:dyDescent="0.2">
      <c r="B75" s="2">
        <v>12</v>
      </c>
      <c r="C75" s="3">
        <v>-0.42599999999999999</v>
      </c>
      <c r="D75" s="3"/>
      <c r="E75" s="19">
        <f t="shared" si="22"/>
        <v>-0.47699999999999998</v>
      </c>
      <c r="F75" s="16">
        <f t="shared" si="23"/>
        <v>2</v>
      </c>
      <c r="G75" s="19">
        <f t="shared" si="24"/>
        <v>-0.95399999999999996</v>
      </c>
      <c r="H75" s="16"/>
      <c r="I75" s="2">
        <v>3</v>
      </c>
      <c r="J75" s="3">
        <v>1.518</v>
      </c>
      <c r="K75" s="19">
        <f>AVERAGE(J74,J75)</f>
        <v>1.0095000000000001</v>
      </c>
      <c r="L75" s="16">
        <f>I75-I74</f>
        <v>1</v>
      </c>
      <c r="M75" s="19">
        <f t="shared" si="27"/>
        <v>1.0095000000000001</v>
      </c>
      <c r="N75" s="24"/>
      <c r="O75" s="24"/>
      <c r="P75" s="24"/>
      <c r="Q75" s="22"/>
      <c r="R75" s="21"/>
    </row>
    <row r="76" spans="2:18" x14ac:dyDescent="0.2">
      <c r="B76" s="2">
        <v>14</v>
      </c>
      <c r="C76" s="3">
        <v>-2.1999999999999999E-2</v>
      </c>
      <c r="D76" s="3"/>
      <c r="E76" s="19">
        <f t="shared" si="22"/>
        <v>-0.224</v>
      </c>
      <c r="F76" s="16">
        <f t="shared" si="23"/>
        <v>2</v>
      </c>
      <c r="G76" s="19">
        <f t="shared" si="24"/>
        <v>-0.44800000000000001</v>
      </c>
      <c r="H76" s="16"/>
      <c r="I76" s="2">
        <v>4</v>
      </c>
      <c r="J76" s="3">
        <v>1.5069999999999999</v>
      </c>
      <c r="K76" s="19">
        <f t="shared" ref="K76:K81" si="28">AVERAGE(J75,J76)</f>
        <v>1.5125</v>
      </c>
      <c r="L76" s="16">
        <f t="shared" ref="L76:L81" si="29">I76-I75</f>
        <v>1</v>
      </c>
      <c r="M76" s="19">
        <f t="shared" si="27"/>
        <v>1.5125</v>
      </c>
      <c r="N76" s="20"/>
      <c r="O76" s="20"/>
      <c r="P76" s="20"/>
      <c r="Q76" s="22"/>
      <c r="R76" s="21"/>
    </row>
    <row r="77" spans="2:18" x14ac:dyDescent="0.2">
      <c r="B77" s="2">
        <v>15</v>
      </c>
      <c r="C77" s="3">
        <v>0.49399999999999999</v>
      </c>
      <c r="D77" s="3"/>
      <c r="E77" s="19">
        <f t="shared" si="22"/>
        <v>0.23599999999999999</v>
      </c>
      <c r="F77" s="16">
        <f t="shared" si="23"/>
        <v>1</v>
      </c>
      <c r="G77" s="19">
        <f t="shared" si="24"/>
        <v>0.23599999999999999</v>
      </c>
      <c r="H77" s="1"/>
      <c r="I77" s="2">
        <v>5</v>
      </c>
      <c r="J77" s="3">
        <v>0.52800000000000002</v>
      </c>
      <c r="K77" s="19">
        <f t="shared" si="28"/>
        <v>1.0175000000000001</v>
      </c>
      <c r="L77" s="16">
        <f t="shared" si="29"/>
        <v>1</v>
      </c>
      <c r="M77" s="19">
        <f t="shared" si="27"/>
        <v>1.0175000000000001</v>
      </c>
      <c r="N77" s="24"/>
      <c r="O77" s="24"/>
      <c r="P77" s="24"/>
      <c r="Q77" s="22"/>
      <c r="R77" s="21"/>
    </row>
    <row r="78" spans="2:18" x14ac:dyDescent="0.2">
      <c r="B78" s="2">
        <v>16</v>
      </c>
      <c r="C78" s="3">
        <v>1.704</v>
      </c>
      <c r="D78" s="3" t="s">
        <v>20</v>
      </c>
      <c r="E78" s="19">
        <f t="shared" si="22"/>
        <v>1.099</v>
      </c>
      <c r="F78" s="16">
        <f t="shared" si="23"/>
        <v>1</v>
      </c>
      <c r="G78" s="19">
        <f t="shared" si="24"/>
        <v>1.099</v>
      </c>
      <c r="H78" s="1"/>
      <c r="I78" s="2">
        <v>6</v>
      </c>
      <c r="J78" s="3">
        <v>1.6E-2</v>
      </c>
      <c r="K78" s="19">
        <f t="shared" si="28"/>
        <v>0.27200000000000002</v>
      </c>
      <c r="L78" s="16">
        <f t="shared" si="29"/>
        <v>1</v>
      </c>
      <c r="M78" s="19">
        <f t="shared" si="27"/>
        <v>0.27200000000000002</v>
      </c>
      <c r="N78" s="24"/>
      <c r="O78" s="24"/>
      <c r="P78" s="24"/>
      <c r="Q78" s="22"/>
      <c r="R78" s="21"/>
    </row>
    <row r="79" spans="2:18" x14ac:dyDescent="0.2">
      <c r="B79" s="2">
        <v>17</v>
      </c>
      <c r="C79" s="3">
        <v>1.698</v>
      </c>
      <c r="D79" s="3"/>
      <c r="E79" s="19">
        <f t="shared" si="22"/>
        <v>1.7010000000000001</v>
      </c>
      <c r="F79" s="16">
        <f t="shared" si="23"/>
        <v>1</v>
      </c>
      <c r="G79" s="19">
        <f t="shared" si="24"/>
        <v>1.7010000000000001</v>
      </c>
      <c r="H79" s="1"/>
      <c r="I79" s="2">
        <v>7</v>
      </c>
      <c r="J79" s="3">
        <v>-0.2</v>
      </c>
      <c r="K79" s="19">
        <f t="shared" si="28"/>
        <v>-9.1999999999999998E-2</v>
      </c>
      <c r="L79" s="16">
        <f t="shared" si="29"/>
        <v>1</v>
      </c>
      <c r="M79" s="19">
        <f t="shared" si="27"/>
        <v>-9.1999999999999998E-2</v>
      </c>
      <c r="N79" s="20"/>
      <c r="O79" s="20"/>
      <c r="P79" s="20"/>
      <c r="R79" s="21"/>
    </row>
    <row r="80" spans="2:18" x14ac:dyDescent="0.2">
      <c r="B80" s="2">
        <v>18</v>
      </c>
      <c r="C80" s="3">
        <v>0.91600000000000004</v>
      </c>
      <c r="D80" s="3"/>
      <c r="E80" s="49">
        <f t="shared" ref="E80:E82" si="30">(C79+C80)/2</f>
        <v>1.3069999999999999</v>
      </c>
      <c r="F80" s="50">
        <f t="shared" ref="F80:F82" si="31">B80-B79</f>
        <v>1</v>
      </c>
      <c r="G80" s="49">
        <f t="shared" ref="G80:G82" si="32">E80*F80</f>
        <v>1.3069999999999999</v>
      </c>
      <c r="H80" s="1"/>
      <c r="I80" s="61">
        <f>I79+(J79-J80)*1.5</f>
        <v>8.5</v>
      </c>
      <c r="J80" s="62">
        <v>-1.2</v>
      </c>
      <c r="K80" s="19">
        <f t="shared" si="28"/>
        <v>-0.7</v>
      </c>
      <c r="L80" s="16">
        <f t="shared" si="29"/>
        <v>1.5</v>
      </c>
      <c r="M80" s="19">
        <f t="shared" si="27"/>
        <v>-1.0499999999999998</v>
      </c>
      <c r="N80" s="20"/>
      <c r="O80" s="20"/>
      <c r="P80" s="20"/>
      <c r="R80" s="21"/>
    </row>
    <row r="81" spans="2:18" x14ac:dyDescent="0.2">
      <c r="B81" s="2">
        <v>23</v>
      </c>
      <c r="C81" s="3">
        <v>0.90700000000000003</v>
      </c>
      <c r="D81" s="3"/>
      <c r="E81" s="49">
        <f t="shared" si="30"/>
        <v>0.91149999999999998</v>
      </c>
      <c r="F81" s="50">
        <f t="shared" si="31"/>
        <v>5</v>
      </c>
      <c r="G81" s="49">
        <f t="shared" si="32"/>
        <v>4.5575000000000001</v>
      </c>
      <c r="H81" s="1"/>
      <c r="I81" s="70">
        <f>I80+1.5</f>
        <v>10</v>
      </c>
      <c r="J81" s="71">
        <f>J80</f>
        <v>-1.2</v>
      </c>
      <c r="K81" s="19">
        <f t="shared" si="28"/>
        <v>-1.2</v>
      </c>
      <c r="L81" s="16">
        <f t="shared" si="29"/>
        <v>1.5</v>
      </c>
      <c r="M81" s="19">
        <f t="shared" si="27"/>
        <v>-1.7999999999999998</v>
      </c>
      <c r="N81" s="20"/>
      <c r="O81" s="20"/>
      <c r="P81" s="20"/>
      <c r="R81" s="21"/>
    </row>
    <row r="82" spans="2:18" x14ac:dyDescent="0.2">
      <c r="B82" s="17">
        <v>28</v>
      </c>
      <c r="C82" s="44">
        <v>0.90200000000000002</v>
      </c>
      <c r="D82" s="44" t="s">
        <v>17</v>
      </c>
      <c r="E82" s="49">
        <f t="shared" si="30"/>
        <v>0.90450000000000008</v>
      </c>
      <c r="F82" s="50">
        <f t="shared" si="31"/>
        <v>5</v>
      </c>
      <c r="G82" s="49">
        <f t="shared" si="32"/>
        <v>4.5225000000000009</v>
      </c>
      <c r="I82" s="61">
        <f>I81+1.5</f>
        <v>11.5</v>
      </c>
      <c r="J82" s="62">
        <f>J80</f>
        <v>-1.2</v>
      </c>
      <c r="K82" s="52">
        <f t="shared" ref="K82:K88" si="33">AVERAGE(J81,J82)</f>
        <v>-1.2</v>
      </c>
      <c r="L82" s="53">
        <f t="shared" ref="L82:L88" si="34">I82-I81</f>
        <v>1.5</v>
      </c>
      <c r="M82" s="52">
        <f t="shared" ref="M82:M88" si="35">L82*K82</f>
        <v>-1.7999999999999998</v>
      </c>
      <c r="N82" s="20"/>
      <c r="O82" s="20"/>
      <c r="P82" s="20"/>
      <c r="R82" s="21"/>
    </row>
    <row r="83" spans="2:18" x14ac:dyDescent="0.2">
      <c r="B83" s="17"/>
      <c r="C83" s="44"/>
      <c r="D83" s="44"/>
      <c r="E83" s="19"/>
      <c r="F83" s="16"/>
      <c r="G83" s="19"/>
      <c r="I83" s="61">
        <f>I82+(J83-J82)*1.5</f>
        <v>12.925000000000001</v>
      </c>
      <c r="J83" s="65">
        <v>-0.25</v>
      </c>
      <c r="K83" s="52">
        <f t="shared" si="33"/>
        <v>-0.72499999999999998</v>
      </c>
      <c r="L83" s="53">
        <f t="shared" si="34"/>
        <v>1.4250000000000007</v>
      </c>
      <c r="M83" s="52">
        <f t="shared" si="35"/>
        <v>-1.0331250000000005</v>
      </c>
      <c r="O83" s="24"/>
      <c r="P83" s="24"/>
    </row>
    <row r="84" spans="2:18" x14ac:dyDescent="0.2">
      <c r="B84" s="17"/>
      <c r="C84" s="44"/>
      <c r="D84" s="44"/>
      <c r="E84" s="19"/>
      <c r="F84" s="16"/>
      <c r="G84" s="19"/>
      <c r="I84" s="2">
        <v>14</v>
      </c>
      <c r="J84" s="3">
        <v>-2.1999999999999999E-2</v>
      </c>
      <c r="K84" s="52">
        <f t="shared" si="33"/>
        <v>-0.13600000000000001</v>
      </c>
      <c r="L84" s="53">
        <f t="shared" si="34"/>
        <v>1.0749999999999993</v>
      </c>
      <c r="M84" s="52">
        <f t="shared" si="35"/>
        <v>-0.14619999999999991</v>
      </c>
      <c r="O84" s="14"/>
      <c r="P84" s="14"/>
    </row>
    <row r="85" spans="2:18" x14ac:dyDescent="0.2">
      <c r="B85" s="17"/>
      <c r="C85" s="44"/>
      <c r="D85" s="44"/>
      <c r="E85" s="19"/>
      <c r="F85" s="16"/>
      <c r="G85" s="19"/>
      <c r="I85" s="2">
        <v>15</v>
      </c>
      <c r="J85" s="3">
        <v>0.49399999999999999</v>
      </c>
      <c r="K85" s="52">
        <f t="shared" si="33"/>
        <v>0.23599999999999999</v>
      </c>
      <c r="L85" s="53">
        <f t="shared" si="34"/>
        <v>1</v>
      </c>
      <c r="M85" s="52">
        <f t="shared" si="35"/>
        <v>0.23599999999999999</v>
      </c>
      <c r="O85" s="14"/>
      <c r="P85" s="14"/>
    </row>
    <row r="86" spans="2:18" x14ac:dyDescent="0.2">
      <c r="B86" s="17"/>
      <c r="C86" s="44"/>
      <c r="D86" s="44"/>
      <c r="E86" s="52"/>
      <c r="F86" s="53"/>
      <c r="G86" s="52"/>
      <c r="I86" s="2">
        <v>16</v>
      </c>
      <c r="J86" s="3">
        <v>1.704</v>
      </c>
      <c r="K86" s="52">
        <f t="shared" si="33"/>
        <v>1.099</v>
      </c>
      <c r="L86" s="53">
        <f t="shared" si="34"/>
        <v>1</v>
      </c>
      <c r="M86" s="52">
        <f t="shared" si="35"/>
        <v>1.099</v>
      </c>
      <c r="O86" s="14"/>
      <c r="P86" s="14"/>
    </row>
    <row r="87" spans="2:18" x14ac:dyDescent="0.2">
      <c r="B87" s="17"/>
      <c r="C87" s="44"/>
      <c r="D87" s="44"/>
      <c r="E87" s="52"/>
      <c r="F87" s="53"/>
      <c r="G87" s="52"/>
      <c r="I87" s="2">
        <v>17</v>
      </c>
      <c r="J87" s="3">
        <v>1.698</v>
      </c>
      <c r="K87" s="52">
        <f t="shared" si="33"/>
        <v>1.7010000000000001</v>
      </c>
      <c r="L87" s="53">
        <f t="shared" si="34"/>
        <v>1</v>
      </c>
      <c r="M87" s="52">
        <f t="shared" si="35"/>
        <v>1.7010000000000001</v>
      </c>
      <c r="O87" s="14"/>
      <c r="P87" s="14"/>
    </row>
    <row r="88" spans="2:18" x14ac:dyDescent="0.2">
      <c r="B88" s="17"/>
      <c r="C88" s="44"/>
      <c r="D88" s="44"/>
      <c r="E88" s="52"/>
      <c r="F88" s="53"/>
      <c r="G88" s="52"/>
      <c r="I88" s="2">
        <v>18</v>
      </c>
      <c r="J88" s="3">
        <v>0.91600000000000004</v>
      </c>
      <c r="K88" s="52">
        <f t="shared" si="33"/>
        <v>1.3069999999999999</v>
      </c>
      <c r="L88" s="53">
        <f t="shared" si="34"/>
        <v>1</v>
      </c>
      <c r="M88" s="52">
        <f t="shared" si="35"/>
        <v>1.3069999999999999</v>
      </c>
      <c r="O88" s="14"/>
      <c r="P88" s="14"/>
    </row>
    <row r="89" spans="2:18" x14ac:dyDescent="0.2">
      <c r="B89" s="17"/>
      <c r="C89" s="44"/>
      <c r="D89" s="44"/>
      <c r="E89" s="52"/>
      <c r="F89" s="53"/>
      <c r="G89" s="52"/>
      <c r="I89" s="2">
        <v>23</v>
      </c>
      <c r="J89" s="3">
        <v>0.90700000000000003</v>
      </c>
      <c r="K89" s="52">
        <f t="shared" ref="K89" si="36">AVERAGE(J88,J89)</f>
        <v>0.91149999999999998</v>
      </c>
      <c r="L89" s="53">
        <f t="shared" ref="L89" si="37">I89-I88</f>
        <v>5</v>
      </c>
      <c r="M89" s="52">
        <f t="shared" ref="M89" si="38">L89*K89</f>
        <v>4.5575000000000001</v>
      </c>
      <c r="O89" s="14"/>
      <c r="P89" s="14"/>
    </row>
    <row r="90" spans="2:18" x14ac:dyDescent="0.2">
      <c r="B90" s="17"/>
      <c r="C90" s="44"/>
      <c r="D90" s="44"/>
      <c r="E90" s="52"/>
      <c r="F90" s="53"/>
      <c r="G90" s="52"/>
      <c r="I90" s="17">
        <v>28</v>
      </c>
      <c r="J90" s="44">
        <v>0.90200000000000002</v>
      </c>
      <c r="K90" s="52">
        <f t="shared" ref="K90" si="39">AVERAGE(J89,J90)</f>
        <v>0.90450000000000008</v>
      </c>
      <c r="L90" s="53">
        <f t="shared" ref="L90" si="40">I90-I89</f>
        <v>5</v>
      </c>
      <c r="M90" s="52">
        <f t="shared" ref="M90" si="41">L90*K90</f>
        <v>4.5225000000000009</v>
      </c>
      <c r="O90" s="14"/>
      <c r="P90" s="14"/>
    </row>
    <row r="91" spans="2:18" x14ac:dyDescent="0.2">
      <c r="B91" s="17"/>
      <c r="C91" s="44"/>
      <c r="D91" s="44"/>
      <c r="E91" s="52"/>
      <c r="F91" s="53"/>
      <c r="G91" s="52"/>
      <c r="I91" s="17"/>
      <c r="J91" s="17"/>
      <c r="K91" s="52"/>
      <c r="L91" s="53"/>
      <c r="M91" s="52"/>
      <c r="O91" s="14"/>
      <c r="P91" s="14"/>
    </row>
    <row r="92" spans="2:18" x14ac:dyDescent="0.2">
      <c r="B92" s="17"/>
      <c r="C92" s="44"/>
      <c r="D92" s="44"/>
      <c r="E92" s="52"/>
      <c r="F92" s="53"/>
      <c r="G92" s="52"/>
      <c r="I92" s="17"/>
      <c r="J92" s="17"/>
      <c r="K92" s="52"/>
      <c r="L92" s="53"/>
      <c r="M92" s="52"/>
      <c r="O92" s="14"/>
      <c r="P92" s="14"/>
    </row>
    <row r="93" spans="2:18" x14ac:dyDescent="0.2">
      <c r="B93" s="17"/>
      <c r="C93" s="44"/>
      <c r="D93" s="44"/>
      <c r="E93" s="19"/>
      <c r="F93" s="16"/>
      <c r="G93" s="19"/>
      <c r="H93" s="19"/>
      <c r="I93" s="17"/>
      <c r="J93" s="17"/>
      <c r="K93" s="19"/>
      <c r="L93" s="16"/>
      <c r="M93" s="19"/>
      <c r="N93" s="14"/>
      <c r="O93" s="14"/>
      <c r="P93" s="14"/>
    </row>
    <row r="94" spans="2:18" x14ac:dyDescent="0.2">
      <c r="B94" s="17"/>
      <c r="C94" s="44"/>
      <c r="D94" s="44"/>
      <c r="E94" s="19"/>
      <c r="F94" s="16"/>
      <c r="G94" s="19"/>
      <c r="H94" s="19"/>
      <c r="I94" s="17"/>
      <c r="J94" s="17"/>
      <c r="K94" s="19"/>
      <c r="L94" s="16">
        <f>SUM(L69:L93)</f>
        <v>28</v>
      </c>
      <c r="M94" s="19">
        <f>SUM(M69:M93)</f>
        <v>11.731175</v>
      </c>
      <c r="N94" s="14"/>
      <c r="O94" s="14"/>
      <c r="P94" s="14"/>
    </row>
    <row r="95" spans="2:18" x14ac:dyDescent="0.2">
      <c r="B95" s="17"/>
      <c r="C95" s="44"/>
      <c r="D95" s="44"/>
      <c r="E95" s="19"/>
      <c r="F95" s="16"/>
      <c r="G95" s="19"/>
      <c r="H95" s="19"/>
      <c r="I95" s="17"/>
      <c r="J95" s="17"/>
      <c r="K95" s="19"/>
      <c r="L95" s="16"/>
      <c r="M95" s="19"/>
      <c r="N95" s="14"/>
      <c r="O95" s="14"/>
      <c r="P95" s="14"/>
    </row>
    <row r="96" spans="2:18" ht="15" x14ac:dyDescent="0.2">
      <c r="B96" s="13"/>
      <c r="C96" s="30"/>
      <c r="D96" s="30"/>
      <c r="E96" s="13"/>
      <c r="F96" s="26">
        <f>SUM(F68:F95)</f>
        <v>28</v>
      </c>
      <c r="G96" s="27">
        <f>SUM(G68:G95)</f>
        <v>14.890500000000003</v>
      </c>
      <c r="H96" s="19"/>
      <c r="I96" s="19"/>
      <c r="J96" s="13"/>
      <c r="K96" s="13"/>
      <c r="L96" s="29"/>
      <c r="M96" s="30"/>
      <c r="N96" s="14"/>
      <c r="O96" s="14"/>
      <c r="P96" s="14"/>
    </row>
    <row r="97" spans="2:18" ht="15" x14ac:dyDescent="0.2">
      <c r="B97" s="13"/>
      <c r="C97" s="30"/>
      <c r="D97" s="30"/>
      <c r="E97" s="13"/>
      <c r="F97" s="16"/>
      <c r="G97" s="19"/>
      <c r="H97" s="165" t="s">
        <v>10</v>
      </c>
      <c r="I97" s="165"/>
      <c r="J97" s="19">
        <f>G96</f>
        <v>14.890500000000003</v>
      </c>
      <c r="K97" s="19" t="s">
        <v>11</v>
      </c>
      <c r="L97" s="16">
        <f>M94</f>
        <v>11.731175</v>
      </c>
      <c r="M97" s="19">
        <f>J97-L97</f>
        <v>3.1593250000000026</v>
      </c>
      <c r="N97" s="24"/>
      <c r="O97" s="14"/>
      <c r="P97" s="14"/>
    </row>
    <row r="98" spans="2:18" x14ac:dyDescent="0.2">
      <c r="B98" s="2"/>
      <c r="C98" s="3"/>
      <c r="D98" s="3"/>
      <c r="E98" s="19"/>
      <c r="F98" s="16"/>
      <c r="G98" s="19"/>
      <c r="H98" s="16"/>
      <c r="I98" s="2"/>
      <c r="J98" s="2"/>
      <c r="K98" s="19"/>
      <c r="L98" s="16"/>
      <c r="M98" s="19"/>
      <c r="N98" s="24"/>
      <c r="O98" s="24"/>
      <c r="P98" s="24"/>
      <c r="Q98" s="22"/>
      <c r="R98" s="21"/>
    </row>
    <row r="99" spans="2:18" ht="15" x14ac:dyDescent="0.2">
      <c r="B99" s="1" t="s">
        <v>7</v>
      </c>
      <c r="C99" s="1"/>
      <c r="D99" s="158">
        <v>0.3</v>
      </c>
      <c r="E99" s="158"/>
      <c r="J99" s="13"/>
      <c r="K99" s="13"/>
      <c r="L99" s="13"/>
      <c r="M99" s="13"/>
      <c r="N99" s="14"/>
      <c r="O99" s="14"/>
      <c r="P99" s="31">
        <f>I112-I110</f>
        <v>3</v>
      </c>
    </row>
    <row r="100" spans="2:18" x14ac:dyDescent="0.2">
      <c r="B100" s="156" t="s">
        <v>8</v>
      </c>
      <c r="C100" s="156"/>
      <c r="D100" s="156"/>
      <c r="E100" s="156"/>
      <c r="F100" s="156"/>
      <c r="G100" s="156"/>
      <c r="H100" s="5" t="s">
        <v>5</v>
      </c>
      <c r="I100" s="156" t="s">
        <v>9</v>
      </c>
      <c r="J100" s="156"/>
      <c r="K100" s="156"/>
      <c r="L100" s="156"/>
      <c r="M100" s="156"/>
      <c r="N100" s="15"/>
      <c r="O100" s="15"/>
      <c r="P100" s="15"/>
    </row>
    <row r="101" spans="2:18" x14ac:dyDescent="0.2">
      <c r="B101" s="2">
        <v>0</v>
      </c>
      <c r="C101" s="3">
        <v>0.26700000000000002</v>
      </c>
      <c r="D101" s="3" t="s">
        <v>26</v>
      </c>
      <c r="E101" s="16"/>
      <c r="F101" s="16"/>
      <c r="G101" s="16"/>
      <c r="H101" s="16"/>
      <c r="I101" s="17"/>
      <c r="J101" s="18"/>
      <c r="K101" s="19"/>
      <c r="L101" s="16"/>
      <c r="M101" s="19"/>
      <c r="N101" s="20"/>
      <c r="O101" s="20"/>
      <c r="P101" s="20"/>
      <c r="R101" s="21"/>
    </row>
    <row r="102" spans="2:18" x14ac:dyDescent="0.2">
      <c r="B102" s="2">
        <v>2</v>
      </c>
      <c r="C102" s="3">
        <v>0.94599999999999995</v>
      </c>
      <c r="D102" s="3"/>
      <c r="E102" s="19">
        <f>(C101+C102)/2</f>
        <v>0.60650000000000004</v>
      </c>
      <c r="F102" s="16">
        <f>B102-B101</f>
        <v>2</v>
      </c>
      <c r="G102" s="19">
        <f>E102*F102</f>
        <v>1.2130000000000001</v>
      </c>
      <c r="H102" s="16"/>
      <c r="I102" s="2"/>
      <c r="J102" s="2"/>
      <c r="K102" s="19"/>
      <c r="L102" s="16"/>
      <c r="M102" s="19"/>
      <c r="N102" s="20"/>
      <c r="O102" s="20"/>
      <c r="P102" s="20"/>
      <c r="Q102" s="22"/>
      <c r="R102" s="21"/>
    </row>
    <row r="103" spans="2:18" x14ac:dyDescent="0.2">
      <c r="B103" s="2">
        <v>3</v>
      </c>
      <c r="C103" s="3">
        <v>2.0699999999999998</v>
      </c>
      <c r="D103" s="3"/>
      <c r="E103" s="19">
        <f t="shared" ref="E103:E115" si="42">(C102+C103)/2</f>
        <v>1.508</v>
      </c>
      <c r="F103" s="16">
        <f t="shared" ref="F103:F115" si="43">B103-B102</f>
        <v>1</v>
      </c>
      <c r="G103" s="19">
        <f t="shared" ref="G103:G115" si="44">E103*F103</f>
        <v>1.508</v>
      </c>
      <c r="H103" s="16"/>
      <c r="I103" s="2"/>
      <c r="J103" s="2"/>
      <c r="K103" s="19"/>
      <c r="L103" s="16"/>
      <c r="M103" s="19"/>
      <c r="N103" s="20"/>
      <c r="O103" s="20"/>
      <c r="P103" s="20"/>
      <c r="Q103" s="22"/>
      <c r="R103" s="21"/>
    </row>
    <row r="104" spans="2:18" x14ac:dyDescent="0.2">
      <c r="B104" s="2">
        <v>4</v>
      </c>
      <c r="C104" s="3">
        <v>2.0649999999999999</v>
      </c>
      <c r="D104" s="3" t="s">
        <v>18</v>
      </c>
      <c r="E104" s="19">
        <f t="shared" si="42"/>
        <v>2.0674999999999999</v>
      </c>
      <c r="F104" s="16">
        <f t="shared" si="43"/>
        <v>1</v>
      </c>
      <c r="G104" s="19">
        <f t="shared" si="44"/>
        <v>2.0674999999999999</v>
      </c>
      <c r="H104" s="16"/>
      <c r="I104" s="2"/>
      <c r="J104" s="2"/>
      <c r="K104" s="19"/>
      <c r="L104" s="16"/>
      <c r="M104" s="19"/>
      <c r="N104" s="20"/>
      <c r="O104" s="20"/>
      <c r="P104" s="20"/>
      <c r="Q104" s="22"/>
      <c r="R104" s="21"/>
    </row>
    <row r="105" spans="2:18" x14ac:dyDescent="0.2">
      <c r="B105" s="2">
        <v>5</v>
      </c>
      <c r="C105" s="3">
        <v>0.65600000000000003</v>
      </c>
      <c r="D105" s="3"/>
      <c r="E105" s="19">
        <f t="shared" si="42"/>
        <v>1.3605</v>
      </c>
      <c r="F105" s="16">
        <f t="shared" si="43"/>
        <v>1</v>
      </c>
      <c r="G105" s="19">
        <f t="shared" si="44"/>
        <v>1.3605</v>
      </c>
      <c r="H105" s="16"/>
      <c r="I105" s="2"/>
      <c r="J105" s="2"/>
      <c r="K105" s="19"/>
      <c r="L105" s="16"/>
      <c r="M105" s="19"/>
      <c r="N105" s="20"/>
      <c r="O105" s="20"/>
      <c r="P105" s="20"/>
      <c r="Q105" s="22"/>
      <c r="R105" s="21"/>
    </row>
    <row r="106" spans="2:18" x14ac:dyDescent="0.2">
      <c r="B106" s="2">
        <v>7</v>
      </c>
      <c r="C106" s="3">
        <v>6.4000000000000001E-2</v>
      </c>
      <c r="D106" s="3"/>
      <c r="E106" s="19">
        <f t="shared" si="42"/>
        <v>0.36</v>
      </c>
      <c r="F106" s="16">
        <f t="shared" si="43"/>
        <v>2</v>
      </c>
      <c r="G106" s="19">
        <f t="shared" si="44"/>
        <v>0.72</v>
      </c>
      <c r="H106" s="16"/>
      <c r="I106" s="2"/>
      <c r="J106" s="2"/>
      <c r="K106" s="19"/>
      <c r="L106" s="16"/>
      <c r="M106" s="19"/>
      <c r="N106" s="20"/>
      <c r="O106" s="20"/>
      <c r="P106" s="20"/>
      <c r="Q106" s="22"/>
      <c r="R106" s="21"/>
    </row>
    <row r="107" spans="2:18" x14ac:dyDescent="0.2">
      <c r="B107" s="2">
        <v>9</v>
      </c>
      <c r="C107" s="3">
        <v>-0.254</v>
      </c>
      <c r="D107" s="3"/>
      <c r="E107" s="19">
        <f t="shared" si="42"/>
        <v>-9.5000000000000001E-2</v>
      </c>
      <c r="F107" s="16">
        <f t="shared" si="43"/>
        <v>2</v>
      </c>
      <c r="G107" s="19">
        <f t="shared" si="44"/>
        <v>-0.19</v>
      </c>
      <c r="H107" s="16"/>
      <c r="I107" s="2">
        <v>0</v>
      </c>
      <c r="J107" s="3">
        <v>0.26700000000000002</v>
      </c>
      <c r="K107" s="19"/>
      <c r="L107" s="16"/>
      <c r="M107" s="19"/>
      <c r="N107" s="20"/>
      <c r="O107" s="20"/>
      <c r="P107" s="20"/>
      <c r="Q107" s="22"/>
      <c r="R107" s="21"/>
    </row>
    <row r="108" spans="2:18" x14ac:dyDescent="0.2">
      <c r="B108" s="2">
        <v>11</v>
      </c>
      <c r="C108" s="3">
        <v>-0.35499999999999998</v>
      </c>
      <c r="D108" s="3" t="s">
        <v>19</v>
      </c>
      <c r="E108" s="19">
        <f t="shared" si="42"/>
        <v>-0.30449999999999999</v>
      </c>
      <c r="F108" s="16">
        <f t="shared" si="43"/>
        <v>2</v>
      </c>
      <c r="G108" s="19">
        <f t="shared" si="44"/>
        <v>-0.60899999999999999</v>
      </c>
      <c r="H108" s="16"/>
      <c r="I108" s="2">
        <v>2</v>
      </c>
      <c r="J108" s="3">
        <v>0.94599999999999995</v>
      </c>
      <c r="K108" s="19">
        <f t="shared" ref="K108" si="45">AVERAGE(J107,J108)</f>
        <v>0.60650000000000004</v>
      </c>
      <c r="L108" s="16">
        <f t="shared" ref="L108" si="46">I108-I107</f>
        <v>2</v>
      </c>
      <c r="M108" s="19">
        <f t="shared" ref="M108:M116" si="47">L108*K108</f>
        <v>1.2130000000000001</v>
      </c>
      <c r="N108" s="20"/>
      <c r="O108" s="20"/>
      <c r="P108" s="20"/>
      <c r="Q108" s="22"/>
      <c r="R108" s="21"/>
    </row>
    <row r="109" spans="2:18" x14ac:dyDescent="0.2">
      <c r="B109" s="2">
        <v>13</v>
      </c>
      <c r="C109" s="3">
        <v>-0.253</v>
      </c>
      <c r="D109" s="3"/>
      <c r="E109" s="19">
        <f t="shared" si="42"/>
        <v>-0.30399999999999999</v>
      </c>
      <c r="F109" s="16">
        <f t="shared" si="43"/>
        <v>2</v>
      </c>
      <c r="G109" s="19">
        <f t="shared" si="44"/>
        <v>-0.60799999999999998</v>
      </c>
      <c r="H109" s="16"/>
      <c r="I109" s="2">
        <v>3</v>
      </c>
      <c r="J109" s="3">
        <v>2.0699999999999998</v>
      </c>
      <c r="K109" s="19">
        <f>AVERAGE(J108,J109)</f>
        <v>1.508</v>
      </c>
      <c r="L109" s="16">
        <f>I109-I108</f>
        <v>1</v>
      </c>
      <c r="M109" s="19">
        <f t="shared" si="47"/>
        <v>1.508</v>
      </c>
      <c r="N109" s="24"/>
      <c r="O109" s="24"/>
      <c r="P109" s="24"/>
      <c r="Q109" s="22"/>
      <c r="R109" s="21"/>
    </row>
    <row r="110" spans="2:18" x14ac:dyDescent="0.2">
      <c r="B110" s="2">
        <v>15</v>
      </c>
      <c r="C110" s="3">
        <v>5.0999999999999997E-2</v>
      </c>
      <c r="D110" s="3"/>
      <c r="E110" s="19">
        <f t="shared" si="42"/>
        <v>-0.10100000000000001</v>
      </c>
      <c r="F110" s="16">
        <f t="shared" si="43"/>
        <v>2</v>
      </c>
      <c r="G110" s="19">
        <f t="shared" si="44"/>
        <v>-0.20200000000000001</v>
      </c>
      <c r="H110" s="16"/>
      <c r="I110" s="2">
        <v>4</v>
      </c>
      <c r="J110" s="3">
        <v>2.0649999999999999</v>
      </c>
      <c r="K110" s="19">
        <f t="shared" ref="K110:K116" si="48">AVERAGE(J109,J110)</f>
        <v>2.0674999999999999</v>
      </c>
      <c r="L110" s="16">
        <f t="shared" ref="L110:L116" si="49">I110-I109</f>
        <v>1</v>
      </c>
      <c r="M110" s="19">
        <f t="shared" si="47"/>
        <v>2.0674999999999999</v>
      </c>
      <c r="N110" s="20"/>
      <c r="O110" s="20"/>
      <c r="P110" s="20"/>
      <c r="Q110" s="22"/>
      <c r="R110" s="21"/>
    </row>
    <row r="111" spans="2:18" x14ac:dyDescent="0.2">
      <c r="B111" s="2">
        <v>17</v>
      </c>
      <c r="C111" s="3">
        <v>0.46800000000000003</v>
      </c>
      <c r="D111" s="3"/>
      <c r="E111" s="19">
        <f t="shared" si="42"/>
        <v>0.25950000000000001</v>
      </c>
      <c r="F111" s="16">
        <f t="shared" si="43"/>
        <v>2</v>
      </c>
      <c r="G111" s="19">
        <f t="shared" si="44"/>
        <v>0.51900000000000002</v>
      </c>
      <c r="H111" s="1"/>
      <c r="I111" s="2">
        <v>5</v>
      </c>
      <c r="J111" s="3">
        <v>0.65600000000000003</v>
      </c>
      <c r="K111" s="19">
        <f t="shared" si="48"/>
        <v>1.3605</v>
      </c>
      <c r="L111" s="16">
        <f t="shared" si="49"/>
        <v>1</v>
      </c>
      <c r="M111" s="19">
        <f t="shared" si="47"/>
        <v>1.3605</v>
      </c>
      <c r="N111" s="24"/>
      <c r="O111" s="24"/>
      <c r="P111" s="24"/>
      <c r="Q111" s="22"/>
      <c r="R111" s="21"/>
    </row>
    <row r="112" spans="2:18" x14ac:dyDescent="0.2">
      <c r="B112" s="2">
        <v>18</v>
      </c>
      <c r="C112" s="3">
        <v>1.2390000000000001</v>
      </c>
      <c r="D112" s="3" t="s">
        <v>20</v>
      </c>
      <c r="E112" s="19">
        <f t="shared" si="42"/>
        <v>0.85350000000000004</v>
      </c>
      <c r="F112" s="16">
        <f t="shared" si="43"/>
        <v>1</v>
      </c>
      <c r="G112" s="19">
        <f t="shared" si="44"/>
        <v>0.85350000000000004</v>
      </c>
      <c r="H112" s="1"/>
      <c r="I112" s="2">
        <v>7</v>
      </c>
      <c r="J112" s="3">
        <v>6.4000000000000001E-2</v>
      </c>
      <c r="K112" s="19">
        <f t="shared" si="48"/>
        <v>0.36</v>
      </c>
      <c r="L112" s="16">
        <f t="shared" si="49"/>
        <v>2</v>
      </c>
      <c r="M112" s="19">
        <f t="shared" si="47"/>
        <v>0.72</v>
      </c>
      <c r="N112" s="24"/>
      <c r="O112" s="24"/>
      <c r="P112" s="24"/>
      <c r="Q112" s="22"/>
      <c r="R112" s="21"/>
    </row>
    <row r="113" spans="2:18" x14ac:dyDescent="0.2">
      <c r="B113" s="2">
        <v>20</v>
      </c>
      <c r="C113" s="3">
        <v>1.246</v>
      </c>
      <c r="D113" s="3"/>
      <c r="E113" s="19">
        <f t="shared" si="42"/>
        <v>1.2425000000000002</v>
      </c>
      <c r="F113" s="16">
        <f t="shared" si="43"/>
        <v>2</v>
      </c>
      <c r="G113" s="19">
        <f t="shared" si="44"/>
        <v>2.4850000000000003</v>
      </c>
      <c r="H113" s="1"/>
      <c r="I113" s="61">
        <f>I112+(J112-J113)*1.5</f>
        <v>8.8960000000000008</v>
      </c>
      <c r="J113" s="62">
        <v>-1.2</v>
      </c>
      <c r="K113" s="19">
        <f t="shared" si="48"/>
        <v>-0.56799999999999995</v>
      </c>
      <c r="L113" s="16">
        <f t="shared" si="49"/>
        <v>1.8960000000000008</v>
      </c>
      <c r="M113" s="19">
        <f t="shared" si="47"/>
        <v>-1.0769280000000003</v>
      </c>
      <c r="N113" s="20"/>
      <c r="O113" s="20"/>
      <c r="P113" s="20"/>
      <c r="R113" s="21"/>
    </row>
    <row r="114" spans="2:18" x14ac:dyDescent="0.2">
      <c r="B114" s="2">
        <v>22</v>
      </c>
      <c r="C114" s="3">
        <v>2.6019999999999999</v>
      </c>
      <c r="D114" s="3"/>
      <c r="E114" s="19">
        <f t="shared" si="42"/>
        <v>1.9239999999999999</v>
      </c>
      <c r="F114" s="16">
        <f t="shared" si="43"/>
        <v>2</v>
      </c>
      <c r="G114" s="19">
        <f t="shared" si="44"/>
        <v>3.8479999999999999</v>
      </c>
      <c r="H114" s="1"/>
      <c r="I114" s="70">
        <f>I113+1.5</f>
        <v>10.396000000000001</v>
      </c>
      <c r="J114" s="71">
        <f>J113</f>
        <v>-1.2</v>
      </c>
      <c r="K114" s="19">
        <f t="shared" si="48"/>
        <v>-1.2</v>
      </c>
      <c r="L114" s="16">
        <f t="shared" si="49"/>
        <v>1.5</v>
      </c>
      <c r="M114" s="19">
        <f t="shared" si="47"/>
        <v>-1.7999999999999998</v>
      </c>
      <c r="N114" s="20"/>
      <c r="O114" s="20"/>
      <c r="P114" s="20"/>
      <c r="R114" s="21"/>
    </row>
    <row r="115" spans="2:18" x14ac:dyDescent="0.2">
      <c r="B115" s="2">
        <v>27</v>
      </c>
      <c r="C115" s="3">
        <v>2.6320000000000001</v>
      </c>
      <c r="D115" s="3" t="s">
        <v>27</v>
      </c>
      <c r="E115" s="19">
        <f t="shared" si="42"/>
        <v>2.617</v>
      </c>
      <c r="F115" s="16">
        <f t="shared" si="43"/>
        <v>5</v>
      </c>
      <c r="G115" s="19">
        <f t="shared" si="44"/>
        <v>13.085000000000001</v>
      </c>
      <c r="H115" s="1"/>
      <c r="I115" s="61">
        <f>I114+1.5</f>
        <v>11.896000000000001</v>
      </c>
      <c r="J115" s="62">
        <f>J113</f>
        <v>-1.2</v>
      </c>
      <c r="K115" s="19">
        <f t="shared" si="48"/>
        <v>-1.2</v>
      </c>
      <c r="L115" s="16">
        <f t="shared" si="49"/>
        <v>1.5</v>
      </c>
      <c r="M115" s="19">
        <f t="shared" si="47"/>
        <v>-1.7999999999999998</v>
      </c>
      <c r="N115" s="20"/>
      <c r="O115" s="20"/>
      <c r="P115" s="20"/>
      <c r="R115" s="21"/>
    </row>
    <row r="116" spans="2:18" x14ac:dyDescent="0.2">
      <c r="B116" s="17"/>
      <c r="C116" s="44"/>
      <c r="D116" s="44"/>
      <c r="E116" s="19"/>
      <c r="F116" s="16"/>
      <c r="G116" s="19"/>
      <c r="I116" s="61">
        <f>I115+(J116-J115)*1.5</f>
        <v>13.396000000000001</v>
      </c>
      <c r="J116" s="65">
        <v>-0.2</v>
      </c>
      <c r="K116" s="19">
        <f t="shared" si="48"/>
        <v>-0.7</v>
      </c>
      <c r="L116" s="16">
        <f t="shared" si="49"/>
        <v>1.5</v>
      </c>
      <c r="M116" s="19">
        <f t="shared" si="47"/>
        <v>-1.0499999999999998</v>
      </c>
      <c r="N116" s="20"/>
      <c r="O116" s="20"/>
      <c r="P116" s="20"/>
      <c r="R116" s="21"/>
    </row>
    <row r="117" spans="2:18" x14ac:dyDescent="0.2">
      <c r="B117" s="17"/>
      <c r="C117" s="44"/>
      <c r="D117" s="44"/>
      <c r="E117" s="19"/>
      <c r="F117" s="16"/>
      <c r="G117" s="19"/>
      <c r="I117" s="2">
        <v>15</v>
      </c>
      <c r="J117" s="3">
        <v>5.0999999999999997E-2</v>
      </c>
      <c r="K117" s="52">
        <f t="shared" ref="K117:K121" si="50">AVERAGE(J116,J117)</f>
        <v>-7.4500000000000011E-2</v>
      </c>
      <c r="L117" s="53">
        <f t="shared" ref="L117:L121" si="51">I117-I116</f>
        <v>1.6039999999999992</v>
      </c>
      <c r="M117" s="52">
        <f t="shared" ref="M117:M121" si="52">L117*K117</f>
        <v>-0.11949799999999995</v>
      </c>
      <c r="O117" s="24"/>
      <c r="P117" s="24"/>
    </row>
    <row r="118" spans="2:18" x14ac:dyDescent="0.2">
      <c r="B118" s="17"/>
      <c r="C118" s="44"/>
      <c r="D118" s="44"/>
      <c r="E118" s="19"/>
      <c r="F118" s="16"/>
      <c r="G118" s="19"/>
      <c r="I118" s="2">
        <v>17</v>
      </c>
      <c r="J118" s="3">
        <v>0.46800000000000003</v>
      </c>
      <c r="K118" s="52">
        <f t="shared" si="50"/>
        <v>0.25950000000000001</v>
      </c>
      <c r="L118" s="53">
        <f t="shared" si="51"/>
        <v>2</v>
      </c>
      <c r="M118" s="52">
        <f t="shared" si="52"/>
        <v>0.51900000000000002</v>
      </c>
      <c r="O118" s="14"/>
      <c r="P118" s="14"/>
    </row>
    <row r="119" spans="2:18" x14ac:dyDescent="0.2">
      <c r="B119" s="17"/>
      <c r="C119" s="44"/>
      <c r="D119" s="44"/>
      <c r="E119" s="19"/>
      <c r="F119" s="16"/>
      <c r="G119" s="19"/>
      <c r="I119" s="2">
        <v>18</v>
      </c>
      <c r="J119" s="3">
        <v>1.2390000000000001</v>
      </c>
      <c r="K119" s="52">
        <f t="shared" si="50"/>
        <v>0.85350000000000004</v>
      </c>
      <c r="L119" s="53">
        <f t="shared" si="51"/>
        <v>1</v>
      </c>
      <c r="M119" s="52">
        <f t="shared" si="52"/>
        <v>0.85350000000000004</v>
      </c>
      <c r="O119" s="14"/>
      <c r="P119" s="14"/>
    </row>
    <row r="120" spans="2:18" x14ac:dyDescent="0.2">
      <c r="B120" s="17"/>
      <c r="C120" s="44"/>
      <c r="D120" s="44"/>
      <c r="E120" s="52"/>
      <c r="F120" s="53"/>
      <c r="G120" s="52"/>
      <c r="I120" s="2">
        <v>20</v>
      </c>
      <c r="J120" s="3">
        <v>1.246</v>
      </c>
      <c r="K120" s="52">
        <f t="shared" si="50"/>
        <v>1.2425000000000002</v>
      </c>
      <c r="L120" s="53">
        <f t="shared" si="51"/>
        <v>2</v>
      </c>
      <c r="M120" s="52">
        <f t="shared" si="52"/>
        <v>2.4850000000000003</v>
      </c>
      <c r="O120" s="14"/>
      <c r="P120" s="14"/>
    </row>
    <row r="121" spans="2:18" x14ac:dyDescent="0.2">
      <c r="B121" s="17"/>
      <c r="C121" s="44"/>
      <c r="D121" s="44"/>
      <c r="E121" s="52"/>
      <c r="F121" s="53"/>
      <c r="G121" s="52"/>
      <c r="I121" s="2">
        <v>22</v>
      </c>
      <c r="J121" s="3">
        <v>2.6019999999999999</v>
      </c>
      <c r="K121" s="52">
        <f t="shared" si="50"/>
        <v>1.9239999999999999</v>
      </c>
      <c r="L121" s="53">
        <f t="shared" si="51"/>
        <v>2</v>
      </c>
      <c r="M121" s="52">
        <f t="shared" si="52"/>
        <v>3.8479999999999999</v>
      </c>
      <c r="O121" s="14"/>
      <c r="P121" s="14"/>
    </row>
    <row r="122" spans="2:18" x14ac:dyDescent="0.2">
      <c r="B122" s="17"/>
      <c r="C122" s="44"/>
      <c r="D122" s="44"/>
      <c r="E122" s="52"/>
      <c r="F122" s="53"/>
      <c r="G122" s="52"/>
      <c r="I122" s="2">
        <v>27</v>
      </c>
      <c r="J122" s="3">
        <v>2.6320000000000001</v>
      </c>
      <c r="K122" s="52">
        <f t="shared" ref="K122" si="53">AVERAGE(J121,J122)</f>
        <v>2.617</v>
      </c>
      <c r="L122" s="53">
        <f t="shared" ref="L122" si="54">I122-I121</f>
        <v>5</v>
      </c>
      <c r="M122" s="52">
        <f t="shared" ref="M122" si="55">L122*K122</f>
        <v>13.085000000000001</v>
      </c>
      <c r="O122" s="14"/>
      <c r="P122" s="14"/>
    </row>
    <row r="123" spans="2:18" x14ac:dyDescent="0.2">
      <c r="B123" s="17"/>
      <c r="C123" s="44"/>
      <c r="D123" s="44"/>
      <c r="E123" s="52"/>
      <c r="F123" s="53"/>
      <c r="G123" s="52"/>
      <c r="I123" s="2"/>
      <c r="J123" s="3"/>
      <c r="K123" s="52"/>
      <c r="L123" s="53"/>
      <c r="M123" s="52"/>
      <c r="O123" s="14"/>
      <c r="P123" s="14"/>
    </row>
    <row r="124" spans="2:18" x14ac:dyDescent="0.2">
      <c r="B124" s="17"/>
      <c r="C124" s="44"/>
      <c r="D124" s="44"/>
      <c r="E124" s="52"/>
      <c r="F124" s="53"/>
      <c r="G124" s="52"/>
      <c r="I124" s="2"/>
      <c r="J124" s="3"/>
      <c r="K124" s="52"/>
      <c r="L124" s="53"/>
      <c r="M124" s="52"/>
      <c r="O124" s="14"/>
      <c r="P124" s="14"/>
    </row>
    <row r="125" spans="2:18" x14ac:dyDescent="0.2">
      <c r="B125" s="17"/>
      <c r="C125" s="44"/>
      <c r="D125" s="44"/>
      <c r="E125" s="19"/>
      <c r="F125" s="16"/>
      <c r="G125" s="19"/>
      <c r="H125" s="19"/>
      <c r="I125" s="2"/>
      <c r="J125" s="3"/>
      <c r="K125" s="19"/>
      <c r="L125" s="16"/>
      <c r="M125" s="19"/>
      <c r="N125" s="14"/>
      <c r="O125" s="14"/>
      <c r="P125" s="14"/>
    </row>
    <row r="126" spans="2:18" x14ac:dyDescent="0.2">
      <c r="B126" s="17"/>
      <c r="C126" s="44"/>
      <c r="D126" s="44"/>
      <c r="E126" s="19"/>
      <c r="F126" s="16"/>
      <c r="G126" s="19"/>
      <c r="H126" s="19"/>
      <c r="I126" s="2"/>
      <c r="J126" s="3"/>
      <c r="K126" s="19"/>
      <c r="L126" s="16">
        <f>SUM(L103:L125)</f>
        <v>27</v>
      </c>
      <c r="M126" s="19">
        <f>SUM(M103:M125)</f>
        <v>21.813074</v>
      </c>
      <c r="N126" s="14"/>
      <c r="O126" s="14"/>
      <c r="P126" s="14"/>
    </row>
    <row r="127" spans="2:18" x14ac:dyDescent="0.2">
      <c r="B127" s="17"/>
      <c r="C127" s="44"/>
      <c r="D127" s="44"/>
      <c r="E127" s="19"/>
      <c r="F127" s="16"/>
      <c r="G127" s="19"/>
      <c r="H127" s="19"/>
      <c r="I127" s="2"/>
      <c r="J127" s="3"/>
      <c r="K127" s="19"/>
      <c r="L127" s="16"/>
      <c r="M127" s="19"/>
      <c r="N127" s="14"/>
      <c r="O127" s="14"/>
      <c r="P127" s="14"/>
    </row>
    <row r="128" spans="2:18" ht="15" x14ac:dyDescent="0.2">
      <c r="B128" s="13"/>
      <c r="C128" s="30"/>
      <c r="D128" s="30"/>
      <c r="E128" s="13"/>
      <c r="F128" s="26">
        <f>SUM(F102:F127)</f>
        <v>27</v>
      </c>
      <c r="G128" s="27">
        <f>SUM(G102:G127)</f>
        <v>26.0505</v>
      </c>
      <c r="H128" s="19"/>
      <c r="I128" s="19"/>
      <c r="J128" s="13"/>
      <c r="K128" s="13"/>
      <c r="L128" s="29"/>
      <c r="M128" s="30"/>
      <c r="N128" s="14"/>
      <c r="O128" s="14"/>
      <c r="P128" s="14"/>
    </row>
    <row r="129" spans="2:18" ht="15" x14ac:dyDescent="0.2">
      <c r="B129" s="13"/>
      <c r="C129" s="30"/>
      <c r="D129" s="30"/>
      <c r="E129" s="13"/>
      <c r="F129" s="16"/>
      <c r="G129" s="19"/>
      <c r="H129" s="165" t="s">
        <v>10</v>
      </c>
      <c r="I129" s="165"/>
      <c r="J129" s="19">
        <f>G128</f>
        <v>26.0505</v>
      </c>
      <c r="K129" s="19" t="s">
        <v>11</v>
      </c>
      <c r="L129" s="16">
        <f>M126</f>
        <v>21.813074</v>
      </c>
      <c r="M129" s="19">
        <f>J129-L129</f>
        <v>4.2374259999999992</v>
      </c>
      <c r="N129" s="24"/>
      <c r="O129" s="14"/>
      <c r="P129" s="14"/>
    </row>
    <row r="130" spans="2:18" x14ac:dyDescent="0.2">
      <c r="B130" s="2"/>
      <c r="C130" s="3"/>
      <c r="D130" s="3"/>
      <c r="E130" s="19"/>
      <c r="F130" s="16"/>
      <c r="G130" s="19"/>
      <c r="H130" s="16"/>
      <c r="I130" s="2"/>
      <c r="J130" s="2"/>
      <c r="K130" s="19"/>
      <c r="L130" s="16"/>
      <c r="M130" s="19"/>
      <c r="N130" s="24"/>
      <c r="O130" s="24"/>
      <c r="P130" s="24"/>
      <c r="Q130" s="22"/>
      <c r="R130" s="21"/>
    </row>
    <row r="131" spans="2:18" ht="15" x14ac:dyDescent="0.2">
      <c r="B131" s="1" t="s">
        <v>7</v>
      </c>
      <c r="C131" s="1"/>
      <c r="D131" s="158">
        <v>0.4</v>
      </c>
      <c r="E131" s="158"/>
      <c r="J131" s="13"/>
      <c r="K131" s="13"/>
      <c r="L131" s="13"/>
      <c r="M131" s="13"/>
      <c r="N131" s="14"/>
      <c r="O131" s="14"/>
      <c r="P131" s="14"/>
    </row>
    <row r="132" spans="2:18" x14ac:dyDescent="0.2">
      <c r="B132" s="156" t="s">
        <v>8</v>
      </c>
      <c r="C132" s="156"/>
      <c r="D132" s="156"/>
      <c r="E132" s="156"/>
      <c r="F132" s="156"/>
      <c r="G132" s="156"/>
      <c r="H132" s="5" t="s">
        <v>5</v>
      </c>
      <c r="I132" s="156" t="s">
        <v>9</v>
      </c>
      <c r="J132" s="156"/>
      <c r="K132" s="156"/>
      <c r="L132" s="156"/>
      <c r="M132" s="156"/>
      <c r="N132" s="15"/>
      <c r="O132" s="15"/>
      <c r="P132" s="20">
        <f>I144-I142</f>
        <v>2</v>
      </c>
    </row>
    <row r="133" spans="2:18" x14ac:dyDescent="0.2">
      <c r="B133" s="2">
        <v>0</v>
      </c>
      <c r="C133" s="3">
        <v>1.226</v>
      </c>
      <c r="D133" s="3" t="s">
        <v>26</v>
      </c>
      <c r="E133" s="16"/>
      <c r="F133" s="16"/>
      <c r="G133" s="16"/>
      <c r="H133" s="16"/>
      <c r="I133" s="2">
        <v>0</v>
      </c>
      <c r="J133" s="3">
        <v>1.226</v>
      </c>
      <c r="K133" s="19"/>
      <c r="L133" s="16"/>
      <c r="M133" s="19"/>
      <c r="N133" s="20"/>
      <c r="O133" s="20"/>
      <c r="P133" s="20"/>
      <c r="R133" s="21"/>
    </row>
    <row r="134" spans="2:18" x14ac:dyDescent="0.2">
      <c r="B134" s="2">
        <v>2</v>
      </c>
      <c r="C134" s="3">
        <v>1.629</v>
      </c>
      <c r="D134" s="3"/>
      <c r="E134" s="19">
        <f>(C133+C134)/2</f>
        <v>1.4275</v>
      </c>
      <c r="F134" s="16">
        <f>B134-B133</f>
        <v>2</v>
      </c>
      <c r="G134" s="19">
        <f>E134*F134</f>
        <v>2.855</v>
      </c>
      <c r="H134" s="16"/>
      <c r="I134" s="2">
        <v>2</v>
      </c>
      <c r="J134" s="3">
        <v>1.629</v>
      </c>
      <c r="K134" s="19">
        <f t="shared" ref="K134:K136" si="56">AVERAGE(J133,J134)</f>
        <v>1.4275</v>
      </c>
      <c r="L134" s="16">
        <f t="shared" ref="L134:L136" si="57">I134-I133</f>
        <v>2</v>
      </c>
      <c r="M134" s="19">
        <f t="shared" ref="M134:M136" si="58">L134*K134</f>
        <v>2.855</v>
      </c>
      <c r="N134" s="20"/>
      <c r="O134" s="20"/>
      <c r="P134" s="20"/>
      <c r="Q134" s="22"/>
      <c r="R134" s="21"/>
    </row>
    <row r="135" spans="2:18" x14ac:dyDescent="0.2">
      <c r="B135" s="2">
        <v>4</v>
      </c>
      <c r="C135" s="3">
        <v>2.621</v>
      </c>
      <c r="D135" s="3"/>
      <c r="E135" s="19">
        <f t="shared" ref="E135:E148" si="59">(C134+C135)/2</f>
        <v>2.125</v>
      </c>
      <c r="F135" s="16">
        <f t="shared" ref="F135:F148" si="60">B135-B134</f>
        <v>2</v>
      </c>
      <c r="G135" s="19">
        <f t="shared" ref="G135:G148" si="61">E135*F135</f>
        <v>4.25</v>
      </c>
      <c r="H135" s="16"/>
      <c r="I135" s="2">
        <v>4</v>
      </c>
      <c r="J135" s="3">
        <v>2.621</v>
      </c>
      <c r="K135" s="19">
        <f t="shared" si="56"/>
        <v>2.125</v>
      </c>
      <c r="L135" s="16">
        <f t="shared" si="57"/>
        <v>2</v>
      </c>
      <c r="M135" s="19">
        <f t="shared" si="58"/>
        <v>4.25</v>
      </c>
      <c r="N135" s="20"/>
      <c r="O135" s="20"/>
      <c r="P135" s="20"/>
      <c r="Q135" s="22"/>
      <c r="R135" s="21"/>
    </row>
    <row r="136" spans="2:18" x14ac:dyDescent="0.2">
      <c r="B136" s="2">
        <v>5</v>
      </c>
      <c r="C136" s="3">
        <v>2.6120000000000001</v>
      </c>
      <c r="D136" s="3" t="s">
        <v>18</v>
      </c>
      <c r="E136" s="19">
        <f t="shared" si="59"/>
        <v>2.6165000000000003</v>
      </c>
      <c r="F136" s="16">
        <f t="shared" si="60"/>
        <v>1</v>
      </c>
      <c r="G136" s="19">
        <f t="shared" si="61"/>
        <v>2.6165000000000003</v>
      </c>
      <c r="H136" s="16"/>
      <c r="I136" s="2">
        <v>5</v>
      </c>
      <c r="J136" s="3">
        <v>2.6120000000000001</v>
      </c>
      <c r="K136" s="19">
        <f t="shared" si="56"/>
        <v>2.6165000000000003</v>
      </c>
      <c r="L136" s="16">
        <f t="shared" si="57"/>
        <v>1</v>
      </c>
      <c r="M136" s="19">
        <f t="shared" si="58"/>
        <v>2.6165000000000003</v>
      </c>
      <c r="N136" s="20"/>
      <c r="O136" s="20"/>
      <c r="P136" s="20"/>
      <c r="Q136" s="22"/>
      <c r="R136" s="21"/>
    </row>
    <row r="137" spans="2:18" x14ac:dyDescent="0.2">
      <c r="B137" s="2">
        <v>6</v>
      </c>
      <c r="C137" s="3">
        <v>1.4259999999999999</v>
      </c>
      <c r="D137" s="3"/>
      <c r="E137" s="19">
        <f t="shared" si="59"/>
        <v>2.0190000000000001</v>
      </c>
      <c r="F137" s="16">
        <f t="shared" si="60"/>
        <v>1</v>
      </c>
      <c r="G137" s="19">
        <f t="shared" si="61"/>
        <v>2.0190000000000001</v>
      </c>
      <c r="H137" s="16"/>
      <c r="I137" s="2">
        <v>6</v>
      </c>
      <c r="J137" s="3">
        <v>1.4259999999999999</v>
      </c>
      <c r="K137" s="19">
        <f t="shared" ref="K137:K140" si="62">AVERAGE(J136,J137)</f>
        <v>2.0190000000000001</v>
      </c>
      <c r="L137" s="16">
        <f t="shared" ref="L137:L140" si="63">I137-I136</f>
        <v>1</v>
      </c>
      <c r="M137" s="19">
        <f t="shared" ref="M137:M141" si="64">L137*K137</f>
        <v>2.0190000000000001</v>
      </c>
      <c r="N137" s="20"/>
      <c r="O137" s="20"/>
      <c r="P137" s="20"/>
      <c r="Q137" s="22"/>
      <c r="R137" s="21"/>
    </row>
    <row r="138" spans="2:18" x14ac:dyDescent="0.2">
      <c r="B138" s="2">
        <v>8</v>
      </c>
      <c r="C138" s="3">
        <v>0.41899999999999998</v>
      </c>
      <c r="D138" s="3"/>
      <c r="E138" s="19">
        <f t="shared" si="59"/>
        <v>0.92249999999999999</v>
      </c>
      <c r="F138" s="16">
        <f t="shared" si="60"/>
        <v>2</v>
      </c>
      <c r="G138" s="19">
        <f t="shared" si="61"/>
        <v>1.845</v>
      </c>
      <c r="H138" s="16"/>
      <c r="I138" s="61">
        <f>I137+(J137-J138)*1.5</f>
        <v>9.9390000000000001</v>
      </c>
      <c r="J138" s="62">
        <v>-1.2</v>
      </c>
      <c r="K138" s="19">
        <f t="shared" si="62"/>
        <v>0.11299999999999999</v>
      </c>
      <c r="L138" s="16">
        <f t="shared" si="63"/>
        <v>3.9390000000000001</v>
      </c>
      <c r="M138" s="19">
        <f t="shared" si="64"/>
        <v>0.44510699999999997</v>
      </c>
      <c r="N138" s="20"/>
      <c r="O138" s="20"/>
      <c r="P138" s="20"/>
      <c r="Q138" s="22"/>
      <c r="R138" s="21"/>
    </row>
    <row r="139" spans="2:18" x14ac:dyDescent="0.2">
      <c r="B139" s="2">
        <v>10</v>
      </c>
      <c r="C139" s="3">
        <v>-0.39200000000000002</v>
      </c>
      <c r="D139" s="3"/>
      <c r="E139" s="19">
        <f t="shared" si="59"/>
        <v>1.3499999999999984E-2</v>
      </c>
      <c r="F139" s="16">
        <f t="shared" si="60"/>
        <v>2</v>
      </c>
      <c r="G139" s="19">
        <f t="shared" si="61"/>
        <v>2.6999999999999968E-2</v>
      </c>
      <c r="H139" s="16"/>
      <c r="I139" s="70">
        <f>I138+1.5</f>
        <v>11.439</v>
      </c>
      <c r="J139" s="71">
        <f>J138</f>
        <v>-1.2</v>
      </c>
      <c r="K139" s="19">
        <f t="shared" si="62"/>
        <v>-1.2</v>
      </c>
      <c r="L139" s="16">
        <f t="shared" si="63"/>
        <v>1.5</v>
      </c>
      <c r="M139" s="19">
        <f t="shared" si="64"/>
        <v>-1.7999999999999998</v>
      </c>
      <c r="N139" s="20"/>
      <c r="O139" s="20"/>
      <c r="P139" s="20"/>
      <c r="Q139" s="22"/>
      <c r="R139" s="21"/>
    </row>
    <row r="140" spans="2:18" x14ac:dyDescent="0.2">
      <c r="B140" s="2">
        <v>11.5</v>
      </c>
      <c r="C140" s="3">
        <v>-0.49399999999999999</v>
      </c>
      <c r="D140" s="3" t="s">
        <v>19</v>
      </c>
      <c r="E140" s="19">
        <f t="shared" si="59"/>
        <v>-0.443</v>
      </c>
      <c r="F140" s="16">
        <f t="shared" si="60"/>
        <v>1.5</v>
      </c>
      <c r="G140" s="19">
        <f t="shared" si="61"/>
        <v>-0.66449999999999998</v>
      </c>
      <c r="H140" s="16"/>
      <c r="I140" s="61">
        <f>I139+1.5</f>
        <v>12.939</v>
      </c>
      <c r="J140" s="62">
        <f>J138</f>
        <v>-1.2</v>
      </c>
      <c r="K140" s="19">
        <f t="shared" si="62"/>
        <v>-1.2</v>
      </c>
      <c r="L140" s="16">
        <f t="shared" si="63"/>
        <v>1.5</v>
      </c>
      <c r="M140" s="19">
        <f t="shared" si="64"/>
        <v>-1.7999999999999998</v>
      </c>
      <c r="N140" s="20"/>
      <c r="O140" s="20"/>
      <c r="P140" s="20"/>
      <c r="Q140" s="22"/>
      <c r="R140" s="21"/>
    </row>
    <row r="141" spans="2:18" x14ac:dyDescent="0.2">
      <c r="B141" s="2">
        <v>13</v>
      </c>
      <c r="C141" s="3">
        <v>-0.39100000000000001</v>
      </c>
      <c r="D141" s="3"/>
      <c r="E141" s="19">
        <f t="shared" si="59"/>
        <v>-0.4425</v>
      </c>
      <c r="F141" s="16">
        <f t="shared" si="60"/>
        <v>1.5</v>
      </c>
      <c r="G141" s="19">
        <f t="shared" si="61"/>
        <v>-0.66375000000000006</v>
      </c>
      <c r="H141" s="16"/>
      <c r="I141" s="61">
        <f>I140+(J141-J140)*1.5</f>
        <v>15.789</v>
      </c>
      <c r="J141" s="65">
        <v>0.7</v>
      </c>
      <c r="K141" s="19">
        <f>AVERAGE(J140,J141)</f>
        <v>-0.25</v>
      </c>
      <c r="L141" s="16">
        <f>I141-I140</f>
        <v>2.8499999999999996</v>
      </c>
      <c r="M141" s="19">
        <f t="shared" si="64"/>
        <v>-0.71249999999999991</v>
      </c>
      <c r="N141" s="24"/>
      <c r="O141" s="24"/>
      <c r="P141" s="24"/>
      <c r="Q141" s="22"/>
      <c r="R141" s="21"/>
    </row>
    <row r="142" spans="2:18" x14ac:dyDescent="0.2">
      <c r="B142" s="2">
        <v>15</v>
      </c>
      <c r="C142" s="3">
        <v>0.377</v>
      </c>
      <c r="D142" s="3"/>
      <c r="E142" s="19">
        <f t="shared" si="59"/>
        <v>-7.0000000000000062E-3</v>
      </c>
      <c r="F142" s="16">
        <f t="shared" si="60"/>
        <v>2</v>
      </c>
      <c r="G142" s="19">
        <f t="shared" si="61"/>
        <v>-1.4000000000000012E-2</v>
      </c>
      <c r="H142" s="16"/>
      <c r="I142" s="2">
        <v>17</v>
      </c>
      <c r="J142" s="3">
        <v>1.42</v>
      </c>
      <c r="K142" s="52">
        <f t="shared" ref="K142:K147" si="65">AVERAGE(J141,J142)</f>
        <v>1.06</v>
      </c>
      <c r="L142" s="53">
        <f t="shared" ref="L142:L145" si="66">I142-I141</f>
        <v>1.2110000000000003</v>
      </c>
      <c r="M142" s="52">
        <f t="shared" ref="M142:M145" si="67">L142*K142</f>
        <v>1.2836600000000005</v>
      </c>
      <c r="N142" s="20"/>
      <c r="O142" s="20"/>
      <c r="P142" s="20"/>
      <c r="Q142" s="22"/>
      <c r="R142" s="21"/>
    </row>
    <row r="143" spans="2:18" x14ac:dyDescent="0.2">
      <c r="B143" s="2">
        <v>17</v>
      </c>
      <c r="C143" s="3">
        <v>1.42</v>
      </c>
      <c r="D143" s="3"/>
      <c r="E143" s="19">
        <f t="shared" si="59"/>
        <v>0.89849999999999997</v>
      </c>
      <c r="F143" s="16">
        <f t="shared" si="60"/>
        <v>2</v>
      </c>
      <c r="G143" s="19">
        <f t="shared" si="61"/>
        <v>1.7969999999999999</v>
      </c>
      <c r="H143" s="1"/>
      <c r="I143" s="2">
        <v>18</v>
      </c>
      <c r="J143" s="3">
        <v>2.452</v>
      </c>
      <c r="K143" s="52">
        <f t="shared" si="65"/>
        <v>1.9359999999999999</v>
      </c>
      <c r="L143" s="53">
        <f t="shared" si="66"/>
        <v>1</v>
      </c>
      <c r="M143" s="52">
        <f t="shared" si="67"/>
        <v>1.9359999999999999</v>
      </c>
      <c r="N143" s="24"/>
      <c r="O143" s="24"/>
      <c r="P143" s="24"/>
      <c r="Q143" s="22"/>
      <c r="R143" s="21"/>
    </row>
    <row r="144" spans="2:18" x14ac:dyDescent="0.2">
      <c r="B144" s="2">
        <v>18</v>
      </c>
      <c r="C144" s="3">
        <v>2.452</v>
      </c>
      <c r="D144" s="3" t="s">
        <v>20</v>
      </c>
      <c r="E144" s="19">
        <f t="shared" si="59"/>
        <v>1.9359999999999999</v>
      </c>
      <c r="F144" s="16">
        <f t="shared" si="60"/>
        <v>1</v>
      </c>
      <c r="G144" s="19">
        <f t="shared" si="61"/>
        <v>1.9359999999999999</v>
      </c>
      <c r="H144" s="1"/>
      <c r="I144" s="2">
        <v>19</v>
      </c>
      <c r="J144" s="3">
        <v>2.456</v>
      </c>
      <c r="K144" s="52">
        <f t="shared" si="65"/>
        <v>2.4539999999999997</v>
      </c>
      <c r="L144" s="53">
        <f t="shared" si="66"/>
        <v>1</v>
      </c>
      <c r="M144" s="52">
        <f t="shared" si="67"/>
        <v>2.4539999999999997</v>
      </c>
      <c r="N144" s="24"/>
      <c r="O144" s="24"/>
      <c r="P144" s="24"/>
      <c r="Q144" s="22"/>
      <c r="R144" s="21"/>
    </row>
    <row r="145" spans="2:18" x14ac:dyDescent="0.2">
      <c r="B145" s="2">
        <v>19</v>
      </c>
      <c r="C145" s="3">
        <v>2.456</v>
      </c>
      <c r="D145" s="3" t="s">
        <v>28</v>
      </c>
      <c r="E145" s="19">
        <f t="shared" si="59"/>
        <v>2.4539999999999997</v>
      </c>
      <c r="F145" s="16">
        <f t="shared" si="60"/>
        <v>1</v>
      </c>
      <c r="G145" s="19">
        <f t="shared" si="61"/>
        <v>2.4539999999999997</v>
      </c>
      <c r="H145" s="1"/>
      <c r="I145" s="2">
        <v>20</v>
      </c>
      <c r="J145" s="3">
        <v>3.117</v>
      </c>
      <c r="K145" s="52">
        <f t="shared" si="65"/>
        <v>2.7865000000000002</v>
      </c>
      <c r="L145" s="53">
        <f t="shared" si="66"/>
        <v>1</v>
      </c>
      <c r="M145" s="52">
        <f t="shared" si="67"/>
        <v>2.7865000000000002</v>
      </c>
      <c r="N145" s="20"/>
      <c r="O145" s="20"/>
      <c r="P145" s="20"/>
      <c r="R145" s="21"/>
    </row>
    <row r="146" spans="2:18" x14ac:dyDescent="0.2">
      <c r="B146" s="2">
        <v>20</v>
      </c>
      <c r="C146" s="3">
        <v>3.117</v>
      </c>
      <c r="D146" s="3"/>
      <c r="E146" s="19">
        <f t="shared" si="59"/>
        <v>2.7865000000000002</v>
      </c>
      <c r="F146" s="16">
        <f t="shared" si="60"/>
        <v>1</v>
      </c>
      <c r="G146" s="19">
        <f t="shared" si="61"/>
        <v>2.7865000000000002</v>
      </c>
      <c r="H146" s="1"/>
      <c r="I146" s="2">
        <v>24</v>
      </c>
      <c r="J146" s="3">
        <v>3.1120000000000001</v>
      </c>
      <c r="K146" s="52">
        <f t="shared" si="65"/>
        <v>3.1145</v>
      </c>
      <c r="L146" s="53">
        <f t="shared" ref="L146:L147" si="68">I146-I145</f>
        <v>4</v>
      </c>
      <c r="M146" s="52">
        <f t="shared" ref="M146:M147" si="69">L146*K146</f>
        <v>12.458</v>
      </c>
      <c r="N146" s="20"/>
      <c r="O146" s="20"/>
      <c r="P146" s="20"/>
      <c r="R146" s="21"/>
    </row>
    <row r="147" spans="2:18" x14ac:dyDescent="0.2">
      <c r="B147" s="2">
        <v>24</v>
      </c>
      <c r="C147" s="3">
        <v>3.1120000000000001</v>
      </c>
      <c r="D147" s="3"/>
      <c r="E147" s="19">
        <f t="shared" si="59"/>
        <v>3.1145</v>
      </c>
      <c r="F147" s="16">
        <f t="shared" si="60"/>
        <v>4</v>
      </c>
      <c r="G147" s="19">
        <f t="shared" si="61"/>
        <v>12.458</v>
      </c>
      <c r="H147" s="1"/>
      <c r="I147" s="17">
        <v>27</v>
      </c>
      <c r="J147" s="44">
        <v>3.0259999999999998</v>
      </c>
      <c r="K147" s="52">
        <f t="shared" si="65"/>
        <v>3.069</v>
      </c>
      <c r="L147" s="53">
        <f t="shared" si="68"/>
        <v>3</v>
      </c>
      <c r="M147" s="52">
        <f t="shared" si="69"/>
        <v>9.2070000000000007</v>
      </c>
      <c r="N147" s="20"/>
      <c r="O147" s="20"/>
      <c r="P147" s="20"/>
      <c r="R147" s="21"/>
    </row>
    <row r="148" spans="2:18" x14ac:dyDescent="0.2">
      <c r="B148" s="17">
        <v>27</v>
      </c>
      <c r="C148" s="44">
        <v>3.0259999999999998</v>
      </c>
      <c r="D148" s="3" t="s">
        <v>27</v>
      </c>
      <c r="E148" s="19">
        <f t="shared" si="59"/>
        <v>3.069</v>
      </c>
      <c r="F148" s="16">
        <f t="shared" si="60"/>
        <v>3</v>
      </c>
      <c r="G148" s="19">
        <f t="shared" si="61"/>
        <v>9.2070000000000007</v>
      </c>
      <c r="I148" s="17"/>
      <c r="J148" s="17"/>
      <c r="K148" s="19"/>
      <c r="L148" s="16"/>
      <c r="M148" s="19"/>
      <c r="N148" s="20"/>
      <c r="O148" s="20"/>
      <c r="P148" s="20"/>
      <c r="R148" s="21"/>
    </row>
    <row r="149" spans="2:18" x14ac:dyDescent="0.2">
      <c r="B149" s="17"/>
      <c r="C149" s="44"/>
      <c r="D149" s="44"/>
      <c r="E149" s="19"/>
      <c r="F149" s="16"/>
      <c r="G149" s="19"/>
      <c r="I149" s="17"/>
      <c r="J149" s="17"/>
      <c r="K149" s="19"/>
      <c r="L149" s="16"/>
      <c r="M149" s="19"/>
      <c r="O149" s="24"/>
      <c r="P149" s="24"/>
    </row>
    <row r="150" spans="2:18" x14ac:dyDescent="0.2">
      <c r="B150" s="17"/>
      <c r="C150" s="44"/>
      <c r="D150" s="44"/>
      <c r="E150" s="19"/>
      <c r="F150" s="16"/>
      <c r="G150" s="19"/>
      <c r="I150" s="17"/>
      <c r="J150" s="17"/>
      <c r="K150" s="19"/>
      <c r="L150" s="16"/>
      <c r="M150" s="19"/>
      <c r="O150" s="14"/>
      <c r="P150" s="14"/>
    </row>
    <row r="151" spans="2:18" x14ac:dyDescent="0.2">
      <c r="B151" s="17"/>
      <c r="C151" s="44"/>
      <c r="D151" s="44"/>
      <c r="E151" s="19"/>
      <c r="F151" s="16"/>
      <c r="G151" s="19"/>
      <c r="I151" s="17"/>
      <c r="J151" s="17"/>
      <c r="K151" s="19"/>
      <c r="L151" s="16"/>
      <c r="M151" s="19"/>
      <c r="O151" s="14"/>
      <c r="P151" s="14"/>
    </row>
    <row r="152" spans="2:18" x14ac:dyDescent="0.2">
      <c r="B152" s="17"/>
      <c r="C152" s="44"/>
      <c r="D152" s="44"/>
      <c r="E152" s="19"/>
      <c r="F152" s="16"/>
      <c r="G152" s="19"/>
      <c r="H152" s="19"/>
      <c r="I152" s="17"/>
      <c r="J152" s="17"/>
      <c r="K152" s="19"/>
      <c r="L152" s="16"/>
      <c r="M152" s="19"/>
      <c r="N152" s="14"/>
      <c r="O152" s="14"/>
      <c r="P152" s="14"/>
    </row>
    <row r="153" spans="2:18" x14ac:dyDescent="0.2">
      <c r="B153" s="17"/>
      <c r="C153" s="44"/>
      <c r="D153" s="44"/>
      <c r="E153" s="19"/>
      <c r="F153" s="16"/>
      <c r="G153" s="19"/>
      <c r="H153" s="19"/>
      <c r="I153" s="17"/>
      <c r="J153" s="17"/>
      <c r="K153" s="19"/>
      <c r="L153" s="16">
        <f>SUM(L134:L152)</f>
        <v>27</v>
      </c>
      <c r="M153" s="19">
        <f>SUM(M134:M152)</f>
        <v>37.998266999999998</v>
      </c>
      <c r="N153" s="14"/>
      <c r="O153" s="14"/>
      <c r="P153" s="14"/>
    </row>
    <row r="154" spans="2:18" x14ac:dyDescent="0.2">
      <c r="B154" s="17"/>
      <c r="C154" s="44"/>
      <c r="D154" s="44"/>
      <c r="E154" s="19"/>
      <c r="F154" s="16"/>
      <c r="G154" s="19"/>
      <c r="H154" s="19"/>
      <c r="I154" s="17"/>
      <c r="J154" s="17"/>
      <c r="K154" s="19"/>
      <c r="L154" s="16"/>
      <c r="M154" s="19"/>
      <c r="N154" s="14"/>
      <c r="O154" s="14"/>
      <c r="P154" s="14"/>
    </row>
    <row r="155" spans="2:18" ht="15" x14ac:dyDescent="0.2">
      <c r="B155" s="13"/>
      <c r="C155" s="30"/>
      <c r="D155" s="30"/>
      <c r="E155" s="13"/>
      <c r="F155" s="26">
        <f>SUM(F134:F154)</f>
        <v>27</v>
      </c>
      <c r="G155" s="27">
        <f>SUM(G134:G154)</f>
        <v>42.908750000000005</v>
      </c>
      <c r="H155" s="19"/>
      <c r="I155" s="19"/>
      <c r="J155" s="13"/>
      <c r="K155" s="13"/>
      <c r="L155" s="29"/>
      <c r="M155" s="30"/>
      <c r="N155" s="14"/>
      <c r="O155" s="14"/>
      <c r="P155" s="14"/>
    </row>
    <row r="156" spans="2:18" ht="15" x14ac:dyDescent="0.2">
      <c r="B156" s="13"/>
      <c r="C156" s="30"/>
      <c r="D156" s="30"/>
      <c r="E156" s="13"/>
      <c r="F156" s="16"/>
      <c r="G156" s="19"/>
      <c r="H156" s="165" t="s">
        <v>10</v>
      </c>
      <c r="I156" s="165"/>
      <c r="J156" s="19">
        <f>G155</f>
        <v>42.908750000000005</v>
      </c>
      <c r="K156" s="19" t="s">
        <v>11</v>
      </c>
      <c r="L156" s="16">
        <f>M153</f>
        <v>37.998266999999998</v>
      </c>
      <c r="M156" s="19">
        <f>J156-L156</f>
        <v>4.9104830000000064</v>
      </c>
      <c r="N156" s="24"/>
      <c r="O156" s="14"/>
      <c r="P156" s="14"/>
    </row>
    <row r="157" spans="2:18" ht="15" x14ac:dyDescent="0.2">
      <c r="B157" s="1" t="s">
        <v>7</v>
      </c>
      <c r="C157" s="1"/>
      <c r="D157" s="158">
        <v>0.5</v>
      </c>
      <c r="E157" s="158"/>
      <c r="J157" s="13"/>
      <c r="K157" s="13"/>
      <c r="L157" s="13"/>
      <c r="M157" s="13"/>
      <c r="N157" s="14"/>
      <c r="O157" s="14"/>
      <c r="P157" s="14"/>
    </row>
    <row r="158" spans="2:18" x14ac:dyDescent="0.2">
      <c r="B158" s="156" t="s">
        <v>8</v>
      </c>
      <c r="C158" s="156"/>
      <c r="D158" s="156"/>
      <c r="E158" s="156"/>
      <c r="F158" s="156"/>
      <c r="G158" s="156"/>
      <c r="H158" s="5" t="s">
        <v>5</v>
      </c>
      <c r="I158" s="156" t="s">
        <v>9</v>
      </c>
      <c r="J158" s="156"/>
      <c r="K158" s="156"/>
      <c r="L158" s="156"/>
      <c r="M158" s="156"/>
      <c r="N158" s="15"/>
      <c r="O158" s="15"/>
      <c r="P158" s="20">
        <f>I170-I168</f>
        <v>4.5964999999999989</v>
      </c>
    </row>
    <row r="159" spans="2:18" x14ac:dyDescent="0.2">
      <c r="B159" s="2">
        <v>0</v>
      </c>
      <c r="C159" s="3">
        <v>2.226</v>
      </c>
      <c r="D159" s="3" t="s">
        <v>27</v>
      </c>
      <c r="E159" s="16"/>
      <c r="F159" s="16"/>
      <c r="G159" s="16"/>
      <c r="H159" s="16"/>
      <c r="I159" s="17"/>
      <c r="J159" s="18"/>
      <c r="K159" s="19"/>
      <c r="L159" s="16"/>
      <c r="M159" s="19"/>
      <c r="N159" s="20"/>
      <c r="O159" s="20"/>
      <c r="P159" s="20"/>
      <c r="R159" s="21"/>
    </row>
    <row r="160" spans="2:18" x14ac:dyDescent="0.2">
      <c r="B160" s="2">
        <v>4</v>
      </c>
      <c r="C160" s="3">
        <v>2.2309999999999999</v>
      </c>
      <c r="D160" s="3"/>
      <c r="E160" s="19">
        <f>(C159+C160)/2</f>
        <v>2.2284999999999999</v>
      </c>
      <c r="F160" s="16">
        <f>B160-B159</f>
        <v>4</v>
      </c>
      <c r="G160" s="19">
        <f>E160*F160</f>
        <v>8.9139999999999997</v>
      </c>
      <c r="H160" s="16"/>
      <c r="I160" s="2"/>
      <c r="J160" s="2"/>
      <c r="K160" s="19"/>
      <c r="L160" s="16"/>
      <c r="M160" s="19"/>
      <c r="N160" s="20"/>
      <c r="O160" s="20"/>
      <c r="P160" s="20"/>
      <c r="Q160" s="22"/>
      <c r="R160" s="21"/>
    </row>
    <row r="161" spans="2:18" x14ac:dyDescent="0.2">
      <c r="B161" s="2">
        <v>6</v>
      </c>
      <c r="C161" s="3">
        <v>3.3279999999999998</v>
      </c>
      <c r="D161" s="3" t="s">
        <v>28</v>
      </c>
      <c r="E161" s="19">
        <f t="shared" ref="E161:E174" si="70">(C160+C161)/2</f>
        <v>2.7794999999999996</v>
      </c>
      <c r="F161" s="16">
        <f t="shared" ref="F161:F174" si="71">B161-B160</f>
        <v>2</v>
      </c>
      <c r="G161" s="19">
        <f t="shared" ref="G161:G174" si="72">E161*F161</f>
        <v>5.5589999999999993</v>
      </c>
      <c r="H161" s="16"/>
      <c r="I161" s="2"/>
      <c r="J161" s="2"/>
      <c r="K161" s="19"/>
      <c r="L161" s="16"/>
      <c r="M161" s="19"/>
      <c r="N161" s="20"/>
      <c r="O161" s="20"/>
      <c r="P161" s="20"/>
      <c r="Q161" s="22"/>
      <c r="R161" s="21"/>
    </row>
    <row r="162" spans="2:18" x14ac:dyDescent="0.2">
      <c r="B162" s="2">
        <v>10</v>
      </c>
      <c r="C162" s="3">
        <v>3.3170000000000002</v>
      </c>
      <c r="D162" s="3" t="s">
        <v>18</v>
      </c>
      <c r="E162" s="19">
        <f t="shared" si="70"/>
        <v>3.3224999999999998</v>
      </c>
      <c r="F162" s="16">
        <f t="shared" si="71"/>
        <v>4</v>
      </c>
      <c r="G162" s="19">
        <f t="shared" si="72"/>
        <v>13.29</v>
      </c>
      <c r="H162" s="16"/>
      <c r="I162" s="2"/>
      <c r="J162" s="2"/>
      <c r="K162" s="19"/>
      <c r="L162" s="16"/>
      <c r="M162" s="19"/>
      <c r="N162" s="20"/>
      <c r="O162" s="20"/>
      <c r="P162" s="20"/>
      <c r="Q162" s="22"/>
      <c r="R162" s="21"/>
    </row>
    <row r="163" spans="2:18" x14ac:dyDescent="0.2">
      <c r="B163" s="2">
        <v>12</v>
      </c>
      <c r="C163" s="3">
        <v>2.2040000000000002</v>
      </c>
      <c r="D163" s="3"/>
      <c r="E163" s="19">
        <f t="shared" si="70"/>
        <v>2.7605000000000004</v>
      </c>
      <c r="F163" s="16">
        <f t="shared" si="71"/>
        <v>2</v>
      </c>
      <c r="G163" s="19">
        <f t="shared" si="72"/>
        <v>5.5210000000000008</v>
      </c>
      <c r="H163" s="16"/>
      <c r="I163" s="2">
        <v>0</v>
      </c>
      <c r="J163" s="3">
        <v>2.226</v>
      </c>
      <c r="K163" s="19"/>
      <c r="L163" s="16"/>
      <c r="M163" s="19"/>
      <c r="N163" s="20"/>
      <c r="O163" s="20"/>
      <c r="P163" s="20"/>
      <c r="Q163" s="22"/>
      <c r="R163" s="21"/>
    </row>
    <row r="164" spans="2:18" x14ac:dyDescent="0.2">
      <c r="B164" s="2">
        <v>14</v>
      </c>
      <c r="C164" s="3">
        <v>1.3260000000000001</v>
      </c>
      <c r="D164" s="3"/>
      <c r="E164" s="19">
        <f t="shared" si="70"/>
        <v>1.7650000000000001</v>
      </c>
      <c r="F164" s="16">
        <f t="shared" si="71"/>
        <v>2</v>
      </c>
      <c r="G164" s="19">
        <f t="shared" si="72"/>
        <v>3.5300000000000002</v>
      </c>
      <c r="H164" s="16"/>
      <c r="I164" s="2">
        <v>4</v>
      </c>
      <c r="J164" s="3">
        <v>2.2309999999999999</v>
      </c>
      <c r="K164" s="19">
        <f t="shared" ref="K164:K166" si="73">AVERAGE(J163,J164)</f>
        <v>2.2284999999999999</v>
      </c>
      <c r="L164" s="16">
        <f t="shared" ref="L164:L166" si="74">I164-I163</f>
        <v>4</v>
      </c>
      <c r="M164" s="19">
        <f t="shared" ref="M164:M174" si="75">L164*K164</f>
        <v>8.9139999999999997</v>
      </c>
      <c r="N164" s="20"/>
      <c r="O164" s="20"/>
      <c r="P164" s="20"/>
      <c r="Q164" s="22"/>
      <c r="R164" s="21"/>
    </row>
    <row r="165" spans="2:18" x14ac:dyDescent="0.2">
      <c r="B165" s="2">
        <v>16</v>
      </c>
      <c r="C165" s="3">
        <v>0.53100000000000003</v>
      </c>
      <c r="D165" s="3"/>
      <c r="E165" s="19">
        <f t="shared" si="70"/>
        <v>0.9285000000000001</v>
      </c>
      <c r="F165" s="16">
        <f t="shared" si="71"/>
        <v>2</v>
      </c>
      <c r="G165" s="19">
        <f t="shared" si="72"/>
        <v>1.8570000000000002</v>
      </c>
      <c r="H165" s="16"/>
      <c r="I165" s="2">
        <v>6</v>
      </c>
      <c r="J165" s="3">
        <v>3.3279999999999998</v>
      </c>
      <c r="K165" s="19">
        <f t="shared" si="73"/>
        <v>2.7794999999999996</v>
      </c>
      <c r="L165" s="16">
        <f t="shared" si="74"/>
        <v>2</v>
      </c>
      <c r="M165" s="19">
        <f t="shared" si="75"/>
        <v>5.5589999999999993</v>
      </c>
      <c r="N165" s="20"/>
      <c r="O165" s="20"/>
      <c r="P165" s="20"/>
      <c r="Q165" s="22"/>
      <c r="R165" s="21"/>
    </row>
    <row r="166" spans="2:18" x14ac:dyDescent="0.2">
      <c r="B166" s="2">
        <v>18</v>
      </c>
      <c r="C166" s="3">
        <v>2.5000000000000001E-2</v>
      </c>
      <c r="D166" s="3"/>
      <c r="E166" s="19">
        <f t="shared" si="70"/>
        <v>0.27800000000000002</v>
      </c>
      <c r="F166" s="16">
        <f t="shared" si="71"/>
        <v>2</v>
      </c>
      <c r="G166" s="19">
        <f t="shared" si="72"/>
        <v>0.55600000000000005</v>
      </c>
      <c r="H166" s="16"/>
      <c r="I166" s="2">
        <v>10</v>
      </c>
      <c r="J166" s="3">
        <v>3.3170000000000002</v>
      </c>
      <c r="K166" s="19">
        <f t="shared" si="73"/>
        <v>3.3224999999999998</v>
      </c>
      <c r="L166" s="16">
        <f t="shared" si="74"/>
        <v>4</v>
      </c>
      <c r="M166" s="19">
        <f t="shared" si="75"/>
        <v>13.29</v>
      </c>
      <c r="N166" s="20"/>
      <c r="O166" s="20"/>
      <c r="P166" s="20"/>
      <c r="Q166" s="22"/>
      <c r="R166" s="21"/>
    </row>
    <row r="167" spans="2:18" x14ac:dyDescent="0.2">
      <c r="B167" s="2">
        <v>20</v>
      </c>
      <c r="C167" s="3">
        <v>-7.5999999999999998E-2</v>
      </c>
      <c r="D167" s="3" t="s">
        <v>19</v>
      </c>
      <c r="E167" s="19">
        <f t="shared" si="70"/>
        <v>-2.5499999999999998E-2</v>
      </c>
      <c r="F167" s="16">
        <f t="shared" si="71"/>
        <v>2</v>
      </c>
      <c r="G167" s="19">
        <f t="shared" si="72"/>
        <v>-5.0999999999999997E-2</v>
      </c>
      <c r="H167" s="16"/>
      <c r="I167" s="2">
        <v>12</v>
      </c>
      <c r="J167" s="3">
        <v>2.2040000000000002</v>
      </c>
      <c r="K167" s="19">
        <f>AVERAGE(J166,J167)</f>
        <v>2.7605000000000004</v>
      </c>
      <c r="L167" s="16">
        <f>I167-I166</f>
        <v>2</v>
      </c>
      <c r="M167" s="19">
        <f t="shared" si="75"/>
        <v>5.5210000000000008</v>
      </c>
      <c r="N167" s="24"/>
      <c r="O167" s="24"/>
      <c r="P167" s="24"/>
      <c r="Q167" s="22"/>
      <c r="R167" s="21"/>
    </row>
    <row r="168" spans="2:18" x14ac:dyDescent="0.2">
      <c r="B168" s="2">
        <v>22</v>
      </c>
      <c r="C168" s="3">
        <v>2.7E-2</v>
      </c>
      <c r="D168" s="3"/>
      <c r="E168" s="19">
        <f t="shared" si="70"/>
        <v>-2.4500000000000001E-2</v>
      </c>
      <c r="F168" s="16">
        <f t="shared" si="71"/>
        <v>2</v>
      </c>
      <c r="G168" s="19">
        <f t="shared" si="72"/>
        <v>-4.9000000000000002E-2</v>
      </c>
      <c r="H168" s="16"/>
      <c r="I168" s="2">
        <v>14</v>
      </c>
      <c r="J168" s="3">
        <v>1.3260000000000001</v>
      </c>
      <c r="K168" s="19">
        <f t="shared" ref="K168:K174" si="76">AVERAGE(J167,J168)</f>
        <v>1.7650000000000001</v>
      </c>
      <c r="L168" s="16">
        <f t="shared" ref="L168:L174" si="77">I168-I167</f>
        <v>2</v>
      </c>
      <c r="M168" s="19">
        <f t="shared" si="75"/>
        <v>3.5300000000000002</v>
      </c>
      <c r="N168" s="20"/>
      <c r="O168" s="20"/>
      <c r="P168" s="20"/>
      <c r="Q168" s="22"/>
      <c r="R168" s="21"/>
    </row>
    <row r="169" spans="2:18" x14ac:dyDescent="0.2">
      <c r="B169" s="2">
        <v>24</v>
      </c>
      <c r="C169" s="3">
        <v>0.20100000000000001</v>
      </c>
      <c r="D169" s="3"/>
      <c r="E169" s="19">
        <f t="shared" si="70"/>
        <v>0.114</v>
      </c>
      <c r="F169" s="16">
        <f t="shared" si="71"/>
        <v>2</v>
      </c>
      <c r="G169" s="19">
        <f t="shared" si="72"/>
        <v>0.22800000000000001</v>
      </c>
      <c r="H169" s="1"/>
      <c r="I169" s="2">
        <v>16</v>
      </c>
      <c r="J169" s="3">
        <v>0.53100000000000003</v>
      </c>
      <c r="K169" s="19">
        <f t="shared" si="76"/>
        <v>0.9285000000000001</v>
      </c>
      <c r="L169" s="16">
        <f t="shared" si="77"/>
        <v>2</v>
      </c>
      <c r="M169" s="19">
        <f t="shared" si="75"/>
        <v>1.8570000000000002</v>
      </c>
      <c r="N169" s="24"/>
      <c r="O169" s="24"/>
      <c r="P169" s="24"/>
      <c r="Q169" s="22"/>
      <c r="R169" s="21"/>
    </row>
    <row r="170" spans="2:18" x14ac:dyDescent="0.2">
      <c r="B170" s="2">
        <v>26</v>
      </c>
      <c r="C170" s="3">
        <v>0.41299999999999998</v>
      </c>
      <c r="D170" s="3"/>
      <c r="E170" s="19">
        <f t="shared" si="70"/>
        <v>0.307</v>
      </c>
      <c r="F170" s="16">
        <f t="shared" si="71"/>
        <v>2</v>
      </c>
      <c r="G170" s="19">
        <f t="shared" si="72"/>
        <v>0.61399999999999999</v>
      </c>
      <c r="H170" s="1"/>
      <c r="I170" s="61">
        <f>I169+(J169-J170)*1.5</f>
        <v>18.596499999999999</v>
      </c>
      <c r="J170" s="62">
        <v>-1.2</v>
      </c>
      <c r="K170" s="19">
        <f t="shared" si="76"/>
        <v>-0.33449999999999996</v>
      </c>
      <c r="L170" s="16">
        <f t="shared" si="77"/>
        <v>2.5964999999999989</v>
      </c>
      <c r="M170" s="19">
        <f t="shared" si="75"/>
        <v>-0.86852924999999959</v>
      </c>
      <c r="N170" s="24"/>
      <c r="O170" s="24"/>
      <c r="P170" s="24"/>
      <c r="Q170" s="22"/>
      <c r="R170" s="21"/>
    </row>
    <row r="171" spans="2:18" x14ac:dyDescent="0.2">
      <c r="B171" s="2">
        <v>28</v>
      </c>
      <c r="C171" s="3">
        <v>0.73099999999999998</v>
      </c>
      <c r="D171" s="3"/>
      <c r="E171" s="19">
        <f t="shared" si="70"/>
        <v>0.57199999999999995</v>
      </c>
      <c r="F171" s="16">
        <f t="shared" si="71"/>
        <v>2</v>
      </c>
      <c r="G171" s="19">
        <f t="shared" si="72"/>
        <v>1.1439999999999999</v>
      </c>
      <c r="H171" s="1"/>
      <c r="I171" s="70">
        <f>I170+1.5</f>
        <v>20.096499999999999</v>
      </c>
      <c r="J171" s="71">
        <f>J170</f>
        <v>-1.2</v>
      </c>
      <c r="K171" s="19">
        <f t="shared" si="76"/>
        <v>-1.2</v>
      </c>
      <c r="L171" s="16">
        <f t="shared" si="77"/>
        <v>1.5</v>
      </c>
      <c r="M171" s="19">
        <f t="shared" si="75"/>
        <v>-1.7999999999999998</v>
      </c>
      <c r="N171" s="20"/>
      <c r="O171" s="20"/>
      <c r="P171" s="20"/>
      <c r="R171" s="21"/>
    </row>
    <row r="172" spans="2:18" x14ac:dyDescent="0.2">
      <c r="B172" s="2">
        <v>30</v>
      </c>
      <c r="C172" s="3">
        <v>1.226</v>
      </c>
      <c r="D172" s="3" t="s">
        <v>20</v>
      </c>
      <c r="E172" s="19">
        <f t="shared" si="70"/>
        <v>0.97849999999999993</v>
      </c>
      <c r="F172" s="16">
        <f t="shared" si="71"/>
        <v>2</v>
      </c>
      <c r="G172" s="19">
        <f t="shared" si="72"/>
        <v>1.9569999999999999</v>
      </c>
      <c r="H172" s="1"/>
      <c r="I172" s="61">
        <f>I171+1.5</f>
        <v>21.596499999999999</v>
      </c>
      <c r="J172" s="62">
        <f>J170</f>
        <v>-1.2</v>
      </c>
      <c r="K172" s="19">
        <f t="shared" si="76"/>
        <v>-1.2</v>
      </c>
      <c r="L172" s="16">
        <f t="shared" si="77"/>
        <v>1.5</v>
      </c>
      <c r="M172" s="19">
        <f t="shared" si="75"/>
        <v>-1.7999999999999998</v>
      </c>
      <c r="N172" s="20"/>
      <c r="O172" s="20"/>
      <c r="P172" s="20"/>
      <c r="R172" s="21"/>
    </row>
    <row r="173" spans="2:18" x14ac:dyDescent="0.2">
      <c r="B173" s="2">
        <v>35</v>
      </c>
      <c r="C173" s="3">
        <v>1.2170000000000001</v>
      </c>
      <c r="D173" s="3"/>
      <c r="E173" s="19">
        <f t="shared" si="70"/>
        <v>1.2215</v>
      </c>
      <c r="F173" s="16">
        <f t="shared" si="71"/>
        <v>5</v>
      </c>
      <c r="G173" s="19">
        <f t="shared" si="72"/>
        <v>6.1074999999999999</v>
      </c>
      <c r="H173" s="1"/>
      <c r="I173" s="61">
        <f>I172+(J173-J172)*1.5</f>
        <v>23.6965</v>
      </c>
      <c r="J173" s="65">
        <v>0.2</v>
      </c>
      <c r="K173" s="19">
        <f t="shared" si="76"/>
        <v>-0.5</v>
      </c>
      <c r="L173" s="16">
        <f t="shared" si="77"/>
        <v>2.1000000000000014</v>
      </c>
      <c r="M173" s="19">
        <f t="shared" si="75"/>
        <v>-1.0500000000000007</v>
      </c>
      <c r="N173" s="20"/>
      <c r="O173" s="20"/>
      <c r="P173" s="20"/>
      <c r="R173" s="21"/>
    </row>
    <row r="174" spans="2:18" x14ac:dyDescent="0.2">
      <c r="B174" s="17">
        <v>40</v>
      </c>
      <c r="C174" s="44">
        <v>1.212</v>
      </c>
      <c r="D174" s="44" t="s">
        <v>29</v>
      </c>
      <c r="E174" s="19">
        <f t="shared" si="70"/>
        <v>1.2145000000000001</v>
      </c>
      <c r="F174" s="16">
        <f t="shared" si="71"/>
        <v>5</v>
      </c>
      <c r="G174" s="19">
        <f t="shared" si="72"/>
        <v>6.0725000000000007</v>
      </c>
      <c r="I174" s="2">
        <v>26</v>
      </c>
      <c r="J174" s="3">
        <v>0.41299999999999998</v>
      </c>
      <c r="K174" s="19">
        <f t="shared" si="76"/>
        <v>0.30649999999999999</v>
      </c>
      <c r="L174" s="16">
        <f t="shared" si="77"/>
        <v>2.3034999999999997</v>
      </c>
      <c r="M174" s="19">
        <f t="shared" si="75"/>
        <v>0.70602274999999992</v>
      </c>
      <c r="N174" s="20"/>
      <c r="O174" s="20"/>
      <c r="P174" s="20"/>
      <c r="R174" s="21"/>
    </row>
    <row r="175" spans="2:18" x14ac:dyDescent="0.2">
      <c r="B175" s="17"/>
      <c r="C175" s="44"/>
      <c r="D175" s="44"/>
      <c r="E175" s="19"/>
      <c r="F175" s="16"/>
      <c r="G175" s="19"/>
      <c r="I175" s="2">
        <v>28</v>
      </c>
      <c r="J175" s="3">
        <v>0.73099999999999998</v>
      </c>
      <c r="K175" s="52">
        <f t="shared" ref="K175:K178" si="78">AVERAGE(J174,J175)</f>
        <v>0.57199999999999995</v>
      </c>
      <c r="L175" s="53">
        <f t="shared" ref="L175:L178" si="79">I175-I174</f>
        <v>2</v>
      </c>
      <c r="M175" s="52">
        <f t="shared" ref="M175:M178" si="80">L175*K175</f>
        <v>1.1439999999999999</v>
      </c>
      <c r="O175" s="24"/>
      <c r="P175" s="24"/>
    </row>
    <row r="176" spans="2:18" x14ac:dyDescent="0.2">
      <c r="B176" s="17"/>
      <c r="C176" s="44"/>
      <c r="D176" s="44"/>
      <c r="E176" s="19"/>
      <c r="F176" s="16"/>
      <c r="G176" s="19"/>
      <c r="I176" s="2">
        <v>30</v>
      </c>
      <c r="J176" s="3">
        <v>1.226</v>
      </c>
      <c r="K176" s="52">
        <f t="shared" si="78"/>
        <v>0.97849999999999993</v>
      </c>
      <c r="L176" s="53">
        <f t="shared" si="79"/>
        <v>2</v>
      </c>
      <c r="M176" s="52">
        <f t="shared" si="80"/>
        <v>1.9569999999999999</v>
      </c>
      <c r="O176" s="14"/>
      <c r="P176" s="14"/>
    </row>
    <row r="177" spans="2:18" x14ac:dyDescent="0.2">
      <c r="B177" s="17"/>
      <c r="C177" s="44"/>
      <c r="D177" s="44"/>
      <c r="E177" s="19"/>
      <c r="F177" s="16"/>
      <c r="G177" s="19"/>
      <c r="I177" s="2">
        <v>35</v>
      </c>
      <c r="J177" s="3">
        <v>1.2170000000000001</v>
      </c>
      <c r="K177" s="52">
        <f t="shared" si="78"/>
        <v>1.2215</v>
      </c>
      <c r="L177" s="53">
        <f t="shared" si="79"/>
        <v>5</v>
      </c>
      <c r="M177" s="52">
        <f t="shared" si="80"/>
        <v>6.1074999999999999</v>
      </c>
      <c r="O177" s="14"/>
      <c r="P177" s="14"/>
    </row>
    <row r="178" spans="2:18" x14ac:dyDescent="0.2">
      <c r="B178" s="17"/>
      <c r="C178" s="44"/>
      <c r="D178" s="44"/>
      <c r="E178" s="19"/>
      <c r="F178" s="16"/>
      <c r="G178" s="19"/>
      <c r="H178" s="19"/>
      <c r="I178" s="17">
        <v>40</v>
      </c>
      <c r="J178" s="44">
        <v>1.212</v>
      </c>
      <c r="K178" s="52">
        <f t="shared" si="78"/>
        <v>1.2145000000000001</v>
      </c>
      <c r="L178" s="53">
        <f t="shared" si="79"/>
        <v>5</v>
      </c>
      <c r="M178" s="52">
        <f t="shared" si="80"/>
        <v>6.0725000000000007</v>
      </c>
      <c r="N178" s="14"/>
      <c r="O178" s="14"/>
      <c r="P178" s="14"/>
    </row>
    <row r="179" spans="2:18" x14ac:dyDescent="0.2">
      <c r="B179" s="17"/>
      <c r="C179" s="44"/>
      <c r="D179" s="44"/>
      <c r="E179" s="19"/>
      <c r="F179" s="16"/>
      <c r="G179" s="19"/>
      <c r="H179" s="19"/>
      <c r="I179" s="17"/>
      <c r="J179" s="17"/>
      <c r="K179" s="19"/>
      <c r="L179" s="16">
        <f>SUM(L161:L178)</f>
        <v>40</v>
      </c>
      <c r="M179" s="19">
        <f>SUM(M161:M178)</f>
        <v>49.139493500000007</v>
      </c>
      <c r="N179" s="14"/>
      <c r="O179" s="14"/>
      <c r="P179" s="14"/>
    </row>
    <row r="180" spans="2:18" x14ac:dyDescent="0.2">
      <c r="B180" s="17"/>
      <c r="C180" s="44"/>
      <c r="D180" s="44"/>
      <c r="E180" s="19"/>
      <c r="F180" s="16"/>
      <c r="G180" s="19"/>
      <c r="H180" s="19"/>
      <c r="I180" s="17"/>
      <c r="J180" s="17"/>
      <c r="K180" s="19"/>
      <c r="L180" s="16"/>
      <c r="M180" s="19"/>
      <c r="N180" s="14"/>
      <c r="O180" s="14"/>
      <c r="P180" s="14"/>
    </row>
    <row r="181" spans="2:18" ht="15" x14ac:dyDescent="0.2">
      <c r="B181" s="13"/>
      <c r="C181" s="30"/>
      <c r="D181" s="30"/>
      <c r="E181" s="13"/>
      <c r="F181" s="26">
        <f>SUM(F160:F180)</f>
        <v>40</v>
      </c>
      <c r="G181" s="27">
        <f>SUM(G160:G180)</f>
        <v>55.249999999999993</v>
      </c>
      <c r="H181" s="19"/>
      <c r="I181" s="19"/>
      <c r="J181" s="13"/>
      <c r="K181" s="13"/>
      <c r="L181" s="29"/>
      <c r="M181" s="30"/>
      <c r="N181" s="14"/>
      <c r="O181" s="14"/>
      <c r="P181" s="14"/>
    </row>
    <row r="182" spans="2:18" ht="15" x14ac:dyDescent="0.2">
      <c r="B182" s="13"/>
      <c r="C182" s="30"/>
      <c r="D182" s="30"/>
      <c r="E182" s="13"/>
      <c r="F182" s="16"/>
      <c r="G182" s="19"/>
      <c r="H182" s="165" t="s">
        <v>10</v>
      </c>
      <c r="I182" s="165"/>
      <c r="J182" s="19">
        <f>G181</f>
        <v>55.249999999999993</v>
      </c>
      <c r="K182" s="19" t="s">
        <v>11</v>
      </c>
      <c r="L182" s="16">
        <f>M179</f>
        <v>49.139493500000007</v>
      </c>
      <c r="M182" s="19">
        <f>J182-L182</f>
        <v>6.1105064999999854</v>
      </c>
      <c r="N182" s="24"/>
      <c r="O182" s="14"/>
      <c r="P182" s="14"/>
    </row>
    <row r="183" spans="2:18" ht="15" x14ac:dyDescent="0.2">
      <c r="B183" s="1" t="s">
        <v>7</v>
      </c>
      <c r="C183" s="1"/>
      <c r="D183" s="158">
        <v>0.6</v>
      </c>
      <c r="E183" s="158"/>
      <c r="J183" s="13"/>
      <c r="K183" s="13"/>
      <c r="L183" s="13"/>
      <c r="M183" s="13"/>
      <c r="N183" s="14"/>
      <c r="O183" s="14"/>
      <c r="P183" s="14"/>
    </row>
    <row r="184" spans="2:18" x14ac:dyDescent="0.2">
      <c r="B184" s="156" t="s">
        <v>8</v>
      </c>
      <c r="C184" s="156"/>
      <c r="D184" s="156"/>
      <c r="E184" s="156"/>
      <c r="F184" s="156"/>
      <c r="G184" s="156"/>
      <c r="H184" s="5" t="s">
        <v>5</v>
      </c>
      <c r="I184" s="156" t="s">
        <v>9</v>
      </c>
      <c r="J184" s="156"/>
      <c r="K184" s="156"/>
      <c r="L184" s="156"/>
      <c r="M184" s="156"/>
      <c r="N184" s="15"/>
      <c r="O184" s="15"/>
      <c r="P184" s="20">
        <f>I196-I194</f>
        <v>5</v>
      </c>
    </row>
    <row r="185" spans="2:18" x14ac:dyDescent="0.2">
      <c r="B185" s="2">
        <v>0</v>
      </c>
      <c r="C185" s="3">
        <v>2.5009999999999999</v>
      </c>
      <c r="D185" s="3" t="s">
        <v>27</v>
      </c>
      <c r="E185" s="16"/>
      <c r="F185" s="16"/>
      <c r="G185" s="16"/>
      <c r="H185" s="16"/>
      <c r="I185" s="2">
        <v>0</v>
      </c>
      <c r="J185" s="3">
        <v>2.5009999999999999</v>
      </c>
      <c r="K185" s="19"/>
      <c r="L185" s="16"/>
      <c r="M185" s="19"/>
      <c r="N185" s="20"/>
      <c r="O185" s="20"/>
      <c r="P185" s="20"/>
      <c r="R185" s="21"/>
    </row>
    <row r="186" spans="2:18" x14ac:dyDescent="0.2">
      <c r="B186" s="2">
        <v>4</v>
      </c>
      <c r="C186" s="3">
        <v>2.4870000000000001</v>
      </c>
      <c r="D186" s="3" t="s">
        <v>18</v>
      </c>
      <c r="E186" s="19">
        <f>(C185+C186)/2</f>
        <v>2.4939999999999998</v>
      </c>
      <c r="F186" s="16">
        <f>B186-B185</f>
        <v>4</v>
      </c>
      <c r="G186" s="19">
        <f>E186*F186</f>
        <v>9.9759999999999991</v>
      </c>
      <c r="H186" s="16"/>
      <c r="I186" s="2">
        <v>4</v>
      </c>
      <c r="J186" s="3">
        <v>2.4870000000000001</v>
      </c>
      <c r="K186" s="19">
        <f t="shared" ref="K186" si="81">AVERAGE(J185,J186)</f>
        <v>2.4939999999999998</v>
      </c>
      <c r="L186" s="16">
        <f t="shared" ref="L186" si="82">I186-I185</f>
        <v>4</v>
      </c>
      <c r="M186" s="19">
        <f t="shared" ref="M186" si="83">L186*K186</f>
        <v>9.9759999999999991</v>
      </c>
      <c r="N186" s="20"/>
      <c r="O186" s="20"/>
      <c r="P186" s="20"/>
      <c r="Q186" s="22"/>
      <c r="R186" s="21"/>
    </row>
    <row r="187" spans="2:18" x14ac:dyDescent="0.2">
      <c r="B187" s="2">
        <v>5</v>
      </c>
      <c r="C187" s="3">
        <v>1.0609999999999999</v>
      </c>
      <c r="D187" s="3"/>
      <c r="E187" s="19">
        <f t="shared" ref="E187:E197" si="84">(C186+C187)/2</f>
        <v>1.774</v>
      </c>
      <c r="F187" s="16">
        <f t="shared" ref="F187:F197" si="85">B187-B186</f>
        <v>1</v>
      </c>
      <c r="G187" s="19">
        <f t="shared" ref="G187:G197" si="86">E187*F187</f>
        <v>1.774</v>
      </c>
      <c r="H187" s="16"/>
      <c r="I187" s="2">
        <v>5</v>
      </c>
      <c r="J187" s="3">
        <v>1.0609999999999999</v>
      </c>
      <c r="K187" s="19">
        <f t="shared" ref="K187:K192" si="87">AVERAGE(J186,J187)</f>
        <v>1.774</v>
      </c>
      <c r="L187" s="16">
        <f t="shared" ref="L187:L192" si="88">I187-I186</f>
        <v>1</v>
      </c>
      <c r="M187" s="19">
        <f t="shared" ref="M187:M195" si="89">L187*K187</f>
        <v>1.774</v>
      </c>
      <c r="N187" s="20"/>
      <c r="O187" s="20"/>
      <c r="P187" s="20"/>
      <c r="Q187" s="22"/>
      <c r="R187" s="21"/>
    </row>
    <row r="188" spans="2:18" x14ac:dyDescent="0.2">
      <c r="B188" s="2">
        <v>6</v>
      </c>
      <c r="C188" s="3">
        <v>0.108</v>
      </c>
      <c r="D188" s="3"/>
      <c r="E188" s="19">
        <f t="shared" si="84"/>
        <v>0.58450000000000002</v>
      </c>
      <c r="F188" s="16">
        <f t="shared" si="85"/>
        <v>1</v>
      </c>
      <c r="G188" s="19">
        <f t="shared" si="86"/>
        <v>0.58450000000000002</v>
      </c>
      <c r="H188" s="16"/>
      <c r="I188" s="2">
        <v>6</v>
      </c>
      <c r="J188" s="3">
        <v>0.108</v>
      </c>
      <c r="K188" s="19">
        <f t="shared" si="87"/>
        <v>0.58450000000000002</v>
      </c>
      <c r="L188" s="16">
        <f t="shared" si="88"/>
        <v>1</v>
      </c>
      <c r="M188" s="19">
        <f t="shared" si="89"/>
        <v>0.58450000000000002</v>
      </c>
      <c r="N188" s="20"/>
      <c r="O188" s="20"/>
      <c r="P188" s="20"/>
      <c r="Q188" s="22"/>
      <c r="R188" s="21"/>
    </row>
    <row r="189" spans="2:18" x14ac:dyDescent="0.2">
      <c r="B189" s="2">
        <v>8</v>
      </c>
      <c r="C189" s="3">
        <v>-0.40100000000000002</v>
      </c>
      <c r="D189" s="3"/>
      <c r="E189" s="19">
        <f t="shared" si="84"/>
        <v>-0.14650000000000002</v>
      </c>
      <c r="F189" s="16">
        <f t="shared" si="85"/>
        <v>2</v>
      </c>
      <c r="G189" s="19">
        <f t="shared" si="86"/>
        <v>-0.29300000000000004</v>
      </c>
      <c r="H189" s="16"/>
      <c r="I189" s="61">
        <f>I188+(J188-J189)*1.5</f>
        <v>7.9619999999999997</v>
      </c>
      <c r="J189" s="62">
        <v>-1.2</v>
      </c>
      <c r="K189" s="19">
        <f t="shared" si="87"/>
        <v>-0.54599999999999993</v>
      </c>
      <c r="L189" s="16">
        <f t="shared" si="88"/>
        <v>1.9619999999999997</v>
      </c>
      <c r="M189" s="19">
        <f t="shared" si="89"/>
        <v>-1.0712519999999996</v>
      </c>
      <c r="N189" s="20"/>
      <c r="O189" s="20"/>
      <c r="P189" s="20"/>
      <c r="Q189" s="22"/>
      <c r="R189" s="21"/>
    </row>
    <row r="190" spans="2:18" x14ac:dyDescent="0.2">
      <c r="B190" s="2">
        <v>10</v>
      </c>
      <c r="C190" s="3">
        <v>-0.504</v>
      </c>
      <c r="D190" s="3" t="s">
        <v>19</v>
      </c>
      <c r="E190" s="19">
        <f t="shared" si="84"/>
        <v>-0.45250000000000001</v>
      </c>
      <c r="F190" s="16">
        <f t="shared" si="85"/>
        <v>2</v>
      </c>
      <c r="G190" s="19">
        <f t="shared" si="86"/>
        <v>-0.90500000000000003</v>
      </c>
      <c r="H190" s="16"/>
      <c r="I190" s="70">
        <f>I189+1.5</f>
        <v>9.4619999999999997</v>
      </c>
      <c r="J190" s="71">
        <f>J189</f>
        <v>-1.2</v>
      </c>
      <c r="K190" s="19">
        <f t="shared" si="87"/>
        <v>-1.2</v>
      </c>
      <c r="L190" s="16">
        <f t="shared" si="88"/>
        <v>1.5</v>
      </c>
      <c r="M190" s="19">
        <f t="shared" si="89"/>
        <v>-1.7999999999999998</v>
      </c>
      <c r="N190" s="20"/>
      <c r="O190" s="20"/>
      <c r="P190" s="20"/>
      <c r="Q190" s="22"/>
      <c r="R190" s="21"/>
    </row>
    <row r="191" spans="2:18" x14ac:dyDescent="0.2">
      <c r="B191" s="2">
        <v>12</v>
      </c>
      <c r="C191" s="3">
        <v>-0.40300000000000002</v>
      </c>
      <c r="D191" s="3"/>
      <c r="E191" s="19">
        <f t="shared" si="84"/>
        <v>-0.45350000000000001</v>
      </c>
      <c r="F191" s="16">
        <f t="shared" si="85"/>
        <v>2</v>
      </c>
      <c r="G191" s="19">
        <f t="shared" si="86"/>
        <v>-0.90700000000000003</v>
      </c>
      <c r="H191" s="16"/>
      <c r="I191" s="61">
        <f>I190+1.5</f>
        <v>10.962</v>
      </c>
      <c r="J191" s="62">
        <f>J189</f>
        <v>-1.2</v>
      </c>
      <c r="K191" s="19">
        <f t="shared" si="87"/>
        <v>-1.2</v>
      </c>
      <c r="L191" s="16">
        <f t="shared" si="88"/>
        <v>1.5</v>
      </c>
      <c r="M191" s="19">
        <f t="shared" si="89"/>
        <v>-1.7999999999999998</v>
      </c>
      <c r="N191" s="20"/>
      <c r="O191" s="20"/>
      <c r="P191" s="20"/>
      <c r="Q191" s="22"/>
      <c r="R191" s="21"/>
    </row>
    <row r="192" spans="2:18" x14ac:dyDescent="0.2">
      <c r="B192" s="2">
        <v>14</v>
      </c>
      <c r="C192" s="3">
        <v>-2.1000000000000001E-2</v>
      </c>
      <c r="D192" s="3"/>
      <c r="E192" s="19">
        <f t="shared" si="84"/>
        <v>-0.21200000000000002</v>
      </c>
      <c r="F192" s="16">
        <f t="shared" si="85"/>
        <v>2</v>
      </c>
      <c r="G192" s="19">
        <f t="shared" si="86"/>
        <v>-0.42400000000000004</v>
      </c>
      <c r="H192" s="16"/>
      <c r="I192" s="61">
        <f>I191+(J192-J191)*1.5</f>
        <v>12.311999999999999</v>
      </c>
      <c r="J192" s="65">
        <v>-0.3</v>
      </c>
      <c r="K192" s="19">
        <f t="shared" si="87"/>
        <v>-0.75</v>
      </c>
      <c r="L192" s="16">
        <f t="shared" si="88"/>
        <v>1.3499999999999996</v>
      </c>
      <c r="M192" s="19">
        <f t="shared" si="89"/>
        <v>-1.0124999999999997</v>
      </c>
      <c r="N192" s="20"/>
      <c r="O192" s="20"/>
      <c r="P192" s="20"/>
      <c r="Q192" s="22"/>
      <c r="R192" s="21"/>
    </row>
    <row r="193" spans="2:18" x14ac:dyDescent="0.2">
      <c r="B193" s="2">
        <v>15</v>
      </c>
      <c r="C193" s="3">
        <v>0.30299999999999999</v>
      </c>
      <c r="D193" s="3"/>
      <c r="E193" s="19">
        <f t="shared" si="84"/>
        <v>0.14099999999999999</v>
      </c>
      <c r="F193" s="16">
        <f t="shared" si="85"/>
        <v>1</v>
      </c>
      <c r="G193" s="19">
        <f t="shared" si="86"/>
        <v>0.14099999999999999</v>
      </c>
      <c r="H193" s="16"/>
      <c r="I193" s="2">
        <v>14</v>
      </c>
      <c r="J193" s="3">
        <v>-2.1000000000000001E-2</v>
      </c>
      <c r="K193" s="19">
        <f>AVERAGE(J192,J193)</f>
        <v>-0.1605</v>
      </c>
      <c r="L193" s="16">
        <f>I193-I192</f>
        <v>1.6880000000000006</v>
      </c>
      <c r="M193" s="19">
        <f t="shared" si="89"/>
        <v>-0.27092400000000011</v>
      </c>
      <c r="N193" s="24"/>
      <c r="O193" s="24"/>
      <c r="P193" s="24"/>
      <c r="Q193" s="22"/>
      <c r="R193" s="21"/>
    </row>
    <row r="194" spans="2:18" x14ac:dyDescent="0.2">
      <c r="B194" s="2">
        <v>16</v>
      </c>
      <c r="C194" s="3">
        <v>1.0860000000000001</v>
      </c>
      <c r="D194" s="3" t="s">
        <v>20</v>
      </c>
      <c r="E194" s="19">
        <f t="shared" si="84"/>
        <v>0.69450000000000001</v>
      </c>
      <c r="F194" s="16">
        <f t="shared" si="85"/>
        <v>1</v>
      </c>
      <c r="G194" s="19">
        <f t="shared" si="86"/>
        <v>0.69450000000000001</v>
      </c>
      <c r="H194" s="16"/>
      <c r="I194" s="2">
        <v>15</v>
      </c>
      <c r="J194" s="3">
        <v>0.30299999999999999</v>
      </c>
      <c r="K194" s="19">
        <f t="shared" ref="K194:K195" si="90">AVERAGE(J193,J194)</f>
        <v>0.14099999999999999</v>
      </c>
      <c r="L194" s="16">
        <f t="shared" ref="L194:L195" si="91">I194-I193</f>
        <v>1</v>
      </c>
      <c r="M194" s="19">
        <f t="shared" si="89"/>
        <v>0.14099999999999999</v>
      </c>
      <c r="N194" s="20"/>
      <c r="O194" s="20"/>
      <c r="P194" s="20"/>
      <c r="Q194" s="22"/>
      <c r="R194" s="21"/>
    </row>
    <row r="195" spans="2:18" x14ac:dyDescent="0.2">
      <c r="B195" s="2">
        <v>20</v>
      </c>
      <c r="C195" s="3">
        <v>1.101</v>
      </c>
      <c r="D195" s="3"/>
      <c r="E195" s="19">
        <f t="shared" si="84"/>
        <v>1.0935000000000001</v>
      </c>
      <c r="F195" s="16">
        <f t="shared" si="85"/>
        <v>4</v>
      </c>
      <c r="G195" s="19">
        <f t="shared" si="86"/>
        <v>4.3740000000000006</v>
      </c>
      <c r="H195" s="1"/>
      <c r="I195" s="2">
        <v>16</v>
      </c>
      <c r="J195" s="3">
        <v>1.0860000000000001</v>
      </c>
      <c r="K195" s="19">
        <f t="shared" si="90"/>
        <v>0.69450000000000001</v>
      </c>
      <c r="L195" s="16">
        <f t="shared" si="91"/>
        <v>1</v>
      </c>
      <c r="M195" s="19">
        <f t="shared" si="89"/>
        <v>0.69450000000000001</v>
      </c>
      <c r="N195" s="24"/>
      <c r="O195" s="24"/>
      <c r="P195" s="24"/>
      <c r="Q195" s="22"/>
      <c r="R195" s="21"/>
    </row>
    <row r="196" spans="2:18" x14ac:dyDescent="0.2">
      <c r="B196" s="2">
        <v>25</v>
      </c>
      <c r="C196" s="3">
        <v>1.107</v>
      </c>
      <c r="D196" s="3"/>
      <c r="E196" s="19">
        <f t="shared" si="84"/>
        <v>1.1040000000000001</v>
      </c>
      <c r="F196" s="16">
        <f t="shared" si="85"/>
        <v>5</v>
      </c>
      <c r="G196" s="19">
        <f t="shared" si="86"/>
        <v>5.5200000000000005</v>
      </c>
      <c r="H196" s="1"/>
      <c r="I196" s="2">
        <v>20</v>
      </c>
      <c r="J196" s="3">
        <v>1.101</v>
      </c>
      <c r="K196" s="52">
        <f t="shared" ref="K196:K198" si="92">AVERAGE(J195,J196)</f>
        <v>1.0935000000000001</v>
      </c>
      <c r="L196" s="53">
        <f t="shared" ref="L196:L198" si="93">I196-I195</f>
        <v>4</v>
      </c>
      <c r="M196" s="52">
        <f t="shared" ref="M196:M198" si="94">L196*K196</f>
        <v>4.3740000000000006</v>
      </c>
      <c r="N196" s="24"/>
      <c r="O196" s="24"/>
      <c r="P196" s="24"/>
      <c r="Q196" s="22"/>
      <c r="R196" s="21"/>
    </row>
    <row r="197" spans="2:18" x14ac:dyDescent="0.2">
      <c r="B197" s="2">
        <v>30</v>
      </c>
      <c r="C197" s="3">
        <v>1.1120000000000001</v>
      </c>
      <c r="D197" s="3" t="s">
        <v>17</v>
      </c>
      <c r="E197" s="19">
        <f t="shared" si="84"/>
        <v>1.1095000000000002</v>
      </c>
      <c r="F197" s="16">
        <f t="shared" si="85"/>
        <v>5</v>
      </c>
      <c r="G197" s="19">
        <f t="shared" si="86"/>
        <v>5.5475000000000012</v>
      </c>
      <c r="H197" s="1"/>
      <c r="I197" s="2">
        <v>25</v>
      </c>
      <c r="J197" s="3">
        <v>1.107</v>
      </c>
      <c r="K197" s="52">
        <f t="shared" si="92"/>
        <v>1.1040000000000001</v>
      </c>
      <c r="L197" s="53">
        <f t="shared" si="93"/>
        <v>5</v>
      </c>
      <c r="M197" s="52">
        <f t="shared" si="94"/>
        <v>5.5200000000000005</v>
      </c>
      <c r="N197" s="20"/>
      <c r="O197" s="20"/>
      <c r="P197" s="20"/>
      <c r="R197" s="21"/>
    </row>
    <row r="198" spans="2:18" x14ac:dyDescent="0.2">
      <c r="B198" s="2"/>
      <c r="C198" s="3"/>
      <c r="D198" s="3"/>
      <c r="E198" s="19"/>
      <c r="F198" s="16"/>
      <c r="G198" s="19"/>
      <c r="H198" s="1"/>
      <c r="I198" s="2">
        <v>30</v>
      </c>
      <c r="J198" s="3">
        <v>1.1120000000000001</v>
      </c>
      <c r="K198" s="52">
        <f t="shared" si="92"/>
        <v>1.1095000000000002</v>
      </c>
      <c r="L198" s="53">
        <f t="shared" si="93"/>
        <v>5</v>
      </c>
      <c r="M198" s="52">
        <f t="shared" si="94"/>
        <v>5.5475000000000012</v>
      </c>
      <c r="N198" s="20"/>
      <c r="O198" s="20"/>
      <c r="P198" s="20"/>
      <c r="R198" s="21"/>
    </row>
    <row r="199" spans="2:18" x14ac:dyDescent="0.2">
      <c r="B199" s="2"/>
      <c r="C199" s="3"/>
      <c r="D199" s="3"/>
      <c r="E199" s="19"/>
      <c r="F199" s="16"/>
      <c r="G199" s="19"/>
      <c r="H199" s="1"/>
      <c r="I199" s="17"/>
      <c r="J199" s="17"/>
      <c r="K199" s="19"/>
      <c r="L199" s="16"/>
      <c r="M199" s="19"/>
      <c r="N199" s="20"/>
      <c r="O199" s="20"/>
      <c r="P199" s="20"/>
      <c r="R199" s="21"/>
    </row>
    <row r="200" spans="2:18" x14ac:dyDescent="0.2">
      <c r="B200" s="17"/>
      <c r="C200" s="44"/>
      <c r="D200" s="44"/>
      <c r="E200" s="19"/>
      <c r="F200" s="16"/>
      <c r="G200" s="19"/>
      <c r="I200" s="17"/>
      <c r="J200" s="17"/>
      <c r="K200" s="19"/>
      <c r="L200" s="16"/>
      <c r="M200" s="19"/>
      <c r="N200" s="20"/>
      <c r="O200" s="20"/>
      <c r="P200" s="20"/>
      <c r="R200" s="21"/>
    </row>
    <row r="201" spans="2:18" x14ac:dyDescent="0.2">
      <c r="B201" s="17"/>
      <c r="C201" s="44"/>
      <c r="D201" s="44"/>
      <c r="E201" s="19"/>
      <c r="F201" s="16"/>
      <c r="G201" s="19"/>
      <c r="I201" s="17"/>
      <c r="J201" s="17"/>
      <c r="K201" s="19"/>
      <c r="L201" s="16"/>
      <c r="M201" s="19"/>
      <c r="O201" s="24"/>
      <c r="P201" s="24"/>
    </row>
    <row r="202" spans="2:18" x14ac:dyDescent="0.2">
      <c r="B202" s="17"/>
      <c r="C202" s="44"/>
      <c r="D202" s="44"/>
      <c r="E202" s="19"/>
      <c r="F202" s="16"/>
      <c r="G202" s="19"/>
      <c r="I202" s="17"/>
      <c r="J202" s="17"/>
      <c r="K202" s="19"/>
      <c r="L202" s="16"/>
      <c r="M202" s="19"/>
      <c r="O202" s="14"/>
      <c r="P202" s="14"/>
    </row>
    <row r="203" spans="2:18" x14ac:dyDescent="0.2">
      <c r="B203" s="17"/>
      <c r="C203" s="44"/>
      <c r="D203" s="44"/>
      <c r="E203" s="19"/>
      <c r="F203" s="16"/>
      <c r="G203" s="19"/>
      <c r="I203" s="17"/>
      <c r="J203" s="17"/>
      <c r="K203" s="19"/>
      <c r="L203" s="16"/>
      <c r="M203" s="19"/>
      <c r="O203" s="14"/>
      <c r="P203" s="14"/>
    </row>
    <row r="204" spans="2:18" x14ac:dyDescent="0.2">
      <c r="B204" s="17"/>
      <c r="C204" s="44"/>
      <c r="D204" s="44"/>
      <c r="E204" s="19"/>
      <c r="F204" s="16"/>
      <c r="G204" s="19"/>
      <c r="H204" s="19"/>
      <c r="I204" s="17"/>
      <c r="J204" s="17"/>
      <c r="K204" s="19"/>
      <c r="L204" s="16"/>
      <c r="M204" s="19"/>
      <c r="N204" s="14"/>
      <c r="O204" s="14"/>
      <c r="P204" s="14"/>
    </row>
    <row r="205" spans="2:18" x14ac:dyDescent="0.2">
      <c r="B205" s="17"/>
      <c r="C205" s="44"/>
      <c r="D205" s="44"/>
      <c r="E205" s="19"/>
      <c r="F205" s="16"/>
      <c r="G205" s="19"/>
      <c r="H205" s="19"/>
      <c r="I205" s="17"/>
      <c r="J205" s="17"/>
      <c r="K205" s="19"/>
      <c r="L205" s="16">
        <f>SUM(L186:L204)</f>
        <v>30</v>
      </c>
      <c r="M205" s="19">
        <f>SUM(M185:M204)</f>
        <v>22.656824</v>
      </c>
      <c r="N205" s="14"/>
      <c r="O205" s="14"/>
      <c r="P205" s="14"/>
    </row>
    <row r="206" spans="2:18" x14ac:dyDescent="0.2">
      <c r="B206" s="17"/>
      <c r="C206" s="44"/>
      <c r="D206" s="44"/>
      <c r="E206" s="19"/>
      <c r="F206" s="16"/>
      <c r="G206" s="19"/>
      <c r="H206" s="19"/>
      <c r="I206" s="17"/>
      <c r="J206" s="17"/>
      <c r="K206" s="19"/>
      <c r="L206" s="16"/>
      <c r="M206" s="19"/>
      <c r="N206" s="14"/>
      <c r="O206" s="14"/>
      <c r="P206" s="14"/>
    </row>
    <row r="207" spans="2:18" ht="15" x14ac:dyDescent="0.2">
      <c r="B207" s="13"/>
      <c r="C207" s="30"/>
      <c r="D207" s="30"/>
      <c r="E207" s="13"/>
      <c r="F207" s="26">
        <f>SUM(F186:F206)</f>
        <v>30</v>
      </c>
      <c r="G207" s="27">
        <f>SUM(G186:G206)</f>
        <v>26.082500000000003</v>
      </c>
      <c r="H207" s="19"/>
      <c r="I207" s="19"/>
      <c r="J207" s="13"/>
      <c r="K207" s="13"/>
      <c r="L207" s="29"/>
      <c r="M207" s="30"/>
      <c r="N207" s="14"/>
      <c r="O207" s="14"/>
      <c r="P207" s="14"/>
    </row>
    <row r="208" spans="2:18" ht="15" x14ac:dyDescent="0.2">
      <c r="B208" s="13"/>
      <c r="C208" s="30"/>
      <c r="D208" s="30"/>
      <c r="E208" s="13"/>
      <c r="F208" s="16"/>
      <c r="G208" s="19"/>
      <c r="H208" s="165" t="s">
        <v>10</v>
      </c>
      <c r="I208" s="165"/>
      <c r="J208" s="19">
        <f>G207</f>
        <v>26.082500000000003</v>
      </c>
      <c r="K208" s="19" t="s">
        <v>11</v>
      </c>
      <c r="L208" s="16">
        <f>M205</f>
        <v>22.656824</v>
      </c>
      <c r="M208" s="19">
        <f>J208-L208</f>
        <v>3.4256760000000028</v>
      </c>
      <c r="N208" s="24"/>
      <c r="O208" s="14"/>
      <c r="P208" s="14"/>
    </row>
    <row r="209" spans="2:18" ht="15" x14ac:dyDescent="0.2">
      <c r="B209" s="1" t="s">
        <v>7</v>
      </c>
      <c r="C209" s="1"/>
      <c r="D209" s="158">
        <v>0.7</v>
      </c>
      <c r="E209" s="158"/>
      <c r="J209" s="13"/>
      <c r="K209" s="13"/>
      <c r="L209" s="13"/>
      <c r="M209" s="13"/>
      <c r="N209" s="14"/>
      <c r="O209" s="14"/>
      <c r="P209" s="14"/>
    </row>
    <row r="210" spans="2:18" x14ac:dyDescent="0.2">
      <c r="B210" s="156" t="s">
        <v>8</v>
      </c>
      <c r="C210" s="156"/>
      <c r="D210" s="156"/>
      <c r="E210" s="156"/>
      <c r="F210" s="156"/>
      <c r="G210" s="156"/>
      <c r="H210" s="5" t="s">
        <v>5</v>
      </c>
      <c r="I210" s="156" t="s">
        <v>9</v>
      </c>
      <c r="J210" s="156"/>
      <c r="K210" s="156"/>
      <c r="L210" s="156"/>
      <c r="M210" s="156"/>
      <c r="N210" s="15"/>
      <c r="O210" s="15"/>
      <c r="P210" s="20">
        <f>I222-I220</f>
        <v>3.0000000000000009</v>
      </c>
    </row>
    <row r="211" spans="2:18" x14ac:dyDescent="0.2">
      <c r="B211" s="2">
        <v>0</v>
      </c>
      <c r="C211" s="3">
        <v>1.0509999999999999</v>
      </c>
      <c r="D211" s="3" t="s">
        <v>26</v>
      </c>
      <c r="E211" s="16"/>
      <c r="F211" s="16"/>
      <c r="G211" s="16"/>
      <c r="H211" s="16"/>
      <c r="I211" s="17"/>
      <c r="J211" s="18"/>
      <c r="K211" s="19"/>
      <c r="L211" s="16"/>
      <c r="M211" s="19"/>
      <c r="N211" s="20"/>
      <c r="O211" s="20"/>
      <c r="P211" s="20"/>
      <c r="R211" s="21"/>
    </row>
    <row r="212" spans="2:18" x14ac:dyDescent="0.2">
      <c r="B212" s="2">
        <v>1</v>
      </c>
      <c r="C212" s="3">
        <v>1.956</v>
      </c>
      <c r="D212" s="3"/>
      <c r="E212" s="19">
        <f>(C211+C212)/2</f>
        <v>1.5034999999999998</v>
      </c>
      <c r="F212" s="16">
        <f>B212-B211</f>
        <v>1</v>
      </c>
      <c r="G212" s="19">
        <f>E212*F212</f>
        <v>1.5034999999999998</v>
      </c>
      <c r="H212" s="16"/>
      <c r="I212" s="2"/>
      <c r="J212" s="2"/>
      <c r="K212" s="19"/>
      <c r="L212" s="16"/>
      <c r="M212" s="19"/>
      <c r="N212" s="20"/>
      <c r="O212" s="20"/>
      <c r="P212" s="20"/>
      <c r="Q212" s="22"/>
      <c r="R212" s="21"/>
    </row>
    <row r="213" spans="2:18" x14ac:dyDescent="0.2">
      <c r="B213" s="2">
        <v>3</v>
      </c>
      <c r="C213" s="3">
        <v>2.7080000000000002</v>
      </c>
      <c r="D213" s="3"/>
      <c r="E213" s="19">
        <f t="shared" ref="E213:E224" si="95">(C212+C213)/2</f>
        <v>2.3319999999999999</v>
      </c>
      <c r="F213" s="16">
        <f t="shared" ref="F213:F224" si="96">B213-B212</f>
        <v>2</v>
      </c>
      <c r="G213" s="19">
        <f t="shared" ref="G213:G224" si="97">E213*F213</f>
        <v>4.6639999999999997</v>
      </c>
      <c r="H213" s="16"/>
      <c r="I213" s="2"/>
      <c r="J213" s="2"/>
      <c r="K213" s="19"/>
      <c r="L213" s="16"/>
      <c r="M213" s="19"/>
      <c r="N213" s="20"/>
      <c r="O213" s="20"/>
      <c r="P213" s="20"/>
      <c r="Q213" s="22"/>
      <c r="R213" s="21"/>
    </row>
    <row r="214" spans="2:18" x14ac:dyDescent="0.2">
      <c r="B214" s="2">
        <v>4</v>
      </c>
      <c r="C214" s="3">
        <v>2.72</v>
      </c>
      <c r="D214" s="3" t="s">
        <v>18</v>
      </c>
      <c r="E214" s="19">
        <f t="shared" si="95"/>
        <v>2.7140000000000004</v>
      </c>
      <c r="F214" s="16">
        <f t="shared" si="96"/>
        <v>1</v>
      </c>
      <c r="G214" s="19">
        <f t="shared" si="97"/>
        <v>2.7140000000000004</v>
      </c>
      <c r="H214" s="16"/>
      <c r="I214" s="2"/>
      <c r="J214" s="2"/>
      <c r="K214" s="19"/>
      <c r="L214" s="16"/>
      <c r="M214" s="19"/>
      <c r="N214" s="20"/>
      <c r="O214" s="20"/>
      <c r="P214" s="20"/>
      <c r="Q214" s="22"/>
      <c r="R214" s="21"/>
    </row>
    <row r="215" spans="2:18" x14ac:dyDescent="0.2">
      <c r="B215" s="2">
        <v>5</v>
      </c>
      <c r="C215" s="3">
        <v>1.4590000000000001</v>
      </c>
      <c r="D215" s="3"/>
      <c r="E215" s="19">
        <f t="shared" si="95"/>
        <v>2.0895000000000001</v>
      </c>
      <c r="F215" s="16">
        <f t="shared" si="96"/>
        <v>1</v>
      </c>
      <c r="G215" s="19">
        <f t="shared" si="97"/>
        <v>2.0895000000000001</v>
      </c>
      <c r="H215" s="16"/>
      <c r="I215" s="2"/>
      <c r="J215" s="2"/>
      <c r="K215" s="19"/>
      <c r="L215" s="16"/>
      <c r="M215" s="19"/>
      <c r="N215" s="20"/>
      <c r="O215" s="20"/>
      <c r="P215" s="20"/>
      <c r="Q215" s="22"/>
      <c r="R215" s="21"/>
    </row>
    <row r="216" spans="2:18" x14ac:dyDescent="0.2">
      <c r="B216" s="2">
        <v>7</v>
      </c>
      <c r="C216" s="3">
        <v>0.26300000000000001</v>
      </c>
      <c r="D216" s="3"/>
      <c r="E216" s="19">
        <f t="shared" si="95"/>
        <v>0.86099999999999999</v>
      </c>
      <c r="F216" s="16">
        <f t="shared" si="96"/>
        <v>2</v>
      </c>
      <c r="G216" s="19">
        <f t="shared" si="97"/>
        <v>1.722</v>
      </c>
      <c r="H216" s="16"/>
      <c r="I216" s="2"/>
      <c r="J216" s="2"/>
      <c r="K216" s="19"/>
      <c r="L216" s="16"/>
      <c r="M216" s="19"/>
      <c r="N216" s="20"/>
      <c r="O216" s="20"/>
      <c r="P216" s="20"/>
      <c r="Q216" s="22"/>
      <c r="R216" s="21"/>
    </row>
    <row r="217" spans="2:18" x14ac:dyDescent="0.2">
      <c r="B217" s="2">
        <v>9</v>
      </c>
      <c r="C217" s="3">
        <v>-0.34</v>
      </c>
      <c r="D217" s="3"/>
      <c r="E217" s="19">
        <f t="shared" si="95"/>
        <v>-3.8500000000000006E-2</v>
      </c>
      <c r="F217" s="16">
        <f t="shared" si="96"/>
        <v>2</v>
      </c>
      <c r="G217" s="19">
        <f t="shared" si="97"/>
        <v>-7.7000000000000013E-2</v>
      </c>
      <c r="H217" s="16"/>
      <c r="I217" s="2">
        <v>0</v>
      </c>
      <c r="J217" s="3">
        <v>1.0509999999999999</v>
      </c>
      <c r="K217" s="19"/>
      <c r="L217" s="16"/>
      <c r="M217" s="19"/>
      <c r="N217" s="20"/>
      <c r="O217" s="20"/>
      <c r="P217" s="20"/>
      <c r="Q217" s="22"/>
      <c r="R217" s="21"/>
    </row>
    <row r="218" spans="2:18" x14ac:dyDescent="0.2">
      <c r="B218" s="2">
        <v>10</v>
      </c>
      <c r="C218" s="3">
        <v>-0.442</v>
      </c>
      <c r="D218" s="3" t="s">
        <v>19</v>
      </c>
      <c r="E218" s="19">
        <f t="shared" si="95"/>
        <v>-0.39100000000000001</v>
      </c>
      <c r="F218" s="16">
        <f t="shared" si="96"/>
        <v>1</v>
      </c>
      <c r="G218" s="19">
        <f t="shared" si="97"/>
        <v>-0.39100000000000001</v>
      </c>
      <c r="H218" s="16"/>
      <c r="I218" s="2">
        <v>1</v>
      </c>
      <c r="J218" s="3">
        <v>1.956</v>
      </c>
      <c r="K218" s="19">
        <f t="shared" ref="K218" si="98">AVERAGE(J217,J218)</f>
        <v>1.5034999999999998</v>
      </c>
      <c r="L218" s="16">
        <f t="shared" ref="L218" si="99">I218-I217</f>
        <v>1</v>
      </c>
      <c r="M218" s="19">
        <f t="shared" ref="M218:M225" si="100">L218*K218</f>
        <v>1.5034999999999998</v>
      </c>
      <c r="N218" s="20"/>
      <c r="O218" s="20"/>
      <c r="P218" s="20"/>
      <c r="Q218" s="22"/>
      <c r="R218" s="21"/>
    </row>
    <row r="219" spans="2:18" x14ac:dyDescent="0.2">
      <c r="B219" s="2">
        <v>11</v>
      </c>
      <c r="C219" s="3">
        <v>-0.34100000000000003</v>
      </c>
      <c r="D219" s="3"/>
      <c r="E219" s="19">
        <f t="shared" si="95"/>
        <v>-0.39150000000000001</v>
      </c>
      <c r="F219" s="16">
        <f t="shared" si="96"/>
        <v>1</v>
      </c>
      <c r="G219" s="19">
        <f t="shared" si="97"/>
        <v>-0.39150000000000001</v>
      </c>
      <c r="H219" s="16"/>
      <c r="I219" s="2">
        <v>2.5</v>
      </c>
      <c r="J219" s="3">
        <v>2.4500000000000002</v>
      </c>
      <c r="K219" s="19">
        <f>AVERAGE(J218,J219)</f>
        <v>2.2030000000000003</v>
      </c>
      <c r="L219" s="16">
        <f>I219-I218</f>
        <v>1.5</v>
      </c>
      <c r="M219" s="19">
        <f t="shared" si="100"/>
        <v>3.3045000000000004</v>
      </c>
      <c r="N219" s="24"/>
      <c r="O219" s="24"/>
      <c r="P219" s="24"/>
      <c r="Q219" s="22"/>
      <c r="R219" s="21"/>
    </row>
    <row r="220" spans="2:18" x14ac:dyDescent="0.2">
      <c r="B220" s="2">
        <v>13</v>
      </c>
      <c r="C220" s="3">
        <v>0.35199999999999998</v>
      </c>
      <c r="D220" s="3"/>
      <c r="E220" s="19">
        <f t="shared" si="95"/>
        <v>5.4999999999999771E-3</v>
      </c>
      <c r="F220" s="16">
        <f t="shared" si="96"/>
        <v>2</v>
      </c>
      <c r="G220" s="19">
        <f t="shared" si="97"/>
        <v>1.0999999999999954E-2</v>
      </c>
      <c r="H220" s="16"/>
      <c r="I220" s="61">
        <f>I219+(J219-J220)*1.5</f>
        <v>7.9750000000000005</v>
      </c>
      <c r="J220" s="62">
        <v>-1.2</v>
      </c>
      <c r="K220" s="19">
        <f t="shared" ref="K220:K225" si="101">AVERAGE(J219,J220)</f>
        <v>0.62500000000000011</v>
      </c>
      <c r="L220" s="16">
        <f t="shared" ref="L220:L225" si="102">I220-I219</f>
        <v>5.4750000000000005</v>
      </c>
      <c r="M220" s="19">
        <f t="shared" si="100"/>
        <v>3.4218750000000009</v>
      </c>
      <c r="N220" s="20"/>
      <c r="O220" s="20"/>
      <c r="P220" s="20"/>
      <c r="Q220" s="22"/>
      <c r="R220" s="21"/>
    </row>
    <row r="221" spans="2:18" x14ac:dyDescent="0.2">
      <c r="B221" s="2">
        <v>15</v>
      </c>
      <c r="C221" s="3">
        <v>1.556</v>
      </c>
      <c r="D221" s="3"/>
      <c r="E221" s="19">
        <f t="shared" si="95"/>
        <v>0.95399999999999996</v>
      </c>
      <c r="F221" s="16">
        <f t="shared" si="96"/>
        <v>2</v>
      </c>
      <c r="G221" s="19">
        <f t="shared" si="97"/>
        <v>1.9079999999999999</v>
      </c>
      <c r="H221" s="1"/>
      <c r="I221" s="70">
        <f>I220+1.5</f>
        <v>9.4750000000000014</v>
      </c>
      <c r="J221" s="71">
        <f>J220</f>
        <v>-1.2</v>
      </c>
      <c r="K221" s="19">
        <f t="shared" si="101"/>
        <v>-1.2</v>
      </c>
      <c r="L221" s="16">
        <f t="shared" si="102"/>
        <v>1.5000000000000009</v>
      </c>
      <c r="M221" s="19">
        <f t="shared" si="100"/>
        <v>-1.8000000000000009</v>
      </c>
      <c r="N221" s="24"/>
      <c r="O221" s="24"/>
      <c r="P221" s="24"/>
      <c r="Q221" s="22"/>
      <c r="R221" s="21"/>
    </row>
    <row r="222" spans="2:18" x14ac:dyDescent="0.2">
      <c r="B222" s="2">
        <v>16</v>
      </c>
      <c r="C222" s="3">
        <v>3.1019999999999999</v>
      </c>
      <c r="D222" s="3" t="s">
        <v>20</v>
      </c>
      <c r="E222" s="19">
        <f t="shared" si="95"/>
        <v>2.3289999999999997</v>
      </c>
      <c r="F222" s="16">
        <f t="shared" si="96"/>
        <v>1</v>
      </c>
      <c r="G222" s="19">
        <f t="shared" si="97"/>
        <v>2.3289999999999997</v>
      </c>
      <c r="H222" s="1"/>
      <c r="I222" s="61">
        <f>I221+1.5</f>
        <v>10.975000000000001</v>
      </c>
      <c r="J222" s="62">
        <f>J220</f>
        <v>-1.2</v>
      </c>
      <c r="K222" s="19">
        <f t="shared" si="101"/>
        <v>-1.2</v>
      </c>
      <c r="L222" s="16">
        <f t="shared" si="102"/>
        <v>1.5</v>
      </c>
      <c r="M222" s="19">
        <f t="shared" si="100"/>
        <v>-1.7999999999999998</v>
      </c>
      <c r="N222" s="24"/>
      <c r="O222" s="24"/>
      <c r="P222" s="24"/>
      <c r="Q222" s="22"/>
      <c r="R222" s="21"/>
    </row>
    <row r="223" spans="2:18" x14ac:dyDescent="0.2">
      <c r="B223" s="2">
        <v>22</v>
      </c>
      <c r="C223" s="3">
        <v>3.109</v>
      </c>
      <c r="D223" s="3" t="s">
        <v>28</v>
      </c>
      <c r="E223" s="19">
        <f t="shared" si="95"/>
        <v>3.1055000000000001</v>
      </c>
      <c r="F223" s="16">
        <f t="shared" si="96"/>
        <v>6</v>
      </c>
      <c r="G223" s="19">
        <f t="shared" si="97"/>
        <v>18.633000000000003</v>
      </c>
      <c r="H223" s="1"/>
      <c r="I223" s="61">
        <f>I222+(J223-J222)*1.5</f>
        <v>17.425000000000001</v>
      </c>
      <c r="J223" s="65">
        <v>3.1</v>
      </c>
      <c r="K223" s="19">
        <f t="shared" si="101"/>
        <v>0.95000000000000007</v>
      </c>
      <c r="L223" s="16">
        <f t="shared" si="102"/>
        <v>6.4499999999999993</v>
      </c>
      <c r="M223" s="19">
        <f t="shared" si="100"/>
        <v>6.1274999999999995</v>
      </c>
      <c r="N223" s="20"/>
      <c r="O223" s="20"/>
      <c r="P223" s="20"/>
      <c r="R223" s="21"/>
    </row>
    <row r="224" spans="2:18" x14ac:dyDescent="0.2">
      <c r="B224" s="2">
        <v>26</v>
      </c>
      <c r="C224" s="3">
        <v>2.9529999999999998</v>
      </c>
      <c r="D224" s="3" t="s">
        <v>24</v>
      </c>
      <c r="E224" s="19">
        <f t="shared" si="95"/>
        <v>3.0309999999999997</v>
      </c>
      <c r="F224" s="16">
        <f t="shared" si="96"/>
        <v>4</v>
      </c>
      <c r="G224" s="19">
        <f t="shared" si="97"/>
        <v>12.123999999999999</v>
      </c>
      <c r="H224" s="1"/>
      <c r="I224" s="2">
        <v>22</v>
      </c>
      <c r="J224" s="3">
        <v>3.109</v>
      </c>
      <c r="K224" s="19">
        <f t="shared" si="101"/>
        <v>3.1044999999999998</v>
      </c>
      <c r="L224" s="16">
        <f t="shared" si="102"/>
        <v>4.5749999999999993</v>
      </c>
      <c r="M224" s="19">
        <f t="shared" si="100"/>
        <v>14.203087499999997</v>
      </c>
      <c r="N224" s="20"/>
      <c r="O224" s="20"/>
      <c r="P224" s="20"/>
      <c r="R224" s="21"/>
    </row>
    <row r="225" spans="2:18" x14ac:dyDescent="0.2">
      <c r="B225" s="2"/>
      <c r="C225" s="3"/>
      <c r="D225" s="3"/>
      <c r="E225" s="19"/>
      <c r="F225" s="16"/>
      <c r="G225" s="19"/>
      <c r="H225" s="1"/>
      <c r="I225" s="2">
        <v>26</v>
      </c>
      <c r="J225" s="3">
        <v>2.9529999999999998</v>
      </c>
      <c r="K225" s="19">
        <f t="shared" si="101"/>
        <v>3.0309999999999997</v>
      </c>
      <c r="L225" s="16">
        <f t="shared" si="102"/>
        <v>4</v>
      </c>
      <c r="M225" s="19">
        <f t="shared" si="100"/>
        <v>12.123999999999999</v>
      </c>
      <c r="N225" s="20"/>
      <c r="O225" s="20"/>
      <c r="P225" s="20"/>
      <c r="R225" s="21"/>
    </row>
    <row r="226" spans="2:18" x14ac:dyDescent="0.2">
      <c r="B226" s="17"/>
      <c r="C226" s="44"/>
      <c r="D226" s="44"/>
      <c r="E226" s="19"/>
      <c r="F226" s="16"/>
      <c r="G226" s="19"/>
      <c r="I226" s="17"/>
      <c r="J226" s="17"/>
      <c r="K226" s="19"/>
      <c r="L226" s="16"/>
      <c r="M226" s="19"/>
      <c r="N226" s="20"/>
      <c r="O226" s="20"/>
      <c r="P226" s="20"/>
      <c r="R226" s="21"/>
    </row>
    <row r="227" spans="2:18" x14ac:dyDescent="0.2">
      <c r="B227" s="17"/>
      <c r="C227" s="44"/>
      <c r="D227" s="44"/>
      <c r="E227" s="19"/>
      <c r="F227" s="16"/>
      <c r="G227" s="19"/>
      <c r="I227" s="17"/>
      <c r="J227" s="17"/>
      <c r="K227" s="19"/>
      <c r="L227" s="16"/>
      <c r="M227" s="19"/>
      <c r="O227" s="24"/>
      <c r="P227" s="24"/>
    </row>
    <row r="228" spans="2:18" x14ac:dyDescent="0.2">
      <c r="B228" s="17"/>
      <c r="C228" s="44"/>
      <c r="D228" s="44"/>
      <c r="E228" s="19"/>
      <c r="F228" s="16"/>
      <c r="G228" s="19"/>
      <c r="I228" s="17"/>
      <c r="J228" s="17"/>
      <c r="K228" s="19"/>
      <c r="L228" s="16"/>
      <c r="M228" s="19"/>
      <c r="O228" s="14"/>
      <c r="P228" s="14"/>
    </row>
    <row r="229" spans="2:18" x14ac:dyDescent="0.2">
      <c r="B229" s="17"/>
      <c r="C229" s="44"/>
      <c r="D229" s="44"/>
      <c r="E229" s="19"/>
      <c r="F229" s="16"/>
      <c r="G229" s="19"/>
      <c r="I229" s="17"/>
      <c r="J229" s="17"/>
      <c r="K229" s="19"/>
      <c r="L229" s="16"/>
      <c r="M229" s="19"/>
      <c r="O229" s="14"/>
      <c r="P229" s="14"/>
    </row>
    <row r="230" spans="2:18" x14ac:dyDescent="0.2">
      <c r="B230" s="17"/>
      <c r="C230" s="44"/>
      <c r="D230" s="44"/>
      <c r="E230" s="19"/>
      <c r="F230" s="16"/>
      <c r="G230" s="19"/>
      <c r="H230" s="19"/>
      <c r="I230" s="17"/>
      <c r="J230" s="17"/>
      <c r="K230" s="19"/>
      <c r="L230" s="16"/>
      <c r="M230" s="19"/>
      <c r="N230" s="14"/>
      <c r="O230" s="14"/>
      <c r="P230" s="14"/>
    </row>
    <row r="231" spans="2:18" x14ac:dyDescent="0.2">
      <c r="B231" s="17"/>
      <c r="C231" s="44"/>
      <c r="D231" s="44"/>
      <c r="E231" s="19"/>
      <c r="F231" s="16"/>
      <c r="G231" s="19"/>
      <c r="H231" s="19"/>
      <c r="I231" s="17"/>
      <c r="J231" s="17"/>
      <c r="K231" s="19"/>
      <c r="L231" s="16">
        <f>SUM(L212:L230)</f>
        <v>26</v>
      </c>
      <c r="M231" s="19">
        <f>SUM(M213:M230)</f>
        <v>37.084462500000001</v>
      </c>
      <c r="N231" s="14"/>
      <c r="O231" s="14"/>
      <c r="P231" s="14"/>
    </row>
    <row r="232" spans="2:18" x14ac:dyDescent="0.2">
      <c r="B232" s="17"/>
      <c r="C232" s="44"/>
      <c r="D232" s="44"/>
      <c r="E232" s="19"/>
      <c r="F232" s="16"/>
      <c r="G232" s="19"/>
      <c r="H232" s="19"/>
      <c r="I232" s="17"/>
      <c r="J232" s="17"/>
      <c r="K232" s="19"/>
      <c r="L232" s="16"/>
      <c r="M232" s="19"/>
      <c r="N232" s="14"/>
      <c r="O232" s="14"/>
      <c r="P232" s="14"/>
    </row>
    <row r="233" spans="2:18" ht="15" x14ac:dyDescent="0.2">
      <c r="B233" s="13"/>
      <c r="C233" s="30"/>
      <c r="D233" s="30"/>
      <c r="E233" s="13"/>
      <c r="F233" s="26">
        <f>SUM(F212:F232)</f>
        <v>26</v>
      </c>
      <c r="G233" s="27">
        <f>SUM(G212:G232)</f>
        <v>46.838499999999996</v>
      </c>
      <c r="H233" s="19"/>
      <c r="I233" s="19"/>
      <c r="J233" s="13"/>
      <c r="K233" s="13"/>
      <c r="L233" s="29"/>
      <c r="M233" s="30"/>
      <c r="N233" s="14"/>
      <c r="O233" s="14"/>
      <c r="P233" s="14"/>
    </row>
    <row r="234" spans="2:18" ht="15" x14ac:dyDescent="0.2">
      <c r="B234" s="13"/>
      <c r="C234" s="30"/>
      <c r="D234" s="30"/>
      <c r="E234" s="13"/>
      <c r="F234" s="16"/>
      <c r="G234" s="19"/>
      <c r="H234" s="165" t="s">
        <v>10</v>
      </c>
      <c r="I234" s="165"/>
      <c r="J234" s="19">
        <f>G233</f>
        <v>46.838499999999996</v>
      </c>
      <c r="K234" s="19" t="s">
        <v>11</v>
      </c>
      <c r="L234" s="16">
        <f>M231</f>
        <v>37.084462500000001</v>
      </c>
      <c r="M234" s="19">
        <f>J234-L234</f>
        <v>9.7540374999999955</v>
      </c>
      <c r="N234" s="24"/>
      <c r="O234" s="14"/>
      <c r="P234" s="14"/>
    </row>
    <row r="235" spans="2:18" x14ac:dyDescent="0.2">
      <c r="B235" s="18"/>
      <c r="C235" s="45"/>
      <c r="D235" s="45"/>
      <c r="E235" s="19"/>
      <c r="F235" s="16"/>
      <c r="G235" s="19"/>
      <c r="H235" s="165"/>
      <c r="I235" s="165"/>
      <c r="J235" s="19"/>
      <c r="K235" s="19"/>
      <c r="L235" s="16"/>
      <c r="M235" s="19"/>
      <c r="N235" s="24"/>
      <c r="O235" s="24"/>
      <c r="P235" s="24"/>
    </row>
    <row r="236" spans="2:18" x14ac:dyDescent="0.2">
      <c r="B236" s="18"/>
      <c r="C236" s="45"/>
      <c r="D236" s="45"/>
      <c r="E236" s="19"/>
      <c r="F236" s="16"/>
      <c r="G236" s="19"/>
      <c r="H236" s="16"/>
      <c r="I236" s="16"/>
      <c r="J236" s="19"/>
      <c r="K236" s="19"/>
      <c r="L236" s="16"/>
      <c r="M236" s="19"/>
      <c r="N236" s="24"/>
      <c r="O236" s="24"/>
      <c r="P236" s="24"/>
    </row>
    <row r="237" spans="2:18" ht="15" x14ac:dyDescent="0.2">
      <c r="B237" s="1" t="s">
        <v>7</v>
      </c>
      <c r="C237" s="1"/>
      <c r="D237" s="158">
        <v>0.8</v>
      </c>
      <c r="E237" s="158"/>
      <c r="J237" s="13"/>
      <c r="K237" s="13"/>
      <c r="L237" s="13"/>
      <c r="M237" s="13"/>
      <c r="N237" s="14"/>
      <c r="O237" s="14"/>
      <c r="P237" s="14"/>
    </row>
    <row r="238" spans="2:18" x14ac:dyDescent="0.2">
      <c r="B238" s="156" t="s">
        <v>8</v>
      </c>
      <c r="C238" s="156"/>
      <c r="D238" s="156"/>
      <c r="E238" s="156"/>
      <c r="F238" s="156"/>
      <c r="G238" s="156"/>
      <c r="H238" s="5" t="s">
        <v>5</v>
      </c>
      <c r="I238" s="156" t="s">
        <v>9</v>
      </c>
      <c r="J238" s="156"/>
      <c r="K238" s="156"/>
      <c r="L238" s="156"/>
      <c r="M238" s="156"/>
      <c r="N238" s="15"/>
      <c r="O238" s="15"/>
      <c r="P238" s="20">
        <f>I250-I248</f>
        <v>3</v>
      </c>
    </row>
    <row r="239" spans="2:18" x14ac:dyDescent="0.2">
      <c r="B239" s="2">
        <v>0</v>
      </c>
      <c r="C239" s="3">
        <v>0.92500000000000004</v>
      </c>
      <c r="D239" s="3" t="s">
        <v>30</v>
      </c>
      <c r="E239" s="16"/>
      <c r="F239" s="16"/>
      <c r="G239" s="16"/>
      <c r="H239" s="16"/>
      <c r="I239" s="17"/>
      <c r="J239" s="18"/>
      <c r="K239" s="19"/>
      <c r="L239" s="16"/>
      <c r="M239" s="19"/>
      <c r="N239" s="20"/>
      <c r="O239" s="20"/>
      <c r="P239" s="20"/>
      <c r="R239" s="21"/>
    </row>
    <row r="240" spans="2:18" x14ac:dyDescent="0.2">
      <c r="B240" s="2">
        <v>7</v>
      </c>
      <c r="C240" s="3">
        <v>0.93200000000000005</v>
      </c>
      <c r="D240" s="3"/>
      <c r="E240" s="19">
        <f>(C239+C240)/2</f>
        <v>0.9285000000000001</v>
      </c>
      <c r="F240" s="16">
        <f>B240-B239</f>
        <v>7</v>
      </c>
      <c r="G240" s="19">
        <f>E240*F240</f>
        <v>6.4995000000000012</v>
      </c>
      <c r="H240" s="16"/>
      <c r="I240" s="2"/>
      <c r="J240" s="2"/>
      <c r="K240" s="19"/>
      <c r="L240" s="16"/>
      <c r="M240" s="19"/>
      <c r="N240" s="20"/>
      <c r="O240" s="20"/>
      <c r="P240" s="20"/>
      <c r="Q240" s="22"/>
      <c r="R240" s="21"/>
    </row>
    <row r="241" spans="2:18" x14ac:dyDescent="0.2">
      <c r="B241" s="2">
        <v>8</v>
      </c>
      <c r="C241" s="3">
        <v>2.3010000000000002</v>
      </c>
      <c r="D241" s="3"/>
      <c r="E241" s="19">
        <f t="shared" ref="E241:E252" si="103">(C240+C241)/2</f>
        <v>1.6165</v>
      </c>
      <c r="F241" s="16">
        <f t="shared" ref="F241:F252" si="104">B241-B240</f>
        <v>1</v>
      </c>
      <c r="G241" s="19">
        <f t="shared" ref="G241:G252" si="105">E241*F241</f>
        <v>1.6165</v>
      </c>
      <c r="H241" s="16"/>
      <c r="I241" s="2"/>
      <c r="J241" s="2"/>
      <c r="K241" s="19"/>
      <c r="L241" s="16"/>
      <c r="M241" s="19"/>
      <c r="N241" s="20"/>
      <c r="O241" s="20"/>
      <c r="P241" s="20"/>
      <c r="Q241" s="22"/>
      <c r="R241" s="21"/>
    </row>
    <row r="242" spans="2:18" x14ac:dyDescent="0.2">
      <c r="B242" s="2">
        <v>10</v>
      </c>
      <c r="C242" s="3">
        <v>2.2949999999999999</v>
      </c>
      <c r="D242" s="3" t="s">
        <v>18</v>
      </c>
      <c r="E242" s="19">
        <f t="shared" si="103"/>
        <v>2.298</v>
      </c>
      <c r="F242" s="16">
        <f t="shared" si="104"/>
        <v>2</v>
      </c>
      <c r="G242" s="19">
        <f t="shared" si="105"/>
        <v>4.5960000000000001</v>
      </c>
      <c r="H242" s="16"/>
      <c r="I242" s="2"/>
      <c r="J242" s="2"/>
      <c r="K242" s="19"/>
      <c r="L242" s="16"/>
      <c r="M242" s="19"/>
      <c r="N242" s="20"/>
      <c r="O242" s="20"/>
      <c r="P242" s="20"/>
      <c r="Q242" s="22"/>
      <c r="R242" s="21"/>
    </row>
    <row r="243" spans="2:18" x14ac:dyDescent="0.2">
      <c r="B243" s="2">
        <v>11</v>
      </c>
      <c r="C243" s="3">
        <v>1.0289999999999999</v>
      </c>
      <c r="D243" s="3"/>
      <c r="E243" s="19">
        <f t="shared" si="103"/>
        <v>1.6619999999999999</v>
      </c>
      <c r="F243" s="16">
        <f t="shared" si="104"/>
        <v>1</v>
      </c>
      <c r="G243" s="19">
        <f t="shared" si="105"/>
        <v>1.6619999999999999</v>
      </c>
      <c r="H243" s="16"/>
      <c r="I243" s="2"/>
      <c r="J243" s="2"/>
      <c r="K243" s="19"/>
      <c r="L243" s="16"/>
      <c r="M243" s="19"/>
      <c r="N243" s="20"/>
      <c r="O243" s="20"/>
      <c r="P243" s="20"/>
      <c r="Q243" s="22"/>
      <c r="R243" s="21"/>
    </row>
    <row r="244" spans="2:18" x14ac:dyDescent="0.2">
      <c r="B244" s="2">
        <v>13</v>
      </c>
      <c r="C244" s="3">
        <v>2.4E-2</v>
      </c>
      <c r="D244" s="3"/>
      <c r="E244" s="19">
        <f t="shared" si="103"/>
        <v>0.52649999999999997</v>
      </c>
      <c r="F244" s="16">
        <f t="shared" si="104"/>
        <v>2</v>
      </c>
      <c r="G244" s="19">
        <f t="shared" si="105"/>
        <v>1.0529999999999999</v>
      </c>
      <c r="H244" s="16"/>
      <c r="I244" s="2"/>
      <c r="J244" s="2"/>
      <c r="K244" s="19"/>
      <c r="L244" s="16"/>
      <c r="M244" s="19"/>
      <c r="N244" s="20"/>
      <c r="O244" s="20"/>
      <c r="P244" s="20"/>
      <c r="Q244" s="22"/>
      <c r="R244" s="21"/>
    </row>
    <row r="245" spans="2:18" x14ac:dyDescent="0.2">
      <c r="B245" s="2">
        <v>15</v>
      </c>
      <c r="C245" s="3">
        <v>-0.51800000000000002</v>
      </c>
      <c r="D245" s="3"/>
      <c r="E245" s="19">
        <f t="shared" si="103"/>
        <v>-0.247</v>
      </c>
      <c r="F245" s="16">
        <f t="shared" si="104"/>
        <v>2</v>
      </c>
      <c r="G245" s="19">
        <f t="shared" si="105"/>
        <v>-0.49399999999999999</v>
      </c>
      <c r="H245" s="16"/>
      <c r="I245" s="2"/>
      <c r="J245" s="2"/>
      <c r="K245" s="19"/>
      <c r="L245" s="16"/>
      <c r="M245" s="19"/>
      <c r="N245" s="20"/>
      <c r="O245" s="20"/>
      <c r="P245" s="20"/>
      <c r="Q245" s="22"/>
      <c r="R245" s="21"/>
    </row>
    <row r="246" spans="2:18" x14ac:dyDescent="0.2">
      <c r="B246" s="2">
        <v>16.5</v>
      </c>
      <c r="C246" s="3">
        <v>-0.621</v>
      </c>
      <c r="D246" s="3" t="s">
        <v>19</v>
      </c>
      <c r="E246" s="19">
        <f t="shared" si="103"/>
        <v>-0.56950000000000001</v>
      </c>
      <c r="F246" s="16">
        <f t="shared" si="104"/>
        <v>1.5</v>
      </c>
      <c r="G246" s="19">
        <f t="shared" si="105"/>
        <v>-0.85424999999999995</v>
      </c>
      <c r="H246" s="16"/>
      <c r="I246" s="2">
        <v>0</v>
      </c>
      <c r="J246" s="3">
        <v>0.92500000000000004</v>
      </c>
      <c r="K246" s="19"/>
      <c r="L246" s="16"/>
      <c r="M246" s="19"/>
      <c r="N246" s="20"/>
      <c r="O246" s="20"/>
      <c r="P246" s="20"/>
      <c r="Q246" s="22"/>
      <c r="R246" s="21"/>
    </row>
    <row r="247" spans="2:18" x14ac:dyDescent="0.2">
      <c r="B247" s="2">
        <v>18</v>
      </c>
      <c r="C247" s="3">
        <v>-0.51900000000000002</v>
      </c>
      <c r="D247" s="3"/>
      <c r="E247" s="19">
        <f t="shared" si="103"/>
        <v>-0.57000000000000006</v>
      </c>
      <c r="F247" s="16">
        <f t="shared" si="104"/>
        <v>1.5</v>
      </c>
      <c r="G247" s="19">
        <f t="shared" si="105"/>
        <v>-0.85500000000000009</v>
      </c>
      <c r="H247" s="16"/>
      <c r="I247" s="2">
        <v>7</v>
      </c>
      <c r="J247" s="3">
        <v>0.93200000000000005</v>
      </c>
      <c r="K247" s="19">
        <f>AVERAGE(J246,J247)</f>
        <v>0.9285000000000001</v>
      </c>
      <c r="L247" s="16">
        <f>I247-I246</f>
        <v>7</v>
      </c>
      <c r="M247" s="19">
        <f t="shared" ref="M247:M252" si="106">L247*K247</f>
        <v>6.4995000000000012</v>
      </c>
      <c r="N247" s="24"/>
      <c r="O247" s="24"/>
      <c r="P247" s="24"/>
      <c r="Q247" s="22"/>
      <c r="R247" s="21"/>
    </row>
    <row r="248" spans="2:18" x14ac:dyDescent="0.2">
      <c r="B248" s="2">
        <v>20</v>
      </c>
      <c r="C248" s="3">
        <v>-1E-3</v>
      </c>
      <c r="D248" s="3"/>
      <c r="E248" s="19">
        <f t="shared" si="103"/>
        <v>-0.26</v>
      </c>
      <c r="F248" s="16">
        <f t="shared" si="104"/>
        <v>2</v>
      </c>
      <c r="G248" s="19">
        <f t="shared" si="105"/>
        <v>-0.52</v>
      </c>
      <c r="H248" s="16"/>
      <c r="I248" s="2">
        <v>8</v>
      </c>
      <c r="J248" s="3">
        <v>2.3010000000000002</v>
      </c>
      <c r="K248" s="19">
        <f t="shared" ref="K248:K252" si="107">AVERAGE(J247,J248)</f>
        <v>1.6165</v>
      </c>
      <c r="L248" s="16">
        <f t="shared" ref="L248:L252" si="108">I248-I247</f>
        <v>1</v>
      </c>
      <c r="M248" s="19">
        <f t="shared" si="106"/>
        <v>1.6165</v>
      </c>
      <c r="N248" s="20"/>
      <c r="O248" s="20"/>
      <c r="P248" s="20"/>
      <c r="Q248" s="22"/>
      <c r="R248" s="21"/>
    </row>
    <row r="249" spans="2:18" x14ac:dyDescent="0.2">
      <c r="B249" s="2">
        <v>22</v>
      </c>
      <c r="C249" s="3">
        <v>1.274</v>
      </c>
      <c r="D249" s="3"/>
      <c r="E249" s="19">
        <f t="shared" si="103"/>
        <v>0.63650000000000007</v>
      </c>
      <c r="F249" s="16">
        <f t="shared" si="104"/>
        <v>2</v>
      </c>
      <c r="G249" s="19">
        <f t="shared" si="105"/>
        <v>1.2730000000000001</v>
      </c>
      <c r="H249" s="1"/>
      <c r="I249" s="2">
        <v>10</v>
      </c>
      <c r="J249" s="3">
        <v>2.2949999999999999</v>
      </c>
      <c r="K249" s="19">
        <f t="shared" si="107"/>
        <v>2.298</v>
      </c>
      <c r="L249" s="16">
        <f t="shared" si="108"/>
        <v>2</v>
      </c>
      <c r="M249" s="19">
        <f t="shared" si="106"/>
        <v>4.5960000000000001</v>
      </c>
      <c r="N249" s="24"/>
      <c r="O249" s="24"/>
      <c r="P249" s="24"/>
      <c r="Q249" s="22"/>
      <c r="R249" s="21"/>
    </row>
    <row r="250" spans="2:18" x14ac:dyDescent="0.2">
      <c r="B250" s="2">
        <v>23</v>
      </c>
      <c r="C250" s="3">
        <v>2.5110000000000001</v>
      </c>
      <c r="D250" s="3" t="s">
        <v>20</v>
      </c>
      <c r="E250" s="19">
        <f t="shared" si="103"/>
        <v>1.8925000000000001</v>
      </c>
      <c r="F250" s="16">
        <f t="shared" si="104"/>
        <v>1</v>
      </c>
      <c r="G250" s="19">
        <f t="shared" si="105"/>
        <v>1.8925000000000001</v>
      </c>
      <c r="H250" s="1"/>
      <c r="I250" s="2">
        <v>11</v>
      </c>
      <c r="J250" s="3">
        <v>1.0289999999999999</v>
      </c>
      <c r="K250" s="19">
        <f t="shared" si="107"/>
        <v>1.6619999999999999</v>
      </c>
      <c r="L250" s="16">
        <f t="shared" si="108"/>
        <v>1</v>
      </c>
      <c r="M250" s="19">
        <f t="shared" si="106"/>
        <v>1.6619999999999999</v>
      </c>
      <c r="N250" s="24"/>
      <c r="O250" s="24"/>
      <c r="P250" s="24"/>
      <c r="Q250" s="22"/>
      <c r="R250" s="21"/>
    </row>
    <row r="251" spans="2:18" x14ac:dyDescent="0.2">
      <c r="B251" s="2">
        <v>28</v>
      </c>
      <c r="C251" s="3">
        <v>2.516</v>
      </c>
      <c r="D251" s="3"/>
      <c r="E251" s="19">
        <f t="shared" si="103"/>
        <v>2.5135000000000001</v>
      </c>
      <c r="F251" s="16">
        <f t="shared" si="104"/>
        <v>5</v>
      </c>
      <c r="G251" s="19">
        <f t="shared" si="105"/>
        <v>12.567500000000001</v>
      </c>
      <c r="H251" s="1"/>
      <c r="I251" s="2">
        <v>13</v>
      </c>
      <c r="J251" s="3">
        <v>2.4E-2</v>
      </c>
      <c r="K251" s="19">
        <f t="shared" si="107"/>
        <v>0.52649999999999997</v>
      </c>
      <c r="L251" s="16">
        <f t="shared" si="108"/>
        <v>2</v>
      </c>
      <c r="M251" s="19">
        <f t="shared" si="106"/>
        <v>1.0529999999999999</v>
      </c>
      <c r="N251" s="20"/>
      <c r="O251" s="20"/>
      <c r="P251" s="20"/>
      <c r="R251" s="21"/>
    </row>
    <row r="252" spans="2:18" x14ac:dyDescent="0.2">
      <c r="B252" s="2">
        <v>33</v>
      </c>
      <c r="C252" s="3">
        <v>2.5230000000000001</v>
      </c>
      <c r="D252" s="3" t="s">
        <v>27</v>
      </c>
      <c r="E252" s="19">
        <f t="shared" si="103"/>
        <v>2.5194999999999999</v>
      </c>
      <c r="F252" s="16">
        <f t="shared" si="104"/>
        <v>5</v>
      </c>
      <c r="G252" s="19">
        <f t="shared" si="105"/>
        <v>12.5975</v>
      </c>
      <c r="H252" s="1"/>
      <c r="I252" s="61">
        <f>I251+(J251-J252)*1.5</f>
        <v>14.836</v>
      </c>
      <c r="J252" s="62">
        <v>-1.2</v>
      </c>
      <c r="K252" s="19">
        <f t="shared" si="107"/>
        <v>-0.58799999999999997</v>
      </c>
      <c r="L252" s="16">
        <f t="shared" si="108"/>
        <v>1.8360000000000003</v>
      </c>
      <c r="M252" s="19">
        <f t="shared" si="106"/>
        <v>-1.0795680000000001</v>
      </c>
      <c r="N252" s="20"/>
      <c r="O252" s="20"/>
      <c r="P252" s="20"/>
      <c r="R252" s="21"/>
    </row>
    <row r="253" spans="2:18" x14ac:dyDescent="0.2">
      <c r="B253" s="2"/>
      <c r="C253" s="3"/>
      <c r="D253" s="3"/>
      <c r="E253" s="19"/>
      <c r="F253" s="16"/>
      <c r="G253" s="19"/>
      <c r="H253" s="1"/>
      <c r="I253" s="70">
        <f>I252+1.5</f>
        <v>16.335999999999999</v>
      </c>
      <c r="J253" s="71">
        <f>J252</f>
        <v>-1.2</v>
      </c>
      <c r="K253" s="52">
        <f t="shared" ref="K253:K255" si="109">AVERAGE(J252,J253)</f>
        <v>-1.2</v>
      </c>
      <c r="L253" s="53">
        <f t="shared" ref="L253:L255" si="110">I253-I252</f>
        <v>1.4999999999999982</v>
      </c>
      <c r="M253" s="52">
        <f t="shared" ref="M253:M255" si="111">L253*K253</f>
        <v>-1.7999999999999978</v>
      </c>
      <c r="N253" s="20"/>
      <c r="O253" s="20"/>
      <c r="P253" s="20"/>
      <c r="R253" s="21"/>
    </row>
    <row r="254" spans="2:18" x14ac:dyDescent="0.2">
      <c r="B254" s="17"/>
      <c r="C254" s="44"/>
      <c r="D254" s="44"/>
      <c r="E254" s="19"/>
      <c r="F254" s="16"/>
      <c r="G254" s="19"/>
      <c r="I254" s="61">
        <f>I253+1.5</f>
        <v>17.835999999999999</v>
      </c>
      <c r="J254" s="62">
        <f>J252</f>
        <v>-1.2</v>
      </c>
      <c r="K254" s="52">
        <f t="shared" si="109"/>
        <v>-1.2</v>
      </c>
      <c r="L254" s="53">
        <f t="shared" si="110"/>
        <v>1.5</v>
      </c>
      <c r="M254" s="52">
        <f t="shared" si="111"/>
        <v>-1.7999999999999998</v>
      </c>
      <c r="N254" s="20"/>
      <c r="O254" s="20"/>
      <c r="P254" s="20"/>
      <c r="R254" s="21"/>
    </row>
    <row r="255" spans="2:18" x14ac:dyDescent="0.2">
      <c r="B255" s="17"/>
      <c r="C255" s="44"/>
      <c r="D255" s="44"/>
      <c r="E255" s="19"/>
      <c r="F255" s="16"/>
      <c r="G255" s="19"/>
      <c r="I255" s="61">
        <f>I254+(J255-J254)*1.5</f>
        <v>19.485999999999997</v>
      </c>
      <c r="J255" s="65">
        <v>-0.1</v>
      </c>
      <c r="K255" s="52">
        <f t="shared" si="109"/>
        <v>-0.65</v>
      </c>
      <c r="L255" s="53">
        <f t="shared" si="110"/>
        <v>1.6499999999999986</v>
      </c>
      <c r="M255" s="52">
        <f t="shared" si="111"/>
        <v>-1.0724999999999991</v>
      </c>
      <c r="O255" s="24"/>
      <c r="P255" s="24"/>
    </row>
    <row r="256" spans="2:18" x14ac:dyDescent="0.2">
      <c r="B256" s="17"/>
      <c r="C256" s="44"/>
      <c r="D256" s="44"/>
      <c r="E256" s="19"/>
      <c r="F256" s="16"/>
      <c r="G256" s="19"/>
      <c r="I256" s="2">
        <v>20</v>
      </c>
      <c r="J256" s="3">
        <v>-1E-3</v>
      </c>
      <c r="K256" s="52">
        <f t="shared" ref="K256:K260" si="112">AVERAGE(J255,J256)</f>
        <v>-5.0500000000000003E-2</v>
      </c>
      <c r="L256" s="53">
        <f t="shared" ref="L256:L260" si="113">I256-I255</f>
        <v>0.5140000000000029</v>
      </c>
      <c r="M256" s="52">
        <f t="shared" ref="M256:M260" si="114">L256*K256</f>
        <v>-2.5957000000000147E-2</v>
      </c>
      <c r="O256" s="14"/>
      <c r="P256" s="14"/>
    </row>
    <row r="257" spans="2:18" x14ac:dyDescent="0.2">
      <c r="B257" s="17"/>
      <c r="C257" s="44"/>
      <c r="D257" s="44"/>
      <c r="E257" s="19"/>
      <c r="F257" s="16"/>
      <c r="G257" s="19"/>
      <c r="I257" s="2">
        <v>22</v>
      </c>
      <c r="J257" s="3">
        <v>1.274</v>
      </c>
      <c r="K257" s="52">
        <f t="shared" si="112"/>
        <v>0.63650000000000007</v>
      </c>
      <c r="L257" s="53">
        <f t="shared" si="113"/>
        <v>2</v>
      </c>
      <c r="M257" s="52">
        <f t="shared" si="114"/>
        <v>1.2730000000000001</v>
      </c>
      <c r="O257" s="14"/>
      <c r="P257" s="14"/>
    </row>
    <row r="258" spans="2:18" x14ac:dyDescent="0.2">
      <c r="B258" s="17"/>
      <c r="C258" s="44"/>
      <c r="D258" s="44"/>
      <c r="E258" s="52"/>
      <c r="F258" s="53"/>
      <c r="G258" s="52"/>
      <c r="I258" s="2">
        <v>23</v>
      </c>
      <c r="J258" s="3">
        <v>2.5110000000000001</v>
      </c>
      <c r="K258" s="52">
        <f t="shared" si="112"/>
        <v>1.8925000000000001</v>
      </c>
      <c r="L258" s="53">
        <f t="shared" si="113"/>
        <v>1</v>
      </c>
      <c r="M258" s="52">
        <f t="shared" si="114"/>
        <v>1.8925000000000001</v>
      </c>
      <c r="O258" s="14"/>
      <c r="P258" s="14"/>
    </row>
    <row r="259" spans="2:18" x14ac:dyDescent="0.2">
      <c r="B259" s="17"/>
      <c r="C259" s="44"/>
      <c r="D259" s="44"/>
      <c r="E259" s="52"/>
      <c r="F259" s="53"/>
      <c r="G259" s="52"/>
      <c r="I259" s="2">
        <v>28</v>
      </c>
      <c r="J259" s="3">
        <v>2.516</v>
      </c>
      <c r="K259" s="52">
        <f t="shared" si="112"/>
        <v>2.5135000000000001</v>
      </c>
      <c r="L259" s="53">
        <f t="shared" si="113"/>
        <v>5</v>
      </c>
      <c r="M259" s="52">
        <f t="shared" si="114"/>
        <v>12.567500000000001</v>
      </c>
      <c r="O259" s="14"/>
      <c r="P259" s="14"/>
    </row>
    <row r="260" spans="2:18" x14ac:dyDescent="0.2">
      <c r="B260" s="17"/>
      <c r="C260" s="44"/>
      <c r="D260" s="44"/>
      <c r="E260" s="52"/>
      <c r="F260" s="53"/>
      <c r="G260" s="52"/>
      <c r="I260" s="2">
        <v>33</v>
      </c>
      <c r="J260" s="3">
        <v>2.5230000000000001</v>
      </c>
      <c r="K260" s="52">
        <f t="shared" si="112"/>
        <v>2.5194999999999999</v>
      </c>
      <c r="L260" s="53">
        <f t="shared" si="113"/>
        <v>5</v>
      </c>
      <c r="M260" s="52">
        <f t="shared" si="114"/>
        <v>12.5975</v>
      </c>
      <c r="O260" s="14"/>
      <c r="P260" s="14"/>
    </row>
    <row r="261" spans="2:18" x14ac:dyDescent="0.2">
      <c r="B261" s="17"/>
      <c r="C261" s="44"/>
      <c r="D261" s="44"/>
      <c r="E261" s="52"/>
      <c r="F261" s="53"/>
      <c r="G261" s="52"/>
      <c r="I261" s="61"/>
      <c r="J261" s="65"/>
      <c r="K261" s="52"/>
      <c r="L261" s="53"/>
      <c r="M261" s="52"/>
      <c r="O261" s="14"/>
      <c r="P261" s="14"/>
    </row>
    <row r="262" spans="2:18" x14ac:dyDescent="0.2">
      <c r="B262" s="17"/>
      <c r="C262" s="44"/>
      <c r="D262" s="44"/>
      <c r="E262" s="52"/>
      <c r="F262" s="53"/>
      <c r="G262" s="52"/>
      <c r="I262" s="61"/>
      <c r="J262" s="65"/>
      <c r="K262" s="52"/>
      <c r="L262" s="53"/>
      <c r="M262" s="52"/>
      <c r="O262" s="14"/>
      <c r="P262" s="14"/>
    </row>
    <row r="263" spans="2:18" x14ac:dyDescent="0.2">
      <c r="B263" s="17"/>
      <c r="C263" s="44"/>
      <c r="D263" s="44"/>
      <c r="E263" s="19"/>
      <c r="F263" s="16"/>
      <c r="G263" s="19"/>
      <c r="H263" s="19"/>
      <c r="I263" s="17"/>
      <c r="J263" s="17"/>
      <c r="K263" s="19"/>
      <c r="L263" s="16"/>
      <c r="M263" s="19"/>
      <c r="N263" s="14"/>
      <c r="O263" s="14"/>
      <c r="P263" s="14"/>
    </row>
    <row r="264" spans="2:18" x14ac:dyDescent="0.2">
      <c r="B264" s="17"/>
      <c r="C264" s="44"/>
      <c r="D264" s="44"/>
      <c r="E264" s="19"/>
      <c r="F264" s="16"/>
      <c r="G264" s="19"/>
      <c r="H264" s="19"/>
      <c r="I264" s="17"/>
      <c r="J264" s="17"/>
      <c r="K264" s="19"/>
      <c r="L264" s="16">
        <f>SUM(L240:L263)</f>
        <v>33</v>
      </c>
      <c r="M264" s="19">
        <f>SUM(M241:M263)</f>
        <v>37.979475000000008</v>
      </c>
      <c r="N264" s="14"/>
      <c r="O264" s="14"/>
      <c r="P264" s="14"/>
    </row>
    <row r="265" spans="2:18" x14ac:dyDescent="0.2">
      <c r="B265" s="17"/>
      <c r="C265" s="44"/>
      <c r="D265" s="44"/>
      <c r="E265" s="19"/>
      <c r="F265" s="16"/>
      <c r="G265" s="19"/>
      <c r="H265" s="19"/>
      <c r="I265" s="17"/>
      <c r="J265" s="17"/>
      <c r="K265" s="19"/>
      <c r="L265" s="16"/>
      <c r="M265" s="19"/>
      <c r="N265" s="14"/>
      <c r="O265" s="14"/>
      <c r="P265" s="14"/>
    </row>
    <row r="266" spans="2:18" ht="15" x14ac:dyDescent="0.2">
      <c r="B266" s="13"/>
      <c r="C266" s="30"/>
      <c r="D266" s="30"/>
      <c r="E266" s="13"/>
      <c r="F266" s="26">
        <f>SUM(F240:F265)</f>
        <v>33</v>
      </c>
      <c r="G266" s="27">
        <f>SUM(G240:G265)</f>
        <v>41.03425</v>
      </c>
      <c r="H266" s="19"/>
      <c r="I266" s="19"/>
      <c r="J266" s="13"/>
      <c r="K266" s="13"/>
      <c r="L266" s="29"/>
      <c r="M266" s="30"/>
      <c r="N266" s="14"/>
      <c r="O266" s="14"/>
      <c r="P266" s="14"/>
    </row>
    <row r="267" spans="2:18" ht="15" x14ac:dyDescent="0.2">
      <c r="B267" s="13"/>
      <c r="C267" s="30"/>
      <c r="D267" s="30"/>
      <c r="E267" s="13"/>
      <c r="F267" s="16"/>
      <c r="G267" s="19"/>
      <c r="H267" s="165" t="s">
        <v>10</v>
      </c>
      <c r="I267" s="165"/>
      <c r="J267" s="19">
        <f>G266</f>
        <v>41.03425</v>
      </c>
      <c r="K267" s="19" t="s">
        <v>11</v>
      </c>
      <c r="L267" s="16">
        <f>M264</f>
        <v>37.979475000000008</v>
      </c>
      <c r="M267" s="19">
        <f>J267-L267</f>
        <v>3.0547749999999922</v>
      </c>
      <c r="N267" s="24"/>
      <c r="O267" s="14"/>
      <c r="P267" s="14"/>
    </row>
    <row r="268" spans="2:18" ht="15" x14ac:dyDescent="0.2">
      <c r="B268" s="1" t="s">
        <v>7</v>
      </c>
      <c r="C268" s="1"/>
      <c r="D268" s="158">
        <v>0.9</v>
      </c>
      <c r="E268" s="158"/>
      <c r="J268" s="13"/>
      <c r="K268" s="13"/>
      <c r="L268" s="13"/>
      <c r="M268" s="13"/>
      <c r="N268" s="14"/>
      <c r="O268" s="14"/>
      <c r="P268" s="14"/>
    </row>
    <row r="269" spans="2:18" x14ac:dyDescent="0.2">
      <c r="B269" s="156" t="s">
        <v>8</v>
      </c>
      <c r="C269" s="156"/>
      <c r="D269" s="156"/>
      <c r="E269" s="156"/>
      <c r="F269" s="156"/>
      <c r="G269" s="156"/>
      <c r="H269" s="5" t="s">
        <v>5</v>
      </c>
      <c r="I269" s="156" t="s">
        <v>9</v>
      </c>
      <c r="J269" s="156"/>
      <c r="K269" s="156"/>
      <c r="L269" s="156"/>
      <c r="M269" s="156"/>
      <c r="N269" s="15"/>
      <c r="O269" s="15"/>
      <c r="P269" s="20">
        <f>I281-I279</f>
        <v>2.5</v>
      </c>
    </row>
    <row r="270" spans="2:18" x14ac:dyDescent="0.2">
      <c r="B270" s="2">
        <v>0</v>
      </c>
      <c r="C270" s="3">
        <v>1.5149999999999999</v>
      </c>
      <c r="D270" s="3" t="s">
        <v>31</v>
      </c>
      <c r="E270" s="16"/>
      <c r="F270" s="16"/>
      <c r="G270" s="16"/>
      <c r="H270" s="16"/>
      <c r="I270" s="17"/>
      <c r="J270" s="18"/>
      <c r="K270" s="19"/>
      <c r="L270" s="16"/>
      <c r="M270" s="19"/>
      <c r="N270" s="20"/>
      <c r="O270" s="20"/>
      <c r="P270" s="20"/>
      <c r="R270" s="21"/>
    </row>
    <row r="271" spans="2:18" x14ac:dyDescent="0.2">
      <c r="B271" s="2">
        <v>5</v>
      </c>
      <c r="C271" s="3">
        <v>1.5069999999999999</v>
      </c>
      <c r="D271" s="3"/>
      <c r="E271" s="19">
        <f>(C270+C271)/2</f>
        <v>1.5109999999999999</v>
      </c>
      <c r="F271" s="16">
        <f>B271-B270</f>
        <v>5</v>
      </c>
      <c r="G271" s="19">
        <f>E271*F271</f>
        <v>7.5549999999999997</v>
      </c>
      <c r="H271" s="16"/>
      <c r="I271" s="2"/>
      <c r="J271" s="2"/>
      <c r="K271" s="19"/>
      <c r="L271" s="16"/>
      <c r="M271" s="19"/>
      <c r="N271" s="20"/>
      <c r="O271" s="20"/>
      <c r="P271" s="20"/>
      <c r="Q271" s="22"/>
      <c r="R271" s="21"/>
    </row>
    <row r="272" spans="2:18" x14ac:dyDescent="0.2">
      <c r="B272" s="2">
        <v>10</v>
      </c>
      <c r="C272" s="3">
        <v>1.502</v>
      </c>
      <c r="D272" s="3" t="s">
        <v>18</v>
      </c>
      <c r="E272" s="19">
        <f t="shared" ref="E272:E281" si="115">(C271+C272)/2</f>
        <v>1.5044999999999999</v>
      </c>
      <c r="F272" s="16">
        <f t="shared" ref="F272:F281" si="116">B272-B271</f>
        <v>5</v>
      </c>
      <c r="G272" s="19">
        <f t="shared" ref="G272:G281" si="117">E272*F272</f>
        <v>7.5225</v>
      </c>
      <c r="H272" s="16"/>
      <c r="I272" s="2"/>
      <c r="J272" s="2"/>
      <c r="K272" s="19"/>
      <c r="L272" s="16"/>
      <c r="M272" s="19"/>
      <c r="N272" s="20"/>
      <c r="O272" s="20"/>
      <c r="P272" s="20"/>
      <c r="Q272" s="22"/>
      <c r="R272" s="21"/>
    </row>
    <row r="273" spans="2:18" x14ac:dyDescent="0.2">
      <c r="B273" s="2">
        <v>11</v>
      </c>
      <c r="C273" s="3">
        <v>0.55400000000000005</v>
      </c>
      <c r="D273" s="3"/>
      <c r="E273" s="19">
        <f t="shared" si="115"/>
        <v>1.028</v>
      </c>
      <c r="F273" s="16">
        <f t="shared" si="116"/>
        <v>1</v>
      </c>
      <c r="G273" s="19">
        <f t="shared" si="117"/>
        <v>1.028</v>
      </c>
      <c r="H273" s="16"/>
      <c r="I273" s="2"/>
      <c r="J273" s="2"/>
      <c r="K273" s="19"/>
      <c r="L273" s="16"/>
      <c r="M273" s="19"/>
      <c r="N273" s="20"/>
      <c r="O273" s="20"/>
      <c r="P273" s="20"/>
      <c r="Q273" s="22"/>
      <c r="R273" s="21"/>
    </row>
    <row r="274" spans="2:18" x14ac:dyDescent="0.2">
      <c r="B274" s="2">
        <v>13</v>
      </c>
      <c r="C274" s="3">
        <v>-0.152</v>
      </c>
      <c r="D274" s="3"/>
      <c r="E274" s="19">
        <f t="shared" si="115"/>
        <v>0.20100000000000001</v>
      </c>
      <c r="F274" s="16">
        <f t="shared" si="116"/>
        <v>2</v>
      </c>
      <c r="G274" s="19">
        <f t="shared" si="117"/>
        <v>0.40200000000000002</v>
      </c>
      <c r="H274" s="16"/>
      <c r="I274" s="2"/>
      <c r="J274" s="2"/>
      <c r="K274" s="19"/>
      <c r="L274" s="16"/>
      <c r="M274" s="19"/>
      <c r="N274" s="20"/>
      <c r="O274" s="20"/>
      <c r="P274" s="20"/>
      <c r="Q274" s="22"/>
      <c r="R274" s="21"/>
    </row>
    <row r="275" spans="2:18" x14ac:dyDescent="0.2">
      <c r="B275" s="2">
        <v>15</v>
      </c>
      <c r="C275" s="3">
        <v>-0.57999999999999996</v>
      </c>
      <c r="D275" s="3"/>
      <c r="E275" s="19">
        <f t="shared" si="115"/>
        <v>-0.36599999999999999</v>
      </c>
      <c r="F275" s="16">
        <f t="shared" si="116"/>
        <v>2</v>
      </c>
      <c r="G275" s="19">
        <f t="shared" si="117"/>
        <v>-0.73199999999999998</v>
      </c>
      <c r="H275" s="16"/>
      <c r="I275" s="2"/>
      <c r="J275" s="2"/>
      <c r="K275" s="19"/>
      <c r="L275" s="16"/>
      <c r="M275" s="19"/>
      <c r="N275" s="20"/>
      <c r="O275" s="20"/>
      <c r="P275" s="20"/>
      <c r="Q275" s="22"/>
      <c r="R275" s="21"/>
    </row>
    <row r="276" spans="2:18" x14ac:dyDescent="0.2">
      <c r="B276" s="2">
        <v>17</v>
      </c>
      <c r="C276" s="3">
        <v>-0.68300000000000005</v>
      </c>
      <c r="D276" s="3" t="s">
        <v>19</v>
      </c>
      <c r="E276" s="19">
        <f t="shared" si="115"/>
        <v>-0.63149999999999995</v>
      </c>
      <c r="F276" s="16">
        <f t="shared" si="116"/>
        <v>2</v>
      </c>
      <c r="G276" s="19">
        <f t="shared" si="117"/>
        <v>-1.2629999999999999</v>
      </c>
      <c r="H276" s="16"/>
      <c r="I276" s="2">
        <v>0</v>
      </c>
      <c r="J276" s="3">
        <v>1.5149999999999999</v>
      </c>
      <c r="K276" s="19"/>
      <c r="L276" s="16"/>
      <c r="M276" s="19"/>
      <c r="N276" s="20"/>
      <c r="O276" s="20"/>
      <c r="P276" s="20"/>
      <c r="Q276" s="22"/>
      <c r="R276" s="21"/>
    </row>
    <row r="277" spans="2:18" x14ac:dyDescent="0.2">
      <c r="B277" s="2">
        <v>19</v>
      </c>
      <c r="C277" s="3">
        <v>-0.58199999999999996</v>
      </c>
      <c r="D277" s="3"/>
      <c r="E277" s="19">
        <f t="shared" si="115"/>
        <v>-0.63250000000000006</v>
      </c>
      <c r="F277" s="16">
        <f t="shared" si="116"/>
        <v>2</v>
      </c>
      <c r="G277" s="19">
        <f t="shared" si="117"/>
        <v>-1.2650000000000001</v>
      </c>
      <c r="H277" s="16"/>
      <c r="I277" s="2">
        <v>5</v>
      </c>
      <c r="J277" s="3">
        <v>1.5069999999999999</v>
      </c>
      <c r="K277" s="19">
        <f t="shared" ref="K277:K279" si="118">AVERAGE(J276,J277)</f>
        <v>1.5109999999999999</v>
      </c>
      <c r="L277" s="16">
        <f t="shared" ref="L277:L279" si="119">I277-I276</f>
        <v>5</v>
      </c>
      <c r="M277" s="19">
        <f t="shared" ref="M277:M279" si="120">L277*K277</f>
        <v>7.5549999999999997</v>
      </c>
      <c r="N277" s="20"/>
      <c r="O277" s="20"/>
      <c r="P277" s="20"/>
      <c r="Q277" s="22"/>
      <c r="R277" s="21"/>
    </row>
    <row r="278" spans="2:18" x14ac:dyDescent="0.2">
      <c r="B278" s="2">
        <v>21</v>
      </c>
      <c r="C278" s="3">
        <v>-0.18099999999999999</v>
      </c>
      <c r="D278" s="3"/>
      <c r="E278" s="19">
        <f t="shared" si="115"/>
        <v>-0.38149999999999995</v>
      </c>
      <c r="F278" s="16">
        <f t="shared" si="116"/>
        <v>2</v>
      </c>
      <c r="G278" s="19">
        <f t="shared" si="117"/>
        <v>-0.7629999999999999</v>
      </c>
      <c r="H278" s="16"/>
      <c r="I278" s="2">
        <v>10</v>
      </c>
      <c r="J278" s="3">
        <v>1.502</v>
      </c>
      <c r="K278" s="19">
        <f t="shared" si="118"/>
        <v>1.5044999999999999</v>
      </c>
      <c r="L278" s="16">
        <f t="shared" si="119"/>
        <v>5</v>
      </c>
      <c r="M278" s="19">
        <f t="shared" si="120"/>
        <v>7.5225</v>
      </c>
      <c r="N278" s="24"/>
      <c r="O278" s="24"/>
      <c r="P278" s="24"/>
      <c r="Q278" s="22"/>
      <c r="R278" s="21"/>
    </row>
    <row r="279" spans="2:18" x14ac:dyDescent="0.2">
      <c r="B279" s="2">
        <v>23</v>
      </c>
      <c r="C279" s="3">
        <v>0.752</v>
      </c>
      <c r="D279" s="3"/>
      <c r="E279" s="19">
        <f t="shared" si="115"/>
        <v>0.28549999999999998</v>
      </c>
      <c r="F279" s="16">
        <f t="shared" si="116"/>
        <v>2</v>
      </c>
      <c r="G279" s="19">
        <f t="shared" si="117"/>
        <v>0.57099999999999995</v>
      </c>
      <c r="H279" s="16"/>
      <c r="I279" s="2">
        <v>11</v>
      </c>
      <c r="J279" s="3">
        <v>0.55400000000000005</v>
      </c>
      <c r="K279" s="19">
        <f t="shared" si="118"/>
        <v>1.028</v>
      </c>
      <c r="L279" s="16">
        <f t="shared" si="119"/>
        <v>1</v>
      </c>
      <c r="M279" s="19">
        <f t="shared" si="120"/>
        <v>1.028</v>
      </c>
      <c r="N279" s="20"/>
      <c r="O279" s="20"/>
      <c r="P279" s="20"/>
      <c r="Q279" s="22"/>
      <c r="R279" s="21"/>
    </row>
    <row r="280" spans="2:18" x14ac:dyDescent="0.2">
      <c r="B280" s="2">
        <v>24</v>
      </c>
      <c r="C280" s="3">
        <v>1.1870000000000001</v>
      </c>
      <c r="D280" s="3" t="s">
        <v>20</v>
      </c>
      <c r="E280" s="19">
        <f t="shared" si="115"/>
        <v>0.96950000000000003</v>
      </c>
      <c r="F280" s="16">
        <f t="shared" si="116"/>
        <v>1</v>
      </c>
      <c r="G280" s="19">
        <f t="shared" si="117"/>
        <v>0.96950000000000003</v>
      </c>
      <c r="H280" s="1"/>
      <c r="I280" s="2">
        <v>13</v>
      </c>
      <c r="J280" s="3">
        <v>-0.152</v>
      </c>
      <c r="K280" s="19">
        <f t="shared" ref="K280:K285" si="121">AVERAGE(J279,J280)</f>
        <v>0.20100000000000001</v>
      </c>
      <c r="L280" s="16">
        <f t="shared" ref="L280:L285" si="122">I280-I279</f>
        <v>2</v>
      </c>
      <c r="M280" s="19">
        <f t="shared" ref="M280:M285" si="123">L280*K280</f>
        <v>0.40200000000000002</v>
      </c>
      <c r="N280" s="24"/>
      <c r="O280" s="24"/>
      <c r="P280" s="24"/>
      <c r="Q280" s="22"/>
      <c r="R280" s="21"/>
    </row>
    <row r="281" spans="2:18" x14ac:dyDescent="0.2">
      <c r="B281" s="2">
        <v>25</v>
      </c>
      <c r="C281" s="3">
        <v>1.194</v>
      </c>
      <c r="D281" s="3" t="s">
        <v>32</v>
      </c>
      <c r="E281" s="19">
        <f t="shared" si="115"/>
        <v>1.1905000000000001</v>
      </c>
      <c r="F281" s="16">
        <f t="shared" si="116"/>
        <v>1</v>
      </c>
      <c r="G281" s="19">
        <f t="shared" si="117"/>
        <v>1.1905000000000001</v>
      </c>
      <c r="H281" s="1"/>
      <c r="I281" s="2">
        <v>13.5</v>
      </c>
      <c r="J281" s="3">
        <v>-0.3</v>
      </c>
      <c r="K281" s="19">
        <f t="shared" si="121"/>
        <v>-0.22599999999999998</v>
      </c>
      <c r="L281" s="16">
        <f t="shared" si="122"/>
        <v>0.5</v>
      </c>
      <c r="M281" s="19">
        <f t="shared" si="123"/>
        <v>-0.11299999999999999</v>
      </c>
      <c r="N281" s="24"/>
      <c r="O281" s="24"/>
      <c r="P281" s="24"/>
      <c r="Q281" s="22"/>
      <c r="R281" s="21"/>
    </row>
    <row r="282" spans="2:18" x14ac:dyDescent="0.2">
      <c r="B282" s="2"/>
      <c r="C282" s="3"/>
      <c r="D282" s="3"/>
      <c r="E282" s="19"/>
      <c r="F282" s="16"/>
      <c r="G282" s="19"/>
      <c r="H282" s="1"/>
      <c r="I282" s="61">
        <f>I281+(J281-J282)*1.5</f>
        <v>15.3</v>
      </c>
      <c r="J282" s="62">
        <v>-1.5</v>
      </c>
      <c r="K282" s="19">
        <f t="shared" si="121"/>
        <v>-0.9</v>
      </c>
      <c r="L282" s="16">
        <f t="shared" si="122"/>
        <v>1.8000000000000007</v>
      </c>
      <c r="M282" s="19">
        <f t="shared" si="123"/>
        <v>-1.6200000000000008</v>
      </c>
      <c r="N282" s="20"/>
      <c r="O282" s="20"/>
      <c r="P282" s="20"/>
      <c r="R282" s="21"/>
    </row>
    <row r="283" spans="2:18" x14ac:dyDescent="0.2">
      <c r="B283" s="2"/>
      <c r="C283" s="3"/>
      <c r="D283" s="3"/>
      <c r="E283" s="19"/>
      <c r="F283" s="16"/>
      <c r="G283" s="19"/>
      <c r="H283" s="1"/>
      <c r="I283" s="70">
        <f>I282+1.5</f>
        <v>16.8</v>
      </c>
      <c r="J283" s="71">
        <f>J282</f>
        <v>-1.5</v>
      </c>
      <c r="K283" s="19">
        <f t="shared" si="121"/>
        <v>-1.5</v>
      </c>
      <c r="L283" s="16">
        <f t="shared" si="122"/>
        <v>1.5</v>
      </c>
      <c r="M283" s="19">
        <f t="shared" si="123"/>
        <v>-2.25</v>
      </c>
      <c r="N283" s="20"/>
      <c r="O283" s="20"/>
      <c r="P283" s="20"/>
      <c r="R283" s="21"/>
    </row>
    <row r="284" spans="2:18" x14ac:dyDescent="0.2">
      <c r="B284" s="2"/>
      <c r="C284" s="3"/>
      <c r="D284" s="3"/>
      <c r="E284" s="19"/>
      <c r="F284" s="16"/>
      <c r="G284" s="19"/>
      <c r="H284" s="1"/>
      <c r="I284" s="61">
        <f>I283+1.5</f>
        <v>18.3</v>
      </c>
      <c r="J284" s="62">
        <f>J282</f>
        <v>-1.5</v>
      </c>
      <c r="K284" s="19">
        <f t="shared" si="121"/>
        <v>-1.5</v>
      </c>
      <c r="L284" s="16">
        <f t="shared" si="122"/>
        <v>1.5</v>
      </c>
      <c r="M284" s="19">
        <f t="shared" si="123"/>
        <v>-2.25</v>
      </c>
      <c r="N284" s="20"/>
      <c r="O284" s="20"/>
      <c r="P284" s="20"/>
      <c r="R284" s="21"/>
    </row>
    <row r="285" spans="2:18" x14ac:dyDescent="0.2">
      <c r="B285" s="17"/>
      <c r="C285" s="44"/>
      <c r="D285" s="44"/>
      <c r="E285" s="19"/>
      <c r="F285" s="16"/>
      <c r="G285" s="19"/>
      <c r="I285" s="61">
        <f>I284+(J285-J284)*1.5</f>
        <v>20.025000000000002</v>
      </c>
      <c r="J285" s="65">
        <v>-0.35</v>
      </c>
      <c r="K285" s="19">
        <f t="shared" si="121"/>
        <v>-0.92500000000000004</v>
      </c>
      <c r="L285" s="16">
        <f t="shared" si="122"/>
        <v>1.7250000000000014</v>
      </c>
      <c r="M285" s="19">
        <f t="shared" si="123"/>
        <v>-1.5956250000000014</v>
      </c>
      <c r="N285" s="20"/>
      <c r="O285" s="20"/>
      <c r="P285" s="20"/>
      <c r="R285" s="21"/>
    </row>
    <row r="286" spans="2:18" x14ac:dyDescent="0.2">
      <c r="B286" s="17"/>
      <c r="C286" s="44"/>
      <c r="D286" s="44"/>
      <c r="E286" s="19"/>
      <c r="F286" s="16"/>
      <c r="G286" s="19"/>
      <c r="I286" s="2">
        <v>21</v>
      </c>
      <c r="J286" s="3">
        <v>-0.18099999999999999</v>
      </c>
      <c r="K286" s="19">
        <f t="shared" ref="K286" si="124">AVERAGE(J285,J286)</f>
        <v>-0.26549999999999996</v>
      </c>
      <c r="L286" s="16">
        <f t="shared" ref="L286" si="125">I286-I285</f>
        <v>0.97499999999999787</v>
      </c>
      <c r="M286" s="19">
        <f t="shared" ref="M286" si="126">L286*K286</f>
        <v>-0.25886249999999938</v>
      </c>
      <c r="O286" s="24"/>
      <c r="P286" s="24"/>
    </row>
    <row r="287" spans="2:18" x14ac:dyDescent="0.2">
      <c r="B287" s="17"/>
      <c r="C287" s="44"/>
      <c r="D287" s="44"/>
      <c r="E287" s="19"/>
      <c r="F287" s="16"/>
      <c r="G287" s="19"/>
      <c r="I287" s="2">
        <v>23</v>
      </c>
      <c r="J287" s="3">
        <v>0.752</v>
      </c>
      <c r="K287" s="52">
        <f t="shared" ref="K287" si="127">AVERAGE(J286,J287)</f>
        <v>0.28549999999999998</v>
      </c>
      <c r="L287" s="53">
        <f t="shared" ref="L287" si="128">I287-I286</f>
        <v>2</v>
      </c>
      <c r="M287" s="52">
        <f t="shared" ref="M287" si="129">L287*K287</f>
        <v>0.57099999999999995</v>
      </c>
      <c r="O287" s="14"/>
      <c r="P287" s="14"/>
    </row>
    <row r="288" spans="2:18" x14ac:dyDescent="0.2">
      <c r="B288" s="17"/>
      <c r="C288" s="44"/>
      <c r="D288" s="44"/>
      <c r="E288" s="19"/>
      <c r="F288" s="16"/>
      <c r="G288" s="19"/>
      <c r="I288" s="2">
        <v>24</v>
      </c>
      <c r="J288" s="3">
        <v>1.1870000000000001</v>
      </c>
      <c r="K288" s="52">
        <f t="shared" ref="K288" si="130">AVERAGE(J287,J288)</f>
        <v>0.96950000000000003</v>
      </c>
      <c r="L288" s="53">
        <f t="shared" ref="L288" si="131">I288-I287</f>
        <v>1</v>
      </c>
      <c r="M288" s="52">
        <f t="shared" ref="M288" si="132">L288*K288</f>
        <v>0.96950000000000003</v>
      </c>
      <c r="O288" s="14"/>
      <c r="P288" s="14"/>
    </row>
    <row r="289" spans="2:18" x14ac:dyDescent="0.2">
      <c r="B289" s="17"/>
      <c r="C289" s="44"/>
      <c r="D289" s="44"/>
      <c r="E289" s="19"/>
      <c r="F289" s="16"/>
      <c r="G289" s="19"/>
      <c r="H289" s="19"/>
      <c r="I289" s="2">
        <v>25</v>
      </c>
      <c r="J289" s="3">
        <v>1.194</v>
      </c>
      <c r="K289" s="52">
        <f t="shared" ref="K289" si="133">AVERAGE(J288,J289)</f>
        <v>1.1905000000000001</v>
      </c>
      <c r="L289" s="53">
        <f t="shared" ref="L289" si="134">I289-I288</f>
        <v>1</v>
      </c>
      <c r="M289" s="52">
        <f t="shared" ref="M289" si="135">L289*K289</f>
        <v>1.1905000000000001</v>
      </c>
      <c r="N289" s="14"/>
      <c r="O289" s="14"/>
      <c r="P289" s="14"/>
    </row>
    <row r="290" spans="2:18" x14ac:dyDescent="0.2">
      <c r="B290" s="17"/>
      <c r="C290" s="44"/>
      <c r="D290" s="44"/>
      <c r="E290" s="52"/>
      <c r="F290" s="53"/>
      <c r="G290" s="52"/>
      <c r="H290" s="52"/>
      <c r="I290" s="2"/>
      <c r="J290" s="3"/>
      <c r="K290" s="52"/>
      <c r="L290" s="53"/>
      <c r="M290" s="52"/>
      <c r="N290" s="14"/>
      <c r="O290" s="14"/>
      <c r="P290" s="14"/>
    </row>
    <row r="291" spans="2:18" x14ac:dyDescent="0.2">
      <c r="B291" s="17"/>
      <c r="C291" s="44"/>
      <c r="D291" s="44"/>
      <c r="E291" s="52"/>
      <c r="F291" s="53"/>
      <c r="G291" s="52"/>
      <c r="H291" s="52"/>
      <c r="I291" s="2"/>
      <c r="J291" s="3"/>
      <c r="K291" s="52"/>
      <c r="L291" s="53"/>
      <c r="M291" s="52"/>
      <c r="N291" s="14"/>
      <c r="O291" s="14"/>
      <c r="P291" s="14"/>
    </row>
    <row r="292" spans="2:18" x14ac:dyDescent="0.2">
      <c r="B292" s="17"/>
      <c r="C292" s="44"/>
      <c r="D292" s="44"/>
      <c r="E292" s="19"/>
      <c r="F292" s="16"/>
      <c r="G292" s="19"/>
      <c r="H292" s="19"/>
      <c r="I292" s="17"/>
      <c r="J292" s="17"/>
      <c r="K292" s="19"/>
      <c r="L292" s="16">
        <f>SUM(L271:L289)</f>
        <v>25</v>
      </c>
      <c r="M292" s="19">
        <f>SUM(M272:M289)</f>
        <v>11.151012499999998</v>
      </c>
      <c r="N292" s="14"/>
      <c r="O292" s="14"/>
      <c r="P292" s="14"/>
    </row>
    <row r="293" spans="2:18" x14ac:dyDescent="0.2">
      <c r="B293" s="17"/>
      <c r="C293" s="44"/>
      <c r="D293" s="44"/>
      <c r="E293" s="19"/>
      <c r="F293" s="16"/>
      <c r="G293" s="19"/>
      <c r="H293" s="19"/>
      <c r="I293" s="17"/>
      <c r="J293" s="17"/>
      <c r="K293" s="19"/>
      <c r="L293" s="16"/>
      <c r="M293" s="19"/>
      <c r="N293" s="14"/>
      <c r="O293" s="14"/>
      <c r="P293" s="14"/>
    </row>
    <row r="294" spans="2:18" ht="15" x14ac:dyDescent="0.2">
      <c r="B294" s="13"/>
      <c r="C294" s="30"/>
      <c r="D294" s="30"/>
      <c r="E294" s="13"/>
      <c r="F294" s="26">
        <f>SUM(F271:F293)</f>
        <v>25</v>
      </c>
      <c r="G294" s="27">
        <f>SUM(G271:G293)</f>
        <v>15.2155</v>
      </c>
      <c r="H294" s="19"/>
      <c r="I294" s="19"/>
      <c r="J294" s="13"/>
      <c r="K294" s="13"/>
      <c r="L294" s="29"/>
      <c r="M294" s="30"/>
      <c r="N294" s="14"/>
      <c r="O294" s="14"/>
      <c r="P294" s="14"/>
    </row>
    <row r="295" spans="2:18" ht="15" x14ac:dyDescent="0.2">
      <c r="B295" s="13"/>
      <c r="C295" s="30"/>
      <c r="D295" s="30"/>
      <c r="E295" s="13"/>
      <c r="F295" s="16"/>
      <c r="G295" s="19"/>
      <c r="H295" s="165" t="s">
        <v>10</v>
      </c>
      <c r="I295" s="165"/>
      <c r="J295" s="19">
        <f>G294</f>
        <v>15.2155</v>
      </c>
      <c r="K295" s="19" t="s">
        <v>11</v>
      </c>
      <c r="L295" s="16">
        <f>M292</f>
        <v>11.151012499999998</v>
      </c>
      <c r="M295" s="19">
        <f>J295-L295</f>
        <v>4.064487500000002</v>
      </c>
      <c r="N295" s="24"/>
      <c r="O295" s="14"/>
      <c r="P295" s="14"/>
    </row>
    <row r="296" spans="2:18" x14ac:dyDescent="0.2">
      <c r="B296" s="2"/>
      <c r="C296" s="3"/>
      <c r="D296" s="3"/>
      <c r="E296" s="19"/>
      <c r="F296" s="16"/>
      <c r="G296" s="19"/>
      <c r="H296" s="16"/>
      <c r="I296" s="16"/>
      <c r="J296" s="19"/>
      <c r="K296" s="19"/>
      <c r="L296" s="16"/>
      <c r="M296" s="19"/>
      <c r="N296" s="20"/>
      <c r="O296" s="20"/>
      <c r="P296" s="20"/>
      <c r="Q296" s="22"/>
      <c r="R296" s="21"/>
    </row>
    <row r="297" spans="2:18" ht="15" x14ac:dyDescent="0.2">
      <c r="B297" s="1" t="s">
        <v>7</v>
      </c>
      <c r="C297" s="1"/>
      <c r="D297" s="158">
        <v>1</v>
      </c>
      <c r="E297" s="158"/>
      <c r="J297" s="13"/>
      <c r="K297" s="13"/>
      <c r="L297" s="13"/>
      <c r="M297" s="13"/>
      <c r="N297" s="14"/>
      <c r="O297" s="14"/>
      <c r="P297" s="14"/>
    </row>
    <row r="298" spans="2:18" x14ac:dyDescent="0.2">
      <c r="B298" s="156" t="s">
        <v>8</v>
      </c>
      <c r="C298" s="156"/>
      <c r="D298" s="156"/>
      <c r="E298" s="156"/>
      <c r="F298" s="156"/>
      <c r="G298" s="156"/>
      <c r="H298" s="5" t="s">
        <v>5</v>
      </c>
      <c r="I298" s="156" t="s">
        <v>9</v>
      </c>
      <c r="J298" s="156"/>
      <c r="K298" s="156"/>
      <c r="L298" s="156"/>
      <c r="M298" s="156"/>
      <c r="N298" s="15"/>
      <c r="O298" s="15"/>
      <c r="P298" s="20">
        <f>I310-I308</f>
        <v>3</v>
      </c>
    </row>
    <row r="299" spans="2:18" x14ac:dyDescent="0.2">
      <c r="B299" s="2">
        <v>0</v>
      </c>
      <c r="C299" s="3">
        <v>0.45</v>
      </c>
      <c r="D299" s="3" t="s">
        <v>26</v>
      </c>
      <c r="E299" s="16"/>
      <c r="F299" s="16"/>
      <c r="G299" s="16"/>
      <c r="H299" s="16"/>
      <c r="I299" s="17"/>
      <c r="J299" s="18"/>
      <c r="K299" s="19"/>
      <c r="L299" s="16"/>
      <c r="M299" s="19"/>
      <c r="N299" s="20"/>
      <c r="O299" s="20"/>
      <c r="P299" s="20"/>
      <c r="R299" s="21"/>
    </row>
    <row r="300" spans="2:18" x14ac:dyDescent="0.2">
      <c r="B300" s="2">
        <v>2</v>
      </c>
      <c r="C300" s="3">
        <v>1.2989999999999999</v>
      </c>
      <c r="D300" s="3"/>
      <c r="E300" s="19">
        <f>(C299+C300)/2</f>
        <v>0.87449999999999994</v>
      </c>
      <c r="F300" s="16">
        <f>B300-B299</f>
        <v>2</v>
      </c>
      <c r="G300" s="19">
        <f>E300*F300</f>
        <v>1.7489999999999999</v>
      </c>
      <c r="H300" s="16"/>
      <c r="I300" s="2"/>
      <c r="J300" s="2"/>
      <c r="K300" s="19"/>
      <c r="L300" s="16"/>
      <c r="M300" s="19"/>
      <c r="N300" s="20"/>
      <c r="O300" s="20"/>
      <c r="P300" s="20"/>
      <c r="Q300" s="22"/>
      <c r="R300" s="21"/>
    </row>
    <row r="301" spans="2:18" x14ac:dyDescent="0.2">
      <c r="B301" s="2">
        <v>4</v>
      </c>
      <c r="C301" s="3">
        <v>2.29</v>
      </c>
      <c r="D301" s="3"/>
      <c r="E301" s="19">
        <f t="shared" ref="E301:E311" si="136">(C300+C301)/2</f>
        <v>1.7945</v>
      </c>
      <c r="F301" s="16">
        <f t="shared" ref="F301:F311" si="137">B301-B300</f>
        <v>2</v>
      </c>
      <c r="G301" s="19">
        <f t="shared" ref="G301:G311" si="138">E301*F301</f>
        <v>3.589</v>
      </c>
      <c r="H301" s="16"/>
      <c r="I301" s="2"/>
      <c r="J301" s="2"/>
      <c r="K301" s="19"/>
      <c r="L301" s="16"/>
      <c r="M301" s="19"/>
      <c r="N301" s="20"/>
      <c r="O301" s="20"/>
      <c r="P301" s="20"/>
      <c r="Q301" s="22"/>
      <c r="R301" s="21"/>
    </row>
    <row r="302" spans="2:18" x14ac:dyDescent="0.2">
      <c r="B302" s="2">
        <v>8</v>
      </c>
      <c r="C302" s="3">
        <v>2.2850000000000001</v>
      </c>
      <c r="D302" s="3" t="s">
        <v>18</v>
      </c>
      <c r="E302" s="19">
        <f t="shared" si="136"/>
        <v>2.2875000000000001</v>
      </c>
      <c r="F302" s="16">
        <f t="shared" si="137"/>
        <v>4</v>
      </c>
      <c r="G302" s="19">
        <f t="shared" si="138"/>
        <v>9.15</v>
      </c>
      <c r="H302" s="16"/>
      <c r="I302" s="2"/>
      <c r="J302" s="2"/>
      <c r="K302" s="19"/>
      <c r="L302" s="16"/>
      <c r="M302" s="19"/>
      <c r="N302" s="20"/>
      <c r="O302" s="20"/>
      <c r="P302" s="20"/>
      <c r="Q302" s="22"/>
      <c r="R302" s="21"/>
    </row>
    <row r="303" spans="2:18" x14ac:dyDescent="0.2">
      <c r="B303" s="2">
        <v>9</v>
      </c>
      <c r="C303" s="3">
        <v>1.0780000000000001</v>
      </c>
      <c r="D303" s="3"/>
      <c r="E303" s="19">
        <f t="shared" si="136"/>
        <v>1.6815000000000002</v>
      </c>
      <c r="F303" s="16">
        <f t="shared" si="137"/>
        <v>1</v>
      </c>
      <c r="G303" s="19">
        <f t="shared" si="138"/>
        <v>1.6815000000000002</v>
      </c>
      <c r="H303" s="16"/>
      <c r="I303" s="2"/>
      <c r="J303" s="2"/>
      <c r="K303" s="19"/>
      <c r="L303" s="16"/>
      <c r="M303" s="19"/>
      <c r="N303" s="20"/>
      <c r="O303" s="20"/>
      <c r="P303" s="20"/>
      <c r="Q303" s="22"/>
      <c r="R303" s="21"/>
    </row>
    <row r="304" spans="2:18" x14ac:dyDescent="0.2">
      <c r="B304" s="2">
        <v>11</v>
      </c>
      <c r="C304" s="3">
        <v>0.255</v>
      </c>
      <c r="D304" s="3"/>
      <c r="E304" s="19">
        <f t="shared" si="136"/>
        <v>0.66650000000000009</v>
      </c>
      <c r="F304" s="16">
        <f t="shared" si="137"/>
        <v>2</v>
      </c>
      <c r="G304" s="19">
        <f t="shared" si="138"/>
        <v>1.3330000000000002</v>
      </c>
      <c r="H304" s="16"/>
      <c r="I304" s="2"/>
      <c r="J304" s="2"/>
      <c r="K304" s="19"/>
      <c r="L304" s="16"/>
      <c r="M304" s="19"/>
      <c r="N304" s="20"/>
      <c r="O304" s="20"/>
      <c r="P304" s="20"/>
      <c r="Q304" s="22"/>
      <c r="R304" s="21"/>
    </row>
    <row r="305" spans="2:18" x14ac:dyDescent="0.2">
      <c r="B305" s="2">
        <v>13</v>
      </c>
      <c r="C305" s="3">
        <v>-0.312</v>
      </c>
      <c r="D305" s="3"/>
      <c r="E305" s="19">
        <f t="shared" si="136"/>
        <v>-2.8499999999999998E-2</v>
      </c>
      <c r="F305" s="16">
        <f t="shared" si="137"/>
        <v>2</v>
      </c>
      <c r="G305" s="19">
        <f t="shared" si="138"/>
        <v>-5.6999999999999995E-2</v>
      </c>
      <c r="H305" s="16"/>
      <c r="I305" s="2">
        <v>0</v>
      </c>
      <c r="J305" s="3">
        <v>0.45</v>
      </c>
      <c r="K305" s="19"/>
      <c r="L305" s="16"/>
      <c r="M305" s="19"/>
      <c r="N305" s="20"/>
      <c r="O305" s="20"/>
      <c r="P305" s="20"/>
      <c r="Q305" s="22"/>
      <c r="R305" s="21"/>
    </row>
    <row r="306" spans="2:18" x14ac:dyDescent="0.2">
      <c r="B306" s="2">
        <v>14</v>
      </c>
      <c r="C306" s="3">
        <v>-0.41399999999999998</v>
      </c>
      <c r="D306" s="3" t="s">
        <v>19</v>
      </c>
      <c r="E306" s="19">
        <f t="shared" si="136"/>
        <v>-0.36299999999999999</v>
      </c>
      <c r="F306" s="16">
        <f t="shared" si="137"/>
        <v>1</v>
      </c>
      <c r="G306" s="19">
        <f t="shared" si="138"/>
        <v>-0.36299999999999999</v>
      </c>
      <c r="H306" s="16"/>
      <c r="I306" s="2">
        <v>2</v>
      </c>
      <c r="J306" s="3">
        <v>1.2989999999999999</v>
      </c>
      <c r="K306" s="19">
        <f t="shared" ref="K306:K314" si="139">AVERAGE(J305,J306)</f>
        <v>0.87449999999999994</v>
      </c>
      <c r="L306" s="16">
        <f t="shared" ref="L306:L314" si="140">I306-I305</f>
        <v>2</v>
      </c>
      <c r="M306" s="19">
        <f t="shared" ref="M306:M314" si="141">L306*K306</f>
        <v>1.7489999999999999</v>
      </c>
      <c r="N306" s="20"/>
      <c r="O306" s="20"/>
      <c r="P306" s="20"/>
      <c r="Q306" s="22"/>
      <c r="R306" s="21"/>
    </row>
    <row r="307" spans="2:18" x14ac:dyDescent="0.2">
      <c r="B307" s="2">
        <v>15</v>
      </c>
      <c r="C307" s="3">
        <v>-0.311</v>
      </c>
      <c r="D307" s="3"/>
      <c r="E307" s="19">
        <f t="shared" si="136"/>
        <v>-0.36249999999999999</v>
      </c>
      <c r="F307" s="16">
        <f t="shared" si="137"/>
        <v>1</v>
      </c>
      <c r="G307" s="19">
        <f t="shared" si="138"/>
        <v>-0.36249999999999999</v>
      </c>
      <c r="H307" s="16"/>
      <c r="I307" s="2">
        <v>4</v>
      </c>
      <c r="J307" s="3">
        <v>2.29</v>
      </c>
      <c r="K307" s="19">
        <f t="shared" si="139"/>
        <v>1.7945</v>
      </c>
      <c r="L307" s="16">
        <f t="shared" si="140"/>
        <v>2</v>
      </c>
      <c r="M307" s="19">
        <f t="shared" si="141"/>
        <v>3.589</v>
      </c>
      <c r="N307" s="24"/>
      <c r="O307" s="24"/>
      <c r="P307" s="24"/>
      <c r="Q307" s="22"/>
      <c r="R307" s="21"/>
    </row>
    <row r="308" spans="2:18" x14ac:dyDescent="0.2">
      <c r="B308" s="2">
        <v>17</v>
      </c>
      <c r="C308" s="3">
        <v>1E-3</v>
      </c>
      <c r="D308" s="3"/>
      <c r="E308" s="19">
        <f t="shared" si="136"/>
        <v>-0.155</v>
      </c>
      <c r="F308" s="16">
        <f t="shared" si="137"/>
        <v>2</v>
      </c>
      <c r="G308" s="19">
        <f t="shared" si="138"/>
        <v>-0.31</v>
      </c>
      <c r="H308" s="16"/>
      <c r="I308" s="2">
        <v>8</v>
      </c>
      <c r="J308" s="3">
        <v>2.2850000000000001</v>
      </c>
      <c r="K308" s="19">
        <f t="shared" si="139"/>
        <v>2.2875000000000001</v>
      </c>
      <c r="L308" s="16">
        <f t="shared" si="140"/>
        <v>4</v>
      </c>
      <c r="M308" s="19">
        <f t="shared" si="141"/>
        <v>9.15</v>
      </c>
      <c r="N308" s="20"/>
      <c r="O308" s="20"/>
      <c r="P308" s="20"/>
      <c r="Q308" s="22"/>
      <c r="R308" s="21"/>
    </row>
    <row r="309" spans="2:18" x14ac:dyDescent="0.2">
      <c r="B309" s="2">
        <v>19</v>
      </c>
      <c r="C309" s="3">
        <v>0.4</v>
      </c>
      <c r="D309" s="3"/>
      <c r="E309" s="19">
        <f t="shared" si="136"/>
        <v>0.20050000000000001</v>
      </c>
      <c r="F309" s="16">
        <f t="shared" si="137"/>
        <v>2</v>
      </c>
      <c r="G309" s="19">
        <f t="shared" si="138"/>
        <v>0.40100000000000002</v>
      </c>
      <c r="H309" s="1"/>
      <c r="I309" s="2">
        <v>9</v>
      </c>
      <c r="J309" s="3">
        <v>1.0780000000000001</v>
      </c>
      <c r="K309" s="19">
        <f t="shared" si="139"/>
        <v>1.6815000000000002</v>
      </c>
      <c r="L309" s="16">
        <f t="shared" si="140"/>
        <v>1</v>
      </c>
      <c r="M309" s="19">
        <f t="shared" si="141"/>
        <v>1.6815000000000002</v>
      </c>
      <c r="N309" s="24"/>
      <c r="O309" s="24"/>
      <c r="P309" s="24"/>
      <c r="Q309" s="22"/>
      <c r="R309" s="21"/>
    </row>
    <row r="310" spans="2:18" x14ac:dyDescent="0.2">
      <c r="B310" s="2">
        <v>20</v>
      </c>
      <c r="C310" s="3">
        <v>0.88600000000000001</v>
      </c>
      <c r="D310" s="3" t="s">
        <v>20</v>
      </c>
      <c r="E310" s="19">
        <f t="shared" si="136"/>
        <v>0.64300000000000002</v>
      </c>
      <c r="F310" s="16">
        <f t="shared" si="137"/>
        <v>1</v>
      </c>
      <c r="G310" s="19">
        <f t="shared" si="138"/>
        <v>0.64300000000000002</v>
      </c>
      <c r="H310" s="1"/>
      <c r="I310" s="2">
        <v>11</v>
      </c>
      <c r="J310" s="3">
        <v>0.255</v>
      </c>
      <c r="K310" s="19">
        <f t="shared" si="139"/>
        <v>0.66650000000000009</v>
      </c>
      <c r="L310" s="16">
        <f t="shared" si="140"/>
        <v>2</v>
      </c>
      <c r="M310" s="19">
        <f t="shared" si="141"/>
        <v>1.3330000000000002</v>
      </c>
      <c r="N310" s="24"/>
      <c r="O310" s="24"/>
      <c r="P310" s="24"/>
      <c r="Q310" s="22"/>
      <c r="R310" s="21"/>
    </row>
    <row r="311" spans="2:18" x14ac:dyDescent="0.2">
      <c r="B311" s="2">
        <v>21</v>
      </c>
      <c r="C311" s="3">
        <v>0.89900000000000002</v>
      </c>
      <c r="D311" s="3" t="s">
        <v>40</v>
      </c>
      <c r="E311" s="19">
        <f t="shared" si="136"/>
        <v>0.89250000000000007</v>
      </c>
      <c r="F311" s="16">
        <f t="shared" si="137"/>
        <v>1</v>
      </c>
      <c r="G311" s="19">
        <f t="shared" si="138"/>
        <v>0.89250000000000007</v>
      </c>
      <c r="H311" s="1"/>
      <c r="I311" s="61">
        <f>I310+(J310-J311)*1.5</f>
        <v>13.182500000000001</v>
      </c>
      <c r="J311" s="62">
        <v>-1.2</v>
      </c>
      <c r="K311" s="19">
        <f t="shared" si="139"/>
        <v>-0.47249999999999998</v>
      </c>
      <c r="L311" s="16">
        <f t="shared" si="140"/>
        <v>2.182500000000001</v>
      </c>
      <c r="M311" s="19">
        <f t="shared" si="141"/>
        <v>-1.0312312500000005</v>
      </c>
      <c r="N311" s="20"/>
      <c r="O311" s="20"/>
      <c r="P311" s="20"/>
      <c r="R311" s="21"/>
    </row>
    <row r="312" spans="2:18" x14ac:dyDescent="0.2">
      <c r="B312" s="2"/>
      <c r="C312" s="3"/>
      <c r="D312" s="3"/>
      <c r="E312" s="19"/>
      <c r="F312" s="16"/>
      <c r="G312" s="19"/>
      <c r="H312" s="1"/>
      <c r="I312" s="70">
        <f>I311+1.5</f>
        <v>14.682500000000001</v>
      </c>
      <c r="J312" s="71">
        <f>J311</f>
        <v>-1.2</v>
      </c>
      <c r="K312" s="19">
        <f t="shared" si="139"/>
        <v>-1.2</v>
      </c>
      <c r="L312" s="16">
        <f t="shared" si="140"/>
        <v>1.5</v>
      </c>
      <c r="M312" s="19">
        <f t="shared" si="141"/>
        <v>-1.7999999999999998</v>
      </c>
      <c r="N312" s="20"/>
      <c r="O312" s="20"/>
      <c r="P312" s="20"/>
      <c r="R312" s="21"/>
    </row>
    <row r="313" spans="2:18" x14ac:dyDescent="0.2">
      <c r="B313" s="2"/>
      <c r="C313" s="3"/>
      <c r="D313" s="3"/>
      <c r="E313" s="19"/>
      <c r="F313" s="16"/>
      <c r="G313" s="19"/>
      <c r="H313" s="1"/>
      <c r="I313" s="61">
        <f>I312+1.5</f>
        <v>16.182500000000001</v>
      </c>
      <c r="J313" s="62">
        <f>J311</f>
        <v>-1.2</v>
      </c>
      <c r="K313" s="19">
        <f t="shared" si="139"/>
        <v>-1.2</v>
      </c>
      <c r="L313" s="16">
        <f t="shared" si="140"/>
        <v>1.5</v>
      </c>
      <c r="M313" s="19">
        <f t="shared" si="141"/>
        <v>-1.7999999999999998</v>
      </c>
      <c r="N313" s="20"/>
      <c r="O313" s="20"/>
      <c r="P313" s="20"/>
      <c r="R313" s="21"/>
    </row>
    <row r="314" spans="2:18" x14ac:dyDescent="0.2">
      <c r="B314" s="17"/>
      <c r="C314" s="44"/>
      <c r="D314" s="44"/>
      <c r="E314" s="19"/>
      <c r="F314" s="16"/>
      <c r="G314" s="19"/>
      <c r="I314" s="61">
        <f>I313+(J314-J313)*1.5</f>
        <v>18.5075</v>
      </c>
      <c r="J314" s="65">
        <v>0.35</v>
      </c>
      <c r="K314" s="19">
        <f t="shared" si="139"/>
        <v>-0.42499999999999999</v>
      </c>
      <c r="L314" s="16">
        <f t="shared" si="140"/>
        <v>2.3249999999999993</v>
      </c>
      <c r="M314" s="19">
        <f t="shared" si="141"/>
        <v>-0.9881249999999997</v>
      </c>
      <c r="N314" s="20"/>
      <c r="O314" s="20"/>
      <c r="P314" s="20"/>
      <c r="R314" s="21"/>
    </row>
    <row r="315" spans="2:18" x14ac:dyDescent="0.2">
      <c r="B315" s="17"/>
      <c r="C315" s="44"/>
      <c r="D315" s="44"/>
      <c r="E315" s="19"/>
      <c r="F315" s="16"/>
      <c r="G315" s="19"/>
      <c r="I315" s="2">
        <v>19</v>
      </c>
      <c r="J315" s="3">
        <v>0.4</v>
      </c>
      <c r="K315" s="52">
        <f t="shared" ref="K315:K316" si="142">AVERAGE(J314,J315)</f>
        <v>0.375</v>
      </c>
      <c r="L315" s="53">
        <f t="shared" ref="L315:L316" si="143">I315-I314</f>
        <v>0.49249999999999972</v>
      </c>
      <c r="M315" s="52">
        <f t="shared" ref="M315:M316" si="144">L315*K315</f>
        <v>0.18468749999999989</v>
      </c>
      <c r="O315" s="24"/>
      <c r="P315" s="24"/>
    </row>
    <row r="316" spans="2:18" x14ac:dyDescent="0.2">
      <c r="B316" s="17"/>
      <c r="C316" s="44"/>
      <c r="D316" s="44"/>
      <c r="E316" s="19"/>
      <c r="F316" s="16"/>
      <c r="G316" s="19"/>
      <c r="I316" s="2">
        <v>20</v>
      </c>
      <c r="J316" s="3">
        <v>0.88600000000000001</v>
      </c>
      <c r="K316" s="52">
        <f t="shared" si="142"/>
        <v>0.64300000000000002</v>
      </c>
      <c r="L316" s="53">
        <f t="shared" si="143"/>
        <v>1</v>
      </c>
      <c r="M316" s="52">
        <f t="shared" si="144"/>
        <v>0.64300000000000002</v>
      </c>
      <c r="O316" s="14"/>
      <c r="P316" s="14"/>
    </row>
    <row r="317" spans="2:18" x14ac:dyDescent="0.2">
      <c r="B317" s="17"/>
      <c r="C317" s="44"/>
      <c r="D317" s="44"/>
      <c r="E317" s="19"/>
      <c r="F317" s="16"/>
      <c r="G317" s="19"/>
      <c r="I317" s="2">
        <v>21</v>
      </c>
      <c r="J317" s="3">
        <v>0.89900000000000002</v>
      </c>
      <c r="K317" s="52">
        <f t="shared" ref="K317" si="145">AVERAGE(J316,J317)</f>
        <v>0.89250000000000007</v>
      </c>
      <c r="L317" s="53">
        <f t="shared" ref="L317" si="146">I317-I316</f>
        <v>1</v>
      </c>
      <c r="M317" s="52">
        <f t="shared" ref="M317" si="147">L317*K317</f>
        <v>0.89250000000000007</v>
      </c>
      <c r="O317" s="14"/>
      <c r="P317" s="14"/>
    </row>
    <row r="318" spans="2:18" x14ac:dyDescent="0.2">
      <c r="B318" s="17"/>
      <c r="C318" s="44"/>
      <c r="D318" s="44"/>
      <c r="E318" s="19"/>
      <c r="F318" s="16"/>
      <c r="G318" s="19"/>
      <c r="H318" s="19"/>
      <c r="I318" s="17"/>
      <c r="J318" s="17"/>
      <c r="K318" s="19"/>
      <c r="L318" s="16"/>
      <c r="M318" s="19"/>
      <c r="N318" s="14"/>
      <c r="O318" s="14"/>
      <c r="P318" s="14"/>
    </row>
    <row r="319" spans="2:18" x14ac:dyDescent="0.2">
      <c r="B319" s="17"/>
      <c r="C319" s="44"/>
      <c r="D319" s="44"/>
      <c r="E319" s="19"/>
      <c r="F319" s="16"/>
      <c r="G319" s="19"/>
      <c r="H319" s="19"/>
      <c r="I319" s="17"/>
      <c r="J319" s="17"/>
      <c r="K319" s="19"/>
      <c r="L319" s="16"/>
      <c r="M319" s="19"/>
      <c r="N319" s="14"/>
      <c r="O319" s="14"/>
      <c r="P319" s="14"/>
    </row>
    <row r="320" spans="2:18" x14ac:dyDescent="0.2">
      <c r="B320" s="17"/>
      <c r="C320" s="44"/>
      <c r="D320" s="44"/>
      <c r="E320" s="19"/>
      <c r="F320" s="16"/>
      <c r="G320" s="19"/>
      <c r="H320" s="19"/>
      <c r="I320" s="17"/>
      <c r="J320" s="17"/>
      <c r="K320" s="19"/>
      <c r="L320" s="16"/>
      <c r="M320" s="19"/>
      <c r="N320" s="14"/>
      <c r="O320" s="14"/>
      <c r="P320" s="14"/>
    </row>
    <row r="321" spans="2:18" ht="15" x14ac:dyDescent="0.2">
      <c r="B321" s="13"/>
      <c r="C321" s="30"/>
      <c r="D321" s="30"/>
      <c r="E321" s="13"/>
      <c r="F321" s="26">
        <f>SUM(F300:F320)</f>
        <v>21</v>
      </c>
      <c r="G321" s="26">
        <f>SUM(G300:G320)</f>
        <v>18.346499999999999</v>
      </c>
      <c r="H321" s="19"/>
      <c r="I321" s="19"/>
      <c r="J321" s="13"/>
      <c r="K321" s="13"/>
      <c r="L321" s="29">
        <f>SUM(L303:L320)</f>
        <v>21</v>
      </c>
      <c r="M321" s="29">
        <f>SUM(M303:M320)</f>
        <v>13.603331249999995</v>
      </c>
      <c r="N321" s="14"/>
      <c r="O321" s="14"/>
      <c r="P321" s="14"/>
    </row>
    <row r="322" spans="2:18" ht="15" x14ac:dyDescent="0.2">
      <c r="B322" s="13"/>
      <c r="C322" s="30"/>
      <c r="D322" s="30"/>
      <c r="E322" s="13"/>
      <c r="F322" s="16"/>
      <c r="G322" s="19"/>
      <c r="H322" s="165" t="s">
        <v>10</v>
      </c>
      <c r="I322" s="165"/>
      <c r="J322" s="16">
        <f>G321</f>
        <v>18.346499999999999</v>
      </c>
      <c r="K322" s="19" t="s">
        <v>11</v>
      </c>
      <c r="L322" s="16">
        <f>M321</f>
        <v>13.603331249999995</v>
      </c>
      <c r="M322" s="19">
        <f>J322-L322</f>
        <v>4.7431687500000042</v>
      </c>
      <c r="N322" s="24"/>
      <c r="O322" s="14"/>
      <c r="P322" s="14"/>
    </row>
    <row r="323" spans="2:18" ht="13.5" customHeight="1" x14ac:dyDescent="0.2">
      <c r="B323" s="2"/>
      <c r="C323" s="3"/>
      <c r="D323" s="3"/>
      <c r="E323" s="19"/>
      <c r="F323" s="16"/>
      <c r="G323" s="19"/>
      <c r="H323" s="16"/>
      <c r="I323" s="21"/>
      <c r="J323" s="23"/>
      <c r="K323" s="19"/>
      <c r="L323" s="16"/>
      <c r="M323" s="19"/>
      <c r="N323" s="20"/>
      <c r="O323" s="20"/>
      <c r="P323" s="20"/>
      <c r="Q323" s="22"/>
      <c r="R323" s="21"/>
    </row>
    <row r="324" spans="2:18" ht="15" x14ac:dyDescent="0.2">
      <c r="B324" s="1" t="s">
        <v>7</v>
      </c>
      <c r="C324" s="1"/>
      <c r="D324" s="158">
        <v>1.1000000000000001</v>
      </c>
      <c r="E324" s="158"/>
      <c r="J324" s="13"/>
      <c r="K324" s="13"/>
      <c r="L324" s="13"/>
      <c r="M324" s="13"/>
      <c r="N324" s="14"/>
      <c r="O324" s="14"/>
      <c r="P324" s="14"/>
    </row>
    <row r="325" spans="2:18" x14ac:dyDescent="0.2">
      <c r="B325" s="156" t="s">
        <v>8</v>
      </c>
      <c r="C325" s="156"/>
      <c r="D325" s="156"/>
      <c r="E325" s="156"/>
      <c r="F325" s="156"/>
      <c r="G325" s="156"/>
      <c r="H325" s="5" t="s">
        <v>5</v>
      </c>
      <c r="I325" s="156" t="s">
        <v>9</v>
      </c>
      <c r="J325" s="156"/>
      <c r="K325" s="156"/>
      <c r="L325" s="156"/>
      <c r="M325" s="156"/>
      <c r="N325" s="15"/>
      <c r="O325" s="15"/>
      <c r="P325" s="20">
        <f>I337-I335</f>
        <v>7.4474999999999998</v>
      </c>
    </row>
    <row r="326" spans="2:18" x14ac:dyDescent="0.2">
      <c r="B326" s="2">
        <v>0</v>
      </c>
      <c r="C326" s="3">
        <v>2.714</v>
      </c>
      <c r="D326" s="3" t="s">
        <v>33</v>
      </c>
      <c r="E326" s="16"/>
      <c r="F326" s="16"/>
      <c r="G326" s="16"/>
      <c r="H326" s="16"/>
      <c r="I326" s="17"/>
      <c r="J326" s="18"/>
      <c r="K326" s="19"/>
      <c r="L326" s="16"/>
      <c r="M326" s="19"/>
      <c r="N326" s="20"/>
      <c r="O326" s="20"/>
      <c r="P326" s="20"/>
      <c r="R326" s="21"/>
    </row>
    <row r="327" spans="2:18" x14ac:dyDescent="0.2">
      <c r="B327" s="2">
        <v>5</v>
      </c>
      <c r="C327" s="3">
        <v>2.7410000000000001</v>
      </c>
      <c r="D327" s="3"/>
      <c r="E327" s="19">
        <f>(C326+C327)/2</f>
        <v>2.7275</v>
      </c>
      <c r="F327" s="16">
        <f>B327-B326</f>
        <v>5</v>
      </c>
      <c r="G327" s="19">
        <f>E327*F327</f>
        <v>13.637499999999999</v>
      </c>
      <c r="H327" s="16"/>
      <c r="I327" s="2"/>
      <c r="J327" s="2"/>
      <c r="K327" s="19"/>
      <c r="L327" s="16"/>
      <c r="M327" s="19"/>
      <c r="N327" s="20"/>
      <c r="O327" s="20"/>
      <c r="P327" s="20"/>
      <c r="Q327" s="22"/>
      <c r="R327" s="21"/>
    </row>
    <row r="328" spans="2:18" x14ac:dyDescent="0.2">
      <c r="B328" s="2">
        <v>10</v>
      </c>
      <c r="C328" s="3">
        <v>2.7650000000000001</v>
      </c>
      <c r="D328" s="3" t="s">
        <v>18</v>
      </c>
      <c r="E328" s="19">
        <f t="shared" ref="E328:E340" si="148">(C327+C328)/2</f>
        <v>2.7530000000000001</v>
      </c>
      <c r="F328" s="16">
        <f t="shared" ref="F328:F340" si="149">B328-B327</f>
        <v>5</v>
      </c>
      <c r="G328" s="19">
        <f t="shared" ref="G328:G340" si="150">E328*F328</f>
        <v>13.765000000000001</v>
      </c>
      <c r="H328" s="16"/>
      <c r="I328" s="2"/>
      <c r="J328" s="2"/>
      <c r="K328" s="19"/>
      <c r="L328" s="16"/>
      <c r="M328" s="19"/>
      <c r="N328" s="20"/>
      <c r="O328" s="20"/>
      <c r="P328" s="20"/>
      <c r="Q328" s="22"/>
      <c r="R328" s="21"/>
    </row>
    <row r="329" spans="2:18" x14ac:dyDescent="0.2">
      <c r="B329" s="2">
        <v>11</v>
      </c>
      <c r="C329" s="3">
        <v>1.5780000000000001</v>
      </c>
      <c r="D329" s="3"/>
      <c r="E329" s="19">
        <f t="shared" si="148"/>
        <v>2.1715</v>
      </c>
      <c r="F329" s="16">
        <f t="shared" si="149"/>
        <v>1</v>
      </c>
      <c r="G329" s="19">
        <f t="shared" si="150"/>
        <v>2.1715</v>
      </c>
      <c r="H329" s="16"/>
      <c r="I329" s="2"/>
      <c r="J329" s="2"/>
      <c r="K329" s="19"/>
      <c r="L329" s="16"/>
      <c r="M329" s="19"/>
      <c r="N329" s="20"/>
      <c r="O329" s="20"/>
      <c r="P329" s="20"/>
      <c r="Q329" s="22"/>
      <c r="R329" s="21"/>
    </row>
    <row r="330" spans="2:18" x14ac:dyDescent="0.2">
      <c r="B330" s="2">
        <v>12</v>
      </c>
      <c r="C330" s="3">
        <v>0.80500000000000005</v>
      </c>
      <c r="D330" s="3"/>
      <c r="E330" s="19">
        <f t="shared" si="148"/>
        <v>1.1915</v>
      </c>
      <c r="F330" s="16">
        <f t="shared" si="149"/>
        <v>1</v>
      </c>
      <c r="G330" s="19">
        <f t="shared" si="150"/>
        <v>1.1915</v>
      </c>
      <c r="H330" s="16"/>
      <c r="I330" s="2"/>
      <c r="J330" s="2"/>
      <c r="K330" s="19"/>
      <c r="L330" s="16"/>
      <c r="M330" s="19"/>
      <c r="N330" s="20"/>
      <c r="O330" s="20"/>
      <c r="P330" s="20"/>
      <c r="Q330" s="22"/>
      <c r="R330" s="21"/>
    </row>
    <row r="331" spans="2:18" x14ac:dyDescent="0.2">
      <c r="B331" s="2">
        <v>13</v>
      </c>
      <c r="C331" s="3">
        <v>0.30099999999999999</v>
      </c>
      <c r="D331" s="3"/>
      <c r="E331" s="19">
        <f t="shared" si="148"/>
        <v>0.55300000000000005</v>
      </c>
      <c r="F331" s="16">
        <f t="shared" si="149"/>
        <v>1</v>
      </c>
      <c r="G331" s="19">
        <f t="shared" si="150"/>
        <v>0.55300000000000005</v>
      </c>
      <c r="H331" s="16"/>
      <c r="I331" s="2"/>
      <c r="J331" s="2"/>
      <c r="K331" s="19"/>
      <c r="L331" s="16"/>
      <c r="M331" s="19"/>
      <c r="N331" s="20"/>
      <c r="O331" s="20"/>
      <c r="P331" s="20"/>
      <c r="Q331" s="22"/>
      <c r="R331" s="21"/>
    </row>
    <row r="332" spans="2:18" x14ac:dyDescent="0.2">
      <c r="B332" s="2">
        <v>15</v>
      </c>
      <c r="C332" s="3">
        <v>0.2</v>
      </c>
      <c r="D332" s="3" t="s">
        <v>19</v>
      </c>
      <c r="E332" s="19">
        <f t="shared" si="148"/>
        <v>0.2505</v>
      </c>
      <c r="F332" s="16">
        <f t="shared" si="149"/>
        <v>2</v>
      </c>
      <c r="G332" s="19">
        <f t="shared" si="150"/>
        <v>0.501</v>
      </c>
      <c r="H332" s="16"/>
      <c r="I332" s="2"/>
      <c r="J332" s="2"/>
      <c r="K332" s="19"/>
      <c r="L332" s="16"/>
      <c r="M332" s="19"/>
      <c r="N332" s="20"/>
      <c r="O332" s="20"/>
      <c r="P332" s="20"/>
      <c r="Q332" s="22"/>
      <c r="R332" s="21"/>
    </row>
    <row r="333" spans="2:18" x14ac:dyDescent="0.2">
      <c r="B333" s="2">
        <v>17</v>
      </c>
      <c r="C333" s="3">
        <v>0.30199999999999999</v>
      </c>
      <c r="D333" s="3"/>
      <c r="E333" s="19">
        <f t="shared" si="148"/>
        <v>0.251</v>
      </c>
      <c r="F333" s="16">
        <f t="shared" si="149"/>
        <v>2</v>
      </c>
      <c r="G333" s="19">
        <f t="shared" si="150"/>
        <v>0.502</v>
      </c>
      <c r="H333" s="16"/>
      <c r="I333" s="2">
        <v>0</v>
      </c>
      <c r="J333" s="3">
        <v>2.714</v>
      </c>
      <c r="K333" s="19"/>
      <c r="L333" s="16"/>
      <c r="M333" s="19"/>
      <c r="N333" s="20"/>
      <c r="O333" s="20"/>
      <c r="P333" s="20"/>
      <c r="Q333" s="22"/>
      <c r="R333" s="21"/>
    </row>
    <row r="334" spans="2:18" x14ac:dyDescent="0.2">
      <c r="B334" s="2">
        <v>18</v>
      </c>
      <c r="C334" s="3">
        <v>0.71499999999999997</v>
      </c>
      <c r="D334" s="3"/>
      <c r="E334" s="19">
        <f t="shared" si="148"/>
        <v>0.50849999999999995</v>
      </c>
      <c r="F334" s="16">
        <f t="shared" si="149"/>
        <v>1</v>
      </c>
      <c r="G334" s="19">
        <f t="shared" si="150"/>
        <v>0.50849999999999995</v>
      </c>
      <c r="H334" s="16"/>
      <c r="I334" s="2">
        <v>5</v>
      </c>
      <c r="J334" s="3">
        <v>2.7410000000000001</v>
      </c>
      <c r="K334" s="19">
        <f t="shared" ref="K334:K341" si="151">AVERAGE(J333,J334)</f>
        <v>2.7275</v>
      </c>
      <c r="L334" s="16">
        <f t="shared" ref="L334:L341" si="152">I334-I333</f>
        <v>5</v>
      </c>
      <c r="M334" s="19">
        <f t="shared" ref="M334:M341" si="153">L334*K334</f>
        <v>13.637499999999999</v>
      </c>
      <c r="N334" s="24"/>
      <c r="O334" s="24"/>
      <c r="P334" s="24"/>
      <c r="Q334" s="22"/>
      <c r="R334" s="21"/>
    </row>
    <row r="335" spans="2:18" x14ac:dyDescent="0.2">
      <c r="B335" s="2">
        <v>19</v>
      </c>
      <c r="C335" s="3">
        <v>1.405</v>
      </c>
      <c r="D335" s="3"/>
      <c r="E335" s="19">
        <f t="shared" si="148"/>
        <v>1.06</v>
      </c>
      <c r="F335" s="16">
        <f t="shared" si="149"/>
        <v>1</v>
      </c>
      <c r="G335" s="19">
        <f t="shared" si="150"/>
        <v>1.06</v>
      </c>
      <c r="H335" s="16"/>
      <c r="I335" s="2">
        <v>8.5</v>
      </c>
      <c r="J335" s="3">
        <v>2.7650000000000001</v>
      </c>
      <c r="K335" s="19">
        <f t="shared" si="151"/>
        <v>2.7530000000000001</v>
      </c>
      <c r="L335" s="16">
        <f t="shared" si="152"/>
        <v>3.5</v>
      </c>
      <c r="M335" s="19">
        <f t="shared" si="153"/>
        <v>9.6355000000000004</v>
      </c>
      <c r="N335" s="20"/>
      <c r="O335" s="20"/>
      <c r="P335" s="20"/>
      <c r="Q335" s="22"/>
      <c r="R335" s="21"/>
    </row>
    <row r="336" spans="2:18" x14ac:dyDescent="0.2">
      <c r="B336" s="2">
        <v>20</v>
      </c>
      <c r="C336" s="3">
        <v>2.3719999999999999</v>
      </c>
      <c r="D336" s="3" t="s">
        <v>20</v>
      </c>
      <c r="E336" s="19">
        <f t="shared" si="148"/>
        <v>1.8885000000000001</v>
      </c>
      <c r="F336" s="16">
        <f t="shared" si="149"/>
        <v>1</v>
      </c>
      <c r="G336" s="19">
        <f t="shared" si="150"/>
        <v>1.8885000000000001</v>
      </c>
      <c r="H336" s="1"/>
      <c r="I336" s="61">
        <f>I335+(J335-J336)*1.5</f>
        <v>14.4475</v>
      </c>
      <c r="J336" s="62">
        <v>-1.2</v>
      </c>
      <c r="K336" s="19">
        <f t="shared" si="151"/>
        <v>0.78250000000000008</v>
      </c>
      <c r="L336" s="16">
        <f t="shared" si="152"/>
        <v>5.9474999999999998</v>
      </c>
      <c r="M336" s="19">
        <f t="shared" si="153"/>
        <v>4.6539187500000008</v>
      </c>
      <c r="N336" s="24"/>
      <c r="O336" s="24"/>
      <c r="P336" s="24"/>
      <c r="Q336" s="22"/>
      <c r="R336" s="21"/>
    </row>
    <row r="337" spans="2:18" x14ac:dyDescent="0.2">
      <c r="B337" s="2">
        <v>21</v>
      </c>
      <c r="C337" s="3">
        <v>2.36</v>
      </c>
      <c r="D337" s="3"/>
      <c r="E337" s="19">
        <f t="shared" si="148"/>
        <v>2.3659999999999997</v>
      </c>
      <c r="F337" s="16">
        <f t="shared" si="149"/>
        <v>1</v>
      </c>
      <c r="G337" s="19">
        <f t="shared" si="150"/>
        <v>2.3659999999999997</v>
      </c>
      <c r="H337" s="1"/>
      <c r="I337" s="70">
        <f>I336+1.5</f>
        <v>15.9475</v>
      </c>
      <c r="J337" s="71">
        <f>J336</f>
        <v>-1.2</v>
      </c>
      <c r="K337" s="19">
        <f t="shared" si="151"/>
        <v>-1.2</v>
      </c>
      <c r="L337" s="16">
        <f t="shared" si="152"/>
        <v>1.5</v>
      </c>
      <c r="M337" s="19">
        <f t="shared" si="153"/>
        <v>-1.7999999999999998</v>
      </c>
      <c r="N337" s="24"/>
      <c r="O337" s="24"/>
      <c r="P337" s="24"/>
      <c r="Q337" s="22"/>
      <c r="R337" s="21"/>
    </row>
    <row r="338" spans="2:18" x14ac:dyDescent="0.2">
      <c r="B338" s="2">
        <v>22</v>
      </c>
      <c r="C338" s="3">
        <v>1.3140000000000001</v>
      </c>
      <c r="D338" s="3"/>
      <c r="E338" s="19">
        <f t="shared" si="148"/>
        <v>1.837</v>
      </c>
      <c r="F338" s="16">
        <f t="shared" si="149"/>
        <v>1</v>
      </c>
      <c r="G338" s="19">
        <f t="shared" si="150"/>
        <v>1.837</v>
      </c>
      <c r="H338" s="1"/>
      <c r="I338" s="61">
        <f>I337+1.5</f>
        <v>17.447499999999998</v>
      </c>
      <c r="J338" s="62">
        <f>J336</f>
        <v>-1.2</v>
      </c>
      <c r="K338" s="19">
        <f t="shared" si="151"/>
        <v>-1.2</v>
      </c>
      <c r="L338" s="16">
        <f t="shared" si="152"/>
        <v>1.4999999999999982</v>
      </c>
      <c r="M338" s="19">
        <f t="shared" si="153"/>
        <v>-1.7999999999999978</v>
      </c>
      <c r="N338" s="20"/>
      <c r="O338" s="20"/>
      <c r="P338" s="20"/>
      <c r="R338" s="21"/>
    </row>
    <row r="339" spans="2:18" x14ac:dyDescent="0.2">
      <c r="B339" s="2">
        <v>27</v>
      </c>
      <c r="C339" s="3">
        <v>1.3029999999999999</v>
      </c>
      <c r="D339" s="3"/>
      <c r="E339" s="19">
        <f t="shared" si="148"/>
        <v>1.3085</v>
      </c>
      <c r="F339" s="16">
        <f t="shared" si="149"/>
        <v>5</v>
      </c>
      <c r="G339" s="19">
        <f t="shared" si="150"/>
        <v>6.5425000000000004</v>
      </c>
      <c r="H339" s="1"/>
      <c r="I339" s="61">
        <f>I338+(J339-J338)*1.5</f>
        <v>21.722499999999997</v>
      </c>
      <c r="J339" s="65">
        <v>1.65</v>
      </c>
      <c r="K339" s="19">
        <f t="shared" si="151"/>
        <v>0.22499999999999998</v>
      </c>
      <c r="L339" s="16">
        <f t="shared" si="152"/>
        <v>4.2749999999999986</v>
      </c>
      <c r="M339" s="19">
        <f t="shared" si="153"/>
        <v>0.96187499999999959</v>
      </c>
      <c r="N339" s="20"/>
      <c r="O339" s="20"/>
      <c r="P339" s="20"/>
      <c r="R339" s="21"/>
    </row>
    <row r="340" spans="2:18" x14ac:dyDescent="0.2">
      <c r="B340" s="2">
        <v>32</v>
      </c>
      <c r="C340" s="3">
        <v>1.292</v>
      </c>
      <c r="D340" s="3" t="s">
        <v>17</v>
      </c>
      <c r="E340" s="19">
        <f t="shared" si="148"/>
        <v>1.2974999999999999</v>
      </c>
      <c r="F340" s="16">
        <f t="shared" si="149"/>
        <v>5</v>
      </c>
      <c r="G340" s="19">
        <f t="shared" si="150"/>
        <v>6.4874999999999989</v>
      </c>
      <c r="H340" s="1"/>
      <c r="I340" s="2">
        <v>22</v>
      </c>
      <c r="J340" s="3">
        <v>1.3140000000000001</v>
      </c>
      <c r="K340" s="19">
        <f t="shared" si="151"/>
        <v>1.482</v>
      </c>
      <c r="L340" s="16">
        <f t="shared" si="152"/>
        <v>0.27750000000000341</v>
      </c>
      <c r="M340" s="19">
        <f t="shared" si="153"/>
        <v>0.41125500000000503</v>
      </c>
      <c r="N340" s="20"/>
      <c r="O340" s="20"/>
      <c r="P340" s="20"/>
      <c r="R340" s="21"/>
    </row>
    <row r="341" spans="2:18" x14ac:dyDescent="0.2">
      <c r="B341" s="17"/>
      <c r="C341" s="44"/>
      <c r="D341" s="44"/>
      <c r="E341" s="19"/>
      <c r="F341" s="16"/>
      <c r="G341" s="19"/>
      <c r="I341" s="2">
        <v>27</v>
      </c>
      <c r="J341" s="3">
        <v>1.3029999999999999</v>
      </c>
      <c r="K341" s="19">
        <f t="shared" si="151"/>
        <v>1.3085</v>
      </c>
      <c r="L341" s="16">
        <f t="shared" si="152"/>
        <v>5</v>
      </c>
      <c r="M341" s="19">
        <f t="shared" si="153"/>
        <v>6.5425000000000004</v>
      </c>
      <c r="N341" s="20"/>
      <c r="O341" s="20"/>
      <c r="P341" s="20"/>
      <c r="R341" s="21"/>
    </row>
    <row r="342" spans="2:18" x14ac:dyDescent="0.2">
      <c r="B342" s="17"/>
      <c r="C342" s="44"/>
      <c r="D342" s="44"/>
      <c r="E342" s="19"/>
      <c r="F342" s="16"/>
      <c r="G342" s="19"/>
      <c r="I342" s="2">
        <v>32</v>
      </c>
      <c r="J342" s="3">
        <v>1.292</v>
      </c>
      <c r="K342" s="52">
        <f t="shared" ref="K342" si="154">AVERAGE(J341,J342)</f>
        <v>1.2974999999999999</v>
      </c>
      <c r="L342" s="53">
        <f t="shared" ref="L342" si="155">I342-I341</f>
        <v>5</v>
      </c>
      <c r="M342" s="52">
        <f t="shared" ref="M342" si="156">L342*K342</f>
        <v>6.4874999999999989</v>
      </c>
      <c r="O342" s="24"/>
      <c r="P342" s="24"/>
    </row>
    <row r="343" spans="2:18" x14ac:dyDescent="0.2">
      <c r="B343" s="17"/>
      <c r="C343" s="44"/>
      <c r="D343" s="44"/>
      <c r="E343" s="19"/>
      <c r="F343" s="16"/>
      <c r="G343" s="19"/>
      <c r="I343" s="17"/>
      <c r="J343" s="17"/>
      <c r="K343" s="19"/>
      <c r="L343" s="16"/>
      <c r="M343" s="19"/>
      <c r="O343" s="14"/>
      <c r="P343" s="14"/>
    </row>
    <row r="344" spans="2:18" x14ac:dyDescent="0.2">
      <c r="B344" s="17"/>
      <c r="C344" s="44"/>
      <c r="D344" s="44"/>
      <c r="E344" s="19"/>
      <c r="F344" s="16"/>
      <c r="G344" s="19"/>
      <c r="I344" s="17"/>
      <c r="J344" s="17"/>
      <c r="K344" s="19"/>
      <c r="L344" s="16"/>
      <c r="M344" s="19"/>
      <c r="O344" s="14"/>
      <c r="P344" s="14"/>
    </row>
    <row r="345" spans="2:18" x14ac:dyDescent="0.2">
      <c r="B345" s="17"/>
      <c r="C345" s="44"/>
      <c r="D345" s="44"/>
      <c r="E345" s="19"/>
      <c r="F345" s="16"/>
      <c r="G345" s="19"/>
      <c r="H345" s="19"/>
      <c r="I345" s="17"/>
      <c r="J345" s="17"/>
      <c r="K345" s="19"/>
      <c r="L345" s="16"/>
      <c r="M345" s="19"/>
      <c r="N345" s="14"/>
      <c r="O345" s="14"/>
      <c r="P345" s="14"/>
    </row>
    <row r="346" spans="2:18" x14ac:dyDescent="0.2">
      <c r="B346" s="17"/>
      <c r="C346" s="44"/>
      <c r="D346" s="44"/>
      <c r="E346" s="19"/>
      <c r="F346" s="16"/>
      <c r="G346" s="19"/>
      <c r="H346" s="19"/>
      <c r="I346" s="17"/>
      <c r="J346" s="17"/>
      <c r="K346" s="19"/>
      <c r="L346" s="16"/>
      <c r="M346" s="19"/>
      <c r="N346" s="14"/>
      <c r="O346" s="14"/>
      <c r="P346" s="14"/>
    </row>
    <row r="347" spans="2:18" x14ac:dyDescent="0.2">
      <c r="B347" s="17"/>
      <c r="C347" s="44"/>
      <c r="D347" s="44"/>
      <c r="E347" s="19"/>
      <c r="F347" s="16"/>
      <c r="G347" s="19"/>
      <c r="H347" s="19"/>
      <c r="I347" s="17"/>
      <c r="J347" s="17"/>
      <c r="K347" s="19"/>
      <c r="L347" s="16"/>
      <c r="M347" s="19"/>
      <c r="N347" s="14"/>
      <c r="O347" s="14"/>
      <c r="P347" s="14"/>
    </row>
    <row r="348" spans="2:18" ht="15" x14ac:dyDescent="0.2">
      <c r="B348" s="13"/>
      <c r="C348" s="30"/>
      <c r="D348" s="30"/>
      <c r="E348" s="13"/>
      <c r="F348" s="26">
        <f>SUM(F327:F347)</f>
        <v>32</v>
      </c>
      <c r="G348" s="26">
        <f>SUM(G327:G347)</f>
        <v>53.011499999999998</v>
      </c>
      <c r="H348" s="19"/>
      <c r="I348" s="19"/>
      <c r="J348" s="13"/>
      <c r="K348" s="13"/>
      <c r="L348" s="29">
        <f>SUM(L330:L347)</f>
        <v>32</v>
      </c>
      <c r="M348" s="29">
        <f>SUM(M330:M347)</f>
        <v>38.730048750000002</v>
      </c>
      <c r="N348" s="14"/>
      <c r="O348" s="14"/>
      <c r="P348" s="14"/>
    </row>
    <row r="349" spans="2:18" ht="15" x14ac:dyDescent="0.2">
      <c r="B349" s="13"/>
      <c r="C349" s="30"/>
      <c r="D349" s="30"/>
      <c r="E349" s="13"/>
      <c r="F349" s="16"/>
      <c r="G349" s="19"/>
      <c r="H349" s="165" t="s">
        <v>10</v>
      </c>
      <c r="I349" s="165"/>
      <c r="J349" s="16">
        <f>G348</f>
        <v>53.011499999999998</v>
      </c>
      <c r="K349" s="19" t="s">
        <v>11</v>
      </c>
      <c r="L349" s="16">
        <f>M348</f>
        <v>38.730048750000002</v>
      </c>
      <c r="M349" s="19">
        <f>J349-L349</f>
        <v>14.281451249999996</v>
      </c>
      <c r="N349" s="24"/>
      <c r="O349" s="14"/>
      <c r="P349" s="14"/>
    </row>
    <row r="350" spans="2:18" x14ac:dyDescent="0.2">
      <c r="B350" s="2"/>
      <c r="C350" s="3"/>
      <c r="D350" s="3"/>
      <c r="E350" s="19"/>
      <c r="F350" s="16"/>
      <c r="G350" s="19"/>
      <c r="H350" s="16"/>
      <c r="I350" s="21"/>
      <c r="J350" s="23"/>
      <c r="K350" s="19"/>
      <c r="L350" s="16"/>
      <c r="M350" s="19"/>
      <c r="N350" s="20"/>
      <c r="O350" s="20"/>
      <c r="P350" s="20"/>
      <c r="Q350" s="22"/>
      <c r="R350" s="21"/>
    </row>
    <row r="351" spans="2:18" ht="15" x14ac:dyDescent="0.2">
      <c r="B351" s="1" t="s">
        <v>7</v>
      </c>
      <c r="C351" s="1"/>
      <c r="D351" s="158">
        <v>1.2</v>
      </c>
      <c r="E351" s="158"/>
      <c r="J351" s="13"/>
      <c r="K351" s="13"/>
      <c r="L351" s="13"/>
      <c r="M351" s="13"/>
      <c r="N351" s="14"/>
      <c r="O351" s="14"/>
      <c r="P351" s="14"/>
    </row>
    <row r="352" spans="2:18" x14ac:dyDescent="0.2">
      <c r="B352" s="156" t="s">
        <v>8</v>
      </c>
      <c r="C352" s="156"/>
      <c r="D352" s="156"/>
      <c r="E352" s="156"/>
      <c r="F352" s="156"/>
      <c r="G352" s="156"/>
      <c r="H352" s="5" t="s">
        <v>5</v>
      </c>
      <c r="I352" s="156" t="s">
        <v>9</v>
      </c>
      <c r="J352" s="156"/>
      <c r="K352" s="156"/>
      <c r="L352" s="156"/>
      <c r="M352" s="156"/>
      <c r="N352" s="15"/>
      <c r="O352" s="15"/>
      <c r="P352" s="20">
        <f>I364-I362</f>
        <v>6.3084999999999987</v>
      </c>
    </row>
    <row r="353" spans="2:18" x14ac:dyDescent="0.2">
      <c r="B353" s="2">
        <v>0</v>
      </c>
      <c r="C353" s="3">
        <v>1.117</v>
      </c>
      <c r="D353" s="3" t="s">
        <v>17</v>
      </c>
      <c r="E353" s="16"/>
      <c r="F353" s="16"/>
      <c r="G353" s="16"/>
      <c r="H353" s="16"/>
      <c r="I353" s="17"/>
      <c r="J353" s="18"/>
      <c r="K353" s="19"/>
      <c r="L353" s="16"/>
      <c r="M353" s="19"/>
      <c r="N353" s="20"/>
      <c r="O353" s="20"/>
      <c r="P353" s="20"/>
      <c r="R353" s="21"/>
    </row>
    <row r="354" spans="2:18" x14ac:dyDescent="0.2">
      <c r="B354" s="2">
        <v>7</v>
      </c>
      <c r="C354" s="3">
        <v>1.1279999999999999</v>
      </c>
      <c r="D354" s="3"/>
      <c r="E354" s="19">
        <f>(C353+C354)/2</f>
        <v>1.1225000000000001</v>
      </c>
      <c r="F354" s="16">
        <f>B354-B353</f>
        <v>7</v>
      </c>
      <c r="G354" s="19">
        <f>E354*F354</f>
        <v>7.8574999999999999</v>
      </c>
      <c r="H354" s="16"/>
      <c r="I354" s="2"/>
      <c r="J354" s="2"/>
      <c r="K354" s="19"/>
      <c r="L354" s="16"/>
      <c r="M354" s="19"/>
      <c r="N354" s="20"/>
      <c r="O354" s="20"/>
      <c r="P354" s="20"/>
      <c r="Q354" s="22"/>
      <c r="R354" s="21"/>
    </row>
    <row r="355" spans="2:18" x14ac:dyDescent="0.2">
      <c r="B355" s="2">
        <v>8</v>
      </c>
      <c r="C355" s="3">
        <v>2.3530000000000002</v>
      </c>
      <c r="D355" s="3"/>
      <c r="E355" s="19">
        <f t="shared" ref="E355:E368" si="157">(C354+C355)/2</f>
        <v>1.7404999999999999</v>
      </c>
      <c r="F355" s="16">
        <f t="shared" ref="F355:F368" si="158">B355-B354</f>
        <v>1</v>
      </c>
      <c r="G355" s="19">
        <f t="shared" ref="G355:G368" si="159">E355*F355</f>
        <v>1.7404999999999999</v>
      </c>
      <c r="H355" s="16"/>
      <c r="I355" s="2"/>
      <c r="J355" s="2"/>
      <c r="K355" s="19"/>
      <c r="L355" s="16"/>
      <c r="M355" s="19"/>
      <c r="N355" s="20"/>
      <c r="O355" s="20"/>
      <c r="P355" s="20"/>
      <c r="Q355" s="22"/>
      <c r="R355" s="21"/>
    </row>
    <row r="356" spans="2:18" x14ac:dyDescent="0.2">
      <c r="B356" s="2">
        <v>10</v>
      </c>
      <c r="C356" s="3">
        <v>2.339</v>
      </c>
      <c r="D356" s="3" t="s">
        <v>18</v>
      </c>
      <c r="E356" s="19">
        <f t="shared" si="157"/>
        <v>2.3460000000000001</v>
      </c>
      <c r="F356" s="16">
        <f t="shared" si="158"/>
        <v>2</v>
      </c>
      <c r="G356" s="19">
        <f t="shared" si="159"/>
        <v>4.6920000000000002</v>
      </c>
      <c r="H356" s="16"/>
      <c r="I356" s="2"/>
      <c r="J356" s="2"/>
      <c r="K356" s="19"/>
      <c r="L356" s="16"/>
      <c r="M356" s="19"/>
      <c r="N356" s="20"/>
      <c r="O356" s="20"/>
      <c r="P356" s="20"/>
      <c r="Q356" s="22"/>
      <c r="R356" s="21"/>
    </row>
    <row r="357" spans="2:18" x14ac:dyDescent="0.2">
      <c r="B357" s="2">
        <v>11</v>
      </c>
      <c r="C357" s="3">
        <v>1.3480000000000001</v>
      </c>
      <c r="D357" s="3"/>
      <c r="E357" s="19">
        <f t="shared" si="157"/>
        <v>1.8435000000000001</v>
      </c>
      <c r="F357" s="16">
        <f t="shared" si="158"/>
        <v>1</v>
      </c>
      <c r="G357" s="19">
        <f t="shared" si="159"/>
        <v>1.8435000000000001</v>
      </c>
      <c r="H357" s="16"/>
      <c r="I357" s="2"/>
      <c r="J357" s="2"/>
      <c r="K357" s="19"/>
      <c r="L357" s="16"/>
      <c r="M357" s="19"/>
      <c r="N357" s="20"/>
      <c r="O357" s="20"/>
      <c r="P357" s="20"/>
      <c r="Q357" s="22"/>
      <c r="R357" s="21"/>
    </row>
    <row r="358" spans="2:18" x14ac:dyDescent="0.2">
      <c r="B358" s="2">
        <v>12</v>
      </c>
      <c r="C358" s="3">
        <v>0.53200000000000003</v>
      </c>
      <c r="D358" s="3"/>
      <c r="E358" s="19">
        <f t="shared" si="157"/>
        <v>0.94000000000000006</v>
      </c>
      <c r="F358" s="16">
        <f t="shared" si="158"/>
        <v>1</v>
      </c>
      <c r="G358" s="19">
        <f t="shared" si="159"/>
        <v>0.94000000000000006</v>
      </c>
      <c r="H358" s="16"/>
      <c r="I358" s="2"/>
      <c r="J358" s="2"/>
      <c r="K358" s="19"/>
      <c r="L358" s="16"/>
      <c r="M358" s="19"/>
      <c r="N358" s="20"/>
      <c r="O358" s="20"/>
      <c r="P358" s="20"/>
      <c r="Q358" s="22"/>
      <c r="R358" s="21"/>
    </row>
    <row r="359" spans="2:18" x14ac:dyDescent="0.2">
      <c r="B359" s="2">
        <v>14</v>
      </c>
      <c r="C359" s="3">
        <v>5.1999999999999998E-2</v>
      </c>
      <c r="D359" s="3"/>
      <c r="E359" s="19">
        <f t="shared" si="157"/>
        <v>0.29200000000000004</v>
      </c>
      <c r="F359" s="16">
        <f t="shared" si="158"/>
        <v>2</v>
      </c>
      <c r="G359" s="19">
        <f t="shared" si="159"/>
        <v>0.58400000000000007</v>
      </c>
      <c r="H359" s="16"/>
      <c r="I359" s="2"/>
      <c r="J359" s="2"/>
      <c r="K359" s="19"/>
      <c r="L359" s="16"/>
      <c r="M359" s="19"/>
      <c r="N359" s="20"/>
      <c r="O359" s="20"/>
      <c r="P359" s="20"/>
      <c r="Q359" s="22"/>
      <c r="R359" s="21"/>
    </row>
    <row r="360" spans="2:18" x14ac:dyDescent="0.2">
      <c r="B360" s="2">
        <v>16</v>
      </c>
      <c r="C360" s="3">
        <v>-4.7E-2</v>
      </c>
      <c r="D360" s="3" t="s">
        <v>19</v>
      </c>
      <c r="E360" s="19">
        <f t="shared" si="157"/>
        <v>2.4999999999999988E-3</v>
      </c>
      <c r="F360" s="16">
        <f t="shared" si="158"/>
        <v>2</v>
      </c>
      <c r="G360" s="19">
        <f t="shared" si="159"/>
        <v>4.9999999999999975E-3</v>
      </c>
      <c r="H360" s="16"/>
      <c r="I360" s="2">
        <v>0</v>
      </c>
      <c r="J360" s="3">
        <v>1.117</v>
      </c>
      <c r="K360" s="19"/>
      <c r="L360" s="16"/>
      <c r="M360" s="19"/>
      <c r="N360" s="20"/>
      <c r="O360" s="20"/>
      <c r="P360" s="20"/>
      <c r="Q360" s="22"/>
      <c r="R360" s="21"/>
    </row>
    <row r="361" spans="2:18" x14ac:dyDescent="0.2">
      <c r="B361" s="2">
        <v>18</v>
      </c>
      <c r="C361" s="3">
        <v>5.5E-2</v>
      </c>
      <c r="D361" s="3"/>
      <c r="E361" s="19">
        <f t="shared" si="157"/>
        <v>4.0000000000000001E-3</v>
      </c>
      <c r="F361" s="16">
        <f t="shared" si="158"/>
        <v>2</v>
      </c>
      <c r="G361" s="19">
        <f t="shared" si="159"/>
        <v>8.0000000000000002E-3</v>
      </c>
      <c r="H361" s="16"/>
      <c r="I361" s="2">
        <v>7</v>
      </c>
      <c r="J361" s="3">
        <v>1.1279999999999999</v>
      </c>
      <c r="K361" s="19">
        <f t="shared" ref="K361:K368" si="160">AVERAGE(J360,J361)</f>
        <v>1.1225000000000001</v>
      </c>
      <c r="L361" s="16">
        <f t="shared" ref="L361:L368" si="161">I361-I360</f>
        <v>7</v>
      </c>
      <c r="M361" s="19">
        <f t="shared" ref="M361:M368" si="162">L361*K361</f>
        <v>7.8574999999999999</v>
      </c>
      <c r="N361" s="24"/>
      <c r="O361" s="24"/>
      <c r="P361" s="24"/>
      <c r="Q361" s="22"/>
      <c r="R361" s="21"/>
    </row>
    <row r="362" spans="2:18" x14ac:dyDescent="0.2">
      <c r="B362" s="2">
        <v>20</v>
      </c>
      <c r="C362" s="3">
        <v>0.54600000000000004</v>
      </c>
      <c r="D362" s="3"/>
      <c r="E362" s="19">
        <f t="shared" si="157"/>
        <v>0.30050000000000004</v>
      </c>
      <c r="F362" s="16">
        <f t="shared" si="158"/>
        <v>2</v>
      </c>
      <c r="G362" s="19">
        <f t="shared" si="159"/>
        <v>0.60100000000000009</v>
      </c>
      <c r="H362" s="16"/>
      <c r="I362" s="2">
        <v>8</v>
      </c>
      <c r="J362" s="3">
        <v>2.3530000000000002</v>
      </c>
      <c r="K362" s="19">
        <f t="shared" si="160"/>
        <v>1.7404999999999999</v>
      </c>
      <c r="L362" s="16">
        <f t="shared" si="161"/>
        <v>1</v>
      </c>
      <c r="M362" s="19">
        <f t="shared" si="162"/>
        <v>1.7404999999999999</v>
      </c>
      <c r="N362" s="20"/>
      <c r="O362" s="20"/>
      <c r="P362" s="20"/>
      <c r="Q362" s="22"/>
      <c r="R362" s="21"/>
    </row>
    <row r="363" spans="2:18" x14ac:dyDescent="0.2">
      <c r="B363" s="2">
        <v>21</v>
      </c>
      <c r="C363" s="3">
        <v>1.321</v>
      </c>
      <c r="D363" s="3"/>
      <c r="E363" s="19">
        <f t="shared" si="157"/>
        <v>0.9335</v>
      </c>
      <c r="F363" s="16">
        <f t="shared" si="158"/>
        <v>1</v>
      </c>
      <c r="G363" s="19">
        <f t="shared" si="159"/>
        <v>0.9335</v>
      </c>
      <c r="H363" s="1"/>
      <c r="I363" s="2">
        <v>9</v>
      </c>
      <c r="J363" s="3">
        <v>2.339</v>
      </c>
      <c r="K363" s="19">
        <f t="shared" si="160"/>
        <v>2.3460000000000001</v>
      </c>
      <c r="L363" s="16">
        <f t="shared" si="161"/>
        <v>1</v>
      </c>
      <c r="M363" s="19">
        <f t="shared" si="162"/>
        <v>2.3460000000000001</v>
      </c>
      <c r="N363" s="24"/>
      <c r="O363" s="24"/>
      <c r="P363" s="24"/>
      <c r="Q363" s="22"/>
      <c r="R363" s="21"/>
    </row>
    <row r="364" spans="2:18" x14ac:dyDescent="0.2">
      <c r="B364" s="2">
        <v>22</v>
      </c>
      <c r="C364" s="3">
        <v>2.5409999999999999</v>
      </c>
      <c r="D364" s="3" t="s">
        <v>20</v>
      </c>
      <c r="E364" s="19">
        <f t="shared" si="157"/>
        <v>1.931</v>
      </c>
      <c r="F364" s="16">
        <f t="shared" si="158"/>
        <v>1</v>
      </c>
      <c r="G364" s="19">
        <f t="shared" si="159"/>
        <v>1.931</v>
      </c>
      <c r="H364" s="1"/>
      <c r="I364" s="61">
        <f>I363+(J363-J364)*1.5</f>
        <v>14.308499999999999</v>
      </c>
      <c r="J364" s="62">
        <v>-1.2</v>
      </c>
      <c r="K364" s="19">
        <f t="shared" si="160"/>
        <v>0.56950000000000001</v>
      </c>
      <c r="L364" s="16">
        <f t="shared" si="161"/>
        <v>5.3084999999999987</v>
      </c>
      <c r="M364" s="19">
        <f t="shared" si="162"/>
        <v>3.0231907499999995</v>
      </c>
      <c r="N364" s="24"/>
      <c r="O364" s="24"/>
      <c r="P364" s="24"/>
      <c r="Q364" s="22"/>
      <c r="R364" s="21"/>
    </row>
    <row r="365" spans="2:18" x14ac:dyDescent="0.2">
      <c r="B365" s="2">
        <v>24</v>
      </c>
      <c r="C365" s="3">
        <v>2.5289999999999999</v>
      </c>
      <c r="D365" s="3"/>
      <c r="E365" s="19">
        <f t="shared" si="157"/>
        <v>2.5350000000000001</v>
      </c>
      <c r="F365" s="16">
        <f t="shared" si="158"/>
        <v>2</v>
      </c>
      <c r="G365" s="19">
        <f t="shared" si="159"/>
        <v>5.07</v>
      </c>
      <c r="H365" s="1"/>
      <c r="I365" s="70">
        <f>I364+1.5</f>
        <v>15.808499999999999</v>
      </c>
      <c r="J365" s="71">
        <f>J364</f>
        <v>-1.2</v>
      </c>
      <c r="K365" s="19">
        <f t="shared" si="160"/>
        <v>-1.2</v>
      </c>
      <c r="L365" s="16">
        <f t="shared" si="161"/>
        <v>1.5</v>
      </c>
      <c r="M365" s="19">
        <f t="shared" si="162"/>
        <v>-1.7999999999999998</v>
      </c>
      <c r="N365" s="20"/>
      <c r="O365" s="20"/>
      <c r="P365" s="20"/>
      <c r="R365" s="21"/>
    </row>
    <row r="366" spans="2:18" x14ac:dyDescent="0.2">
      <c r="B366" s="2">
        <v>25</v>
      </c>
      <c r="C366" s="3">
        <v>1.016</v>
      </c>
      <c r="D366" s="3"/>
      <c r="E366" s="19">
        <f t="shared" si="157"/>
        <v>1.7725</v>
      </c>
      <c r="F366" s="16">
        <f t="shared" si="158"/>
        <v>1</v>
      </c>
      <c r="G366" s="19">
        <f t="shared" si="159"/>
        <v>1.7725</v>
      </c>
      <c r="H366" s="1"/>
      <c r="I366" s="61">
        <f>I365+1.5</f>
        <v>17.308499999999999</v>
      </c>
      <c r="J366" s="62">
        <f>J364</f>
        <v>-1.2</v>
      </c>
      <c r="K366" s="19">
        <f t="shared" si="160"/>
        <v>-1.2</v>
      </c>
      <c r="L366" s="16">
        <f t="shared" si="161"/>
        <v>1.5</v>
      </c>
      <c r="M366" s="19">
        <f t="shared" si="162"/>
        <v>-1.7999999999999998</v>
      </c>
      <c r="N366" s="20"/>
      <c r="O366" s="20"/>
      <c r="P366" s="20"/>
      <c r="R366" s="21"/>
    </row>
    <row r="367" spans="2:18" x14ac:dyDescent="0.2">
      <c r="B367" s="2">
        <v>30</v>
      </c>
      <c r="C367" s="3">
        <v>1.0109999999999999</v>
      </c>
      <c r="D367" s="3"/>
      <c r="E367" s="19">
        <f t="shared" si="157"/>
        <v>1.0135000000000001</v>
      </c>
      <c r="F367" s="16">
        <f t="shared" si="158"/>
        <v>5</v>
      </c>
      <c r="G367" s="19">
        <f t="shared" si="159"/>
        <v>5.0675000000000008</v>
      </c>
      <c r="H367" s="1"/>
      <c r="I367" s="61">
        <f>I366+(J367-J366)*1.5</f>
        <v>22.902000000000001</v>
      </c>
      <c r="J367" s="65">
        <v>2.5289999999999999</v>
      </c>
      <c r="K367" s="19">
        <f t="shared" si="160"/>
        <v>0.66449999999999998</v>
      </c>
      <c r="L367" s="16">
        <f t="shared" si="161"/>
        <v>5.5935000000000024</v>
      </c>
      <c r="M367" s="19">
        <f t="shared" si="162"/>
        <v>3.7168807500000014</v>
      </c>
      <c r="N367" s="20"/>
      <c r="O367" s="20"/>
      <c r="P367" s="20"/>
      <c r="R367" s="21"/>
    </row>
    <row r="368" spans="2:18" x14ac:dyDescent="0.2">
      <c r="B368" s="17">
        <v>35</v>
      </c>
      <c r="C368" s="44">
        <v>1.002</v>
      </c>
      <c r="D368" s="3" t="s">
        <v>17</v>
      </c>
      <c r="E368" s="19">
        <f t="shared" si="157"/>
        <v>1.0065</v>
      </c>
      <c r="F368" s="16">
        <f t="shared" si="158"/>
        <v>5</v>
      </c>
      <c r="G368" s="19">
        <f t="shared" si="159"/>
        <v>5.0324999999999998</v>
      </c>
      <c r="I368" s="2">
        <v>24</v>
      </c>
      <c r="J368" s="3">
        <v>2.5289999999999999</v>
      </c>
      <c r="K368" s="19">
        <f t="shared" si="160"/>
        <v>2.5289999999999999</v>
      </c>
      <c r="L368" s="16">
        <f t="shared" si="161"/>
        <v>1.097999999999999</v>
      </c>
      <c r="M368" s="19">
        <f t="shared" si="162"/>
        <v>2.7768419999999971</v>
      </c>
      <c r="N368" s="20"/>
      <c r="O368" s="20"/>
      <c r="P368" s="20"/>
      <c r="R368" s="21"/>
    </row>
    <row r="369" spans="2:18" x14ac:dyDescent="0.2">
      <c r="B369" s="17"/>
      <c r="C369" s="44"/>
      <c r="D369" s="44"/>
      <c r="E369" s="19"/>
      <c r="F369" s="16"/>
      <c r="G369" s="19"/>
      <c r="I369" s="2">
        <v>25</v>
      </c>
      <c r="J369" s="3">
        <v>1.016</v>
      </c>
      <c r="K369" s="52">
        <f t="shared" ref="K369:K370" si="163">AVERAGE(J368,J369)</f>
        <v>1.7725</v>
      </c>
      <c r="L369" s="53">
        <f t="shared" ref="L369:L370" si="164">I369-I368</f>
        <v>1</v>
      </c>
      <c r="M369" s="52">
        <f t="shared" ref="M369:M370" si="165">L369*K369</f>
        <v>1.7725</v>
      </c>
      <c r="O369" s="24"/>
      <c r="P369" s="24"/>
    </row>
    <row r="370" spans="2:18" x14ac:dyDescent="0.2">
      <c r="B370" s="17"/>
      <c r="C370" s="44"/>
      <c r="D370" s="44"/>
      <c r="E370" s="19"/>
      <c r="F370" s="16"/>
      <c r="G370" s="19"/>
      <c r="I370" s="2">
        <v>30</v>
      </c>
      <c r="J370" s="3">
        <v>1.0109999999999999</v>
      </c>
      <c r="K370" s="52">
        <f t="shared" si="163"/>
        <v>1.0135000000000001</v>
      </c>
      <c r="L370" s="53">
        <f t="shared" si="164"/>
        <v>5</v>
      </c>
      <c r="M370" s="52">
        <f t="shared" si="165"/>
        <v>5.0675000000000008</v>
      </c>
      <c r="O370" s="14"/>
      <c r="P370" s="14"/>
    </row>
    <row r="371" spans="2:18" x14ac:dyDescent="0.2">
      <c r="B371" s="17"/>
      <c r="C371" s="44"/>
      <c r="D371" s="44"/>
      <c r="E371" s="19"/>
      <c r="F371" s="16"/>
      <c r="G371" s="19"/>
      <c r="I371" s="17">
        <v>35</v>
      </c>
      <c r="J371" s="44">
        <v>1.002</v>
      </c>
      <c r="K371" s="52">
        <f t="shared" ref="K371" si="166">AVERAGE(J370,J371)</f>
        <v>1.0065</v>
      </c>
      <c r="L371" s="53">
        <f t="shared" ref="L371" si="167">I371-I370</f>
        <v>5</v>
      </c>
      <c r="M371" s="52">
        <f t="shared" ref="M371" si="168">L371*K371</f>
        <v>5.0324999999999998</v>
      </c>
      <c r="O371" s="14"/>
      <c r="P371" s="14"/>
    </row>
    <row r="372" spans="2:18" x14ac:dyDescent="0.2">
      <c r="B372" s="17"/>
      <c r="C372" s="44"/>
      <c r="D372" s="44"/>
      <c r="E372" s="19"/>
      <c r="F372" s="16"/>
      <c r="G372" s="19"/>
      <c r="H372" s="19"/>
      <c r="I372" s="17"/>
      <c r="J372" s="17"/>
      <c r="K372" s="19"/>
      <c r="L372" s="16"/>
      <c r="M372" s="19"/>
      <c r="N372" s="14"/>
      <c r="O372" s="14"/>
      <c r="P372" s="14"/>
    </row>
    <row r="373" spans="2:18" x14ac:dyDescent="0.2">
      <c r="B373" s="17"/>
      <c r="C373" s="44"/>
      <c r="D373" s="44"/>
      <c r="E373" s="19"/>
      <c r="F373" s="16"/>
      <c r="G373" s="19"/>
      <c r="H373" s="19"/>
      <c r="I373" s="17"/>
      <c r="J373" s="17"/>
      <c r="K373" s="19"/>
      <c r="L373" s="16"/>
      <c r="M373" s="19"/>
      <c r="N373" s="14"/>
      <c r="O373" s="14"/>
      <c r="P373" s="14"/>
    </row>
    <row r="374" spans="2:18" x14ac:dyDescent="0.2">
      <c r="B374" s="17"/>
      <c r="C374" s="44"/>
      <c r="D374" s="44"/>
      <c r="E374" s="19"/>
      <c r="F374" s="16"/>
      <c r="G374" s="19"/>
      <c r="H374" s="19"/>
      <c r="I374" s="17"/>
      <c r="J374" s="17"/>
      <c r="K374" s="19"/>
      <c r="L374" s="16"/>
      <c r="M374" s="19"/>
      <c r="N374" s="14"/>
      <c r="O374" s="14"/>
      <c r="P374" s="14"/>
    </row>
    <row r="375" spans="2:18" ht="15" x14ac:dyDescent="0.2">
      <c r="B375" s="13"/>
      <c r="C375" s="30"/>
      <c r="D375" s="30"/>
      <c r="E375" s="13"/>
      <c r="F375" s="26">
        <f>SUM(F354:F374)</f>
        <v>35</v>
      </c>
      <c r="G375" s="26">
        <f>SUM(G354:G374)</f>
        <v>38.078499999999998</v>
      </c>
      <c r="H375" s="19"/>
      <c r="I375" s="19"/>
      <c r="J375" s="13"/>
      <c r="K375" s="13"/>
      <c r="L375" s="29">
        <f>SUM(L357:L374)</f>
        <v>35</v>
      </c>
      <c r="M375" s="29">
        <f>SUM(M357:M374)</f>
        <v>29.733413499999997</v>
      </c>
      <c r="N375" s="14"/>
      <c r="O375" s="14"/>
      <c r="P375" s="14"/>
    </row>
    <row r="376" spans="2:18" ht="15" x14ac:dyDescent="0.2">
      <c r="B376" s="13"/>
      <c r="C376" s="30"/>
      <c r="D376" s="30"/>
      <c r="E376" s="13"/>
      <c r="F376" s="16"/>
      <c r="G376" s="19"/>
      <c r="H376" s="165" t="s">
        <v>10</v>
      </c>
      <c r="I376" s="165"/>
      <c r="J376" s="16">
        <f>G375</f>
        <v>38.078499999999998</v>
      </c>
      <c r="K376" s="19" t="s">
        <v>11</v>
      </c>
      <c r="L376" s="16">
        <f>M375</f>
        <v>29.733413499999997</v>
      </c>
      <c r="M376" s="19">
        <f>J376-L376</f>
        <v>8.3450865000000007</v>
      </c>
      <c r="N376" s="24"/>
      <c r="O376" s="14"/>
      <c r="P376" s="14"/>
    </row>
    <row r="377" spans="2:18" ht="15" x14ac:dyDescent="0.2">
      <c r="B377" s="1" t="s">
        <v>7</v>
      </c>
      <c r="C377" s="1"/>
      <c r="D377" s="158">
        <v>1.3</v>
      </c>
      <c r="E377" s="158"/>
      <c r="J377" s="13"/>
      <c r="K377" s="13"/>
      <c r="L377" s="13"/>
      <c r="M377" s="13"/>
      <c r="N377" s="14"/>
      <c r="O377" s="14"/>
      <c r="P377" s="14"/>
    </row>
    <row r="378" spans="2:18" x14ac:dyDescent="0.2">
      <c r="B378" s="156" t="s">
        <v>8</v>
      </c>
      <c r="C378" s="156"/>
      <c r="D378" s="156"/>
      <c r="E378" s="156"/>
      <c r="F378" s="156"/>
      <c r="G378" s="156"/>
      <c r="H378" s="5" t="s">
        <v>5</v>
      </c>
      <c r="I378" s="156" t="s">
        <v>9</v>
      </c>
      <c r="J378" s="156"/>
      <c r="K378" s="156"/>
      <c r="L378" s="156"/>
      <c r="M378" s="156"/>
      <c r="N378" s="15"/>
      <c r="O378" s="15"/>
      <c r="P378" s="20">
        <f>I390-I388</f>
        <v>3.0000000000000009</v>
      </c>
    </row>
    <row r="379" spans="2:18" x14ac:dyDescent="0.2">
      <c r="B379" s="2">
        <v>0</v>
      </c>
      <c r="C379" s="3">
        <v>2.2040000000000002</v>
      </c>
      <c r="D379" s="3" t="s">
        <v>41</v>
      </c>
      <c r="E379" s="16"/>
      <c r="F379" s="16"/>
      <c r="G379" s="16"/>
      <c r="H379" s="16"/>
      <c r="I379" s="17"/>
      <c r="J379" s="18"/>
      <c r="K379" s="19"/>
      <c r="L379" s="16"/>
      <c r="M379" s="19"/>
      <c r="N379" s="20"/>
      <c r="O379" s="20"/>
      <c r="P379" s="20"/>
      <c r="R379" s="21"/>
    </row>
    <row r="380" spans="2:18" x14ac:dyDescent="0.2">
      <c r="B380" s="2">
        <v>2</v>
      </c>
      <c r="C380" s="3">
        <v>2.1970000000000001</v>
      </c>
      <c r="D380" s="3" t="s">
        <v>18</v>
      </c>
      <c r="E380" s="19">
        <f>(C379+C380)/2</f>
        <v>2.2004999999999999</v>
      </c>
      <c r="F380" s="16">
        <f>B380-B379</f>
        <v>2</v>
      </c>
      <c r="G380" s="19">
        <f>E380*F380</f>
        <v>4.4009999999999998</v>
      </c>
      <c r="H380" s="16"/>
      <c r="I380" s="2"/>
      <c r="J380" s="2"/>
      <c r="K380" s="19"/>
      <c r="L380" s="16"/>
      <c r="M380" s="19"/>
      <c r="N380" s="20"/>
      <c r="O380" s="20"/>
      <c r="P380" s="20"/>
      <c r="Q380" s="22"/>
      <c r="R380" s="21"/>
    </row>
    <row r="381" spans="2:18" x14ac:dyDescent="0.2">
      <c r="B381" s="2">
        <v>3</v>
      </c>
      <c r="C381" s="3">
        <v>1.2529999999999999</v>
      </c>
      <c r="D381" s="3"/>
      <c r="E381" s="19">
        <f t="shared" ref="E381:E392" si="169">(C380+C381)/2</f>
        <v>1.7250000000000001</v>
      </c>
      <c r="F381" s="16">
        <f t="shared" ref="F381:F392" si="170">B381-B380</f>
        <v>1</v>
      </c>
      <c r="G381" s="19">
        <f t="shared" ref="G381:G392" si="171">E381*F381</f>
        <v>1.7250000000000001</v>
      </c>
      <c r="H381" s="16"/>
      <c r="I381" s="2"/>
      <c r="J381" s="2"/>
      <c r="K381" s="19"/>
      <c r="L381" s="16"/>
      <c r="M381" s="19"/>
      <c r="N381" s="20"/>
      <c r="O381" s="20"/>
      <c r="P381" s="20"/>
      <c r="Q381" s="22"/>
      <c r="R381" s="21"/>
    </row>
    <row r="382" spans="2:18" x14ac:dyDescent="0.2">
      <c r="B382" s="2">
        <v>5</v>
      </c>
      <c r="C382" s="3">
        <v>0.64900000000000002</v>
      </c>
      <c r="D382" s="3"/>
      <c r="E382" s="19">
        <f t="shared" si="169"/>
        <v>0.95099999999999996</v>
      </c>
      <c r="F382" s="16">
        <f t="shared" si="170"/>
        <v>2</v>
      </c>
      <c r="G382" s="19">
        <f t="shared" si="171"/>
        <v>1.9019999999999999</v>
      </c>
      <c r="H382" s="16"/>
      <c r="I382" s="2"/>
      <c r="J382" s="2"/>
      <c r="K382" s="19"/>
      <c r="L382" s="16"/>
      <c r="M382" s="19"/>
      <c r="N382" s="20"/>
      <c r="O382" s="20"/>
      <c r="P382" s="20"/>
      <c r="Q382" s="22"/>
      <c r="R382" s="21"/>
    </row>
    <row r="383" spans="2:18" x14ac:dyDescent="0.2">
      <c r="B383" s="2">
        <v>7</v>
      </c>
      <c r="C383" s="3">
        <v>0.221</v>
      </c>
      <c r="D383" s="3"/>
      <c r="E383" s="19">
        <f t="shared" si="169"/>
        <v>0.435</v>
      </c>
      <c r="F383" s="16">
        <f t="shared" si="170"/>
        <v>2</v>
      </c>
      <c r="G383" s="19">
        <f t="shared" si="171"/>
        <v>0.87</v>
      </c>
      <c r="H383" s="16"/>
      <c r="I383" s="2"/>
      <c r="J383" s="2"/>
      <c r="K383" s="19"/>
      <c r="L383" s="16"/>
      <c r="M383" s="19"/>
      <c r="N383" s="20"/>
      <c r="O383" s="20"/>
      <c r="P383" s="20"/>
      <c r="Q383" s="22"/>
      <c r="R383" s="21"/>
    </row>
    <row r="384" spans="2:18" x14ac:dyDescent="0.2">
      <c r="B384" s="2">
        <v>8</v>
      </c>
      <c r="C384" s="3">
        <v>0.12</v>
      </c>
      <c r="D384" s="3" t="s">
        <v>19</v>
      </c>
      <c r="E384" s="19">
        <f t="shared" si="169"/>
        <v>0.17049999999999998</v>
      </c>
      <c r="F384" s="16">
        <f t="shared" si="170"/>
        <v>1</v>
      </c>
      <c r="G384" s="19">
        <f t="shared" si="171"/>
        <v>0.17049999999999998</v>
      </c>
      <c r="H384" s="16"/>
      <c r="I384" s="2"/>
      <c r="J384" s="2"/>
      <c r="K384" s="19"/>
      <c r="L384" s="16"/>
      <c r="M384" s="19"/>
      <c r="N384" s="20"/>
      <c r="O384" s="20"/>
      <c r="P384" s="20"/>
      <c r="Q384" s="22"/>
      <c r="R384" s="21"/>
    </row>
    <row r="385" spans="2:18" x14ac:dyDescent="0.2">
      <c r="B385" s="2">
        <v>9</v>
      </c>
      <c r="C385" s="3">
        <v>0.222</v>
      </c>
      <c r="D385" s="3"/>
      <c r="E385" s="19">
        <f t="shared" si="169"/>
        <v>0.17099999999999999</v>
      </c>
      <c r="F385" s="16">
        <f t="shared" si="170"/>
        <v>1</v>
      </c>
      <c r="G385" s="19">
        <f t="shared" si="171"/>
        <v>0.17099999999999999</v>
      </c>
      <c r="H385" s="16"/>
      <c r="I385" s="2"/>
      <c r="J385" s="2"/>
      <c r="K385" s="19"/>
      <c r="L385" s="16"/>
      <c r="M385" s="19"/>
      <c r="N385" s="20"/>
      <c r="O385" s="20"/>
      <c r="P385" s="20"/>
      <c r="Q385" s="22"/>
      <c r="R385" s="21"/>
    </row>
    <row r="386" spans="2:18" x14ac:dyDescent="0.2">
      <c r="B386" s="2">
        <v>11</v>
      </c>
      <c r="C386" s="3">
        <v>0.629</v>
      </c>
      <c r="D386" s="3"/>
      <c r="E386" s="19">
        <f t="shared" si="169"/>
        <v>0.42549999999999999</v>
      </c>
      <c r="F386" s="16">
        <f t="shared" si="170"/>
        <v>2</v>
      </c>
      <c r="G386" s="19">
        <f t="shared" si="171"/>
        <v>0.85099999999999998</v>
      </c>
      <c r="H386" s="16"/>
      <c r="I386" s="2">
        <v>0</v>
      </c>
      <c r="J386" s="3">
        <v>2.2040000000000002</v>
      </c>
      <c r="K386" s="19"/>
      <c r="L386" s="16"/>
      <c r="M386" s="19"/>
      <c r="N386" s="20"/>
      <c r="O386" s="20"/>
      <c r="P386" s="20"/>
      <c r="Q386" s="22"/>
      <c r="R386" s="21"/>
    </row>
    <row r="387" spans="2:18" x14ac:dyDescent="0.2">
      <c r="B387" s="2">
        <v>13</v>
      </c>
      <c r="C387" s="3">
        <v>1.248</v>
      </c>
      <c r="D387" s="3"/>
      <c r="E387" s="19">
        <f t="shared" si="169"/>
        <v>0.9385</v>
      </c>
      <c r="F387" s="16">
        <f t="shared" si="170"/>
        <v>2</v>
      </c>
      <c r="G387" s="19">
        <f t="shared" si="171"/>
        <v>1.877</v>
      </c>
      <c r="H387" s="16"/>
      <c r="I387" s="2">
        <v>1.5</v>
      </c>
      <c r="J387" s="3">
        <v>2.1970000000000001</v>
      </c>
      <c r="K387" s="19">
        <f t="shared" ref="K387:K391" si="172">AVERAGE(J386,J387)</f>
        <v>2.2004999999999999</v>
      </c>
      <c r="L387" s="16">
        <f t="shared" ref="L387:L391" si="173">I387-I386</f>
        <v>1.5</v>
      </c>
      <c r="M387" s="19">
        <f t="shared" ref="M387:M391" si="174">L387*K387</f>
        <v>3.3007499999999999</v>
      </c>
      <c r="N387" s="24"/>
      <c r="O387" s="24"/>
      <c r="P387" s="24"/>
      <c r="Q387" s="22"/>
      <c r="R387" s="21"/>
    </row>
    <row r="388" spans="2:18" x14ac:dyDescent="0.2">
      <c r="B388" s="2">
        <v>14</v>
      </c>
      <c r="C388" s="3">
        <v>2.1539999999999999</v>
      </c>
      <c r="D388" s="3" t="s">
        <v>20</v>
      </c>
      <c r="E388" s="19">
        <f t="shared" si="169"/>
        <v>1.7010000000000001</v>
      </c>
      <c r="F388" s="16">
        <f t="shared" si="170"/>
        <v>1</v>
      </c>
      <c r="G388" s="19">
        <f t="shared" si="171"/>
        <v>1.7010000000000001</v>
      </c>
      <c r="H388" s="16"/>
      <c r="I388" s="61">
        <f>I387+(J387-J388)*1.5</f>
        <v>6.5955000000000004</v>
      </c>
      <c r="J388" s="62">
        <v>-1.2</v>
      </c>
      <c r="K388" s="19">
        <f t="shared" si="172"/>
        <v>0.49850000000000005</v>
      </c>
      <c r="L388" s="16">
        <f t="shared" si="173"/>
        <v>5.0955000000000004</v>
      </c>
      <c r="M388" s="19">
        <f t="shared" si="174"/>
        <v>2.5401067500000005</v>
      </c>
      <c r="N388" s="20"/>
      <c r="O388" s="20"/>
      <c r="P388" s="20"/>
      <c r="Q388" s="22"/>
      <c r="R388" s="21"/>
    </row>
    <row r="389" spans="2:18" x14ac:dyDescent="0.2">
      <c r="B389" s="2">
        <v>16</v>
      </c>
      <c r="C389" s="3">
        <v>2.1419999999999999</v>
      </c>
      <c r="D389" s="3"/>
      <c r="E389" s="19">
        <f t="shared" si="169"/>
        <v>2.1479999999999997</v>
      </c>
      <c r="F389" s="16">
        <f t="shared" si="170"/>
        <v>2</v>
      </c>
      <c r="G389" s="19">
        <f t="shared" si="171"/>
        <v>4.2959999999999994</v>
      </c>
      <c r="H389" s="1"/>
      <c r="I389" s="70">
        <f>I388+1.5</f>
        <v>8.0955000000000013</v>
      </c>
      <c r="J389" s="71">
        <f>J388</f>
        <v>-1.2</v>
      </c>
      <c r="K389" s="19">
        <f t="shared" si="172"/>
        <v>-1.2</v>
      </c>
      <c r="L389" s="16">
        <f t="shared" si="173"/>
        <v>1.5000000000000009</v>
      </c>
      <c r="M389" s="19">
        <f t="shared" si="174"/>
        <v>-1.8000000000000009</v>
      </c>
      <c r="N389" s="24"/>
      <c r="O389" s="24"/>
      <c r="P389" s="24"/>
      <c r="Q389" s="22"/>
      <c r="R389" s="21"/>
    </row>
    <row r="390" spans="2:18" x14ac:dyDescent="0.2">
      <c r="B390" s="2">
        <v>17</v>
      </c>
      <c r="C390" s="3">
        <v>0.93400000000000005</v>
      </c>
      <c r="D390" s="3"/>
      <c r="E390" s="19">
        <f t="shared" si="169"/>
        <v>1.538</v>
      </c>
      <c r="F390" s="16">
        <f t="shared" si="170"/>
        <v>1</v>
      </c>
      <c r="G390" s="19">
        <f t="shared" si="171"/>
        <v>1.538</v>
      </c>
      <c r="H390" s="1"/>
      <c r="I390" s="61">
        <f>I389+1.5</f>
        <v>9.5955000000000013</v>
      </c>
      <c r="J390" s="62">
        <f>J388</f>
        <v>-1.2</v>
      </c>
      <c r="K390" s="19">
        <f t="shared" si="172"/>
        <v>-1.2</v>
      </c>
      <c r="L390" s="16">
        <f t="shared" si="173"/>
        <v>1.5</v>
      </c>
      <c r="M390" s="19">
        <f t="shared" si="174"/>
        <v>-1.7999999999999998</v>
      </c>
      <c r="N390" s="24"/>
      <c r="O390" s="24"/>
      <c r="P390" s="24"/>
      <c r="Q390" s="22"/>
      <c r="R390" s="21"/>
    </row>
    <row r="391" spans="2:18" x14ac:dyDescent="0.2">
      <c r="B391" s="2">
        <v>25</v>
      </c>
      <c r="C391" s="3">
        <v>0.92800000000000005</v>
      </c>
      <c r="D391" s="3"/>
      <c r="E391" s="19">
        <f t="shared" si="169"/>
        <v>0.93100000000000005</v>
      </c>
      <c r="F391" s="16">
        <f t="shared" si="170"/>
        <v>8</v>
      </c>
      <c r="G391" s="19">
        <f t="shared" si="171"/>
        <v>7.4480000000000004</v>
      </c>
      <c r="H391" s="1"/>
      <c r="I391" s="61">
        <f>I390+(J391-J390)*1.5</f>
        <v>14.608500000000001</v>
      </c>
      <c r="J391" s="65">
        <v>2.1419999999999999</v>
      </c>
      <c r="K391" s="19">
        <f t="shared" si="172"/>
        <v>0.47099999999999997</v>
      </c>
      <c r="L391" s="16">
        <f t="shared" si="173"/>
        <v>5.0129999999999999</v>
      </c>
      <c r="M391" s="19">
        <f t="shared" si="174"/>
        <v>2.3611229999999996</v>
      </c>
      <c r="N391" s="20"/>
      <c r="O391" s="20"/>
      <c r="P391" s="20"/>
      <c r="R391" s="21"/>
    </row>
    <row r="392" spans="2:18" x14ac:dyDescent="0.2">
      <c r="B392" s="2">
        <v>30</v>
      </c>
      <c r="C392" s="3">
        <v>0.91900000000000004</v>
      </c>
      <c r="D392" s="3" t="s">
        <v>17</v>
      </c>
      <c r="E392" s="19">
        <f t="shared" si="169"/>
        <v>0.92349999999999999</v>
      </c>
      <c r="F392" s="16">
        <f t="shared" si="170"/>
        <v>5</v>
      </c>
      <c r="G392" s="19">
        <f t="shared" si="171"/>
        <v>4.6174999999999997</v>
      </c>
      <c r="H392" s="1"/>
      <c r="I392" s="2">
        <v>16</v>
      </c>
      <c r="J392" s="3">
        <v>2.1419999999999999</v>
      </c>
      <c r="K392" s="52">
        <f t="shared" ref="K392:K395" si="175">AVERAGE(J391,J392)</f>
        <v>2.1419999999999999</v>
      </c>
      <c r="L392" s="53">
        <f t="shared" ref="L392:L395" si="176">I392-I391</f>
        <v>1.3914999999999988</v>
      </c>
      <c r="M392" s="52">
        <f t="shared" ref="M392:M395" si="177">L392*K392</f>
        <v>2.9805929999999976</v>
      </c>
      <c r="N392" s="20"/>
      <c r="O392" s="20"/>
      <c r="P392" s="20"/>
      <c r="R392" s="21"/>
    </row>
    <row r="393" spans="2:18" x14ac:dyDescent="0.2">
      <c r="B393" s="2"/>
      <c r="C393" s="3"/>
      <c r="D393" s="3"/>
      <c r="E393" s="19"/>
      <c r="F393" s="16"/>
      <c r="G393" s="19"/>
      <c r="H393" s="1"/>
      <c r="I393" s="2">
        <v>17</v>
      </c>
      <c r="J393" s="3">
        <v>0.93400000000000005</v>
      </c>
      <c r="K393" s="52">
        <f t="shared" si="175"/>
        <v>1.538</v>
      </c>
      <c r="L393" s="53">
        <f t="shared" si="176"/>
        <v>1</v>
      </c>
      <c r="M393" s="52">
        <f t="shared" si="177"/>
        <v>1.538</v>
      </c>
      <c r="N393" s="20"/>
      <c r="O393" s="20"/>
      <c r="P393" s="20"/>
      <c r="R393" s="21"/>
    </row>
    <row r="394" spans="2:18" x14ac:dyDescent="0.2">
      <c r="B394" s="17"/>
      <c r="C394" s="44"/>
      <c r="D394" s="44"/>
      <c r="E394" s="19"/>
      <c r="F394" s="16"/>
      <c r="G394" s="19"/>
      <c r="I394" s="2">
        <v>25</v>
      </c>
      <c r="J394" s="3">
        <v>0.92800000000000005</v>
      </c>
      <c r="K394" s="52">
        <f t="shared" si="175"/>
        <v>0.93100000000000005</v>
      </c>
      <c r="L394" s="53">
        <f t="shared" si="176"/>
        <v>8</v>
      </c>
      <c r="M394" s="52">
        <f t="shared" si="177"/>
        <v>7.4480000000000004</v>
      </c>
      <c r="N394" s="20"/>
      <c r="O394" s="20"/>
      <c r="P394" s="20"/>
      <c r="R394" s="21"/>
    </row>
    <row r="395" spans="2:18" x14ac:dyDescent="0.2">
      <c r="B395" s="17"/>
      <c r="C395" s="44"/>
      <c r="D395" s="44"/>
      <c r="E395" s="19"/>
      <c r="F395" s="16"/>
      <c r="G395" s="19"/>
      <c r="I395" s="2">
        <v>30</v>
      </c>
      <c r="J395" s="3">
        <v>0.91900000000000004</v>
      </c>
      <c r="K395" s="52">
        <f t="shared" si="175"/>
        <v>0.92349999999999999</v>
      </c>
      <c r="L395" s="53">
        <f t="shared" si="176"/>
        <v>5</v>
      </c>
      <c r="M395" s="52">
        <f t="shared" si="177"/>
        <v>4.6174999999999997</v>
      </c>
      <c r="O395" s="24"/>
      <c r="P395" s="24"/>
    </row>
    <row r="396" spans="2:18" x14ac:dyDescent="0.2">
      <c r="B396" s="17"/>
      <c r="C396" s="44"/>
      <c r="D396" s="44"/>
      <c r="E396" s="19"/>
      <c r="F396" s="16"/>
      <c r="G396" s="19"/>
      <c r="I396" s="17"/>
      <c r="J396" s="17"/>
      <c r="K396" s="19"/>
      <c r="L396" s="16"/>
      <c r="M396" s="19"/>
      <c r="O396" s="14"/>
      <c r="P396" s="14"/>
    </row>
    <row r="397" spans="2:18" x14ac:dyDescent="0.2">
      <c r="B397" s="17"/>
      <c r="C397" s="44"/>
      <c r="D397" s="44"/>
      <c r="E397" s="19"/>
      <c r="F397" s="16"/>
      <c r="G397" s="19"/>
      <c r="I397" s="17"/>
      <c r="J397" s="17"/>
      <c r="K397" s="19"/>
      <c r="L397" s="16"/>
      <c r="M397" s="19"/>
      <c r="O397" s="14"/>
      <c r="P397" s="14"/>
    </row>
    <row r="398" spans="2:18" x14ac:dyDescent="0.2">
      <c r="B398" s="17"/>
      <c r="C398" s="44"/>
      <c r="D398" s="44"/>
      <c r="E398" s="19"/>
      <c r="F398" s="16"/>
      <c r="G398" s="19"/>
      <c r="H398" s="19"/>
      <c r="I398" s="17"/>
      <c r="J398" s="17"/>
      <c r="K398" s="19"/>
      <c r="L398" s="16"/>
      <c r="M398" s="19"/>
      <c r="N398" s="14"/>
      <c r="O398" s="14"/>
      <c r="P398" s="14"/>
    </row>
    <row r="399" spans="2:18" x14ac:dyDescent="0.2">
      <c r="B399" s="17"/>
      <c r="C399" s="44"/>
      <c r="D399" s="44"/>
      <c r="E399" s="19"/>
      <c r="F399" s="16"/>
      <c r="G399" s="19"/>
      <c r="H399" s="19"/>
      <c r="I399" s="17"/>
      <c r="J399" s="17"/>
      <c r="K399" s="19"/>
      <c r="L399" s="16"/>
      <c r="M399" s="19"/>
      <c r="N399" s="14"/>
      <c r="O399" s="14"/>
      <c r="P399" s="14"/>
    </row>
    <row r="400" spans="2:18" x14ac:dyDescent="0.2">
      <c r="B400" s="17"/>
      <c r="C400" s="44"/>
      <c r="D400" s="44"/>
      <c r="E400" s="19"/>
      <c r="F400" s="16"/>
      <c r="G400" s="19"/>
      <c r="H400" s="19"/>
      <c r="I400" s="17"/>
      <c r="J400" s="17"/>
      <c r="K400" s="19"/>
      <c r="L400" s="16"/>
      <c r="M400" s="19"/>
      <c r="N400" s="14"/>
      <c r="O400" s="14"/>
      <c r="P400" s="14"/>
    </row>
    <row r="401" spans="2:18" ht="15" x14ac:dyDescent="0.2">
      <c r="B401" s="13"/>
      <c r="C401" s="30"/>
      <c r="D401" s="30"/>
      <c r="E401" s="13"/>
      <c r="F401" s="26">
        <f>SUM(F380:F400)</f>
        <v>30</v>
      </c>
      <c r="G401" s="26">
        <f>SUM(G380:G400)</f>
        <v>31.568000000000001</v>
      </c>
      <c r="H401" s="19"/>
      <c r="I401" s="19"/>
      <c r="J401" s="13"/>
      <c r="K401" s="13"/>
      <c r="L401" s="29">
        <f>SUM(L383:L400)</f>
        <v>30</v>
      </c>
      <c r="M401" s="29">
        <f>SUM(M383:M400)</f>
        <v>21.186072749999997</v>
      </c>
      <c r="N401" s="14"/>
      <c r="O401" s="14"/>
      <c r="P401" s="14"/>
    </row>
    <row r="402" spans="2:18" ht="15" x14ac:dyDescent="0.2">
      <c r="B402" s="13"/>
      <c r="C402" s="30"/>
      <c r="D402" s="30"/>
      <c r="E402" s="13"/>
      <c r="F402" s="16"/>
      <c r="G402" s="19"/>
      <c r="H402" s="165" t="s">
        <v>10</v>
      </c>
      <c r="I402" s="165"/>
      <c r="J402" s="16">
        <f>G401</f>
        <v>31.568000000000001</v>
      </c>
      <c r="K402" s="19" t="s">
        <v>11</v>
      </c>
      <c r="L402" s="16">
        <f>M401</f>
        <v>21.186072749999997</v>
      </c>
      <c r="M402" s="19">
        <f>J402-L402</f>
        <v>10.381927250000004</v>
      </c>
      <c r="N402" s="24"/>
      <c r="O402" s="14"/>
      <c r="P402" s="14"/>
    </row>
    <row r="403" spans="2:18" x14ac:dyDescent="0.2">
      <c r="B403" s="17"/>
      <c r="C403" s="44"/>
      <c r="D403" s="44"/>
      <c r="E403" s="19"/>
      <c r="F403" s="16"/>
      <c r="G403" s="19"/>
      <c r="I403" s="18"/>
      <c r="J403" s="3"/>
      <c r="K403" s="19"/>
      <c r="L403" s="16"/>
      <c r="M403" s="19"/>
      <c r="N403" s="20"/>
      <c r="O403" s="20"/>
      <c r="P403" s="20"/>
      <c r="R403" s="21"/>
    </row>
    <row r="404" spans="2:18" ht="15" x14ac:dyDescent="0.2">
      <c r="B404" s="1" t="s">
        <v>7</v>
      </c>
      <c r="C404" s="1"/>
      <c r="D404" s="158">
        <v>1.4</v>
      </c>
      <c r="E404" s="158"/>
      <c r="J404" s="13"/>
      <c r="K404" s="13"/>
      <c r="L404" s="13"/>
      <c r="M404" s="13"/>
      <c r="N404" s="14"/>
      <c r="O404" s="14"/>
      <c r="P404" s="14"/>
    </row>
    <row r="405" spans="2:18" x14ac:dyDescent="0.2">
      <c r="B405" s="156" t="s">
        <v>8</v>
      </c>
      <c r="C405" s="156"/>
      <c r="D405" s="156"/>
      <c r="E405" s="156"/>
      <c r="F405" s="156"/>
      <c r="G405" s="156"/>
      <c r="H405" s="5" t="s">
        <v>5</v>
      </c>
      <c r="I405" s="156" t="s">
        <v>9</v>
      </c>
      <c r="J405" s="156"/>
      <c r="K405" s="156"/>
      <c r="L405" s="156"/>
      <c r="M405" s="156"/>
      <c r="N405" s="15"/>
      <c r="O405" s="15"/>
      <c r="P405" s="20">
        <f>I417-I415</f>
        <v>6.5235000000000003</v>
      </c>
    </row>
    <row r="406" spans="2:18" x14ac:dyDescent="0.2">
      <c r="B406" s="2">
        <v>0</v>
      </c>
      <c r="C406" s="3">
        <v>1.228</v>
      </c>
      <c r="D406" s="3" t="s">
        <v>17</v>
      </c>
      <c r="E406" s="16"/>
      <c r="F406" s="16"/>
      <c r="G406" s="16"/>
      <c r="H406" s="16"/>
      <c r="I406" s="17"/>
      <c r="J406" s="18"/>
      <c r="K406" s="19"/>
      <c r="L406" s="16"/>
      <c r="M406" s="19"/>
      <c r="N406" s="20"/>
      <c r="O406" s="20"/>
      <c r="P406" s="20"/>
      <c r="R406" s="21"/>
    </row>
    <row r="407" spans="2:18" x14ac:dyDescent="0.2">
      <c r="B407" s="2">
        <v>7</v>
      </c>
      <c r="C407" s="3">
        <v>1.2330000000000001</v>
      </c>
      <c r="D407" s="3"/>
      <c r="E407" s="19">
        <f>(C406+C407)/2</f>
        <v>1.2305000000000001</v>
      </c>
      <c r="F407" s="16">
        <f>B407-B406</f>
        <v>7</v>
      </c>
      <c r="G407" s="19">
        <f>E407*F407</f>
        <v>8.6135000000000019</v>
      </c>
      <c r="H407" s="16"/>
      <c r="I407" s="2"/>
      <c r="J407" s="2"/>
      <c r="K407" s="19"/>
      <c r="L407" s="16"/>
      <c r="M407" s="19"/>
      <c r="N407" s="20"/>
      <c r="O407" s="20"/>
      <c r="P407" s="20"/>
      <c r="Q407" s="22"/>
      <c r="R407" s="21"/>
    </row>
    <row r="408" spans="2:18" x14ac:dyDescent="0.2">
      <c r="B408" s="2">
        <v>8</v>
      </c>
      <c r="C408" s="3">
        <v>2.149</v>
      </c>
      <c r="D408" s="3"/>
      <c r="E408" s="19">
        <f t="shared" ref="E408:E421" si="178">(C407+C408)/2</f>
        <v>1.6910000000000001</v>
      </c>
      <c r="F408" s="16">
        <f t="shared" ref="F408:F421" si="179">B408-B407</f>
        <v>1</v>
      </c>
      <c r="G408" s="19">
        <f t="shared" ref="G408:G421" si="180">E408*F408</f>
        <v>1.6910000000000001</v>
      </c>
      <c r="H408" s="16"/>
      <c r="I408" s="2"/>
      <c r="J408" s="2"/>
      <c r="K408" s="19"/>
      <c r="L408" s="16"/>
      <c r="M408" s="19"/>
      <c r="N408" s="20"/>
      <c r="O408" s="20"/>
      <c r="P408" s="20"/>
      <c r="Q408" s="22"/>
      <c r="R408" s="21"/>
    </row>
    <row r="409" spans="2:18" x14ac:dyDescent="0.2">
      <c r="B409" s="2">
        <v>10</v>
      </c>
      <c r="C409" s="3">
        <v>2.141</v>
      </c>
      <c r="D409" s="3" t="s">
        <v>18</v>
      </c>
      <c r="E409" s="19">
        <f t="shared" si="178"/>
        <v>2.145</v>
      </c>
      <c r="F409" s="16">
        <f t="shared" si="179"/>
        <v>2</v>
      </c>
      <c r="G409" s="19">
        <f t="shared" si="180"/>
        <v>4.29</v>
      </c>
      <c r="H409" s="16"/>
      <c r="I409" s="2"/>
      <c r="J409" s="2"/>
      <c r="K409" s="19"/>
      <c r="L409" s="16"/>
      <c r="M409" s="19"/>
      <c r="N409" s="20"/>
      <c r="O409" s="20"/>
      <c r="P409" s="20"/>
      <c r="Q409" s="22"/>
      <c r="R409" s="21"/>
    </row>
    <row r="410" spans="2:18" x14ac:dyDescent="0.2">
      <c r="B410" s="2">
        <v>11</v>
      </c>
      <c r="C410" s="3">
        <v>1.1180000000000001</v>
      </c>
      <c r="D410" s="3"/>
      <c r="E410" s="19">
        <f t="shared" si="178"/>
        <v>1.6295000000000002</v>
      </c>
      <c r="F410" s="16">
        <f t="shared" si="179"/>
        <v>1</v>
      </c>
      <c r="G410" s="19">
        <f t="shared" si="180"/>
        <v>1.6295000000000002</v>
      </c>
      <c r="H410" s="16"/>
      <c r="I410" s="2"/>
      <c r="J410" s="2"/>
      <c r="K410" s="19"/>
      <c r="L410" s="16"/>
      <c r="M410" s="19"/>
      <c r="N410" s="20"/>
      <c r="O410" s="20"/>
      <c r="P410" s="20"/>
      <c r="Q410" s="22"/>
      <c r="R410" s="21"/>
    </row>
    <row r="411" spans="2:18" x14ac:dyDescent="0.2">
      <c r="B411" s="2">
        <v>12</v>
      </c>
      <c r="C411" s="3">
        <v>0.45</v>
      </c>
      <c r="D411" s="3"/>
      <c r="E411" s="19">
        <f t="shared" si="178"/>
        <v>0.78400000000000003</v>
      </c>
      <c r="F411" s="16">
        <f t="shared" si="179"/>
        <v>1</v>
      </c>
      <c r="G411" s="19">
        <f t="shared" si="180"/>
        <v>0.78400000000000003</v>
      </c>
      <c r="H411" s="16"/>
      <c r="I411" s="2"/>
      <c r="J411" s="2"/>
      <c r="K411" s="19"/>
      <c r="L411" s="16"/>
      <c r="M411" s="19"/>
      <c r="N411" s="20"/>
      <c r="O411" s="20"/>
      <c r="P411" s="20"/>
      <c r="Q411" s="22"/>
      <c r="R411" s="21"/>
    </row>
    <row r="412" spans="2:18" x14ac:dyDescent="0.2">
      <c r="B412" s="2">
        <v>13</v>
      </c>
      <c r="C412" s="3">
        <v>6.4000000000000001E-2</v>
      </c>
      <c r="D412" s="3"/>
      <c r="E412" s="19">
        <f t="shared" si="178"/>
        <v>0.25700000000000001</v>
      </c>
      <c r="F412" s="16">
        <f t="shared" si="179"/>
        <v>1</v>
      </c>
      <c r="G412" s="19">
        <f t="shared" si="180"/>
        <v>0.25700000000000001</v>
      </c>
      <c r="H412" s="16"/>
      <c r="I412" s="2"/>
      <c r="J412" s="2"/>
      <c r="K412" s="19"/>
      <c r="L412" s="16"/>
      <c r="M412" s="19"/>
      <c r="N412" s="20"/>
      <c r="O412" s="20"/>
      <c r="P412" s="20"/>
      <c r="Q412" s="22"/>
      <c r="R412" s="21"/>
    </row>
    <row r="413" spans="2:18" x14ac:dyDescent="0.2">
      <c r="B413" s="2">
        <v>15</v>
      </c>
      <c r="C413" s="3">
        <v>-3.6999999999999998E-2</v>
      </c>
      <c r="D413" s="3" t="s">
        <v>19</v>
      </c>
      <c r="E413" s="19">
        <f t="shared" si="178"/>
        <v>1.3500000000000002E-2</v>
      </c>
      <c r="F413" s="16">
        <f t="shared" si="179"/>
        <v>2</v>
      </c>
      <c r="G413" s="19">
        <f t="shared" si="180"/>
        <v>2.7000000000000003E-2</v>
      </c>
      <c r="H413" s="16"/>
      <c r="I413" s="2">
        <v>0</v>
      </c>
      <c r="J413" s="3">
        <v>1.228</v>
      </c>
      <c r="K413" s="19"/>
      <c r="L413" s="16"/>
      <c r="M413" s="19"/>
      <c r="N413" s="20"/>
      <c r="O413" s="20"/>
      <c r="P413" s="20"/>
      <c r="Q413" s="22"/>
      <c r="R413" s="21"/>
    </row>
    <row r="414" spans="2:18" x14ac:dyDescent="0.2">
      <c r="B414" s="2">
        <v>17</v>
      </c>
      <c r="C414" s="3">
        <v>6.2E-2</v>
      </c>
      <c r="D414" s="3"/>
      <c r="E414" s="19">
        <f t="shared" si="178"/>
        <v>1.2500000000000001E-2</v>
      </c>
      <c r="F414" s="16">
        <f t="shared" si="179"/>
        <v>2</v>
      </c>
      <c r="G414" s="19">
        <f t="shared" si="180"/>
        <v>2.5000000000000001E-2</v>
      </c>
      <c r="H414" s="16"/>
      <c r="I414" s="2">
        <v>7</v>
      </c>
      <c r="J414" s="3">
        <v>1.2330000000000001</v>
      </c>
      <c r="K414" s="19">
        <f t="shared" ref="K414:K420" si="181">AVERAGE(J413,J414)</f>
        <v>1.2305000000000001</v>
      </c>
      <c r="L414" s="16">
        <f t="shared" ref="L414:L420" si="182">I414-I413</f>
        <v>7</v>
      </c>
      <c r="M414" s="19">
        <f t="shared" ref="M414:M420" si="183">L414*K414</f>
        <v>8.6135000000000019</v>
      </c>
      <c r="N414" s="24"/>
      <c r="O414" s="24"/>
      <c r="P414" s="24"/>
      <c r="Q414" s="22"/>
      <c r="R414" s="21"/>
    </row>
    <row r="415" spans="2:18" x14ac:dyDescent="0.2">
      <c r="B415" s="2">
        <v>18</v>
      </c>
      <c r="C415" s="3">
        <v>0.443</v>
      </c>
      <c r="D415" s="3"/>
      <c r="E415" s="19">
        <f t="shared" si="178"/>
        <v>0.2525</v>
      </c>
      <c r="F415" s="16">
        <f t="shared" si="179"/>
        <v>1</v>
      </c>
      <c r="G415" s="19">
        <f t="shared" si="180"/>
        <v>0.2525</v>
      </c>
      <c r="H415" s="16"/>
      <c r="I415" s="2">
        <v>8</v>
      </c>
      <c r="J415" s="3">
        <v>2.149</v>
      </c>
      <c r="K415" s="19">
        <f t="shared" si="181"/>
        <v>1.6910000000000001</v>
      </c>
      <c r="L415" s="16">
        <f t="shared" si="182"/>
        <v>1</v>
      </c>
      <c r="M415" s="19">
        <f t="shared" si="183"/>
        <v>1.6910000000000001</v>
      </c>
      <c r="N415" s="20"/>
      <c r="O415" s="20"/>
      <c r="P415" s="20"/>
      <c r="Q415" s="22"/>
      <c r="R415" s="21"/>
    </row>
    <row r="416" spans="2:18" x14ac:dyDescent="0.2">
      <c r="B416" s="2">
        <v>19</v>
      </c>
      <c r="C416" s="3">
        <v>1.0740000000000001</v>
      </c>
      <c r="D416" s="3"/>
      <c r="E416" s="19">
        <f t="shared" si="178"/>
        <v>0.75850000000000006</v>
      </c>
      <c r="F416" s="16">
        <f t="shared" si="179"/>
        <v>1</v>
      </c>
      <c r="G416" s="19">
        <f t="shared" si="180"/>
        <v>0.75850000000000006</v>
      </c>
      <c r="H416" s="1"/>
      <c r="I416" s="61">
        <f>I415+(J415-J416)*1.5</f>
        <v>13.0235</v>
      </c>
      <c r="J416" s="62">
        <v>-1.2</v>
      </c>
      <c r="K416" s="19">
        <f t="shared" si="181"/>
        <v>0.47450000000000003</v>
      </c>
      <c r="L416" s="16">
        <f t="shared" si="182"/>
        <v>5.0235000000000003</v>
      </c>
      <c r="M416" s="19">
        <f t="shared" si="183"/>
        <v>2.3836507500000002</v>
      </c>
      <c r="N416" s="24"/>
      <c r="O416" s="24"/>
      <c r="P416" s="24"/>
      <c r="Q416" s="22"/>
      <c r="R416" s="21"/>
    </row>
    <row r="417" spans="2:18" x14ac:dyDescent="0.2">
      <c r="B417" s="2">
        <v>20</v>
      </c>
      <c r="C417" s="3">
        <v>2.2799999999999998</v>
      </c>
      <c r="D417" s="3" t="s">
        <v>20</v>
      </c>
      <c r="E417" s="19">
        <f t="shared" si="178"/>
        <v>1.677</v>
      </c>
      <c r="F417" s="16">
        <f t="shared" si="179"/>
        <v>1</v>
      </c>
      <c r="G417" s="19">
        <f t="shared" si="180"/>
        <v>1.677</v>
      </c>
      <c r="H417" s="1"/>
      <c r="I417" s="70">
        <f>I416+1.5</f>
        <v>14.5235</v>
      </c>
      <c r="J417" s="71">
        <f>J416</f>
        <v>-1.2</v>
      </c>
      <c r="K417" s="19">
        <f t="shared" si="181"/>
        <v>-1.2</v>
      </c>
      <c r="L417" s="16">
        <f t="shared" si="182"/>
        <v>1.5</v>
      </c>
      <c r="M417" s="19">
        <f t="shared" si="183"/>
        <v>-1.7999999999999998</v>
      </c>
      <c r="N417" s="24"/>
      <c r="O417" s="24"/>
      <c r="P417" s="24"/>
      <c r="Q417" s="22"/>
      <c r="R417" s="21"/>
    </row>
    <row r="418" spans="2:18" x14ac:dyDescent="0.2">
      <c r="B418" s="2">
        <v>22</v>
      </c>
      <c r="C418" s="3">
        <v>2.2730000000000001</v>
      </c>
      <c r="D418" s="3"/>
      <c r="E418" s="19">
        <f t="shared" si="178"/>
        <v>2.2765</v>
      </c>
      <c r="F418" s="16">
        <f t="shared" si="179"/>
        <v>2</v>
      </c>
      <c r="G418" s="19">
        <f t="shared" si="180"/>
        <v>4.5529999999999999</v>
      </c>
      <c r="H418" s="1"/>
      <c r="I418" s="61">
        <f>I417+1.5</f>
        <v>16.023499999999999</v>
      </c>
      <c r="J418" s="62">
        <f>J416</f>
        <v>-1.2</v>
      </c>
      <c r="K418" s="19">
        <f t="shared" si="181"/>
        <v>-1.2</v>
      </c>
      <c r="L418" s="16">
        <f t="shared" si="182"/>
        <v>1.4999999999999982</v>
      </c>
      <c r="M418" s="19">
        <f t="shared" si="183"/>
        <v>-1.7999999999999978</v>
      </c>
      <c r="N418" s="20"/>
      <c r="O418" s="20"/>
      <c r="P418" s="20"/>
      <c r="R418" s="21"/>
    </row>
    <row r="419" spans="2:18" x14ac:dyDescent="0.2">
      <c r="B419" s="2">
        <v>23</v>
      </c>
      <c r="C419" s="3">
        <v>1.147</v>
      </c>
      <c r="D419" s="3"/>
      <c r="E419" s="19">
        <f t="shared" si="178"/>
        <v>1.71</v>
      </c>
      <c r="F419" s="16">
        <f t="shared" si="179"/>
        <v>1</v>
      </c>
      <c r="G419" s="19">
        <f t="shared" si="180"/>
        <v>1.71</v>
      </c>
      <c r="H419" s="1"/>
      <c r="I419" s="61">
        <f>I418+(J419-J418)*1.5</f>
        <v>21.273499999999999</v>
      </c>
      <c r="J419" s="65">
        <v>2.2999999999999998</v>
      </c>
      <c r="K419" s="19">
        <f t="shared" si="181"/>
        <v>0.54999999999999993</v>
      </c>
      <c r="L419" s="16">
        <f t="shared" si="182"/>
        <v>5.25</v>
      </c>
      <c r="M419" s="19">
        <f t="shared" si="183"/>
        <v>2.8874999999999997</v>
      </c>
      <c r="N419" s="20"/>
      <c r="O419" s="20"/>
      <c r="P419" s="20"/>
      <c r="R419" s="21"/>
    </row>
    <row r="420" spans="2:18" x14ac:dyDescent="0.2">
      <c r="B420" s="2">
        <v>28</v>
      </c>
      <c r="C420" s="3">
        <v>1.1419999999999999</v>
      </c>
      <c r="D420" s="3"/>
      <c r="E420" s="19">
        <f t="shared" si="178"/>
        <v>1.1444999999999999</v>
      </c>
      <c r="F420" s="16">
        <f t="shared" si="179"/>
        <v>5</v>
      </c>
      <c r="G420" s="19">
        <f t="shared" si="180"/>
        <v>5.7224999999999993</v>
      </c>
      <c r="H420" s="1"/>
      <c r="I420" s="2">
        <v>22</v>
      </c>
      <c r="J420" s="3">
        <v>2.2730000000000001</v>
      </c>
      <c r="K420" s="19">
        <f t="shared" si="181"/>
        <v>2.2865000000000002</v>
      </c>
      <c r="L420" s="16">
        <f t="shared" si="182"/>
        <v>0.72650000000000148</v>
      </c>
      <c r="M420" s="19">
        <f t="shared" si="183"/>
        <v>1.6611422500000035</v>
      </c>
      <c r="N420" s="20"/>
      <c r="O420" s="20"/>
      <c r="P420" s="20"/>
      <c r="R420" s="21"/>
    </row>
    <row r="421" spans="2:18" x14ac:dyDescent="0.2">
      <c r="B421" s="17">
        <v>33</v>
      </c>
      <c r="C421" s="44">
        <v>1.117</v>
      </c>
      <c r="D421" s="3" t="s">
        <v>17</v>
      </c>
      <c r="E421" s="19">
        <f t="shared" si="178"/>
        <v>1.1294999999999999</v>
      </c>
      <c r="F421" s="16">
        <f t="shared" si="179"/>
        <v>5</v>
      </c>
      <c r="G421" s="19">
        <f t="shared" si="180"/>
        <v>5.6475</v>
      </c>
      <c r="I421" s="2">
        <v>23</v>
      </c>
      <c r="J421" s="3">
        <v>1.147</v>
      </c>
      <c r="K421" s="52">
        <f t="shared" ref="K421:K422" si="184">AVERAGE(J420,J421)</f>
        <v>1.71</v>
      </c>
      <c r="L421" s="53">
        <f t="shared" ref="L421:L422" si="185">I421-I420</f>
        <v>1</v>
      </c>
      <c r="M421" s="52">
        <f t="shared" ref="M421:M422" si="186">L421*K421</f>
        <v>1.71</v>
      </c>
      <c r="N421" s="20"/>
      <c r="O421" s="20"/>
      <c r="P421" s="20"/>
      <c r="R421" s="21"/>
    </row>
    <row r="422" spans="2:18" x14ac:dyDescent="0.2">
      <c r="B422" s="17"/>
      <c r="C422" s="44"/>
      <c r="D422" s="44"/>
      <c r="E422" s="19"/>
      <c r="F422" s="16"/>
      <c r="G422" s="19"/>
      <c r="I422" s="2">
        <v>28</v>
      </c>
      <c r="J422" s="3">
        <v>1.1419999999999999</v>
      </c>
      <c r="K422" s="52">
        <f t="shared" si="184"/>
        <v>1.1444999999999999</v>
      </c>
      <c r="L422" s="53">
        <f t="shared" si="185"/>
        <v>5</v>
      </c>
      <c r="M422" s="52">
        <f t="shared" si="186"/>
        <v>5.7224999999999993</v>
      </c>
      <c r="O422" s="24"/>
      <c r="P422" s="24"/>
    </row>
    <row r="423" spans="2:18" x14ac:dyDescent="0.2">
      <c r="B423" s="17"/>
      <c r="C423" s="44"/>
      <c r="D423" s="44"/>
      <c r="E423" s="19"/>
      <c r="F423" s="16"/>
      <c r="G423" s="19"/>
      <c r="I423" s="17">
        <v>33</v>
      </c>
      <c r="J423" s="44">
        <v>1.117</v>
      </c>
      <c r="K423" s="52">
        <f t="shared" ref="K423" si="187">AVERAGE(J422,J423)</f>
        <v>1.1294999999999999</v>
      </c>
      <c r="L423" s="53">
        <f t="shared" ref="L423" si="188">I423-I422</f>
        <v>5</v>
      </c>
      <c r="M423" s="52">
        <f t="shared" ref="M423" si="189">L423*K423</f>
        <v>5.6475</v>
      </c>
      <c r="O423" s="14"/>
      <c r="P423" s="14"/>
    </row>
    <row r="424" spans="2:18" x14ac:dyDescent="0.2">
      <c r="B424" s="17"/>
      <c r="C424" s="44"/>
      <c r="D424" s="44"/>
      <c r="E424" s="19"/>
      <c r="F424" s="16"/>
      <c r="G424" s="19"/>
      <c r="I424" s="17"/>
      <c r="J424" s="17"/>
      <c r="K424" s="19"/>
      <c r="L424" s="16"/>
      <c r="M424" s="19"/>
      <c r="O424" s="14"/>
      <c r="P424" s="14"/>
    </row>
    <row r="425" spans="2:18" x14ac:dyDescent="0.2">
      <c r="B425" s="17"/>
      <c r="C425" s="44"/>
      <c r="D425" s="44"/>
      <c r="E425" s="19"/>
      <c r="F425" s="16"/>
      <c r="G425" s="19"/>
      <c r="H425" s="19"/>
      <c r="I425" s="17"/>
      <c r="J425" s="17"/>
      <c r="K425" s="19"/>
      <c r="L425" s="16"/>
      <c r="M425" s="19"/>
      <c r="N425" s="14"/>
      <c r="O425" s="14"/>
      <c r="P425" s="14"/>
    </row>
    <row r="426" spans="2:18" x14ac:dyDescent="0.2">
      <c r="B426" s="17"/>
      <c r="C426" s="44"/>
      <c r="D426" s="44"/>
      <c r="E426" s="19"/>
      <c r="F426" s="16"/>
      <c r="G426" s="19"/>
      <c r="H426" s="19"/>
      <c r="I426" s="17"/>
      <c r="J426" s="17"/>
      <c r="K426" s="19"/>
      <c r="L426" s="16"/>
      <c r="M426" s="19"/>
      <c r="N426" s="14"/>
      <c r="O426" s="14"/>
      <c r="P426" s="14"/>
    </row>
    <row r="427" spans="2:18" x14ac:dyDescent="0.2">
      <c r="B427" s="17"/>
      <c r="C427" s="44"/>
      <c r="D427" s="44"/>
      <c r="E427" s="19"/>
      <c r="F427" s="16"/>
      <c r="G427" s="19"/>
      <c r="H427" s="19"/>
      <c r="I427" s="17"/>
      <c r="J427" s="17"/>
      <c r="K427" s="19"/>
      <c r="L427" s="16"/>
      <c r="M427" s="19"/>
      <c r="N427" s="14"/>
      <c r="O427" s="14"/>
      <c r="P427" s="14"/>
    </row>
    <row r="428" spans="2:18" ht="15" x14ac:dyDescent="0.2">
      <c r="B428" s="13"/>
      <c r="C428" s="30"/>
      <c r="D428" s="30"/>
      <c r="E428" s="13"/>
      <c r="F428" s="26">
        <f>SUM(F407:F427)</f>
        <v>33</v>
      </c>
      <c r="G428" s="26">
        <f>SUM(G407:G427)</f>
        <v>37.638000000000005</v>
      </c>
      <c r="H428" s="19"/>
      <c r="I428" s="19"/>
      <c r="J428" s="13"/>
      <c r="K428" s="13"/>
      <c r="L428" s="29">
        <f>SUM(L410:L427)</f>
        <v>33</v>
      </c>
      <c r="M428" s="29">
        <f>SUM(M410:M427)</f>
        <v>26.716793000000006</v>
      </c>
      <c r="N428" s="14"/>
      <c r="O428" s="14"/>
      <c r="P428" s="14"/>
    </row>
    <row r="429" spans="2:18" ht="15" x14ac:dyDescent="0.2">
      <c r="B429" s="13"/>
      <c r="C429" s="30"/>
      <c r="D429" s="30"/>
      <c r="E429" s="13"/>
      <c r="F429" s="16"/>
      <c r="G429" s="19"/>
      <c r="H429" s="165" t="s">
        <v>10</v>
      </c>
      <c r="I429" s="165"/>
      <c r="J429" s="16">
        <f>G428</f>
        <v>37.638000000000005</v>
      </c>
      <c r="K429" s="19" t="s">
        <v>11</v>
      </c>
      <c r="L429" s="16">
        <f>M428</f>
        <v>26.716793000000006</v>
      </c>
      <c r="M429" s="19">
        <f>J429-L429</f>
        <v>10.921206999999999</v>
      </c>
      <c r="N429" s="24"/>
      <c r="O429" s="14"/>
      <c r="P429" s="14"/>
    </row>
    <row r="430" spans="2:18" ht="15" x14ac:dyDescent="0.2">
      <c r="B430" s="1" t="s">
        <v>7</v>
      </c>
      <c r="C430" s="1"/>
      <c r="D430" s="158">
        <v>1.5</v>
      </c>
      <c r="E430" s="158"/>
      <c r="J430" s="13"/>
      <c r="K430" s="13"/>
      <c r="L430" s="13"/>
      <c r="M430" s="13"/>
      <c r="N430" s="14"/>
      <c r="O430" s="14"/>
      <c r="P430" s="14"/>
    </row>
    <row r="431" spans="2:18" x14ac:dyDescent="0.2">
      <c r="B431" s="156" t="s">
        <v>8</v>
      </c>
      <c r="C431" s="156"/>
      <c r="D431" s="156"/>
      <c r="E431" s="156"/>
      <c r="F431" s="156"/>
      <c r="G431" s="156"/>
      <c r="H431" s="5" t="s">
        <v>5</v>
      </c>
      <c r="I431" s="156" t="s">
        <v>9</v>
      </c>
      <c r="J431" s="156"/>
      <c r="K431" s="156"/>
      <c r="L431" s="156"/>
      <c r="M431" s="156"/>
      <c r="N431" s="15"/>
      <c r="O431" s="15"/>
      <c r="P431" s="20">
        <f>I446-I444</f>
        <v>6</v>
      </c>
    </row>
    <row r="432" spans="2:18" x14ac:dyDescent="0.2">
      <c r="B432" s="2">
        <v>0</v>
      </c>
      <c r="C432" s="3">
        <v>0.96399999999999997</v>
      </c>
      <c r="D432" s="3" t="s">
        <v>17</v>
      </c>
      <c r="E432" s="16"/>
      <c r="F432" s="16"/>
      <c r="G432" s="16"/>
      <c r="H432" s="16"/>
      <c r="I432" s="17"/>
      <c r="J432" s="18"/>
      <c r="K432" s="19"/>
      <c r="L432" s="16"/>
      <c r="M432" s="19"/>
      <c r="N432" s="20"/>
      <c r="O432" s="20"/>
      <c r="P432" s="20"/>
      <c r="R432" s="21"/>
    </row>
    <row r="433" spans="2:18" x14ac:dyDescent="0.2">
      <c r="B433" s="2">
        <v>7</v>
      </c>
      <c r="C433" s="3">
        <v>0.97699999999999998</v>
      </c>
      <c r="D433" s="3"/>
      <c r="E433" s="19">
        <f>(C432+C433)/2</f>
        <v>0.97049999999999992</v>
      </c>
      <c r="F433" s="16">
        <f>B433-B432</f>
        <v>7</v>
      </c>
      <c r="G433" s="19">
        <f>E433*F433</f>
        <v>6.7934999999999999</v>
      </c>
      <c r="H433" s="16"/>
      <c r="I433" s="2">
        <v>0</v>
      </c>
      <c r="J433" s="3">
        <v>0.96399999999999997</v>
      </c>
      <c r="K433" s="19"/>
      <c r="L433" s="16"/>
      <c r="M433" s="19"/>
      <c r="N433" s="20"/>
      <c r="O433" s="20"/>
      <c r="P433" s="20"/>
      <c r="Q433" s="22"/>
      <c r="R433" s="21"/>
    </row>
    <row r="434" spans="2:18" x14ac:dyDescent="0.2">
      <c r="B434" s="2">
        <v>8</v>
      </c>
      <c r="C434" s="3">
        <v>1.714</v>
      </c>
      <c r="D434" s="3"/>
      <c r="E434" s="19">
        <f t="shared" ref="E434:E447" si="190">(C433+C434)/2</f>
        <v>1.3454999999999999</v>
      </c>
      <c r="F434" s="16">
        <f t="shared" ref="F434:F447" si="191">B434-B433</f>
        <v>1</v>
      </c>
      <c r="G434" s="19">
        <f t="shared" ref="G434:G447" si="192">E434*F434</f>
        <v>1.3454999999999999</v>
      </c>
      <c r="H434" s="16"/>
      <c r="I434" s="2">
        <v>7</v>
      </c>
      <c r="J434" s="3">
        <v>0.97699999999999998</v>
      </c>
      <c r="K434" s="19">
        <f t="shared" ref="K434:K441" si="193">AVERAGE(J433,J434)</f>
        <v>0.97049999999999992</v>
      </c>
      <c r="L434" s="16">
        <f t="shared" ref="L434:L441" si="194">I434-I433</f>
        <v>7</v>
      </c>
      <c r="M434" s="19">
        <f t="shared" ref="M434:M441" si="195">L434*K434</f>
        <v>6.7934999999999999</v>
      </c>
      <c r="N434" s="20"/>
      <c r="O434" s="20"/>
      <c r="P434" s="20"/>
      <c r="Q434" s="22"/>
      <c r="R434" s="21"/>
    </row>
    <row r="435" spans="2:18" x14ac:dyDescent="0.2">
      <c r="B435" s="2">
        <v>10</v>
      </c>
      <c r="C435" s="3">
        <v>1.7090000000000001</v>
      </c>
      <c r="D435" s="3" t="s">
        <v>18</v>
      </c>
      <c r="E435" s="19">
        <f t="shared" si="190"/>
        <v>1.7115</v>
      </c>
      <c r="F435" s="16">
        <f t="shared" si="191"/>
        <v>2</v>
      </c>
      <c r="G435" s="19">
        <f t="shared" si="192"/>
        <v>3.423</v>
      </c>
      <c r="H435" s="16"/>
      <c r="I435" s="2">
        <v>8</v>
      </c>
      <c r="J435" s="3">
        <v>1.714</v>
      </c>
      <c r="K435" s="19">
        <f t="shared" si="193"/>
        <v>1.3454999999999999</v>
      </c>
      <c r="L435" s="16">
        <f t="shared" si="194"/>
        <v>1</v>
      </c>
      <c r="M435" s="19">
        <f t="shared" si="195"/>
        <v>1.3454999999999999</v>
      </c>
      <c r="N435" s="20"/>
      <c r="O435" s="20"/>
      <c r="P435" s="20"/>
      <c r="Q435" s="22"/>
      <c r="R435" s="21"/>
    </row>
    <row r="436" spans="2:18" x14ac:dyDescent="0.2">
      <c r="B436" s="2">
        <v>11</v>
      </c>
      <c r="C436" s="3">
        <v>0.877</v>
      </c>
      <c r="D436" s="3"/>
      <c r="E436" s="19">
        <f t="shared" si="190"/>
        <v>1.2930000000000001</v>
      </c>
      <c r="F436" s="16">
        <f t="shared" si="191"/>
        <v>1</v>
      </c>
      <c r="G436" s="19">
        <f t="shared" si="192"/>
        <v>1.2930000000000001</v>
      </c>
      <c r="H436" s="16"/>
      <c r="I436" s="2">
        <v>10</v>
      </c>
      <c r="J436" s="3">
        <v>1.7090000000000001</v>
      </c>
      <c r="K436" s="19">
        <f t="shared" si="193"/>
        <v>1.7115</v>
      </c>
      <c r="L436" s="16">
        <f t="shared" si="194"/>
        <v>2</v>
      </c>
      <c r="M436" s="19">
        <f t="shared" si="195"/>
        <v>3.423</v>
      </c>
      <c r="N436" s="20"/>
      <c r="O436" s="20"/>
      <c r="P436" s="20"/>
      <c r="Q436" s="22"/>
      <c r="R436" s="21"/>
    </row>
    <row r="437" spans="2:18" x14ac:dyDescent="0.2">
      <c r="B437" s="2">
        <v>13</v>
      </c>
      <c r="C437" s="3">
        <v>0.46800000000000003</v>
      </c>
      <c r="D437" s="3"/>
      <c r="E437" s="19">
        <f t="shared" si="190"/>
        <v>0.67249999999999999</v>
      </c>
      <c r="F437" s="16">
        <f t="shared" si="191"/>
        <v>2</v>
      </c>
      <c r="G437" s="19">
        <f t="shared" si="192"/>
        <v>1.345</v>
      </c>
      <c r="H437" s="16"/>
      <c r="I437" s="2">
        <v>11</v>
      </c>
      <c r="J437" s="3">
        <v>0.877</v>
      </c>
      <c r="K437" s="19">
        <f t="shared" si="193"/>
        <v>1.2930000000000001</v>
      </c>
      <c r="L437" s="16">
        <f t="shared" si="194"/>
        <v>1</v>
      </c>
      <c r="M437" s="19">
        <f t="shared" si="195"/>
        <v>1.2930000000000001</v>
      </c>
      <c r="N437" s="20"/>
      <c r="O437" s="20"/>
      <c r="P437" s="20"/>
      <c r="Q437" s="22"/>
      <c r="R437" s="21"/>
    </row>
    <row r="438" spans="2:18" x14ac:dyDescent="0.2">
      <c r="B438" s="2">
        <v>15</v>
      </c>
      <c r="C438" s="3">
        <v>0.157</v>
      </c>
      <c r="D438" s="3"/>
      <c r="E438" s="19">
        <f t="shared" si="190"/>
        <v>0.3125</v>
      </c>
      <c r="F438" s="16">
        <f t="shared" si="191"/>
        <v>2</v>
      </c>
      <c r="G438" s="19">
        <f t="shared" si="192"/>
        <v>0.625</v>
      </c>
      <c r="I438" s="61">
        <f>I437+(J437-J438)*1.5</f>
        <v>14.115500000000001</v>
      </c>
      <c r="J438" s="62">
        <v>-1.2</v>
      </c>
      <c r="K438" s="19">
        <f t="shared" si="193"/>
        <v>-0.16149999999999998</v>
      </c>
      <c r="L438" s="16">
        <f t="shared" si="194"/>
        <v>3.1155000000000008</v>
      </c>
      <c r="M438" s="19">
        <f t="shared" si="195"/>
        <v>-0.50315325000000011</v>
      </c>
      <c r="N438" s="20"/>
      <c r="O438" s="20"/>
      <c r="P438" s="20"/>
      <c r="Q438" s="22"/>
      <c r="R438" s="21"/>
    </row>
    <row r="439" spans="2:18" x14ac:dyDescent="0.2">
      <c r="B439" s="2">
        <v>16</v>
      </c>
      <c r="C439" s="3">
        <v>9.7000000000000003E-2</v>
      </c>
      <c r="D439" s="3" t="s">
        <v>19</v>
      </c>
      <c r="E439" s="19">
        <f t="shared" si="190"/>
        <v>0.127</v>
      </c>
      <c r="F439" s="16">
        <f t="shared" si="191"/>
        <v>1</v>
      </c>
      <c r="G439" s="19">
        <f t="shared" si="192"/>
        <v>0.127</v>
      </c>
      <c r="I439" s="70">
        <f>I438+1.5</f>
        <v>15.615500000000001</v>
      </c>
      <c r="J439" s="71">
        <f>J438</f>
        <v>-1.2</v>
      </c>
      <c r="K439" s="19">
        <f t="shared" si="193"/>
        <v>-1.2</v>
      </c>
      <c r="L439" s="16">
        <f t="shared" si="194"/>
        <v>1.5</v>
      </c>
      <c r="M439" s="19">
        <f t="shared" si="195"/>
        <v>-1.7999999999999998</v>
      </c>
      <c r="N439" s="20"/>
      <c r="O439" s="20"/>
      <c r="P439" s="20"/>
      <c r="Q439" s="22"/>
      <c r="R439" s="21"/>
    </row>
    <row r="440" spans="2:18" x14ac:dyDescent="0.2">
      <c r="B440" s="2">
        <v>17</v>
      </c>
      <c r="C440" s="3">
        <v>0.155</v>
      </c>
      <c r="D440" s="3"/>
      <c r="E440" s="19">
        <f t="shared" si="190"/>
        <v>0.126</v>
      </c>
      <c r="F440" s="16">
        <f t="shared" si="191"/>
        <v>1</v>
      </c>
      <c r="G440" s="19">
        <f t="shared" si="192"/>
        <v>0.126</v>
      </c>
      <c r="I440" s="61">
        <f>I439+1.5</f>
        <v>17.115500000000001</v>
      </c>
      <c r="J440" s="62">
        <f>J438</f>
        <v>-1.2</v>
      </c>
      <c r="K440" s="19">
        <f t="shared" si="193"/>
        <v>-1.2</v>
      </c>
      <c r="L440" s="16">
        <f t="shared" si="194"/>
        <v>1.5</v>
      </c>
      <c r="M440" s="19">
        <f t="shared" si="195"/>
        <v>-1.7999999999999998</v>
      </c>
      <c r="N440" s="24"/>
      <c r="O440" s="24"/>
      <c r="P440" s="24"/>
      <c r="Q440" s="22"/>
      <c r="R440" s="21"/>
    </row>
    <row r="441" spans="2:18" x14ac:dyDescent="0.2">
      <c r="B441" s="2">
        <v>19</v>
      </c>
      <c r="C441" s="3">
        <v>0.46300000000000002</v>
      </c>
      <c r="D441" s="3"/>
      <c r="E441" s="19">
        <f t="shared" si="190"/>
        <v>0.309</v>
      </c>
      <c r="F441" s="16">
        <f t="shared" si="191"/>
        <v>2</v>
      </c>
      <c r="G441" s="19">
        <f t="shared" si="192"/>
        <v>0.61799999999999999</v>
      </c>
      <c r="H441" s="16"/>
      <c r="I441" s="61">
        <f>I440+(J441-J440)*1.5</f>
        <v>19.965499999999999</v>
      </c>
      <c r="J441" s="65">
        <v>0.7</v>
      </c>
      <c r="K441" s="19">
        <f t="shared" si="193"/>
        <v>-0.25</v>
      </c>
      <c r="L441" s="16">
        <f t="shared" si="194"/>
        <v>2.8499999999999979</v>
      </c>
      <c r="M441" s="19">
        <f t="shared" si="195"/>
        <v>-0.71249999999999947</v>
      </c>
      <c r="N441" s="20"/>
      <c r="O441" s="20"/>
      <c r="P441" s="20"/>
      <c r="Q441" s="22"/>
      <c r="R441" s="21"/>
    </row>
    <row r="442" spans="2:18" x14ac:dyDescent="0.2">
      <c r="B442" s="2">
        <v>21</v>
      </c>
      <c r="C442" s="3">
        <v>0.85599999999999998</v>
      </c>
      <c r="D442" s="3"/>
      <c r="E442" s="19">
        <f t="shared" si="190"/>
        <v>0.65949999999999998</v>
      </c>
      <c r="F442" s="16">
        <f t="shared" si="191"/>
        <v>2</v>
      </c>
      <c r="G442" s="19">
        <f t="shared" si="192"/>
        <v>1.319</v>
      </c>
      <c r="H442" s="16"/>
      <c r="I442" s="2">
        <v>21</v>
      </c>
      <c r="J442" s="3">
        <v>0.85599999999999998</v>
      </c>
      <c r="K442" s="19">
        <f t="shared" ref="K442:K444" si="196">AVERAGE(J441,J442)</f>
        <v>0.77800000000000002</v>
      </c>
      <c r="L442" s="16">
        <f t="shared" ref="L442:L444" si="197">I442-I441</f>
        <v>1.0345000000000013</v>
      </c>
      <c r="M442" s="19">
        <f t="shared" ref="M442:M444" si="198">L442*K442</f>
        <v>0.80484100000000103</v>
      </c>
      <c r="N442" s="24"/>
      <c r="O442" s="24"/>
      <c r="P442" s="24"/>
      <c r="Q442" s="22"/>
      <c r="R442" s="21"/>
    </row>
    <row r="443" spans="2:18" x14ac:dyDescent="0.2">
      <c r="B443" s="2">
        <v>22</v>
      </c>
      <c r="C443" s="3">
        <v>2.3279999999999998</v>
      </c>
      <c r="D443" s="3" t="s">
        <v>20</v>
      </c>
      <c r="E443" s="19">
        <f t="shared" si="190"/>
        <v>1.5919999999999999</v>
      </c>
      <c r="F443" s="16">
        <f t="shared" si="191"/>
        <v>1</v>
      </c>
      <c r="G443" s="19">
        <f t="shared" si="192"/>
        <v>1.5919999999999999</v>
      </c>
      <c r="H443" s="16"/>
      <c r="I443" s="2">
        <v>22</v>
      </c>
      <c r="J443" s="3">
        <v>2.3279999999999998</v>
      </c>
      <c r="K443" s="19">
        <f t="shared" si="196"/>
        <v>1.5919999999999999</v>
      </c>
      <c r="L443" s="16">
        <f t="shared" si="197"/>
        <v>1</v>
      </c>
      <c r="M443" s="19">
        <f t="shared" si="198"/>
        <v>1.5919999999999999</v>
      </c>
      <c r="N443" s="24"/>
      <c r="O443" s="24"/>
      <c r="P443" s="24"/>
      <c r="Q443" s="22"/>
      <c r="R443" s="21"/>
    </row>
    <row r="444" spans="2:18" x14ac:dyDescent="0.2">
      <c r="B444" s="2">
        <v>24</v>
      </c>
      <c r="C444" s="3">
        <v>2.323</v>
      </c>
      <c r="D444" s="3"/>
      <c r="E444" s="19">
        <f t="shared" si="190"/>
        <v>2.3254999999999999</v>
      </c>
      <c r="F444" s="16">
        <f t="shared" si="191"/>
        <v>2</v>
      </c>
      <c r="G444" s="19">
        <f t="shared" si="192"/>
        <v>4.6509999999999998</v>
      </c>
      <c r="H444" s="16"/>
      <c r="I444" s="2">
        <v>24</v>
      </c>
      <c r="J444" s="3">
        <v>2.323</v>
      </c>
      <c r="K444" s="19">
        <f t="shared" si="196"/>
        <v>2.3254999999999999</v>
      </c>
      <c r="L444" s="16">
        <f t="shared" si="197"/>
        <v>2</v>
      </c>
      <c r="M444" s="19">
        <f t="shared" si="198"/>
        <v>4.6509999999999998</v>
      </c>
      <c r="N444" s="20"/>
      <c r="O444" s="20"/>
      <c r="P444" s="20"/>
      <c r="R444" s="21"/>
    </row>
    <row r="445" spans="2:18" x14ac:dyDescent="0.2">
      <c r="B445" s="2">
        <v>25</v>
      </c>
      <c r="C445" s="3">
        <v>0.877</v>
      </c>
      <c r="D445" s="3"/>
      <c r="E445" s="19">
        <f t="shared" si="190"/>
        <v>1.6</v>
      </c>
      <c r="F445" s="16">
        <f t="shared" si="191"/>
        <v>1</v>
      </c>
      <c r="G445" s="19">
        <f t="shared" si="192"/>
        <v>1.6</v>
      </c>
      <c r="H445" s="1"/>
      <c r="I445" s="2">
        <v>25</v>
      </c>
      <c r="J445" s="3">
        <v>0.877</v>
      </c>
      <c r="K445" s="52">
        <f t="shared" ref="K445:K447" si="199">AVERAGE(J444,J445)</f>
        <v>1.6</v>
      </c>
      <c r="L445" s="53">
        <f t="shared" ref="L445:L447" si="200">I445-I444</f>
        <v>1</v>
      </c>
      <c r="M445" s="52">
        <f t="shared" ref="M445:M447" si="201">L445*K445</f>
        <v>1.6</v>
      </c>
      <c r="N445" s="20"/>
      <c r="O445" s="20"/>
      <c r="P445" s="20"/>
      <c r="R445" s="21"/>
    </row>
    <row r="446" spans="2:18" x14ac:dyDescent="0.2">
      <c r="B446" s="2">
        <v>30</v>
      </c>
      <c r="C446" s="3">
        <v>0.86799999999999999</v>
      </c>
      <c r="D446" s="3"/>
      <c r="E446" s="19">
        <f t="shared" si="190"/>
        <v>0.87250000000000005</v>
      </c>
      <c r="F446" s="16">
        <f t="shared" si="191"/>
        <v>5</v>
      </c>
      <c r="G446" s="19">
        <f t="shared" si="192"/>
        <v>4.3625000000000007</v>
      </c>
      <c r="H446" s="1"/>
      <c r="I446" s="2">
        <v>30</v>
      </c>
      <c r="J446" s="3">
        <v>0.86799999999999999</v>
      </c>
      <c r="K446" s="52">
        <f t="shared" si="199"/>
        <v>0.87250000000000005</v>
      </c>
      <c r="L446" s="53">
        <f t="shared" si="200"/>
        <v>5</v>
      </c>
      <c r="M446" s="52">
        <f t="shared" si="201"/>
        <v>4.3625000000000007</v>
      </c>
      <c r="N446" s="20"/>
      <c r="O446" s="20"/>
      <c r="P446" s="20"/>
      <c r="R446" s="21"/>
    </row>
    <row r="447" spans="2:18" x14ac:dyDescent="0.2">
      <c r="B447" s="17">
        <v>35</v>
      </c>
      <c r="C447" s="44">
        <v>0.86299999999999999</v>
      </c>
      <c r="D447" s="3" t="s">
        <v>17</v>
      </c>
      <c r="E447" s="19">
        <f t="shared" si="190"/>
        <v>0.86549999999999994</v>
      </c>
      <c r="F447" s="16">
        <f t="shared" si="191"/>
        <v>5</v>
      </c>
      <c r="G447" s="19">
        <f t="shared" si="192"/>
        <v>4.3274999999999997</v>
      </c>
      <c r="H447" s="1"/>
      <c r="I447" s="17">
        <v>35</v>
      </c>
      <c r="J447" s="44">
        <v>0.86299999999999999</v>
      </c>
      <c r="K447" s="52">
        <f t="shared" si="199"/>
        <v>0.86549999999999994</v>
      </c>
      <c r="L447" s="53">
        <f t="shared" si="200"/>
        <v>5</v>
      </c>
      <c r="M447" s="52">
        <f t="shared" si="201"/>
        <v>4.3274999999999997</v>
      </c>
      <c r="N447" s="20"/>
      <c r="O447" s="20"/>
      <c r="P447" s="20"/>
      <c r="R447" s="21"/>
    </row>
    <row r="448" spans="2:18" x14ac:dyDescent="0.2">
      <c r="B448" s="17"/>
      <c r="C448" s="44"/>
      <c r="D448" s="44"/>
      <c r="E448" s="19"/>
      <c r="F448" s="16"/>
      <c r="G448" s="19"/>
      <c r="H448" s="1"/>
      <c r="I448" s="50"/>
      <c r="J448" s="28"/>
      <c r="K448" s="19"/>
      <c r="L448" s="16"/>
      <c r="M448" s="19"/>
      <c r="O448" s="24"/>
      <c r="P448" s="24"/>
    </row>
    <row r="449" spans="2:18" x14ac:dyDescent="0.2">
      <c r="B449" s="17"/>
      <c r="C449" s="44"/>
      <c r="D449" s="44"/>
      <c r="E449" s="19"/>
      <c r="F449" s="16"/>
      <c r="G449" s="19"/>
      <c r="H449" s="1"/>
      <c r="I449" s="17"/>
      <c r="J449" s="17"/>
      <c r="K449" s="19"/>
      <c r="L449" s="16"/>
      <c r="M449" s="19"/>
      <c r="O449" s="14"/>
      <c r="P449" s="14"/>
    </row>
    <row r="450" spans="2:18" x14ac:dyDescent="0.2">
      <c r="B450" s="17"/>
      <c r="C450" s="44"/>
      <c r="D450" s="44"/>
      <c r="E450" s="19"/>
      <c r="F450" s="16"/>
      <c r="G450" s="19"/>
      <c r="I450" s="17"/>
      <c r="J450" s="17"/>
      <c r="K450" s="19"/>
      <c r="L450" s="16"/>
      <c r="M450" s="19"/>
      <c r="O450" s="14"/>
      <c r="P450" s="14"/>
    </row>
    <row r="451" spans="2:18" x14ac:dyDescent="0.2">
      <c r="B451" s="17"/>
      <c r="C451" s="44"/>
      <c r="D451" s="44"/>
      <c r="E451" s="19"/>
      <c r="F451" s="16"/>
      <c r="G451" s="19"/>
      <c r="I451" s="17"/>
      <c r="J451" s="17"/>
      <c r="K451" s="19"/>
      <c r="L451" s="16"/>
      <c r="M451" s="19"/>
      <c r="N451" s="14"/>
      <c r="O451" s="14"/>
      <c r="P451" s="14"/>
    </row>
    <row r="452" spans="2:18" x14ac:dyDescent="0.2">
      <c r="B452" s="17"/>
      <c r="C452" s="44"/>
      <c r="D452" s="44"/>
      <c r="E452" s="19"/>
      <c r="F452" s="16"/>
      <c r="G452" s="19"/>
      <c r="I452" s="17"/>
      <c r="J452" s="17"/>
      <c r="K452" s="19"/>
      <c r="L452" s="16"/>
      <c r="M452" s="19"/>
      <c r="N452" s="14"/>
      <c r="O452" s="14"/>
      <c r="P452" s="14"/>
    </row>
    <row r="453" spans="2:18" x14ac:dyDescent="0.2">
      <c r="B453" s="17"/>
      <c r="C453" s="44"/>
      <c r="D453" s="44"/>
      <c r="E453" s="19"/>
      <c r="F453" s="16"/>
      <c r="G453" s="19"/>
      <c r="I453" s="17"/>
      <c r="J453" s="17"/>
      <c r="K453" s="19"/>
      <c r="L453" s="16"/>
      <c r="M453" s="19"/>
      <c r="N453" s="14"/>
      <c r="O453" s="14"/>
      <c r="P453" s="14"/>
    </row>
    <row r="454" spans="2:18" x14ac:dyDescent="0.2">
      <c r="B454" s="17"/>
      <c r="C454" s="44"/>
      <c r="D454" s="44"/>
      <c r="E454" s="19"/>
      <c r="F454" s="16"/>
      <c r="G454" s="19"/>
      <c r="H454" s="19"/>
      <c r="I454" s="17"/>
      <c r="J454" s="17"/>
      <c r="K454" s="19"/>
      <c r="L454" s="16"/>
      <c r="M454" s="19"/>
      <c r="N454" s="14"/>
      <c r="O454" s="14"/>
      <c r="P454" s="14"/>
    </row>
    <row r="455" spans="2:18" x14ac:dyDescent="0.2">
      <c r="B455" s="17"/>
      <c r="C455" s="44"/>
      <c r="D455" s="44"/>
      <c r="E455" s="19"/>
      <c r="F455" s="16"/>
      <c r="G455" s="19"/>
      <c r="H455" s="19"/>
      <c r="I455" s="17"/>
      <c r="J455" s="17"/>
      <c r="K455" s="19"/>
      <c r="L455" s="16"/>
      <c r="M455" s="19"/>
      <c r="N455" s="24"/>
      <c r="O455" s="14"/>
      <c r="P455" s="14"/>
    </row>
    <row r="456" spans="2:18" x14ac:dyDescent="0.2">
      <c r="B456" s="17"/>
      <c r="C456" s="44"/>
      <c r="D456" s="44"/>
      <c r="E456" s="19"/>
      <c r="F456" s="16">
        <f>SUM(F433:F455)</f>
        <v>35</v>
      </c>
      <c r="G456" s="19">
        <f>SUM(G433:G455)</f>
        <v>33.548000000000002</v>
      </c>
      <c r="H456" s="19"/>
      <c r="I456" s="17"/>
      <c r="J456" s="17"/>
      <c r="K456" s="19"/>
      <c r="L456" s="16">
        <f>SUM(L434:L455)</f>
        <v>35</v>
      </c>
      <c r="M456" s="19">
        <f>SUM(M434:M455)</f>
        <v>25.377187750000004</v>
      </c>
      <c r="N456" s="20"/>
      <c r="O456" s="20"/>
      <c r="P456" s="20"/>
      <c r="R456" s="21"/>
    </row>
    <row r="457" spans="2:18" ht="15" x14ac:dyDescent="0.2">
      <c r="B457" s="17"/>
      <c r="C457" s="44"/>
      <c r="D457" s="44"/>
      <c r="E457" s="19"/>
      <c r="F457" s="16"/>
      <c r="G457" s="19"/>
      <c r="H457" s="19"/>
      <c r="I457" s="19"/>
      <c r="J457" s="13"/>
      <c r="K457" s="13"/>
      <c r="L457" s="29"/>
      <c r="M457" s="29"/>
      <c r="N457" s="20"/>
      <c r="O457" s="20"/>
      <c r="P457" s="20"/>
      <c r="R457" s="21"/>
    </row>
    <row r="458" spans="2:18" x14ac:dyDescent="0.2">
      <c r="B458" s="17"/>
      <c r="C458" s="44"/>
      <c r="D458" s="44"/>
      <c r="E458" s="19"/>
      <c r="F458" s="16"/>
      <c r="G458" s="19"/>
      <c r="H458" s="16" t="s">
        <v>10</v>
      </c>
      <c r="I458" s="16"/>
      <c r="J458" s="16">
        <f>G456</f>
        <v>33.548000000000002</v>
      </c>
      <c r="K458" s="19" t="s">
        <v>11</v>
      </c>
      <c r="L458" s="16">
        <f>M456</f>
        <v>25.377187750000004</v>
      </c>
      <c r="M458" s="19">
        <f>J458-L458</f>
        <v>8.1708122499999973</v>
      </c>
      <c r="N458" s="20"/>
      <c r="O458" s="20"/>
      <c r="P458" s="20"/>
      <c r="R458" s="21"/>
    </row>
    <row r="459" spans="2:18" ht="15" x14ac:dyDescent="0.2">
      <c r="B459" s="1" t="s">
        <v>7</v>
      </c>
      <c r="C459" s="1"/>
      <c r="D459" s="158">
        <v>1.6</v>
      </c>
      <c r="E459" s="158"/>
      <c r="J459" s="13"/>
      <c r="K459" s="13"/>
      <c r="L459" s="13"/>
      <c r="M459" s="13"/>
      <c r="N459" s="14"/>
      <c r="O459" s="14"/>
      <c r="P459" s="14"/>
    </row>
    <row r="460" spans="2:18" x14ac:dyDescent="0.2">
      <c r="B460" s="156" t="s">
        <v>8</v>
      </c>
      <c r="C460" s="156"/>
      <c r="D460" s="156"/>
      <c r="E460" s="156"/>
      <c r="F460" s="156"/>
      <c r="G460" s="156"/>
      <c r="H460" s="5" t="s">
        <v>5</v>
      </c>
      <c r="I460" s="156" t="s">
        <v>9</v>
      </c>
      <c r="J460" s="156"/>
      <c r="K460" s="156"/>
      <c r="L460" s="156"/>
      <c r="M460" s="156"/>
      <c r="N460" s="15"/>
      <c r="O460" s="15"/>
      <c r="P460" s="20">
        <f>I475-I473</f>
        <v>3.7345000000000006</v>
      </c>
    </row>
    <row r="461" spans="2:18" x14ac:dyDescent="0.2">
      <c r="B461" s="2">
        <v>0</v>
      </c>
      <c r="C461" s="3">
        <v>0.89800000000000002</v>
      </c>
      <c r="D461" s="3" t="s">
        <v>17</v>
      </c>
      <c r="E461" s="16"/>
      <c r="F461" s="16"/>
      <c r="G461" s="16"/>
      <c r="H461" s="16"/>
      <c r="I461" s="17"/>
      <c r="J461" s="18"/>
      <c r="K461" s="19"/>
      <c r="L461" s="16"/>
      <c r="M461" s="19"/>
      <c r="N461" s="20"/>
      <c r="O461" s="20"/>
      <c r="P461" s="20"/>
      <c r="R461" s="21"/>
    </row>
    <row r="462" spans="2:18" x14ac:dyDescent="0.2">
      <c r="B462" s="2">
        <v>7</v>
      </c>
      <c r="C462" s="3">
        <v>0.88500000000000001</v>
      </c>
      <c r="D462" s="3"/>
      <c r="E462" s="19">
        <f>(C461+C462)/2</f>
        <v>0.89149999999999996</v>
      </c>
      <c r="F462" s="16">
        <f>B462-B461</f>
        <v>7</v>
      </c>
      <c r="G462" s="19">
        <f>E462*F462</f>
        <v>6.2404999999999999</v>
      </c>
      <c r="H462" s="16"/>
      <c r="I462" s="21"/>
      <c r="J462" s="21"/>
      <c r="K462" s="19"/>
      <c r="L462" s="16"/>
      <c r="M462" s="19"/>
      <c r="N462" s="20"/>
      <c r="O462" s="20"/>
      <c r="P462" s="20"/>
      <c r="Q462" s="22"/>
      <c r="R462" s="21"/>
    </row>
    <row r="463" spans="2:18" x14ac:dyDescent="0.2">
      <c r="B463" s="2">
        <v>8</v>
      </c>
      <c r="C463" s="3">
        <v>1.788</v>
      </c>
      <c r="D463" s="3"/>
      <c r="E463" s="19">
        <f t="shared" ref="E463:E476" si="202">(C462+C463)/2</f>
        <v>1.3365</v>
      </c>
      <c r="F463" s="16">
        <f t="shared" ref="F463:F476" si="203">B463-B462</f>
        <v>1</v>
      </c>
      <c r="G463" s="19">
        <f t="shared" ref="G463:G476" si="204">E463*F463</f>
        <v>1.3365</v>
      </c>
      <c r="H463" s="16"/>
      <c r="I463" s="21"/>
      <c r="J463" s="21"/>
      <c r="K463" s="19"/>
      <c r="L463" s="16"/>
      <c r="M463" s="19"/>
      <c r="N463" s="20"/>
      <c r="O463" s="20"/>
      <c r="P463" s="20"/>
      <c r="Q463" s="22"/>
      <c r="R463" s="21"/>
    </row>
    <row r="464" spans="2:18" x14ac:dyDescent="0.2">
      <c r="B464" s="2">
        <v>10</v>
      </c>
      <c r="C464" s="3">
        <v>1.7829999999999999</v>
      </c>
      <c r="D464" s="3" t="s">
        <v>18</v>
      </c>
      <c r="E464" s="19">
        <f t="shared" si="202"/>
        <v>1.7854999999999999</v>
      </c>
      <c r="F464" s="16">
        <f t="shared" si="203"/>
        <v>2</v>
      </c>
      <c r="G464" s="19">
        <f t="shared" si="204"/>
        <v>3.5709999999999997</v>
      </c>
      <c r="H464" s="16"/>
      <c r="I464" s="21"/>
      <c r="J464" s="21"/>
      <c r="K464" s="19"/>
      <c r="L464" s="16"/>
      <c r="M464" s="19"/>
      <c r="N464" s="20"/>
      <c r="O464" s="20"/>
      <c r="P464" s="20"/>
      <c r="Q464" s="22"/>
      <c r="R464" s="21"/>
    </row>
    <row r="465" spans="2:18" x14ac:dyDescent="0.2">
      <c r="B465" s="2">
        <v>11</v>
      </c>
      <c r="C465" s="3">
        <v>0.97699999999999998</v>
      </c>
      <c r="D465" s="3"/>
      <c r="E465" s="19">
        <f t="shared" si="202"/>
        <v>1.38</v>
      </c>
      <c r="F465" s="16">
        <f t="shared" si="203"/>
        <v>1</v>
      </c>
      <c r="G465" s="19">
        <f t="shared" si="204"/>
        <v>1.38</v>
      </c>
      <c r="H465" s="16"/>
      <c r="I465" s="21"/>
      <c r="J465" s="21"/>
      <c r="K465" s="19"/>
      <c r="L465" s="16"/>
      <c r="M465" s="19"/>
      <c r="N465" s="20"/>
      <c r="O465" s="20"/>
      <c r="P465" s="20"/>
      <c r="Q465" s="22"/>
      <c r="R465" s="21"/>
    </row>
    <row r="466" spans="2:18" x14ac:dyDescent="0.2">
      <c r="B466" s="2">
        <v>13</v>
      </c>
      <c r="C466" s="3">
        <v>0.57899999999999996</v>
      </c>
      <c r="D466" s="3"/>
      <c r="E466" s="19">
        <f t="shared" si="202"/>
        <v>0.77800000000000002</v>
      </c>
      <c r="F466" s="16">
        <f t="shared" si="203"/>
        <v>2</v>
      </c>
      <c r="G466" s="19">
        <f t="shared" si="204"/>
        <v>1.556</v>
      </c>
      <c r="H466" s="16"/>
      <c r="I466" s="2">
        <v>0</v>
      </c>
      <c r="J466" s="3">
        <v>0.89800000000000002</v>
      </c>
      <c r="K466" s="19"/>
      <c r="L466" s="16"/>
      <c r="M466" s="19"/>
      <c r="N466" s="20"/>
      <c r="O466" s="20"/>
      <c r="P466" s="20"/>
      <c r="Q466" s="22"/>
      <c r="R466" s="21"/>
    </row>
    <row r="467" spans="2:18" x14ac:dyDescent="0.2">
      <c r="B467" s="2">
        <v>15</v>
      </c>
      <c r="C467" s="3">
        <v>0.26400000000000001</v>
      </c>
      <c r="D467" s="3"/>
      <c r="E467" s="19">
        <f t="shared" si="202"/>
        <v>0.42149999999999999</v>
      </c>
      <c r="F467" s="16">
        <f t="shared" si="203"/>
        <v>2</v>
      </c>
      <c r="G467" s="19">
        <f t="shared" si="204"/>
        <v>0.84299999999999997</v>
      </c>
      <c r="I467" s="2">
        <v>7</v>
      </c>
      <c r="J467" s="3">
        <v>0.88500000000000001</v>
      </c>
      <c r="K467" s="19">
        <f t="shared" ref="K467:K477" si="205">AVERAGE(J466,J467)</f>
        <v>0.89149999999999996</v>
      </c>
      <c r="L467" s="16">
        <f t="shared" ref="L467:L477" si="206">I467-I466</f>
        <v>7</v>
      </c>
      <c r="M467" s="19">
        <f t="shared" ref="M467:M477" si="207">L467*K467</f>
        <v>6.2404999999999999</v>
      </c>
      <c r="N467" s="20"/>
      <c r="O467" s="20"/>
      <c r="P467" s="20"/>
      <c r="Q467" s="22"/>
      <c r="R467" s="21"/>
    </row>
    <row r="468" spans="2:18" x14ac:dyDescent="0.2">
      <c r="B468" s="2">
        <v>16</v>
      </c>
      <c r="C468" s="3">
        <v>0.192</v>
      </c>
      <c r="D468" s="3" t="s">
        <v>19</v>
      </c>
      <c r="E468" s="19">
        <f t="shared" si="202"/>
        <v>0.22800000000000001</v>
      </c>
      <c r="F468" s="16">
        <f t="shared" si="203"/>
        <v>1</v>
      </c>
      <c r="G468" s="19">
        <f t="shared" si="204"/>
        <v>0.22800000000000001</v>
      </c>
      <c r="I468" s="2">
        <v>8</v>
      </c>
      <c r="J468" s="3">
        <v>1.788</v>
      </c>
      <c r="K468" s="19">
        <f t="shared" si="205"/>
        <v>1.3365</v>
      </c>
      <c r="L468" s="16">
        <f t="shared" si="206"/>
        <v>1</v>
      </c>
      <c r="M468" s="19">
        <f t="shared" si="207"/>
        <v>1.3365</v>
      </c>
      <c r="N468" s="20"/>
      <c r="O468" s="20"/>
      <c r="P468" s="20"/>
      <c r="Q468" s="22"/>
      <c r="R468" s="21"/>
    </row>
    <row r="469" spans="2:18" x14ac:dyDescent="0.2">
      <c r="B469" s="2">
        <v>17</v>
      </c>
      <c r="C469" s="3">
        <v>0.26300000000000001</v>
      </c>
      <c r="D469" s="3"/>
      <c r="E469" s="19">
        <f t="shared" si="202"/>
        <v>0.22750000000000001</v>
      </c>
      <c r="F469" s="16">
        <f t="shared" si="203"/>
        <v>1</v>
      </c>
      <c r="G469" s="19">
        <f t="shared" si="204"/>
        <v>0.22750000000000001</v>
      </c>
      <c r="I469" s="2">
        <v>10</v>
      </c>
      <c r="J469" s="3">
        <v>1.7829999999999999</v>
      </c>
      <c r="K469" s="19">
        <f t="shared" si="205"/>
        <v>1.7854999999999999</v>
      </c>
      <c r="L469" s="16">
        <f t="shared" si="206"/>
        <v>2</v>
      </c>
      <c r="M469" s="19">
        <f t="shared" si="207"/>
        <v>3.5709999999999997</v>
      </c>
      <c r="N469" s="24"/>
      <c r="O469" s="24"/>
      <c r="P469" s="24"/>
      <c r="Q469" s="22"/>
      <c r="R469" s="21"/>
    </row>
    <row r="470" spans="2:18" x14ac:dyDescent="0.2">
      <c r="B470" s="2">
        <v>19</v>
      </c>
      <c r="C470" s="3">
        <v>0.56799999999999995</v>
      </c>
      <c r="D470" s="3"/>
      <c r="E470" s="19">
        <f t="shared" si="202"/>
        <v>0.41549999999999998</v>
      </c>
      <c r="F470" s="16">
        <f t="shared" si="203"/>
        <v>2</v>
      </c>
      <c r="G470" s="19">
        <f t="shared" si="204"/>
        <v>0.83099999999999996</v>
      </c>
      <c r="H470" s="16"/>
      <c r="I470" s="2">
        <v>11</v>
      </c>
      <c r="J470" s="3">
        <v>0.97699999999999998</v>
      </c>
      <c r="K470" s="19">
        <f t="shared" si="205"/>
        <v>1.38</v>
      </c>
      <c r="L470" s="16">
        <f t="shared" si="206"/>
        <v>1</v>
      </c>
      <c r="M470" s="19">
        <f t="shared" si="207"/>
        <v>1.38</v>
      </c>
      <c r="N470" s="20"/>
      <c r="O470" s="20"/>
      <c r="P470" s="20"/>
      <c r="Q470" s="22"/>
      <c r="R470" s="21"/>
    </row>
    <row r="471" spans="2:18" x14ac:dyDescent="0.2">
      <c r="B471" s="2">
        <v>21</v>
      </c>
      <c r="C471" s="3">
        <v>0.94399999999999995</v>
      </c>
      <c r="D471" s="3"/>
      <c r="E471" s="19">
        <f t="shared" si="202"/>
        <v>0.75600000000000001</v>
      </c>
      <c r="F471" s="16">
        <f t="shared" si="203"/>
        <v>2</v>
      </c>
      <c r="G471" s="19">
        <f t="shared" si="204"/>
        <v>1.512</v>
      </c>
      <c r="H471" s="16"/>
      <c r="I471" s="61">
        <f>I470+(J470-J471)*1.5</f>
        <v>14.265499999999999</v>
      </c>
      <c r="J471" s="62">
        <v>-1.2</v>
      </c>
      <c r="K471" s="19">
        <f t="shared" si="205"/>
        <v>-0.11149999999999999</v>
      </c>
      <c r="L471" s="16">
        <f t="shared" si="206"/>
        <v>3.2654999999999994</v>
      </c>
      <c r="M471" s="19">
        <f t="shared" si="207"/>
        <v>-0.36410324999999988</v>
      </c>
      <c r="N471" s="24"/>
      <c r="O471" s="24"/>
      <c r="P471" s="24"/>
      <c r="Q471" s="22"/>
      <c r="R471" s="21"/>
    </row>
    <row r="472" spans="2:18" x14ac:dyDescent="0.2">
      <c r="B472" s="2">
        <v>22</v>
      </c>
      <c r="C472" s="3">
        <v>1.855</v>
      </c>
      <c r="D472" s="3" t="s">
        <v>20</v>
      </c>
      <c r="E472" s="19">
        <f t="shared" si="202"/>
        <v>1.3995</v>
      </c>
      <c r="F472" s="16">
        <f t="shared" si="203"/>
        <v>1</v>
      </c>
      <c r="G472" s="19">
        <f t="shared" si="204"/>
        <v>1.3995</v>
      </c>
      <c r="H472" s="16"/>
      <c r="I472" s="70">
        <f>I471+1.5</f>
        <v>15.765499999999999</v>
      </c>
      <c r="J472" s="71">
        <f>J471</f>
        <v>-1.2</v>
      </c>
      <c r="K472" s="19">
        <f t="shared" si="205"/>
        <v>-1.2</v>
      </c>
      <c r="L472" s="16">
        <f t="shared" si="206"/>
        <v>1.5</v>
      </c>
      <c r="M472" s="19">
        <f t="shared" si="207"/>
        <v>-1.7999999999999998</v>
      </c>
      <c r="N472" s="24"/>
      <c r="O472" s="24"/>
      <c r="P472" s="24"/>
      <c r="Q472" s="22"/>
      <c r="R472" s="21"/>
    </row>
    <row r="473" spans="2:18" x14ac:dyDescent="0.2">
      <c r="B473" s="2">
        <v>23</v>
      </c>
      <c r="C473" s="3">
        <v>1.8440000000000001</v>
      </c>
      <c r="D473" s="3"/>
      <c r="E473" s="19">
        <f t="shared" si="202"/>
        <v>1.8494999999999999</v>
      </c>
      <c r="F473" s="16">
        <f t="shared" si="203"/>
        <v>1</v>
      </c>
      <c r="G473" s="19">
        <f t="shared" si="204"/>
        <v>1.8494999999999999</v>
      </c>
      <c r="H473" s="16"/>
      <c r="I473" s="61">
        <f>I472+1.5</f>
        <v>17.265499999999999</v>
      </c>
      <c r="J473" s="62">
        <f>J471</f>
        <v>-1.2</v>
      </c>
      <c r="K473" s="19">
        <f t="shared" si="205"/>
        <v>-1.2</v>
      </c>
      <c r="L473" s="16">
        <f t="shared" si="206"/>
        <v>1.5</v>
      </c>
      <c r="M473" s="19">
        <f t="shared" si="207"/>
        <v>-1.7999999999999998</v>
      </c>
      <c r="N473" s="20"/>
      <c r="O473" s="20"/>
      <c r="P473" s="20"/>
      <c r="R473" s="21"/>
    </row>
    <row r="474" spans="2:18" x14ac:dyDescent="0.2">
      <c r="B474" s="2">
        <v>24</v>
      </c>
      <c r="C474" s="3">
        <v>0.752</v>
      </c>
      <c r="D474" s="3"/>
      <c r="E474" s="19">
        <f t="shared" si="202"/>
        <v>1.298</v>
      </c>
      <c r="F474" s="16">
        <f t="shared" si="203"/>
        <v>1</v>
      </c>
      <c r="G474" s="19">
        <f t="shared" si="204"/>
        <v>1.298</v>
      </c>
      <c r="H474" s="1"/>
      <c r="I474" s="61">
        <f>I473+(J474-J473)*1.5</f>
        <v>20.265499999999999</v>
      </c>
      <c r="J474" s="65">
        <v>0.8</v>
      </c>
      <c r="K474" s="19">
        <f t="shared" si="205"/>
        <v>-0.19999999999999996</v>
      </c>
      <c r="L474" s="16">
        <f t="shared" si="206"/>
        <v>3</v>
      </c>
      <c r="M474" s="19">
        <f t="shared" si="207"/>
        <v>-0.59999999999999987</v>
      </c>
      <c r="N474" s="20"/>
      <c r="O474" s="20"/>
      <c r="P474" s="20"/>
      <c r="R474" s="21"/>
    </row>
    <row r="475" spans="2:18" x14ac:dyDescent="0.2">
      <c r="B475" s="2">
        <v>30</v>
      </c>
      <c r="C475" s="3">
        <v>0.74399999999999999</v>
      </c>
      <c r="D475" s="3"/>
      <c r="E475" s="19">
        <f t="shared" si="202"/>
        <v>0.748</v>
      </c>
      <c r="F475" s="16">
        <f t="shared" si="203"/>
        <v>6</v>
      </c>
      <c r="G475" s="19">
        <f t="shared" si="204"/>
        <v>4.4879999999999995</v>
      </c>
      <c r="H475" s="1"/>
      <c r="I475" s="2">
        <v>21</v>
      </c>
      <c r="J475" s="3">
        <v>0.94399999999999995</v>
      </c>
      <c r="K475" s="19">
        <f t="shared" si="205"/>
        <v>0.872</v>
      </c>
      <c r="L475" s="16">
        <f t="shared" si="206"/>
        <v>0.7345000000000006</v>
      </c>
      <c r="M475" s="19">
        <f t="shared" si="207"/>
        <v>0.6404840000000005</v>
      </c>
      <c r="N475" s="20"/>
      <c r="O475" s="20"/>
      <c r="P475" s="20"/>
      <c r="R475" s="21"/>
    </row>
    <row r="476" spans="2:18" x14ac:dyDescent="0.2">
      <c r="B476" s="17">
        <v>35</v>
      </c>
      <c r="C476" s="44">
        <v>0.73399999999999999</v>
      </c>
      <c r="D476" s="3" t="s">
        <v>17</v>
      </c>
      <c r="E476" s="19">
        <f t="shared" si="202"/>
        <v>0.73899999999999999</v>
      </c>
      <c r="F476" s="16">
        <f t="shared" si="203"/>
        <v>5</v>
      </c>
      <c r="G476" s="19">
        <f t="shared" si="204"/>
        <v>3.6949999999999998</v>
      </c>
      <c r="H476" s="1"/>
      <c r="I476" s="2">
        <v>22</v>
      </c>
      <c r="J476" s="3">
        <v>1.855</v>
      </c>
      <c r="K476" s="19">
        <f t="shared" si="205"/>
        <v>1.3995</v>
      </c>
      <c r="L476" s="16">
        <f t="shared" si="206"/>
        <v>1</v>
      </c>
      <c r="M476" s="19">
        <f t="shared" si="207"/>
        <v>1.3995</v>
      </c>
      <c r="N476" s="20"/>
      <c r="O476" s="20"/>
      <c r="P476" s="20"/>
      <c r="R476" s="21"/>
    </row>
    <row r="477" spans="2:18" x14ac:dyDescent="0.2">
      <c r="B477" s="17"/>
      <c r="C477" s="44"/>
      <c r="D477" s="44"/>
      <c r="E477" s="19"/>
      <c r="F477" s="16"/>
      <c r="G477" s="19"/>
      <c r="H477" s="1"/>
      <c r="I477" s="2">
        <v>23</v>
      </c>
      <c r="J477" s="3">
        <v>1.8440000000000001</v>
      </c>
      <c r="K477" s="19">
        <f t="shared" si="205"/>
        <v>1.8494999999999999</v>
      </c>
      <c r="L477" s="16">
        <f t="shared" si="206"/>
        <v>1</v>
      </c>
      <c r="M477" s="19">
        <f t="shared" si="207"/>
        <v>1.8494999999999999</v>
      </c>
      <c r="O477" s="24"/>
      <c r="P477" s="24"/>
    </row>
    <row r="478" spans="2:18" x14ac:dyDescent="0.2">
      <c r="B478" s="17"/>
      <c r="C478" s="44"/>
      <c r="D478" s="44"/>
      <c r="E478" s="19"/>
      <c r="F478" s="16"/>
      <c r="G478" s="19"/>
      <c r="H478" s="1"/>
      <c r="I478" s="2">
        <v>24</v>
      </c>
      <c r="J478" s="3">
        <v>0.752</v>
      </c>
      <c r="K478" s="52">
        <f t="shared" ref="K478:K480" si="208">AVERAGE(J477,J478)</f>
        <v>1.298</v>
      </c>
      <c r="L478" s="53">
        <f t="shared" ref="L478:L480" si="209">I478-I477</f>
        <v>1</v>
      </c>
      <c r="M478" s="52">
        <f t="shared" ref="M478:M480" si="210">L478*K478</f>
        <v>1.298</v>
      </c>
      <c r="O478" s="14"/>
      <c r="P478" s="14"/>
    </row>
    <row r="479" spans="2:18" x14ac:dyDescent="0.2">
      <c r="B479" s="17"/>
      <c r="C479" s="44"/>
      <c r="D479" s="44"/>
      <c r="E479" s="19"/>
      <c r="F479" s="16"/>
      <c r="G479" s="19"/>
      <c r="I479" s="2">
        <v>30</v>
      </c>
      <c r="J479" s="3">
        <v>0.74399999999999999</v>
      </c>
      <c r="K479" s="52">
        <f t="shared" si="208"/>
        <v>0.748</v>
      </c>
      <c r="L479" s="53">
        <f t="shared" si="209"/>
        <v>6</v>
      </c>
      <c r="M479" s="52">
        <f t="shared" si="210"/>
        <v>4.4879999999999995</v>
      </c>
      <c r="O479" s="14"/>
      <c r="P479" s="14"/>
    </row>
    <row r="480" spans="2:18" x14ac:dyDescent="0.2">
      <c r="B480" s="17"/>
      <c r="C480" s="44"/>
      <c r="D480" s="44"/>
      <c r="E480" s="19"/>
      <c r="F480" s="16"/>
      <c r="G480" s="19"/>
      <c r="I480" s="17">
        <v>35</v>
      </c>
      <c r="J480" s="44">
        <v>0.73399999999999999</v>
      </c>
      <c r="K480" s="52">
        <f t="shared" si="208"/>
        <v>0.73899999999999999</v>
      </c>
      <c r="L480" s="53">
        <f t="shared" si="209"/>
        <v>5</v>
      </c>
      <c r="M480" s="52">
        <f t="shared" si="210"/>
        <v>3.6949999999999998</v>
      </c>
      <c r="N480" s="14"/>
      <c r="O480" s="14"/>
      <c r="P480" s="14"/>
    </row>
    <row r="481" spans="2:18" x14ac:dyDescent="0.2">
      <c r="B481" s="17"/>
      <c r="C481" s="44"/>
      <c r="D481" s="44"/>
      <c r="E481" s="19"/>
      <c r="F481" s="16"/>
      <c r="G481" s="19"/>
      <c r="I481" s="17"/>
      <c r="J481" s="17"/>
      <c r="K481" s="19"/>
      <c r="L481" s="16"/>
      <c r="M481" s="19"/>
      <c r="N481" s="14"/>
      <c r="O481" s="14"/>
      <c r="P481" s="14"/>
    </row>
    <row r="482" spans="2:18" x14ac:dyDescent="0.2">
      <c r="B482" s="17"/>
      <c r="C482" s="44"/>
      <c r="D482" s="44"/>
      <c r="E482" s="19"/>
      <c r="F482" s="16"/>
      <c r="G482" s="19"/>
      <c r="I482" s="17"/>
      <c r="J482" s="17"/>
      <c r="K482" s="19"/>
      <c r="L482" s="16"/>
      <c r="M482" s="19"/>
      <c r="N482" s="14"/>
      <c r="O482" s="14"/>
      <c r="P482" s="14"/>
    </row>
    <row r="483" spans="2:18" x14ac:dyDescent="0.2">
      <c r="B483" s="17"/>
      <c r="C483" s="44"/>
      <c r="D483" s="44"/>
      <c r="E483" s="19"/>
      <c r="F483" s="16"/>
      <c r="G483" s="19"/>
      <c r="H483" s="19"/>
      <c r="I483" s="17"/>
      <c r="J483" s="17"/>
      <c r="K483" s="19"/>
      <c r="L483" s="16"/>
      <c r="M483" s="19"/>
      <c r="N483" s="14"/>
      <c r="O483" s="14"/>
      <c r="P483" s="14"/>
    </row>
    <row r="484" spans="2:18" x14ac:dyDescent="0.2">
      <c r="B484" s="17"/>
      <c r="C484" s="44"/>
      <c r="D484" s="44"/>
      <c r="E484" s="19"/>
      <c r="F484" s="16"/>
      <c r="G484" s="19"/>
      <c r="H484" s="19"/>
      <c r="I484" s="17"/>
      <c r="J484" s="17"/>
      <c r="K484" s="19"/>
      <c r="L484" s="16"/>
      <c r="M484" s="19"/>
      <c r="N484" s="24"/>
      <c r="O484" s="14"/>
      <c r="P484" s="14"/>
    </row>
    <row r="485" spans="2:18" x14ac:dyDescent="0.2">
      <c r="B485" s="17"/>
      <c r="C485" s="44"/>
      <c r="D485" s="44"/>
      <c r="E485" s="19"/>
      <c r="F485" s="16">
        <f>SUM(F462:F484)</f>
        <v>35</v>
      </c>
      <c r="G485" s="19">
        <f>SUM(G462:G484)</f>
        <v>30.455500000000001</v>
      </c>
      <c r="H485" s="19"/>
      <c r="I485" s="17"/>
      <c r="J485" s="17"/>
      <c r="K485" s="19"/>
      <c r="L485" s="16">
        <f>SUM(L463:L484)</f>
        <v>35</v>
      </c>
      <c r="M485" s="19">
        <f>SUM(M463:M484)</f>
        <v>21.334380750000001</v>
      </c>
      <c r="N485" s="20"/>
      <c r="O485" s="20"/>
      <c r="P485" s="20"/>
      <c r="R485" s="21"/>
    </row>
    <row r="486" spans="2:18" ht="15" x14ac:dyDescent="0.2">
      <c r="B486" s="17"/>
      <c r="C486" s="44"/>
      <c r="D486" s="44"/>
      <c r="E486" s="19"/>
      <c r="F486" s="16"/>
      <c r="G486" s="19"/>
      <c r="H486" s="19"/>
      <c r="I486" s="19"/>
      <c r="J486" s="13"/>
      <c r="K486" s="13"/>
      <c r="L486" s="29"/>
      <c r="M486" s="29"/>
      <c r="N486" s="20"/>
      <c r="O486" s="20"/>
      <c r="P486" s="20"/>
      <c r="R486" s="21"/>
    </row>
    <row r="487" spans="2:18" x14ac:dyDescent="0.2">
      <c r="B487" s="17"/>
      <c r="C487" s="44"/>
      <c r="D487" s="44"/>
      <c r="E487" s="19"/>
      <c r="F487" s="16"/>
      <c r="G487" s="19"/>
      <c r="H487" s="16" t="s">
        <v>10</v>
      </c>
      <c r="I487" s="16"/>
      <c r="J487" s="16">
        <f>G485</f>
        <v>30.455500000000001</v>
      </c>
      <c r="K487" s="19" t="s">
        <v>11</v>
      </c>
      <c r="L487" s="16">
        <f>M485</f>
        <v>21.334380750000001</v>
      </c>
      <c r="M487" s="19">
        <f>J487-L487</f>
        <v>9.1211192499999996</v>
      </c>
      <c r="N487" s="20"/>
      <c r="O487" s="20"/>
      <c r="P487" s="20"/>
      <c r="R487" s="21"/>
    </row>
    <row r="488" spans="2:18" ht="15" x14ac:dyDescent="0.2">
      <c r="B488" s="1" t="s">
        <v>7</v>
      </c>
      <c r="C488" s="1"/>
      <c r="D488" s="158">
        <v>1.7</v>
      </c>
      <c r="E488" s="158"/>
      <c r="J488" s="13"/>
      <c r="K488" s="13"/>
      <c r="L488" s="13"/>
      <c r="M488" s="13"/>
      <c r="N488" s="14"/>
      <c r="O488" s="14"/>
      <c r="P488" s="14"/>
    </row>
    <row r="489" spans="2:18" x14ac:dyDescent="0.2">
      <c r="B489" s="156" t="s">
        <v>8</v>
      </c>
      <c r="C489" s="156"/>
      <c r="D489" s="156"/>
      <c r="E489" s="156"/>
      <c r="F489" s="156"/>
      <c r="G489" s="156"/>
      <c r="H489" s="5" t="s">
        <v>5</v>
      </c>
      <c r="I489" s="156" t="s">
        <v>9</v>
      </c>
      <c r="J489" s="156"/>
      <c r="K489" s="156"/>
      <c r="L489" s="156"/>
      <c r="M489" s="156"/>
      <c r="N489" s="15"/>
      <c r="O489" s="15"/>
      <c r="P489" s="20">
        <f>I504-I502</f>
        <v>10</v>
      </c>
    </row>
    <row r="490" spans="2:18" x14ac:dyDescent="0.2">
      <c r="B490" s="2">
        <v>0</v>
      </c>
      <c r="C490" s="3">
        <v>0.77300000000000002</v>
      </c>
      <c r="D490" s="3" t="s">
        <v>17</v>
      </c>
      <c r="E490" s="16"/>
      <c r="F490" s="16"/>
      <c r="G490" s="16"/>
      <c r="H490" s="16"/>
      <c r="I490" s="17"/>
      <c r="J490" s="18"/>
      <c r="K490" s="19"/>
      <c r="L490" s="16"/>
      <c r="M490" s="19"/>
      <c r="N490" s="20"/>
      <c r="O490" s="20"/>
      <c r="P490" s="20"/>
      <c r="R490" s="21"/>
    </row>
    <row r="491" spans="2:18" x14ac:dyDescent="0.2">
      <c r="B491" s="2">
        <v>7.5</v>
      </c>
      <c r="C491" s="3">
        <v>0.77800000000000002</v>
      </c>
      <c r="D491" s="3"/>
      <c r="E491" s="19">
        <f>(C490+C491)/2</f>
        <v>0.77550000000000008</v>
      </c>
      <c r="F491" s="16">
        <f>B491-B490</f>
        <v>7.5</v>
      </c>
      <c r="G491" s="19">
        <f>E491*F491</f>
        <v>5.8162500000000001</v>
      </c>
      <c r="H491" s="16"/>
      <c r="I491" s="21"/>
      <c r="J491" s="21"/>
      <c r="K491" s="19"/>
      <c r="L491" s="16"/>
      <c r="M491" s="19"/>
      <c r="N491" s="20"/>
      <c r="O491" s="20"/>
      <c r="P491" s="20"/>
      <c r="Q491" s="22"/>
      <c r="R491" s="21"/>
    </row>
    <row r="492" spans="2:18" x14ac:dyDescent="0.2">
      <c r="B492" s="2">
        <v>8</v>
      </c>
      <c r="C492" s="3">
        <v>1.367</v>
      </c>
      <c r="D492" s="3"/>
      <c r="E492" s="19">
        <f t="shared" ref="E492:E507" si="211">(C491+C492)/2</f>
        <v>1.0725</v>
      </c>
      <c r="F492" s="16">
        <f t="shared" ref="F492:F507" si="212">B492-B491</f>
        <v>0.5</v>
      </c>
      <c r="G492" s="19">
        <f t="shared" ref="G492:G507" si="213">E492*F492</f>
        <v>0.53625</v>
      </c>
      <c r="H492" s="16"/>
      <c r="I492" s="21"/>
      <c r="J492" s="21"/>
      <c r="K492" s="19"/>
      <c r="L492" s="16"/>
      <c r="M492" s="19"/>
      <c r="N492" s="20"/>
      <c r="O492" s="20"/>
      <c r="P492" s="20"/>
      <c r="Q492" s="22"/>
      <c r="R492" s="21"/>
    </row>
    <row r="493" spans="2:18" x14ac:dyDescent="0.2">
      <c r="B493" s="2">
        <v>10</v>
      </c>
      <c r="C493" s="3">
        <v>1.3580000000000001</v>
      </c>
      <c r="D493" s="3" t="s">
        <v>18</v>
      </c>
      <c r="E493" s="19">
        <f t="shared" si="211"/>
        <v>1.3625</v>
      </c>
      <c r="F493" s="16">
        <f t="shared" si="212"/>
        <v>2</v>
      </c>
      <c r="G493" s="19">
        <f t="shared" si="213"/>
        <v>2.7250000000000001</v>
      </c>
      <c r="H493" s="16"/>
      <c r="I493" s="2">
        <v>0</v>
      </c>
      <c r="J493" s="3">
        <v>0.77300000000000002</v>
      </c>
      <c r="K493" s="19"/>
      <c r="L493" s="16"/>
      <c r="M493" s="19"/>
      <c r="N493" s="20"/>
      <c r="O493" s="20"/>
      <c r="P493" s="20"/>
      <c r="Q493" s="22"/>
      <c r="R493" s="21"/>
    </row>
    <row r="494" spans="2:18" x14ac:dyDescent="0.2">
      <c r="B494" s="2">
        <v>11</v>
      </c>
      <c r="C494" s="3">
        <v>0.753</v>
      </c>
      <c r="D494" s="3"/>
      <c r="E494" s="19">
        <f t="shared" si="211"/>
        <v>1.0555000000000001</v>
      </c>
      <c r="F494" s="16">
        <f t="shared" si="212"/>
        <v>1</v>
      </c>
      <c r="G494" s="19">
        <f t="shared" si="213"/>
        <v>1.0555000000000001</v>
      </c>
      <c r="H494" s="16"/>
      <c r="I494" s="2">
        <v>7.5</v>
      </c>
      <c r="J494" s="3">
        <v>0.77800000000000002</v>
      </c>
      <c r="K494" s="19">
        <f t="shared" ref="K494" si="214">AVERAGE(J493,J494)</f>
        <v>0.77550000000000008</v>
      </c>
      <c r="L494" s="16">
        <f t="shared" ref="L494" si="215">I494-I493</f>
        <v>7.5</v>
      </c>
      <c r="M494" s="19">
        <f t="shared" ref="M494" si="216">L494*K494</f>
        <v>5.8162500000000001</v>
      </c>
      <c r="N494" s="20"/>
      <c r="O494" s="20"/>
      <c r="P494" s="20"/>
      <c r="Q494" s="22"/>
      <c r="R494" s="21"/>
    </row>
    <row r="495" spans="2:18" x14ac:dyDescent="0.2">
      <c r="B495" s="2">
        <v>12</v>
      </c>
      <c r="C495" s="3">
        <v>0.38500000000000001</v>
      </c>
      <c r="D495" s="3"/>
      <c r="E495" s="19">
        <f t="shared" si="211"/>
        <v>0.56899999999999995</v>
      </c>
      <c r="F495" s="16">
        <f t="shared" si="212"/>
        <v>1</v>
      </c>
      <c r="G495" s="19">
        <f t="shared" si="213"/>
        <v>0.56899999999999995</v>
      </c>
      <c r="H495" s="16"/>
      <c r="I495" s="2">
        <v>8</v>
      </c>
      <c r="J495" s="3">
        <v>1.367</v>
      </c>
      <c r="K495" s="19">
        <f t="shared" ref="K495:K503" si="217">AVERAGE(J494,J495)</f>
        <v>1.0725</v>
      </c>
      <c r="L495" s="16">
        <f t="shared" ref="L495:L503" si="218">I495-I494</f>
        <v>0.5</v>
      </c>
      <c r="M495" s="19">
        <f t="shared" ref="M495:M503" si="219">L495*K495</f>
        <v>0.53625</v>
      </c>
      <c r="N495" s="20"/>
      <c r="O495" s="20"/>
      <c r="P495" s="20"/>
      <c r="Q495" s="22"/>
      <c r="R495" s="21"/>
    </row>
    <row r="496" spans="2:18" x14ac:dyDescent="0.2">
      <c r="B496" s="2">
        <v>13</v>
      </c>
      <c r="C496" s="3">
        <v>0.17399999999999999</v>
      </c>
      <c r="D496" s="3"/>
      <c r="E496" s="19">
        <f t="shared" si="211"/>
        <v>0.27949999999999997</v>
      </c>
      <c r="F496" s="16">
        <f t="shared" si="212"/>
        <v>1</v>
      </c>
      <c r="G496" s="19">
        <f t="shared" si="213"/>
        <v>0.27949999999999997</v>
      </c>
      <c r="I496" s="2">
        <v>10</v>
      </c>
      <c r="J496" s="3">
        <v>1.3580000000000001</v>
      </c>
      <c r="K496" s="19">
        <f t="shared" si="217"/>
        <v>1.3625</v>
      </c>
      <c r="L496" s="16">
        <f t="shared" si="218"/>
        <v>2</v>
      </c>
      <c r="M496" s="19">
        <f t="shared" si="219"/>
        <v>2.7250000000000001</v>
      </c>
      <c r="N496" s="20"/>
      <c r="O496" s="20"/>
      <c r="P496" s="20"/>
      <c r="Q496" s="22"/>
      <c r="R496" s="21"/>
    </row>
    <row r="497" spans="2:18" x14ac:dyDescent="0.2">
      <c r="B497" s="2">
        <v>14</v>
      </c>
      <c r="C497" s="3">
        <v>3.9E-2</v>
      </c>
      <c r="D497" s="3"/>
      <c r="E497" s="19">
        <f t="shared" si="211"/>
        <v>0.1065</v>
      </c>
      <c r="F497" s="16">
        <f t="shared" si="212"/>
        <v>1</v>
      </c>
      <c r="G497" s="19">
        <f t="shared" si="213"/>
        <v>0.1065</v>
      </c>
      <c r="I497" s="61">
        <f>I496+(J496-J497)*1.5</f>
        <v>13.837</v>
      </c>
      <c r="J497" s="62">
        <v>-1.2</v>
      </c>
      <c r="K497" s="19">
        <f t="shared" si="217"/>
        <v>7.900000000000007E-2</v>
      </c>
      <c r="L497" s="16">
        <f t="shared" si="218"/>
        <v>3.8369999999999997</v>
      </c>
      <c r="M497" s="19">
        <f t="shared" si="219"/>
        <v>0.30312300000000025</v>
      </c>
      <c r="N497" s="20"/>
      <c r="O497" s="20"/>
      <c r="P497" s="20"/>
      <c r="Q497" s="22"/>
      <c r="R497" s="21"/>
    </row>
    <row r="498" spans="2:18" x14ac:dyDescent="0.2">
      <c r="B498" s="2">
        <v>15.5</v>
      </c>
      <c r="C498" s="3">
        <v>-6.4000000000000001E-2</v>
      </c>
      <c r="D498" s="3" t="s">
        <v>19</v>
      </c>
      <c r="E498" s="19">
        <f t="shared" si="211"/>
        <v>-1.2500000000000001E-2</v>
      </c>
      <c r="F498" s="16">
        <f t="shared" si="212"/>
        <v>1.5</v>
      </c>
      <c r="G498" s="19">
        <f t="shared" si="213"/>
        <v>-1.8750000000000003E-2</v>
      </c>
      <c r="I498" s="70">
        <f>I497+1.5</f>
        <v>15.337</v>
      </c>
      <c r="J498" s="71">
        <f>J497</f>
        <v>-1.2</v>
      </c>
      <c r="K498" s="19">
        <f t="shared" si="217"/>
        <v>-1.2</v>
      </c>
      <c r="L498" s="16">
        <f t="shared" si="218"/>
        <v>1.5</v>
      </c>
      <c r="M498" s="19">
        <f t="shared" si="219"/>
        <v>-1.7999999999999998</v>
      </c>
      <c r="N498" s="24"/>
      <c r="O498" s="24"/>
      <c r="P498" s="24"/>
      <c r="Q498" s="22"/>
      <c r="R498" s="21"/>
    </row>
    <row r="499" spans="2:18" x14ac:dyDescent="0.2">
      <c r="B499" s="2">
        <v>17</v>
      </c>
      <c r="C499" s="3">
        <v>3.7999999999999999E-2</v>
      </c>
      <c r="D499" s="3"/>
      <c r="E499" s="19">
        <f t="shared" si="211"/>
        <v>-1.3000000000000001E-2</v>
      </c>
      <c r="F499" s="16">
        <f t="shared" si="212"/>
        <v>1.5</v>
      </c>
      <c r="G499" s="19">
        <f t="shared" si="213"/>
        <v>-1.9500000000000003E-2</v>
      </c>
      <c r="H499" s="16"/>
      <c r="I499" s="61">
        <f>I498+1.5</f>
        <v>16.837</v>
      </c>
      <c r="J499" s="62">
        <f>J497</f>
        <v>-1.2</v>
      </c>
      <c r="K499" s="19">
        <f t="shared" si="217"/>
        <v>-1.2</v>
      </c>
      <c r="L499" s="16">
        <f t="shared" si="218"/>
        <v>1.5</v>
      </c>
      <c r="M499" s="19">
        <f t="shared" si="219"/>
        <v>-1.7999999999999998</v>
      </c>
      <c r="N499" s="20"/>
      <c r="O499" s="20"/>
      <c r="P499" s="20"/>
      <c r="Q499" s="22"/>
      <c r="R499" s="21"/>
    </row>
    <row r="500" spans="2:18" x14ac:dyDescent="0.2">
      <c r="B500" s="2">
        <v>18</v>
      </c>
      <c r="C500" s="3">
        <v>0.14599999999999999</v>
      </c>
      <c r="D500" s="3"/>
      <c r="E500" s="19">
        <f t="shared" si="211"/>
        <v>9.1999999999999998E-2</v>
      </c>
      <c r="F500" s="16">
        <f t="shared" si="212"/>
        <v>1</v>
      </c>
      <c r="G500" s="19">
        <f t="shared" si="213"/>
        <v>9.1999999999999998E-2</v>
      </c>
      <c r="H500" s="16"/>
      <c r="I500" s="61">
        <f>I499+(J500-J499)*1.5</f>
        <v>21.111999999999998</v>
      </c>
      <c r="J500" s="65">
        <v>1.65</v>
      </c>
      <c r="K500" s="19">
        <f t="shared" si="217"/>
        <v>0.22499999999999998</v>
      </c>
      <c r="L500" s="16">
        <f t="shared" si="218"/>
        <v>4.2749999999999986</v>
      </c>
      <c r="M500" s="19">
        <f t="shared" si="219"/>
        <v>0.96187499999999959</v>
      </c>
      <c r="N500" s="24"/>
      <c r="O500" s="24"/>
      <c r="P500" s="24"/>
      <c r="Q500" s="22"/>
      <c r="R500" s="21"/>
    </row>
    <row r="501" spans="2:18" x14ac:dyDescent="0.2">
      <c r="B501" s="2">
        <v>19</v>
      </c>
      <c r="C501" s="3">
        <v>0.372</v>
      </c>
      <c r="D501" s="3"/>
      <c r="E501" s="19">
        <f t="shared" si="211"/>
        <v>0.25900000000000001</v>
      </c>
      <c r="F501" s="16">
        <f t="shared" si="212"/>
        <v>1</v>
      </c>
      <c r="G501" s="19">
        <f t="shared" si="213"/>
        <v>0.25900000000000001</v>
      </c>
      <c r="H501" s="16"/>
      <c r="I501" s="2">
        <v>22</v>
      </c>
      <c r="J501" s="3">
        <v>1.649</v>
      </c>
      <c r="K501" s="19">
        <f t="shared" si="217"/>
        <v>1.6495</v>
      </c>
      <c r="L501" s="16">
        <f t="shared" si="218"/>
        <v>0.88800000000000168</v>
      </c>
      <c r="M501" s="19">
        <f t="shared" si="219"/>
        <v>1.4647560000000028</v>
      </c>
      <c r="N501" s="24"/>
      <c r="O501" s="24"/>
      <c r="P501" s="24"/>
      <c r="Q501" s="22"/>
      <c r="R501" s="21"/>
    </row>
    <row r="502" spans="2:18" x14ac:dyDescent="0.2">
      <c r="B502" s="2">
        <v>20</v>
      </c>
      <c r="C502" s="3">
        <v>0.76800000000000002</v>
      </c>
      <c r="D502" s="3"/>
      <c r="E502" s="19">
        <f t="shared" si="211"/>
        <v>0.57000000000000006</v>
      </c>
      <c r="F502" s="16">
        <f t="shared" si="212"/>
        <v>1</v>
      </c>
      <c r="G502" s="19">
        <f t="shared" si="213"/>
        <v>0.57000000000000006</v>
      </c>
      <c r="H502" s="16"/>
      <c r="I502" s="17">
        <v>23</v>
      </c>
      <c r="J502" s="44">
        <v>0.624</v>
      </c>
      <c r="K502" s="19">
        <f t="shared" si="217"/>
        <v>1.1365000000000001</v>
      </c>
      <c r="L502" s="16">
        <f t="shared" si="218"/>
        <v>1</v>
      </c>
      <c r="M502" s="19">
        <f t="shared" si="219"/>
        <v>1.1365000000000001</v>
      </c>
      <c r="N502" s="20"/>
      <c r="O502" s="20"/>
      <c r="P502" s="20"/>
      <c r="R502" s="21"/>
    </row>
    <row r="503" spans="2:18" x14ac:dyDescent="0.2">
      <c r="B503" s="2">
        <v>21</v>
      </c>
      <c r="C503" s="3">
        <v>1.6539999999999999</v>
      </c>
      <c r="D503" s="3" t="s">
        <v>20</v>
      </c>
      <c r="E503" s="19">
        <f t="shared" si="211"/>
        <v>1.2109999999999999</v>
      </c>
      <c r="F503" s="16">
        <f t="shared" si="212"/>
        <v>1</v>
      </c>
      <c r="G503" s="19">
        <f t="shared" si="213"/>
        <v>1.2109999999999999</v>
      </c>
      <c r="H503" s="1"/>
      <c r="I503" s="17">
        <v>28</v>
      </c>
      <c r="J503" s="44">
        <v>0.61799999999999999</v>
      </c>
      <c r="K503" s="19">
        <f t="shared" si="217"/>
        <v>0.621</v>
      </c>
      <c r="L503" s="16">
        <f t="shared" si="218"/>
        <v>5</v>
      </c>
      <c r="M503" s="19">
        <f t="shared" si="219"/>
        <v>3.105</v>
      </c>
      <c r="N503" s="20"/>
      <c r="O503" s="20"/>
      <c r="P503" s="20"/>
      <c r="R503" s="21"/>
    </row>
    <row r="504" spans="2:18" x14ac:dyDescent="0.2">
      <c r="B504" s="2">
        <v>22</v>
      </c>
      <c r="C504" s="3">
        <v>1.649</v>
      </c>
      <c r="D504" s="3"/>
      <c r="E504" s="19">
        <f t="shared" si="211"/>
        <v>1.6515</v>
      </c>
      <c r="F504" s="16">
        <f t="shared" si="212"/>
        <v>1</v>
      </c>
      <c r="G504" s="19">
        <f t="shared" si="213"/>
        <v>1.6515</v>
      </c>
      <c r="H504" s="1"/>
      <c r="I504" s="17">
        <v>33</v>
      </c>
      <c r="J504" s="44">
        <v>0.61299999999999999</v>
      </c>
      <c r="K504" s="52">
        <f t="shared" ref="K504" si="220">AVERAGE(J503,J504)</f>
        <v>0.61549999999999994</v>
      </c>
      <c r="L504" s="53">
        <f t="shared" ref="L504" si="221">I504-I503</f>
        <v>5</v>
      </c>
      <c r="M504" s="52">
        <f t="shared" ref="M504" si="222">L504*K504</f>
        <v>3.0774999999999997</v>
      </c>
      <c r="N504" s="20"/>
      <c r="O504" s="20"/>
      <c r="P504" s="20"/>
      <c r="R504" s="21"/>
    </row>
    <row r="505" spans="2:18" x14ac:dyDescent="0.2">
      <c r="B505" s="17">
        <v>23</v>
      </c>
      <c r="C505" s="44">
        <v>0.624</v>
      </c>
      <c r="D505" s="44"/>
      <c r="E505" s="19">
        <f t="shared" si="211"/>
        <v>1.1365000000000001</v>
      </c>
      <c r="F505" s="16">
        <f t="shared" si="212"/>
        <v>1</v>
      </c>
      <c r="G505" s="19">
        <f t="shared" si="213"/>
        <v>1.1365000000000001</v>
      </c>
      <c r="H505" s="1"/>
      <c r="I505" s="50"/>
      <c r="J505" s="50"/>
      <c r="K505" s="19"/>
      <c r="L505" s="16"/>
      <c r="M505" s="19"/>
      <c r="N505" s="20"/>
      <c r="O505" s="20"/>
      <c r="P505" s="20"/>
      <c r="R505" s="21"/>
    </row>
    <row r="506" spans="2:18" x14ac:dyDescent="0.2">
      <c r="B506" s="17">
        <v>28</v>
      </c>
      <c r="C506" s="44">
        <v>0.61799999999999999</v>
      </c>
      <c r="D506" s="44"/>
      <c r="E506" s="19">
        <f t="shared" si="211"/>
        <v>0.621</v>
      </c>
      <c r="F506" s="16">
        <f t="shared" si="212"/>
        <v>5</v>
      </c>
      <c r="G506" s="19">
        <f t="shared" si="213"/>
        <v>3.105</v>
      </c>
      <c r="H506" s="1"/>
      <c r="I506" s="50"/>
      <c r="J506" s="28"/>
      <c r="K506" s="19"/>
      <c r="L506" s="16"/>
      <c r="M506" s="19"/>
      <c r="O506" s="24"/>
      <c r="P506" s="24"/>
    </row>
    <row r="507" spans="2:18" x14ac:dyDescent="0.2">
      <c r="B507" s="17">
        <v>33</v>
      </c>
      <c r="C507" s="44">
        <v>0.61299999999999999</v>
      </c>
      <c r="D507" s="3" t="s">
        <v>17</v>
      </c>
      <c r="E507" s="19">
        <f t="shared" si="211"/>
        <v>0.61549999999999994</v>
      </c>
      <c r="F507" s="16">
        <f t="shared" si="212"/>
        <v>5</v>
      </c>
      <c r="G507" s="19">
        <f t="shared" si="213"/>
        <v>3.0774999999999997</v>
      </c>
      <c r="H507" s="1"/>
      <c r="I507" s="17"/>
      <c r="J507" s="17"/>
      <c r="K507" s="19"/>
      <c r="L507" s="16"/>
      <c r="M507" s="19"/>
      <c r="O507" s="14"/>
      <c r="P507" s="14"/>
    </row>
    <row r="508" spans="2:18" x14ac:dyDescent="0.2">
      <c r="B508" s="17"/>
      <c r="C508" s="44"/>
      <c r="D508" s="44"/>
      <c r="E508" s="19"/>
      <c r="F508" s="16"/>
      <c r="G508" s="19"/>
      <c r="I508" s="17"/>
      <c r="J508" s="17"/>
      <c r="K508" s="19"/>
      <c r="L508" s="16"/>
      <c r="M508" s="19"/>
      <c r="O508" s="14"/>
      <c r="P508" s="14"/>
    </row>
    <row r="509" spans="2:18" x14ac:dyDescent="0.2">
      <c r="B509" s="17"/>
      <c r="C509" s="44"/>
      <c r="D509" s="44"/>
      <c r="E509" s="19"/>
      <c r="F509" s="16"/>
      <c r="G509" s="19"/>
      <c r="I509" s="17"/>
      <c r="J509" s="17"/>
      <c r="K509" s="19"/>
      <c r="L509" s="16"/>
      <c r="M509" s="19"/>
      <c r="N509" s="14"/>
      <c r="O509" s="14"/>
      <c r="P509" s="14"/>
    </row>
    <row r="510" spans="2:18" x14ac:dyDescent="0.2">
      <c r="B510" s="17"/>
      <c r="C510" s="44"/>
      <c r="D510" s="44"/>
      <c r="E510" s="19"/>
      <c r="F510" s="16"/>
      <c r="G510" s="19"/>
      <c r="I510" s="17"/>
      <c r="J510" s="17"/>
      <c r="K510" s="19"/>
      <c r="L510" s="16"/>
      <c r="M510" s="19"/>
      <c r="N510" s="14"/>
      <c r="O510" s="14"/>
      <c r="P510" s="14"/>
    </row>
    <row r="511" spans="2:18" x14ac:dyDescent="0.2">
      <c r="B511" s="17"/>
      <c r="C511" s="44"/>
      <c r="D511" s="44"/>
      <c r="E511" s="19"/>
      <c r="F511" s="16"/>
      <c r="G511" s="19"/>
      <c r="I511" s="17"/>
      <c r="J511" s="17"/>
      <c r="K511" s="19"/>
      <c r="L511" s="16"/>
      <c r="M511" s="19"/>
      <c r="N511" s="14"/>
      <c r="O511" s="14"/>
      <c r="P511" s="14"/>
    </row>
    <row r="512" spans="2:18" x14ac:dyDescent="0.2">
      <c r="B512" s="17"/>
      <c r="C512" s="44"/>
      <c r="D512" s="44"/>
      <c r="E512" s="19"/>
      <c r="F512" s="16"/>
      <c r="G512" s="19"/>
      <c r="H512" s="19"/>
      <c r="I512" s="17"/>
      <c r="J512" s="17"/>
      <c r="K512" s="19"/>
      <c r="L512" s="16"/>
      <c r="M512" s="19"/>
      <c r="N512" s="14"/>
      <c r="O512" s="14"/>
      <c r="P512" s="14"/>
    </row>
    <row r="513" spans="2:18" x14ac:dyDescent="0.2">
      <c r="B513" s="17"/>
      <c r="C513" s="44"/>
      <c r="D513" s="44"/>
      <c r="E513" s="19"/>
      <c r="F513" s="16"/>
      <c r="G513" s="19"/>
      <c r="H513" s="19"/>
      <c r="I513" s="17"/>
      <c r="J513" s="17"/>
      <c r="K513" s="19"/>
      <c r="L513" s="16"/>
      <c r="M513" s="19"/>
      <c r="N513" s="24"/>
      <c r="O513" s="14"/>
      <c r="P513" s="14"/>
    </row>
    <row r="514" spans="2:18" x14ac:dyDescent="0.2">
      <c r="B514" s="17"/>
      <c r="C514" s="44"/>
      <c r="D514" s="44"/>
      <c r="E514" s="19"/>
      <c r="F514" s="16"/>
      <c r="G514" s="19"/>
      <c r="H514" s="19"/>
      <c r="I514" s="17"/>
      <c r="J514" s="17"/>
      <c r="K514" s="19"/>
      <c r="L514" s="16"/>
      <c r="M514" s="19"/>
      <c r="N514" s="20"/>
      <c r="O514" s="20"/>
      <c r="P514" s="20"/>
      <c r="R514" s="21"/>
    </row>
    <row r="515" spans="2:18" ht="15" x14ac:dyDescent="0.2">
      <c r="B515" s="17"/>
      <c r="C515" s="44"/>
      <c r="D515" s="44"/>
      <c r="E515" s="19"/>
      <c r="F515" s="16">
        <f>SUM(F491:F514)</f>
        <v>33</v>
      </c>
      <c r="G515" s="19">
        <f>SUM(G491:G514)</f>
        <v>22.152250000000002</v>
      </c>
      <c r="H515" s="19"/>
      <c r="I515" s="19"/>
      <c r="J515" s="13"/>
      <c r="K515" s="13"/>
      <c r="L515" s="16">
        <f>SUM(L492:L514)</f>
        <v>33</v>
      </c>
      <c r="M515" s="16">
        <f>SUM(M492:M514)</f>
        <v>15.526254000000002</v>
      </c>
      <c r="N515" s="20"/>
      <c r="O515" s="20"/>
      <c r="P515" s="20"/>
      <c r="R515" s="21"/>
    </row>
    <row r="516" spans="2:18" x14ac:dyDescent="0.2">
      <c r="B516" s="17"/>
      <c r="C516" s="44"/>
      <c r="D516" s="44"/>
      <c r="E516" s="19"/>
      <c r="F516" s="16"/>
      <c r="G516" s="19"/>
      <c r="H516" s="16" t="s">
        <v>10</v>
      </c>
      <c r="I516" s="16"/>
      <c r="J516" s="16">
        <f>G515</f>
        <v>22.152250000000002</v>
      </c>
      <c r="K516" s="19" t="s">
        <v>11</v>
      </c>
      <c r="L516" s="16">
        <f>M515</f>
        <v>15.526254000000002</v>
      </c>
      <c r="M516" s="19">
        <f>J516-L516</f>
        <v>6.6259960000000007</v>
      </c>
      <c r="N516" s="20"/>
      <c r="O516" s="20"/>
      <c r="P516" s="20"/>
      <c r="R516" s="21"/>
    </row>
    <row r="517" spans="2:18" ht="15" x14ac:dyDescent="0.2">
      <c r="B517" s="1" t="s">
        <v>7</v>
      </c>
      <c r="C517" s="1"/>
      <c r="D517" s="158">
        <v>1.8</v>
      </c>
      <c r="E517" s="158"/>
      <c r="J517" s="13"/>
      <c r="K517" s="13"/>
      <c r="L517" s="13"/>
      <c r="M517" s="13"/>
      <c r="N517" s="14"/>
      <c r="O517" s="14"/>
      <c r="P517" s="14"/>
    </row>
    <row r="518" spans="2:18" x14ac:dyDescent="0.2">
      <c r="B518" s="156" t="s">
        <v>8</v>
      </c>
      <c r="C518" s="156"/>
      <c r="D518" s="156"/>
      <c r="E518" s="156"/>
      <c r="F518" s="156"/>
      <c r="G518" s="156"/>
      <c r="H518" s="5" t="s">
        <v>5</v>
      </c>
      <c r="I518" s="156" t="s">
        <v>9</v>
      </c>
      <c r="J518" s="156"/>
      <c r="K518" s="156"/>
      <c r="L518" s="156"/>
      <c r="M518" s="156"/>
      <c r="N518" s="15"/>
      <c r="O518" s="15"/>
      <c r="P518" s="20">
        <f>I533-I531</f>
        <v>-25</v>
      </c>
    </row>
    <row r="519" spans="2:18" x14ac:dyDescent="0.2">
      <c r="B519" s="2">
        <v>0</v>
      </c>
      <c r="C519" s="3">
        <v>0.69</v>
      </c>
      <c r="D519" s="3" t="s">
        <v>17</v>
      </c>
      <c r="E519" s="16"/>
      <c r="F519" s="16"/>
      <c r="G519" s="16"/>
      <c r="H519" s="16"/>
      <c r="I519" s="17"/>
      <c r="J519" s="18"/>
      <c r="K519" s="19"/>
      <c r="L519" s="16"/>
      <c r="M519" s="19"/>
      <c r="N519" s="20"/>
      <c r="O519" s="20"/>
      <c r="P519" s="20"/>
      <c r="R519" s="21"/>
    </row>
    <row r="520" spans="2:18" x14ac:dyDescent="0.2">
      <c r="B520" s="2">
        <v>8.5</v>
      </c>
      <c r="C520" s="3">
        <v>0.68200000000000005</v>
      </c>
      <c r="D520" s="3"/>
      <c r="E520" s="19">
        <f>(C519+C520)/2</f>
        <v>0.68599999999999994</v>
      </c>
      <c r="F520" s="16">
        <f>B520-B519</f>
        <v>8.5</v>
      </c>
      <c r="G520" s="19">
        <f>E520*F520</f>
        <v>5.8309999999999995</v>
      </c>
      <c r="H520" s="16"/>
      <c r="I520" s="21"/>
      <c r="J520" s="21"/>
      <c r="K520" s="19"/>
      <c r="L520" s="16"/>
      <c r="M520" s="19"/>
      <c r="N520" s="20"/>
      <c r="O520" s="20"/>
      <c r="P520" s="20"/>
      <c r="Q520" s="22"/>
      <c r="R520" s="21"/>
    </row>
    <row r="521" spans="2:18" x14ac:dyDescent="0.2">
      <c r="B521" s="2">
        <v>9</v>
      </c>
      <c r="C521" s="3">
        <v>1.161</v>
      </c>
      <c r="D521" s="3"/>
      <c r="E521" s="19">
        <f t="shared" ref="E521:E534" si="223">(C520+C521)/2</f>
        <v>0.92149999999999999</v>
      </c>
      <c r="F521" s="16">
        <f t="shared" ref="F521:F534" si="224">B521-B520</f>
        <v>0.5</v>
      </c>
      <c r="G521" s="19">
        <f t="shared" ref="G521:G534" si="225">E521*F521</f>
        <v>0.46074999999999999</v>
      </c>
      <c r="H521" s="16"/>
      <c r="I521" s="21"/>
      <c r="J521" s="21"/>
      <c r="K521" s="19"/>
      <c r="L521" s="16"/>
      <c r="M521" s="19"/>
      <c r="N521" s="20"/>
      <c r="O521" s="20"/>
      <c r="P521" s="20"/>
      <c r="Q521" s="22"/>
      <c r="R521" s="21"/>
    </row>
    <row r="522" spans="2:18" x14ac:dyDescent="0.2">
      <c r="B522" s="2">
        <v>10</v>
      </c>
      <c r="C522" s="3">
        <v>1.1559999999999999</v>
      </c>
      <c r="D522" s="3" t="s">
        <v>18</v>
      </c>
      <c r="E522" s="19">
        <f t="shared" si="223"/>
        <v>1.1585000000000001</v>
      </c>
      <c r="F522" s="16">
        <f t="shared" si="224"/>
        <v>1</v>
      </c>
      <c r="G522" s="19">
        <f t="shared" si="225"/>
        <v>1.1585000000000001</v>
      </c>
      <c r="H522" s="16"/>
      <c r="I522" s="21"/>
      <c r="J522" s="21"/>
      <c r="K522" s="19"/>
      <c r="L522" s="16"/>
      <c r="M522" s="19"/>
      <c r="N522" s="20"/>
      <c r="O522" s="20"/>
      <c r="P522" s="20"/>
      <c r="Q522" s="22"/>
      <c r="R522" s="21"/>
    </row>
    <row r="523" spans="2:18" x14ac:dyDescent="0.2">
      <c r="B523" s="2">
        <v>11</v>
      </c>
      <c r="C523" s="3">
        <v>0.61280000000000001</v>
      </c>
      <c r="D523" s="3"/>
      <c r="E523" s="19">
        <f t="shared" si="223"/>
        <v>0.88439999999999996</v>
      </c>
      <c r="F523" s="16">
        <f t="shared" si="224"/>
        <v>1</v>
      </c>
      <c r="G523" s="19">
        <f t="shared" si="225"/>
        <v>0.88439999999999996</v>
      </c>
      <c r="H523" s="16"/>
      <c r="I523" s="2">
        <v>0</v>
      </c>
      <c r="J523" s="3">
        <v>0.69</v>
      </c>
      <c r="K523" s="19"/>
      <c r="L523" s="16"/>
      <c r="M523" s="19"/>
      <c r="N523" s="20"/>
      <c r="O523" s="20"/>
      <c r="P523" s="20"/>
      <c r="Q523" s="22"/>
      <c r="R523" s="21"/>
    </row>
    <row r="524" spans="2:18" x14ac:dyDescent="0.2">
      <c r="B524" s="2">
        <v>12</v>
      </c>
      <c r="C524" s="3">
        <v>0.32100000000000001</v>
      </c>
      <c r="D524" s="3"/>
      <c r="E524" s="19">
        <f t="shared" si="223"/>
        <v>0.46689999999999998</v>
      </c>
      <c r="F524" s="16">
        <f t="shared" si="224"/>
        <v>1</v>
      </c>
      <c r="G524" s="19">
        <f t="shared" si="225"/>
        <v>0.46689999999999998</v>
      </c>
      <c r="H524" s="16"/>
      <c r="I524" s="2">
        <v>8.5</v>
      </c>
      <c r="J524" s="3">
        <v>0.68200000000000005</v>
      </c>
      <c r="K524" s="19">
        <f t="shared" ref="K524:K531" si="226">AVERAGE(J523,J524)</f>
        <v>0.68599999999999994</v>
      </c>
      <c r="L524" s="16">
        <f t="shared" ref="L524:L531" si="227">I524-I523</f>
        <v>8.5</v>
      </c>
      <c r="M524" s="19">
        <f t="shared" ref="M524:M531" si="228">L524*K524</f>
        <v>5.8309999999999995</v>
      </c>
      <c r="N524" s="20"/>
      <c r="O524" s="20"/>
      <c r="P524" s="20"/>
      <c r="Q524" s="22"/>
      <c r="R524" s="21"/>
    </row>
    <row r="525" spans="2:18" x14ac:dyDescent="0.2">
      <c r="B525" s="2">
        <v>13</v>
      </c>
      <c r="C525" s="3">
        <v>0.21299999999999999</v>
      </c>
      <c r="D525" s="3"/>
      <c r="E525" s="19">
        <f t="shared" si="223"/>
        <v>0.26700000000000002</v>
      </c>
      <c r="F525" s="16">
        <f t="shared" si="224"/>
        <v>1</v>
      </c>
      <c r="G525" s="19">
        <f t="shared" si="225"/>
        <v>0.26700000000000002</v>
      </c>
      <c r="I525" s="2">
        <v>9</v>
      </c>
      <c r="J525" s="3">
        <v>1.161</v>
      </c>
      <c r="K525" s="19">
        <f t="shared" si="226"/>
        <v>0.92149999999999999</v>
      </c>
      <c r="L525" s="16">
        <f t="shared" si="227"/>
        <v>0.5</v>
      </c>
      <c r="M525" s="19">
        <f t="shared" si="228"/>
        <v>0.46074999999999999</v>
      </c>
      <c r="N525" s="20"/>
      <c r="O525" s="20"/>
      <c r="P525" s="20"/>
      <c r="Q525" s="22"/>
      <c r="R525" s="21"/>
    </row>
    <row r="526" spans="2:18" x14ac:dyDescent="0.2">
      <c r="B526" s="2">
        <v>14</v>
      </c>
      <c r="C526" s="3">
        <v>0.112</v>
      </c>
      <c r="D526" s="3" t="s">
        <v>19</v>
      </c>
      <c r="E526" s="19">
        <f t="shared" si="223"/>
        <v>0.16250000000000001</v>
      </c>
      <c r="F526" s="16">
        <f t="shared" si="224"/>
        <v>1</v>
      </c>
      <c r="G526" s="19">
        <f t="shared" si="225"/>
        <v>0.16250000000000001</v>
      </c>
      <c r="I526" s="61">
        <f>I525+(J525-J526)*1.5</f>
        <v>12.541499999999999</v>
      </c>
      <c r="J526" s="62">
        <v>-1.2</v>
      </c>
      <c r="K526" s="19">
        <f t="shared" si="226"/>
        <v>-1.9499999999999962E-2</v>
      </c>
      <c r="L526" s="16">
        <f t="shared" si="227"/>
        <v>3.5414999999999992</v>
      </c>
      <c r="M526" s="19">
        <f t="shared" si="228"/>
        <v>-6.905924999999985E-2</v>
      </c>
      <c r="N526" s="20"/>
      <c r="O526" s="20"/>
      <c r="P526" s="20"/>
      <c r="Q526" s="22"/>
      <c r="R526" s="21"/>
    </row>
    <row r="527" spans="2:18" x14ac:dyDescent="0.2">
      <c r="B527" s="2">
        <v>15</v>
      </c>
      <c r="C527" s="3">
        <v>0.107</v>
      </c>
      <c r="D527" s="3"/>
      <c r="E527" s="19">
        <f t="shared" si="223"/>
        <v>0.1095</v>
      </c>
      <c r="F527" s="16">
        <f t="shared" si="224"/>
        <v>1</v>
      </c>
      <c r="G527" s="19">
        <f t="shared" si="225"/>
        <v>0.1095</v>
      </c>
      <c r="I527" s="70">
        <f>I526+1.5</f>
        <v>14.041499999999999</v>
      </c>
      <c r="J527" s="71">
        <f>J526</f>
        <v>-1.2</v>
      </c>
      <c r="K527" s="19">
        <f t="shared" si="226"/>
        <v>-1.2</v>
      </c>
      <c r="L527" s="16">
        <f t="shared" si="227"/>
        <v>1.5</v>
      </c>
      <c r="M527" s="19">
        <f t="shared" si="228"/>
        <v>-1.7999999999999998</v>
      </c>
      <c r="N527" s="24"/>
      <c r="O527" s="24"/>
      <c r="P527" s="24"/>
      <c r="Q527" s="22"/>
      <c r="R527" s="21"/>
    </row>
    <row r="528" spans="2:18" x14ac:dyDescent="0.2">
      <c r="B528" s="2">
        <v>16</v>
      </c>
      <c r="C528" s="3">
        <v>0.309</v>
      </c>
      <c r="D528" s="3"/>
      <c r="E528" s="19">
        <f t="shared" si="223"/>
        <v>0.20799999999999999</v>
      </c>
      <c r="F528" s="16">
        <f t="shared" si="224"/>
        <v>1</v>
      </c>
      <c r="G528" s="19">
        <f t="shared" si="225"/>
        <v>0.20799999999999999</v>
      </c>
      <c r="H528" s="16"/>
      <c r="I528" s="61">
        <f>I527+1.5</f>
        <v>15.541499999999999</v>
      </c>
      <c r="J528" s="62">
        <f>J526</f>
        <v>-1.2</v>
      </c>
      <c r="K528" s="19">
        <f t="shared" si="226"/>
        <v>-1.2</v>
      </c>
      <c r="L528" s="16">
        <f t="shared" si="227"/>
        <v>1.5</v>
      </c>
      <c r="M528" s="19">
        <f t="shared" si="228"/>
        <v>-1.7999999999999998</v>
      </c>
      <c r="N528" s="20"/>
      <c r="O528" s="20"/>
      <c r="P528" s="20"/>
      <c r="Q528" s="22"/>
      <c r="R528" s="21"/>
    </row>
    <row r="529" spans="2:18" x14ac:dyDescent="0.2">
      <c r="B529" s="2">
        <v>17</v>
      </c>
      <c r="C529" s="3">
        <v>0.626</v>
      </c>
      <c r="D529" s="3"/>
      <c r="E529" s="19">
        <f t="shared" si="223"/>
        <v>0.46750000000000003</v>
      </c>
      <c r="F529" s="16">
        <f t="shared" si="224"/>
        <v>1</v>
      </c>
      <c r="G529" s="19">
        <f t="shared" si="225"/>
        <v>0.46750000000000003</v>
      </c>
      <c r="H529" s="16"/>
      <c r="I529" s="61">
        <f>I528+(J529-J528)*1.5</f>
        <v>19.141500000000001</v>
      </c>
      <c r="J529" s="65">
        <v>1.2</v>
      </c>
      <c r="K529" s="19">
        <f t="shared" si="226"/>
        <v>0</v>
      </c>
      <c r="L529" s="16">
        <f t="shared" si="227"/>
        <v>3.6000000000000014</v>
      </c>
      <c r="M529" s="19">
        <f t="shared" si="228"/>
        <v>0</v>
      </c>
      <c r="N529" s="24"/>
      <c r="O529" s="24"/>
      <c r="P529" s="24"/>
      <c r="Q529" s="22"/>
      <c r="R529" s="21"/>
    </row>
    <row r="530" spans="2:18" x14ac:dyDescent="0.2">
      <c r="B530" s="2">
        <v>18</v>
      </c>
      <c r="C530" s="3">
        <v>1.333</v>
      </c>
      <c r="D530" s="3" t="s">
        <v>20</v>
      </c>
      <c r="E530" s="19">
        <f t="shared" si="223"/>
        <v>0.97950000000000004</v>
      </c>
      <c r="F530" s="16">
        <f t="shared" si="224"/>
        <v>1</v>
      </c>
      <c r="G530" s="19">
        <f t="shared" si="225"/>
        <v>0.97950000000000004</v>
      </c>
      <c r="H530" s="16"/>
      <c r="I530" s="2">
        <v>20</v>
      </c>
      <c r="J530" s="3">
        <v>0.621</v>
      </c>
      <c r="K530" s="19">
        <f t="shared" si="226"/>
        <v>0.91049999999999998</v>
      </c>
      <c r="L530" s="16">
        <f t="shared" si="227"/>
        <v>0.85849999999999937</v>
      </c>
      <c r="M530" s="19">
        <f t="shared" si="228"/>
        <v>0.78166424999999939</v>
      </c>
      <c r="N530" s="24"/>
      <c r="O530" s="24"/>
      <c r="P530" s="24"/>
      <c r="Q530" s="22"/>
      <c r="R530" s="21"/>
    </row>
    <row r="531" spans="2:18" x14ac:dyDescent="0.2">
      <c r="B531" s="2">
        <v>19</v>
      </c>
      <c r="C531" s="3">
        <v>1.3120000000000001</v>
      </c>
      <c r="D531" s="3"/>
      <c r="E531" s="19">
        <f t="shared" si="223"/>
        <v>1.3225</v>
      </c>
      <c r="F531" s="16">
        <f t="shared" si="224"/>
        <v>1</v>
      </c>
      <c r="G531" s="19">
        <f t="shared" si="225"/>
        <v>1.3225</v>
      </c>
      <c r="H531" s="16"/>
      <c r="I531" s="2">
        <v>25</v>
      </c>
      <c r="J531" s="3">
        <v>0.61199999999999999</v>
      </c>
      <c r="K531" s="19">
        <f t="shared" si="226"/>
        <v>0.61650000000000005</v>
      </c>
      <c r="L531" s="16">
        <f t="shared" si="227"/>
        <v>5</v>
      </c>
      <c r="M531" s="19">
        <f t="shared" si="228"/>
        <v>3.0825000000000005</v>
      </c>
      <c r="N531" s="20"/>
      <c r="O531" s="20"/>
      <c r="P531" s="20"/>
      <c r="R531" s="21"/>
    </row>
    <row r="532" spans="2:18" x14ac:dyDescent="0.2">
      <c r="B532" s="2">
        <v>20</v>
      </c>
      <c r="C532" s="3">
        <v>0.621</v>
      </c>
      <c r="D532" s="3"/>
      <c r="E532" s="19">
        <f t="shared" si="223"/>
        <v>0.96650000000000003</v>
      </c>
      <c r="F532" s="16">
        <f t="shared" si="224"/>
        <v>1</v>
      </c>
      <c r="G532" s="19">
        <f t="shared" si="225"/>
        <v>0.96650000000000003</v>
      </c>
      <c r="H532" s="1"/>
      <c r="I532" s="17">
        <v>30</v>
      </c>
      <c r="J532" s="44">
        <v>0.6</v>
      </c>
      <c r="K532" s="52">
        <f t="shared" ref="K532" si="229">AVERAGE(J531,J532)</f>
        <v>0.60599999999999998</v>
      </c>
      <c r="L532" s="53">
        <f t="shared" ref="L532" si="230">I532-I531</f>
        <v>5</v>
      </c>
      <c r="M532" s="52">
        <f t="shared" ref="M532" si="231">L532*K532</f>
        <v>3.03</v>
      </c>
      <c r="N532" s="20"/>
      <c r="O532" s="20"/>
      <c r="P532" s="20"/>
      <c r="R532" s="21"/>
    </row>
    <row r="533" spans="2:18" x14ac:dyDescent="0.2">
      <c r="B533" s="2">
        <v>25</v>
      </c>
      <c r="C533" s="3">
        <v>0.61199999999999999</v>
      </c>
      <c r="D533" s="3"/>
      <c r="E533" s="19">
        <f t="shared" si="223"/>
        <v>0.61650000000000005</v>
      </c>
      <c r="F533" s="16">
        <f t="shared" si="224"/>
        <v>5</v>
      </c>
      <c r="G533" s="19">
        <f t="shared" si="225"/>
        <v>3.0825000000000005</v>
      </c>
      <c r="H533" s="1"/>
      <c r="I533" s="50"/>
      <c r="J533" s="50"/>
      <c r="K533" s="19"/>
      <c r="L533" s="16"/>
      <c r="M533" s="19"/>
      <c r="N533" s="20"/>
      <c r="O533" s="20"/>
      <c r="P533" s="20"/>
      <c r="R533" s="21"/>
    </row>
    <row r="534" spans="2:18" x14ac:dyDescent="0.2">
      <c r="B534" s="17">
        <v>30</v>
      </c>
      <c r="C534" s="44">
        <v>0.6</v>
      </c>
      <c r="D534" s="3" t="s">
        <v>17</v>
      </c>
      <c r="E534" s="19">
        <f t="shared" si="223"/>
        <v>0.60599999999999998</v>
      </c>
      <c r="F534" s="16">
        <f t="shared" si="224"/>
        <v>5</v>
      </c>
      <c r="G534" s="19">
        <f t="shared" si="225"/>
        <v>3.03</v>
      </c>
      <c r="H534" s="1"/>
      <c r="I534" s="50"/>
      <c r="J534" s="50"/>
      <c r="K534" s="19"/>
      <c r="L534" s="16"/>
      <c r="M534" s="19"/>
      <c r="N534" s="20"/>
      <c r="O534" s="20"/>
      <c r="P534" s="20"/>
      <c r="R534" s="21"/>
    </row>
    <row r="535" spans="2:18" x14ac:dyDescent="0.2">
      <c r="B535" s="17"/>
      <c r="C535" s="44"/>
      <c r="D535" s="44"/>
      <c r="E535" s="19"/>
      <c r="F535" s="16"/>
      <c r="G535" s="19"/>
      <c r="H535" s="1"/>
      <c r="I535" s="50"/>
      <c r="J535" s="28"/>
      <c r="K535" s="19"/>
      <c r="L535" s="16"/>
      <c r="M535" s="19"/>
      <c r="O535" s="24"/>
      <c r="P535" s="24"/>
    </row>
    <row r="536" spans="2:18" x14ac:dyDescent="0.2">
      <c r="B536" s="17"/>
      <c r="C536" s="44"/>
      <c r="D536" s="44"/>
      <c r="E536" s="19"/>
      <c r="F536" s="16"/>
      <c r="G536" s="19"/>
      <c r="H536" s="1"/>
      <c r="I536" s="17"/>
      <c r="J536" s="17"/>
      <c r="K536" s="19"/>
      <c r="L536" s="16"/>
      <c r="M536" s="19"/>
      <c r="O536" s="14"/>
      <c r="P536" s="14"/>
    </row>
    <row r="537" spans="2:18" x14ac:dyDescent="0.2">
      <c r="B537" s="17"/>
      <c r="C537" s="44"/>
      <c r="D537" s="44"/>
      <c r="E537" s="19"/>
      <c r="F537" s="16"/>
      <c r="G537" s="19"/>
      <c r="I537" s="17"/>
      <c r="J537" s="17"/>
      <c r="K537" s="19"/>
      <c r="L537" s="16"/>
      <c r="M537" s="19"/>
      <c r="O537" s="14"/>
      <c r="P537" s="14"/>
    </row>
    <row r="538" spans="2:18" x14ac:dyDescent="0.2">
      <c r="B538" s="17"/>
      <c r="C538" s="44"/>
      <c r="D538" s="44"/>
      <c r="E538" s="19"/>
      <c r="F538" s="16"/>
      <c r="G538" s="19"/>
      <c r="I538" s="17"/>
      <c r="J538" s="17"/>
      <c r="K538" s="19"/>
      <c r="L538" s="16"/>
      <c r="M538" s="19"/>
      <c r="N538" s="14"/>
      <c r="O538" s="14"/>
      <c r="P538" s="14"/>
    </row>
    <row r="539" spans="2:18" x14ac:dyDescent="0.2">
      <c r="B539" s="17"/>
      <c r="C539" s="44"/>
      <c r="D539" s="44"/>
      <c r="E539" s="19"/>
      <c r="F539" s="16"/>
      <c r="G539" s="19"/>
      <c r="I539" s="17"/>
      <c r="J539" s="17"/>
      <c r="K539" s="19"/>
      <c r="L539" s="16"/>
      <c r="M539" s="19"/>
      <c r="N539" s="14"/>
      <c r="O539" s="14"/>
      <c r="P539" s="14"/>
    </row>
    <row r="540" spans="2:18" x14ac:dyDescent="0.2">
      <c r="B540" s="17"/>
      <c r="C540" s="44"/>
      <c r="D540" s="44"/>
      <c r="E540" s="19"/>
      <c r="F540" s="16"/>
      <c r="G540" s="19"/>
      <c r="I540" s="17"/>
      <c r="J540" s="17"/>
      <c r="K540" s="19"/>
      <c r="L540" s="16"/>
      <c r="M540" s="19"/>
      <c r="N540" s="14"/>
      <c r="O540" s="14"/>
      <c r="P540" s="14"/>
    </row>
    <row r="541" spans="2:18" x14ac:dyDescent="0.2">
      <c r="B541" s="17"/>
      <c r="C541" s="44"/>
      <c r="D541" s="44"/>
      <c r="E541" s="19"/>
      <c r="F541" s="16"/>
      <c r="G541" s="19"/>
      <c r="H541" s="19"/>
      <c r="I541" s="17"/>
      <c r="J541" s="17"/>
      <c r="K541" s="19"/>
      <c r="L541" s="16"/>
      <c r="M541" s="19"/>
      <c r="N541" s="14"/>
      <c r="O541" s="14"/>
      <c r="P541" s="14"/>
    </row>
    <row r="542" spans="2:18" x14ac:dyDescent="0.2">
      <c r="B542" s="17"/>
      <c r="C542" s="44"/>
      <c r="D542" s="44"/>
      <c r="E542" s="19"/>
      <c r="F542" s="16"/>
      <c r="G542" s="19"/>
      <c r="H542" s="19"/>
      <c r="I542" s="17"/>
      <c r="J542" s="17"/>
      <c r="K542" s="19"/>
      <c r="L542" s="16"/>
      <c r="M542" s="19"/>
      <c r="N542" s="24"/>
      <c r="O542" s="14"/>
      <c r="P542" s="14"/>
    </row>
    <row r="543" spans="2:18" x14ac:dyDescent="0.2">
      <c r="B543" s="17"/>
      <c r="C543" s="44"/>
      <c r="D543" s="44"/>
      <c r="E543" s="19"/>
      <c r="F543" s="16"/>
      <c r="G543" s="19"/>
      <c r="H543" s="19"/>
      <c r="I543" s="17"/>
      <c r="J543" s="17"/>
      <c r="K543" s="19"/>
      <c r="L543" s="16"/>
      <c r="M543" s="19"/>
      <c r="N543" s="20"/>
      <c r="O543" s="20"/>
      <c r="P543" s="20"/>
      <c r="R543" s="21"/>
    </row>
    <row r="544" spans="2:18" ht="15" x14ac:dyDescent="0.2">
      <c r="B544" s="17"/>
      <c r="C544" s="44"/>
      <c r="D544" s="44"/>
      <c r="E544" s="19"/>
      <c r="F544" s="16">
        <f>SUM(F520:F543)</f>
        <v>30</v>
      </c>
      <c r="G544" s="19">
        <f>SUM(G520:G543)</f>
        <v>19.39705</v>
      </c>
      <c r="H544" s="19"/>
      <c r="I544" s="19"/>
      <c r="J544" s="13"/>
      <c r="K544" s="13"/>
      <c r="L544" s="29">
        <f>SUM(L521:L543)</f>
        <v>30</v>
      </c>
      <c r="M544" s="29">
        <f>SUM(M521:M543)</f>
        <v>9.5168549999999996</v>
      </c>
      <c r="N544" s="20"/>
      <c r="O544" s="20"/>
      <c r="P544" s="20"/>
      <c r="R544" s="21"/>
    </row>
    <row r="545" spans="2:18" x14ac:dyDescent="0.2">
      <c r="B545" s="17"/>
      <c r="C545" s="44"/>
      <c r="D545" s="44"/>
      <c r="E545" s="19"/>
      <c r="F545" s="16"/>
      <c r="G545" s="19"/>
      <c r="H545" s="16" t="s">
        <v>10</v>
      </c>
      <c r="I545" s="16"/>
      <c r="J545" s="16">
        <f>G544</f>
        <v>19.39705</v>
      </c>
      <c r="K545" s="19" t="s">
        <v>11</v>
      </c>
      <c r="L545" s="16">
        <f>M544</f>
        <v>9.5168549999999996</v>
      </c>
      <c r="M545" s="19">
        <f>J545-L545</f>
        <v>9.8801950000000005</v>
      </c>
      <c r="N545" s="20"/>
      <c r="O545" s="20"/>
      <c r="P545" s="20"/>
      <c r="R545" s="21"/>
    </row>
    <row r="547" spans="2:18" ht="15" x14ac:dyDescent="0.2">
      <c r="B547" s="1" t="s">
        <v>7</v>
      </c>
      <c r="C547" s="1"/>
      <c r="D547" s="158">
        <v>1.9</v>
      </c>
      <c r="E547" s="158"/>
      <c r="J547" s="13"/>
      <c r="K547" s="13"/>
      <c r="L547" s="13"/>
      <c r="M547" s="13"/>
      <c r="N547" s="14"/>
      <c r="O547" s="14"/>
      <c r="P547" s="14"/>
    </row>
    <row r="548" spans="2:18" x14ac:dyDescent="0.2">
      <c r="B548" s="156" t="s">
        <v>8</v>
      </c>
      <c r="C548" s="156"/>
      <c r="D548" s="156"/>
      <c r="E548" s="156"/>
      <c r="F548" s="156"/>
      <c r="G548" s="156"/>
      <c r="H548" s="5" t="s">
        <v>5</v>
      </c>
      <c r="I548" s="156" t="s">
        <v>9</v>
      </c>
      <c r="J548" s="156"/>
      <c r="K548" s="156"/>
      <c r="L548" s="156"/>
      <c r="M548" s="156"/>
      <c r="N548" s="15"/>
      <c r="O548" s="15"/>
      <c r="P548" s="20">
        <f>I563-I561</f>
        <v>3.4684999999999988</v>
      </c>
    </row>
    <row r="549" spans="2:18" x14ac:dyDescent="0.2">
      <c r="B549" s="2">
        <v>0</v>
      </c>
      <c r="C549" s="3">
        <v>0.59899999999999998</v>
      </c>
      <c r="D549" s="3" t="s">
        <v>17</v>
      </c>
      <c r="E549" s="16"/>
      <c r="F549" s="16"/>
      <c r="G549" s="16"/>
      <c r="H549" s="16"/>
      <c r="I549" s="17"/>
      <c r="J549" s="18"/>
      <c r="K549" s="19"/>
      <c r="L549" s="16"/>
      <c r="M549" s="19"/>
      <c r="N549" s="20"/>
      <c r="O549" s="20"/>
      <c r="P549" s="20"/>
      <c r="R549" s="21"/>
    </row>
    <row r="550" spans="2:18" x14ac:dyDescent="0.2">
      <c r="B550" s="2">
        <v>5</v>
      </c>
      <c r="C550" s="3">
        <v>0.60699999999999998</v>
      </c>
      <c r="D550" s="3"/>
      <c r="E550" s="19">
        <f>(C549+C550)/2</f>
        <v>0.60299999999999998</v>
      </c>
      <c r="F550" s="16">
        <f>B550-B549</f>
        <v>5</v>
      </c>
      <c r="G550" s="19">
        <f>E550*F550</f>
        <v>3.0149999999999997</v>
      </c>
      <c r="H550" s="16"/>
      <c r="I550" s="21"/>
      <c r="J550" s="21"/>
      <c r="K550" s="19"/>
      <c r="L550" s="16"/>
      <c r="M550" s="19"/>
      <c r="N550" s="20"/>
      <c r="O550" s="20"/>
      <c r="P550" s="20"/>
      <c r="Q550" s="22"/>
      <c r="R550" s="21"/>
    </row>
    <row r="551" spans="2:18" x14ac:dyDescent="0.2">
      <c r="B551" s="2">
        <v>8.5</v>
      </c>
      <c r="C551" s="3">
        <v>0.61199999999999999</v>
      </c>
      <c r="D551" s="3"/>
      <c r="E551" s="19">
        <f t="shared" ref="E551:E565" si="232">(C550+C551)/2</f>
        <v>0.60949999999999993</v>
      </c>
      <c r="F551" s="16">
        <f t="shared" ref="F551:F565" si="233">B551-B550</f>
        <v>3.5</v>
      </c>
      <c r="G551" s="19">
        <f t="shared" ref="G551:G565" si="234">E551*F551</f>
        <v>2.1332499999999999</v>
      </c>
      <c r="H551" s="16"/>
      <c r="I551" s="21"/>
      <c r="J551" s="21"/>
      <c r="K551" s="19"/>
      <c r="L551" s="16"/>
      <c r="M551" s="19"/>
      <c r="N551" s="20"/>
      <c r="O551" s="20"/>
      <c r="P551" s="20"/>
      <c r="Q551" s="22"/>
      <c r="R551" s="21"/>
    </row>
    <row r="552" spans="2:18" x14ac:dyDescent="0.2">
      <c r="B552" s="2">
        <v>9</v>
      </c>
      <c r="C552" s="3">
        <v>1.329</v>
      </c>
      <c r="D552" s="3"/>
      <c r="E552" s="19">
        <f t="shared" si="232"/>
        <v>0.97049999999999992</v>
      </c>
      <c r="F552" s="16">
        <f t="shared" si="233"/>
        <v>0.5</v>
      </c>
      <c r="G552" s="19">
        <f t="shared" si="234"/>
        <v>0.48524999999999996</v>
      </c>
      <c r="H552" s="16"/>
      <c r="I552" s="21"/>
      <c r="J552" s="21"/>
      <c r="K552" s="19"/>
      <c r="L552" s="16"/>
      <c r="M552" s="19"/>
      <c r="N552" s="20"/>
      <c r="O552" s="20"/>
      <c r="P552" s="20"/>
      <c r="Q552" s="22"/>
      <c r="R552" s="21"/>
    </row>
    <row r="553" spans="2:18" x14ac:dyDescent="0.2">
      <c r="B553" s="2">
        <v>10</v>
      </c>
      <c r="C553" s="3">
        <v>1.321</v>
      </c>
      <c r="D553" s="3" t="s">
        <v>18</v>
      </c>
      <c r="E553" s="19">
        <f t="shared" si="232"/>
        <v>1.325</v>
      </c>
      <c r="F553" s="16">
        <f t="shared" si="233"/>
        <v>1</v>
      </c>
      <c r="G553" s="19">
        <f t="shared" si="234"/>
        <v>1.325</v>
      </c>
      <c r="H553" s="16"/>
      <c r="I553" s="21"/>
      <c r="J553" s="21"/>
      <c r="K553" s="19"/>
      <c r="L553" s="16"/>
      <c r="M553" s="19"/>
      <c r="N553" s="20"/>
      <c r="O553" s="20"/>
      <c r="P553" s="20"/>
      <c r="Q553" s="22"/>
      <c r="R553" s="21"/>
    </row>
    <row r="554" spans="2:18" x14ac:dyDescent="0.2">
      <c r="B554" s="2">
        <v>11</v>
      </c>
      <c r="C554" s="3">
        <v>0.70799999999999996</v>
      </c>
      <c r="D554" s="3"/>
      <c r="E554" s="19">
        <f t="shared" si="232"/>
        <v>1.0145</v>
      </c>
      <c r="F554" s="16">
        <f t="shared" si="233"/>
        <v>1</v>
      </c>
      <c r="G554" s="19">
        <f t="shared" si="234"/>
        <v>1.0145</v>
      </c>
      <c r="H554" s="16"/>
      <c r="I554" s="2">
        <v>0</v>
      </c>
      <c r="J554" s="3">
        <v>0.59899999999999998</v>
      </c>
      <c r="K554" s="19"/>
      <c r="L554" s="16"/>
      <c r="M554" s="19"/>
      <c r="N554" s="20"/>
      <c r="O554" s="20"/>
      <c r="P554" s="20"/>
      <c r="Q554" s="22"/>
      <c r="R554" s="21"/>
    </row>
    <row r="555" spans="2:18" x14ac:dyDescent="0.2">
      <c r="B555" s="2">
        <v>12</v>
      </c>
      <c r="C555" s="3">
        <v>0.442</v>
      </c>
      <c r="D555" s="3"/>
      <c r="E555" s="19">
        <f t="shared" si="232"/>
        <v>0.57499999999999996</v>
      </c>
      <c r="F555" s="16">
        <f t="shared" si="233"/>
        <v>1</v>
      </c>
      <c r="G555" s="19">
        <f t="shared" si="234"/>
        <v>0.57499999999999996</v>
      </c>
      <c r="I555" s="2">
        <v>5</v>
      </c>
      <c r="J555" s="3">
        <v>0.60699999999999998</v>
      </c>
      <c r="K555" s="19">
        <f t="shared" ref="K555:K563" si="235">AVERAGE(J554,J555)</f>
        <v>0.60299999999999998</v>
      </c>
      <c r="L555" s="16">
        <f t="shared" ref="L555:L563" si="236">I555-I554</f>
        <v>5</v>
      </c>
      <c r="M555" s="19">
        <f t="shared" ref="M555:M563" si="237">L555*K555</f>
        <v>3.0149999999999997</v>
      </c>
      <c r="N555" s="20"/>
      <c r="O555" s="20"/>
      <c r="P555" s="20"/>
      <c r="Q555" s="22"/>
      <c r="R555" s="21"/>
    </row>
    <row r="556" spans="2:18" x14ac:dyDescent="0.2">
      <c r="B556" s="2">
        <v>13</v>
      </c>
      <c r="C556" s="3">
        <v>0.33500000000000002</v>
      </c>
      <c r="D556" s="3"/>
      <c r="E556" s="19">
        <f t="shared" si="232"/>
        <v>0.38850000000000001</v>
      </c>
      <c r="F556" s="16">
        <f t="shared" si="233"/>
        <v>1</v>
      </c>
      <c r="G556" s="19">
        <f t="shared" si="234"/>
        <v>0.38850000000000001</v>
      </c>
      <c r="I556" s="2">
        <v>8.5</v>
      </c>
      <c r="J556" s="3">
        <v>0.61199999999999999</v>
      </c>
      <c r="K556" s="19">
        <f t="shared" si="235"/>
        <v>0.60949999999999993</v>
      </c>
      <c r="L556" s="16">
        <f t="shared" si="236"/>
        <v>3.5</v>
      </c>
      <c r="M556" s="19">
        <f t="shared" si="237"/>
        <v>2.1332499999999999</v>
      </c>
      <c r="N556" s="20"/>
      <c r="O556" s="20"/>
      <c r="P556" s="20"/>
      <c r="Q556" s="22"/>
      <c r="R556" s="21"/>
    </row>
    <row r="557" spans="2:18" x14ac:dyDescent="0.2">
      <c r="B557" s="2">
        <v>14</v>
      </c>
      <c r="C557" s="3">
        <v>0.23200000000000001</v>
      </c>
      <c r="D557" s="3" t="s">
        <v>19</v>
      </c>
      <c r="E557" s="19">
        <f t="shared" si="232"/>
        <v>0.28350000000000003</v>
      </c>
      <c r="F557" s="16">
        <f t="shared" si="233"/>
        <v>1</v>
      </c>
      <c r="G557" s="19">
        <f t="shared" si="234"/>
        <v>0.28350000000000003</v>
      </c>
      <c r="I557" s="2">
        <v>9</v>
      </c>
      <c r="J557" s="3">
        <v>1.329</v>
      </c>
      <c r="K557" s="19">
        <f t="shared" si="235"/>
        <v>0.97049999999999992</v>
      </c>
      <c r="L557" s="16">
        <f t="shared" si="236"/>
        <v>0.5</v>
      </c>
      <c r="M557" s="19">
        <f t="shared" si="237"/>
        <v>0.48524999999999996</v>
      </c>
      <c r="N557" s="24"/>
      <c r="O557" s="24"/>
      <c r="P557" s="24"/>
      <c r="Q557" s="22"/>
      <c r="R557" s="21"/>
    </row>
    <row r="558" spans="2:18" x14ac:dyDescent="0.2">
      <c r="B558" s="2">
        <v>15</v>
      </c>
      <c r="C558" s="3">
        <v>0.33300000000000002</v>
      </c>
      <c r="D558" s="3"/>
      <c r="E558" s="19">
        <f t="shared" si="232"/>
        <v>0.28250000000000003</v>
      </c>
      <c r="F558" s="16">
        <f t="shared" si="233"/>
        <v>1</v>
      </c>
      <c r="G558" s="19">
        <f t="shared" si="234"/>
        <v>0.28250000000000003</v>
      </c>
      <c r="H558" s="16"/>
      <c r="I558" s="2">
        <v>9.25</v>
      </c>
      <c r="J558" s="3">
        <v>1.321</v>
      </c>
      <c r="K558" s="19">
        <f t="shared" si="235"/>
        <v>1.325</v>
      </c>
      <c r="L558" s="16">
        <f t="shared" si="236"/>
        <v>0.25</v>
      </c>
      <c r="M558" s="19">
        <f t="shared" si="237"/>
        <v>0.33124999999999999</v>
      </c>
      <c r="N558" s="20"/>
      <c r="O558" s="20"/>
      <c r="P558" s="20"/>
      <c r="Q558" s="22"/>
      <c r="R558" s="21"/>
    </row>
    <row r="559" spans="2:18" x14ac:dyDescent="0.2">
      <c r="B559" s="2">
        <v>16</v>
      </c>
      <c r="C559" s="3">
        <v>0.439</v>
      </c>
      <c r="D559" s="3"/>
      <c r="E559" s="19">
        <f t="shared" si="232"/>
        <v>0.38600000000000001</v>
      </c>
      <c r="F559" s="16">
        <f t="shared" si="233"/>
        <v>1</v>
      </c>
      <c r="G559" s="19">
        <f t="shared" si="234"/>
        <v>0.38600000000000001</v>
      </c>
      <c r="H559" s="16"/>
      <c r="I559" s="61">
        <f>I558+(J558-J559)*1.5</f>
        <v>13.031499999999999</v>
      </c>
      <c r="J559" s="62">
        <v>-1.2</v>
      </c>
      <c r="K559" s="19">
        <f t="shared" si="235"/>
        <v>6.0499999999999998E-2</v>
      </c>
      <c r="L559" s="16">
        <f t="shared" si="236"/>
        <v>3.7814999999999994</v>
      </c>
      <c r="M559" s="19">
        <f t="shared" si="237"/>
        <v>0.22878074999999995</v>
      </c>
      <c r="N559" s="24"/>
      <c r="O559" s="24"/>
      <c r="P559" s="24"/>
      <c r="Q559" s="22"/>
      <c r="R559" s="21"/>
    </row>
    <row r="560" spans="2:18" x14ac:dyDescent="0.2">
      <c r="B560" s="2">
        <v>17</v>
      </c>
      <c r="C560" s="3">
        <v>0.71799999999999997</v>
      </c>
      <c r="D560" s="3"/>
      <c r="E560" s="19">
        <f t="shared" si="232"/>
        <v>0.57850000000000001</v>
      </c>
      <c r="F560" s="16">
        <f t="shared" si="233"/>
        <v>1</v>
      </c>
      <c r="G560" s="19">
        <f t="shared" si="234"/>
        <v>0.57850000000000001</v>
      </c>
      <c r="H560" s="16"/>
      <c r="I560" s="70">
        <f>I559+1.5</f>
        <v>14.531499999999999</v>
      </c>
      <c r="J560" s="71">
        <f>J559</f>
        <v>-1.2</v>
      </c>
      <c r="K560" s="19">
        <f t="shared" si="235"/>
        <v>-1.2</v>
      </c>
      <c r="L560" s="16">
        <f t="shared" si="236"/>
        <v>1.5</v>
      </c>
      <c r="M560" s="19">
        <f t="shared" si="237"/>
        <v>-1.7999999999999998</v>
      </c>
      <c r="N560" s="24"/>
      <c r="O560" s="24"/>
      <c r="P560" s="24"/>
      <c r="Q560" s="22"/>
      <c r="R560" s="21"/>
    </row>
    <row r="561" spans="2:18" x14ac:dyDescent="0.2">
      <c r="B561" s="2">
        <v>18</v>
      </c>
      <c r="C561" s="3">
        <v>1.0760000000000001</v>
      </c>
      <c r="D561" s="3" t="s">
        <v>20</v>
      </c>
      <c r="E561" s="19">
        <f t="shared" si="232"/>
        <v>0.89700000000000002</v>
      </c>
      <c r="F561" s="16">
        <f t="shared" si="233"/>
        <v>1</v>
      </c>
      <c r="G561" s="19">
        <f t="shared" si="234"/>
        <v>0.89700000000000002</v>
      </c>
      <c r="H561" s="16"/>
      <c r="I561" s="61">
        <f>I560+1.5</f>
        <v>16.031500000000001</v>
      </c>
      <c r="J561" s="62">
        <f>J559</f>
        <v>-1.2</v>
      </c>
      <c r="K561" s="19">
        <f t="shared" si="235"/>
        <v>-1.2</v>
      </c>
      <c r="L561" s="16">
        <f t="shared" si="236"/>
        <v>1.5000000000000018</v>
      </c>
      <c r="M561" s="19">
        <f t="shared" si="237"/>
        <v>-1.800000000000002</v>
      </c>
      <c r="N561" s="20"/>
      <c r="O561" s="20"/>
      <c r="P561" s="20"/>
      <c r="R561" s="21"/>
    </row>
    <row r="562" spans="2:18" x14ac:dyDescent="0.2">
      <c r="B562" s="2">
        <v>19</v>
      </c>
      <c r="C562" s="3">
        <v>1.0720000000000001</v>
      </c>
      <c r="D562" s="3"/>
      <c r="E562" s="19">
        <f t="shared" si="232"/>
        <v>1.0740000000000001</v>
      </c>
      <c r="F562" s="16">
        <f t="shared" si="233"/>
        <v>1</v>
      </c>
      <c r="G562" s="19">
        <f t="shared" si="234"/>
        <v>1.0740000000000001</v>
      </c>
      <c r="H562" s="1"/>
      <c r="I562" s="61">
        <f>I561+(J562-J561)*1.5</f>
        <v>19.256500000000003</v>
      </c>
      <c r="J562" s="65">
        <v>0.95</v>
      </c>
      <c r="K562" s="19">
        <f t="shared" si="235"/>
        <v>-0.125</v>
      </c>
      <c r="L562" s="16">
        <f t="shared" si="236"/>
        <v>3.2250000000000014</v>
      </c>
      <c r="M562" s="19">
        <f t="shared" si="237"/>
        <v>-0.40312500000000018</v>
      </c>
      <c r="N562" s="20"/>
      <c r="O562" s="20"/>
      <c r="P562" s="20"/>
      <c r="R562" s="21"/>
    </row>
    <row r="563" spans="2:18" x14ac:dyDescent="0.2">
      <c r="B563" s="2">
        <v>19.5</v>
      </c>
      <c r="C563" s="3">
        <v>0.52600000000000002</v>
      </c>
      <c r="D563" s="3"/>
      <c r="E563" s="19">
        <f t="shared" si="232"/>
        <v>0.79900000000000004</v>
      </c>
      <c r="F563" s="16">
        <f t="shared" si="233"/>
        <v>0.5</v>
      </c>
      <c r="G563" s="19">
        <f t="shared" si="234"/>
        <v>0.39950000000000002</v>
      </c>
      <c r="H563" s="1"/>
      <c r="I563" s="2">
        <v>19.5</v>
      </c>
      <c r="J563" s="3">
        <v>0.52600000000000002</v>
      </c>
      <c r="K563" s="19">
        <f t="shared" si="235"/>
        <v>0.73799999999999999</v>
      </c>
      <c r="L563" s="16">
        <f t="shared" si="236"/>
        <v>0.24349999999999739</v>
      </c>
      <c r="M563" s="19">
        <f t="shared" si="237"/>
        <v>0.17970299999999806</v>
      </c>
      <c r="N563" s="20"/>
      <c r="O563" s="20"/>
      <c r="P563" s="20"/>
      <c r="R563" s="21"/>
    </row>
    <row r="564" spans="2:18" x14ac:dyDescent="0.2">
      <c r="B564" s="17">
        <v>25</v>
      </c>
      <c r="C564" s="44">
        <v>0.52</v>
      </c>
      <c r="D564" s="44"/>
      <c r="E564" s="19">
        <f t="shared" si="232"/>
        <v>0.52300000000000002</v>
      </c>
      <c r="F564" s="16">
        <f t="shared" si="233"/>
        <v>5.5</v>
      </c>
      <c r="G564" s="19">
        <f t="shared" si="234"/>
        <v>2.8765000000000001</v>
      </c>
      <c r="H564" s="1"/>
      <c r="I564" s="17">
        <v>25</v>
      </c>
      <c r="J564" s="44">
        <v>0.52</v>
      </c>
      <c r="K564" s="52">
        <f t="shared" ref="K564" si="238">AVERAGE(J563,J564)</f>
        <v>0.52300000000000002</v>
      </c>
      <c r="L564" s="53">
        <f t="shared" ref="L564" si="239">I564-I563</f>
        <v>5.5</v>
      </c>
      <c r="M564" s="52">
        <f t="shared" ref="M564" si="240">L564*K564</f>
        <v>2.8765000000000001</v>
      </c>
      <c r="N564" s="20"/>
      <c r="O564" s="20"/>
      <c r="P564" s="20"/>
      <c r="R564" s="21"/>
    </row>
    <row r="565" spans="2:18" x14ac:dyDescent="0.2">
      <c r="B565" s="17">
        <v>30</v>
      </c>
      <c r="C565" s="44">
        <v>0.51200000000000001</v>
      </c>
      <c r="D565" s="3" t="s">
        <v>17</v>
      </c>
      <c r="E565" s="19">
        <f t="shared" si="232"/>
        <v>0.51600000000000001</v>
      </c>
      <c r="F565" s="16">
        <f t="shared" si="233"/>
        <v>5</v>
      </c>
      <c r="G565" s="19">
        <f t="shared" si="234"/>
        <v>2.58</v>
      </c>
      <c r="H565" s="1"/>
      <c r="I565" s="17">
        <v>30</v>
      </c>
      <c r="J565" s="44">
        <v>0.51200000000000001</v>
      </c>
      <c r="K565" s="52">
        <f t="shared" ref="K565" si="241">AVERAGE(J564,J565)</f>
        <v>0.51600000000000001</v>
      </c>
      <c r="L565" s="53">
        <f t="shared" ref="L565" si="242">I565-I564</f>
        <v>5</v>
      </c>
      <c r="M565" s="52">
        <f t="shared" ref="M565" si="243">L565*K565</f>
        <v>2.58</v>
      </c>
      <c r="O565" s="24"/>
      <c r="P565" s="24"/>
    </row>
    <row r="566" spans="2:18" x14ac:dyDescent="0.2">
      <c r="B566" s="17"/>
      <c r="C566" s="44"/>
      <c r="D566" s="44"/>
      <c r="E566" s="19"/>
      <c r="F566" s="16"/>
      <c r="G566" s="19"/>
      <c r="H566" s="1"/>
      <c r="I566" s="17"/>
      <c r="J566" s="17"/>
      <c r="K566" s="19"/>
      <c r="L566" s="16"/>
      <c r="M566" s="19"/>
      <c r="O566" s="14"/>
      <c r="P566" s="14"/>
    </row>
    <row r="567" spans="2:18" x14ac:dyDescent="0.2">
      <c r="B567" s="17"/>
      <c r="C567" s="44"/>
      <c r="D567" s="44"/>
      <c r="E567" s="19"/>
      <c r="F567" s="16"/>
      <c r="G567" s="19"/>
      <c r="I567" s="17"/>
      <c r="J567" s="17"/>
      <c r="K567" s="19"/>
      <c r="L567" s="16"/>
      <c r="M567" s="19"/>
      <c r="O567" s="14"/>
      <c r="P567" s="14"/>
    </row>
    <row r="568" spans="2:18" x14ac:dyDescent="0.2">
      <c r="B568" s="17"/>
      <c r="C568" s="44"/>
      <c r="D568" s="44"/>
      <c r="E568" s="19"/>
      <c r="F568" s="16"/>
      <c r="G568" s="19"/>
      <c r="I568" s="17"/>
      <c r="J568" s="17"/>
      <c r="K568" s="19"/>
      <c r="L568" s="16"/>
      <c r="M568" s="19"/>
      <c r="N568" s="14"/>
      <c r="O568" s="14"/>
      <c r="P568" s="14"/>
    </row>
    <row r="569" spans="2:18" x14ac:dyDescent="0.2">
      <c r="B569" s="17"/>
      <c r="C569" s="44"/>
      <c r="D569" s="44"/>
      <c r="E569" s="19"/>
      <c r="F569" s="16"/>
      <c r="G569" s="19"/>
      <c r="I569" s="17"/>
      <c r="J569" s="17"/>
      <c r="K569" s="19"/>
      <c r="L569" s="16"/>
      <c r="M569" s="19"/>
      <c r="N569" s="14"/>
      <c r="O569" s="14"/>
      <c r="P569" s="14"/>
    </row>
    <row r="570" spans="2:18" x14ac:dyDescent="0.2">
      <c r="B570" s="17"/>
      <c r="C570" s="44"/>
      <c r="D570" s="44"/>
      <c r="E570" s="19"/>
      <c r="F570" s="16"/>
      <c r="G570" s="19"/>
      <c r="I570" s="17"/>
      <c r="J570" s="17"/>
      <c r="K570" s="19"/>
      <c r="L570" s="16"/>
      <c r="M570" s="19"/>
      <c r="N570" s="14"/>
      <c r="O570" s="14"/>
      <c r="P570" s="14"/>
    </row>
    <row r="571" spans="2:18" x14ac:dyDescent="0.2">
      <c r="B571" s="17"/>
      <c r="C571" s="44"/>
      <c r="D571" s="44"/>
      <c r="E571" s="19"/>
      <c r="F571" s="16"/>
      <c r="G571" s="19"/>
      <c r="H571" s="19"/>
      <c r="I571" s="17"/>
      <c r="J571" s="17"/>
      <c r="K571" s="19"/>
      <c r="L571" s="16"/>
      <c r="M571" s="19"/>
      <c r="N571" s="14"/>
      <c r="O571" s="14"/>
      <c r="P571" s="14"/>
    </row>
    <row r="572" spans="2:18" x14ac:dyDescent="0.2">
      <c r="B572" s="17"/>
      <c r="C572" s="44"/>
      <c r="D572" s="44"/>
      <c r="E572" s="19"/>
      <c r="F572" s="16"/>
      <c r="G572" s="19"/>
      <c r="H572" s="19"/>
      <c r="I572" s="17"/>
      <c r="J572" s="17"/>
      <c r="K572" s="19"/>
      <c r="L572" s="16"/>
      <c r="M572" s="19"/>
      <c r="N572" s="24"/>
      <c r="O572" s="14"/>
      <c r="P572" s="14"/>
    </row>
    <row r="573" spans="2:18" x14ac:dyDescent="0.2">
      <c r="B573" s="17"/>
      <c r="C573" s="44"/>
      <c r="D573" s="44"/>
      <c r="E573" s="19"/>
      <c r="F573" s="16"/>
      <c r="G573" s="19"/>
      <c r="H573" s="19"/>
      <c r="I573" s="17"/>
      <c r="J573" s="17"/>
      <c r="K573" s="19"/>
      <c r="L573" s="16"/>
      <c r="M573" s="19"/>
      <c r="N573" s="20"/>
      <c r="O573" s="20"/>
      <c r="P573" s="20"/>
      <c r="R573" s="21"/>
    </row>
    <row r="574" spans="2:18" ht="15" x14ac:dyDescent="0.2">
      <c r="B574" s="17"/>
      <c r="C574" s="44"/>
      <c r="D574" s="44"/>
      <c r="E574" s="19"/>
      <c r="F574" s="16">
        <f>SUM(F550:F573)</f>
        <v>30</v>
      </c>
      <c r="G574" s="19">
        <f>SUM(G550:G573)</f>
        <v>18.293999999999997</v>
      </c>
      <c r="H574" s="19"/>
      <c r="I574" s="19"/>
      <c r="J574" s="13"/>
      <c r="K574" s="13"/>
      <c r="L574" s="29">
        <f>SUM(L551:L573)</f>
        <v>30</v>
      </c>
      <c r="M574" s="29">
        <f>SUM(M551:M573)</f>
        <v>7.8266087499999948</v>
      </c>
      <c r="N574" s="20"/>
      <c r="O574" s="20"/>
      <c r="P574" s="20"/>
      <c r="R574" s="21"/>
    </row>
    <row r="575" spans="2:18" x14ac:dyDescent="0.2">
      <c r="B575" s="17"/>
      <c r="C575" s="44"/>
      <c r="D575" s="44"/>
      <c r="E575" s="19"/>
      <c r="F575" s="16"/>
      <c r="G575" s="19"/>
      <c r="H575" s="16" t="s">
        <v>10</v>
      </c>
      <c r="I575" s="16"/>
      <c r="J575" s="16">
        <f>G574</f>
        <v>18.293999999999997</v>
      </c>
      <c r="K575" s="19" t="s">
        <v>11</v>
      </c>
      <c r="L575" s="16">
        <f>M574</f>
        <v>7.8266087499999948</v>
      </c>
      <c r="M575" s="19">
        <f>J575-L575</f>
        <v>10.467391250000002</v>
      </c>
      <c r="N575" s="20"/>
      <c r="O575" s="20"/>
      <c r="P575" s="20"/>
      <c r="R575" s="21"/>
    </row>
    <row r="577" spans="2:18" ht="15" x14ac:dyDescent="0.2">
      <c r="B577" s="1" t="s">
        <v>7</v>
      </c>
      <c r="C577" s="1"/>
      <c r="D577" s="158">
        <v>2</v>
      </c>
      <c r="E577" s="158"/>
      <c r="J577" s="13"/>
      <c r="K577" s="13"/>
      <c r="L577" s="13"/>
      <c r="M577" s="13"/>
      <c r="N577" s="14"/>
      <c r="O577" s="14"/>
      <c r="P577" s="14"/>
    </row>
    <row r="578" spans="2:18" x14ac:dyDescent="0.2">
      <c r="B578" s="156" t="s">
        <v>8</v>
      </c>
      <c r="C578" s="156"/>
      <c r="D578" s="156"/>
      <c r="E578" s="156"/>
      <c r="F578" s="156"/>
      <c r="G578" s="156"/>
      <c r="H578" s="5" t="s">
        <v>5</v>
      </c>
      <c r="I578" s="156" t="s">
        <v>9</v>
      </c>
      <c r="J578" s="156"/>
      <c r="K578" s="156"/>
      <c r="L578" s="156"/>
      <c r="M578" s="156"/>
      <c r="N578" s="15"/>
      <c r="O578" s="15"/>
      <c r="P578" s="20">
        <f>I593-I591</f>
        <v>-27</v>
      </c>
    </row>
    <row r="579" spans="2:18" x14ac:dyDescent="0.2">
      <c r="B579" s="2">
        <v>0</v>
      </c>
      <c r="C579" s="3">
        <v>0.52100000000000002</v>
      </c>
      <c r="D579" s="3" t="s">
        <v>17</v>
      </c>
      <c r="E579" s="16"/>
      <c r="F579" s="16"/>
      <c r="G579" s="16"/>
      <c r="H579" s="16"/>
      <c r="I579" s="17"/>
      <c r="J579" s="18"/>
      <c r="K579" s="19"/>
      <c r="L579" s="16"/>
      <c r="M579" s="19"/>
      <c r="N579" s="20"/>
      <c r="O579" s="20"/>
      <c r="P579" s="20"/>
      <c r="R579" s="21"/>
    </row>
    <row r="580" spans="2:18" x14ac:dyDescent="0.2">
      <c r="B580" s="2">
        <v>5</v>
      </c>
      <c r="C580" s="3">
        <v>0.50900000000000001</v>
      </c>
      <c r="D580" s="3"/>
      <c r="E580" s="19">
        <f>(C579+C580)/2</f>
        <v>0.51500000000000001</v>
      </c>
      <c r="F580" s="16">
        <f>B580-B579</f>
        <v>5</v>
      </c>
      <c r="G580" s="19">
        <f>E580*F580</f>
        <v>2.5750000000000002</v>
      </c>
      <c r="H580" s="16"/>
      <c r="I580" s="21"/>
      <c r="J580" s="21"/>
      <c r="K580" s="19"/>
      <c r="L580" s="16"/>
      <c r="M580" s="19"/>
      <c r="N580" s="20"/>
      <c r="O580" s="20"/>
      <c r="P580" s="20"/>
      <c r="Q580" s="22"/>
      <c r="R580" s="21"/>
    </row>
    <row r="581" spans="2:18" x14ac:dyDescent="0.2">
      <c r="B581" s="2">
        <v>10</v>
      </c>
      <c r="C581" s="3">
        <v>0.497</v>
      </c>
      <c r="D581" s="3" t="s">
        <v>18</v>
      </c>
      <c r="E581" s="19">
        <f t="shared" ref="E581:E589" si="244">(C580+C581)/2</f>
        <v>0.503</v>
      </c>
      <c r="F581" s="16">
        <f t="shared" ref="F581:F589" si="245">B581-B580</f>
        <v>5</v>
      </c>
      <c r="G581" s="19">
        <f t="shared" ref="G581:G589" si="246">E581*F581</f>
        <v>2.5150000000000001</v>
      </c>
      <c r="H581" s="16"/>
      <c r="I581" s="21"/>
      <c r="J581" s="21"/>
      <c r="K581" s="19"/>
      <c r="L581" s="16"/>
      <c r="M581" s="19"/>
      <c r="N581" s="20"/>
      <c r="O581" s="20"/>
      <c r="P581" s="20"/>
      <c r="Q581" s="22"/>
      <c r="R581" s="21"/>
    </row>
    <row r="582" spans="2:18" x14ac:dyDescent="0.2">
      <c r="B582" s="2">
        <v>11</v>
      </c>
      <c r="C582" s="3">
        <v>0.222</v>
      </c>
      <c r="D582" s="3"/>
      <c r="E582" s="19">
        <f t="shared" si="244"/>
        <v>0.35949999999999999</v>
      </c>
      <c r="F582" s="16">
        <f t="shared" si="245"/>
        <v>1</v>
      </c>
      <c r="G582" s="19">
        <f t="shared" si="246"/>
        <v>0.35949999999999999</v>
      </c>
      <c r="H582" s="16"/>
      <c r="I582" s="21"/>
      <c r="J582" s="21"/>
      <c r="K582" s="19"/>
      <c r="L582" s="16"/>
      <c r="M582" s="19"/>
      <c r="N582" s="20"/>
      <c r="O582" s="20"/>
      <c r="P582" s="20"/>
      <c r="Q582" s="22"/>
      <c r="R582" s="21"/>
    </row>
    <row r="583" spans="2:18" x14ac:dyDescent="0.2">
      <c r="B583" s="2">
        <v>12</v>
      </c>
      <c r="C583" s="3">
        <v>2.5999999999999999E-2</v>
      </c>
      <c r="D583" s="3"/>
      <c r="E583" s="19">
        <f t="shared" si="244"/>
        <v>0.124</v>
      </c>
      <c r="F583" s="16">
        <f t="shared" si="245"/>
        <v>1</v>
      </c>
      <c r="G583" s="19">
        <f t="shared" si="246"/>
        <v>0.124</v>
      </c>
      <c r="H583" s="16"/>
      <c r="I583" s="2">
        <v>0</v>
      </c>
      <c r="J583" s="3">
        <v>0.52100000000000002</v>
      </c>
      <c r="K583" s="19"/>
      <c r="L583" s="16"/>
      <c r="M583" s="19"/>
      <c r="N583" s="20"/>
      <c r="O583" s="20"/>
      <c r="P583" s="20"/>
      <c r="Q583" s="22"/>
      <c r="R583" s="21"/>
    </row>
    <row r="584" spans="2:18" x14ac:dyDescent="0.2">
      <c r="B584" s="2">
        <v>13.5</v>
      </c>
      <c r="C584" s="3">
        <v>-7.6999999999999999E-2</v>
      </c>
      <c r="D584" s="3" t="s">
        <v>19</v>
      </c>
      <c r="E584" s="19">
        <f t="shared" si="244"/>
        <v>-2.5500000000000002E-2</v>
      </c>
      <c r="F584" s="16">
        <f t="shared" si="245"/>
        <v>1.5</v>
      </c>
      <c r="G584" s="19">
        <f t="shared" si="246"/>
        <v>-3.8250000000000006E-2</v>
      </c>
      <c r="H584" s="16"/>
      <c r="I584" s="2">
        <v>5</v>
      </c>
      <c r="J584" s="3">
        <v>0.50900000000000001</v>
      </c>
      <c r="K584" s="19">
        <f t="shared" ref="K584:K591" si="247">AVERAGE(J583,J584)</f>
        <v>0.51500000000000001</v>
      </c>
      <c r="L584" s="16">
        <f t="shared" ref="L584:L591" si="248">I584-I583</f>
        <v>5</v>
      </c>
      <c r="M584" s="19">
        <f t="shared" ref="M584:M591" si="249">L584*K584</f>
        <v>2.5750000000000002</v>
      </c>
      <c r="N584" s="20"/>
      <c r="O584" s="20"/>
      <c r="P584" s="20"/>
      <c r="Q584" s="22"/>
      <c r="R584" s="21"/>
    </row>
    <row r="585" spans="2:18" x14ac:dyDescent="0.2">
      <c r="B585" s="2">
        <v>15</v>
      </c>
      <c r="C585" s="3">
        <v>2.4E-2</v>
      </c>
      <c r="D585" s="3"/>
      <c r="E585" s="19">
        <f t="shared" si="244"/>
        <v>-2.6499999999999999E-2</v>
      </c>
      <c r="F585" s="16">
        <f t="shared" si="245"/>
        <v>1.5</v>
      </c>
      <c r="G585" s="19">
        <f t="shared" si="246"/>
        <v>-3.9750000000000001E-2</v>
      </c>
      <c r="I585" s="2">
        <v>9.5</v>
      </c>
      <c r="J585" s="3">
        <v>0.497</v>
      </c>
      <c r="K585" s="19">
        <f t="shared" si="247"/>
        <v>0.503</v>
      </c>
      <c r="L585" s="16">
        <f t="shared" si="248"/>
        <v>4.5</v>
      </c>
      <c r="M585" s="19">
        <f t="shared" si="249"/>
        <v>2.2635000000000001</v>
      </c>
      <c r="N585" s="20"/>
      <c r="O585" s="20"/>
      <c r="P585" s="20"/>
      <c r="Q585" s="22"/>
      <c r="R585" s="21"/>
    </row>
    <row r="586" spans="2:18" x14ac:dyDescent="0.2">
      <c r="B586" s="2">
        <v>16</v>
      </c>
      <c r="C586" s="3">
        <v>0.19800000000000001</v>
      </c>
      <c r="D586" s="3"/>
      <c r="E586" s="19">
        <f t="shared" si="244"/>
        <v>0.111</v>
      </c>
      <c r="F586" s="16">
        <f t="shared" si="245"/>
        <v>1</v>
      </c>
      <c r="G586" s="19">
        <f t="shared" si="246"/>
        <v>0.111</v>
      </c>
      <c r="I586" s="61">
        <f>I585+(J585-J586)*1.5</f>
        <v>12.045500000000001</v>
      </c>
      <c r="J586" s="62">
        <v>-1.2</v>
      </c>
      <c r="K586" s="19">
        <f t="shared" si="247"/>
        <v>-0.35149999999999998</v>
      </c>
      <c r="L586" s="16">
        <f t="shared" si="248"/>
        <v>2.5455000000000005</v>
      </c>
      <c r="M586" s="19">
        <f t="shared" si="249"/>
        <v>-0.8947432500000001</v>
      </c>
      <c r="N586" s="20"/>
      <c r="O586" s="20"/>
      <c r="P586" s="20"/>
      <c r="Q586" s="22"/>
      <c r="R586" s="21"/>
    </row>
    <row r="587" spans="2:18" x14ac:dyDescent="0.2">
      <c r="B587" s="2">
        <v>17</v>
      </c>
      <c r="C587" s="3">
        <v>0.48799999999999999</v>
      </c>
      <c r="D587" s="3" t="s">
        <v>20</v>
      </c>
      <c r="E587" s="19">
        <f t="shared" si="244"/>
        <v>0.34299999999999997</v>
      </c>
      <c r="F587" s="16">
        <f t="shared" si="245"/>
        <v>1</v>
      </c>
      <c r="G587" s="19">
        <f t="shared" si="246"/>
        <v>0.34299999999999997</v>
      </c>
      <c r="I587" s="70">
        <f>I586+1.5</f>
        <v>13.545500000000001</v>
      </c>
      <c r="J587" s="71">
        <f>J586</f>
        <v>-1.2</v>
      </c>
      <c r="K587" s="19">
        <f t="shared" si="247"/>
        <v>-1.2</v>
      </c>
      <c r="L587" s="16">
        <f t="shared" si="248"/>
        <v>1.5</v>
      </c>
      <c r="M587" s="19">
        <f t="shared" si="249"/>
        <v>-1.7999999999999998</v>
      </c>
      <c r="N587" s="24"/>
      <c r="O587" s="24"/>
      <c r="P587" s="24"/>
      <c r="Q587" s="22"/>
      <c r="R587" s="21"/>
    </row>
    <row r="588" spans="2:18" x14ac:dyDescent="0.2">
      <c r="B588" s="2">
        <v>22</v>
      </c>
      <c r="C588" s="3">
        <v>0.47199999999999998</v>
      </c>
      <c r="D588" s="3"/>
      <c r="E588" s="19">
        <f t="shared" si="244"/>
        <v>0.48</v>
      </c>
      <c r="F588" s="16">
        <f t="shared" si="245"/>
        <v>5</v>
      </c>
      <c r="G588" s="19">
        <f t="shared" si="246"/>
        <v>2.4</v>
      </c>
      <c r="H588" s="16"/>
      <c r="I588" s="61">
        <f>I587+1.5</f>
        <v>15.045500000000001</v>
      </c>
      <c r="J588" s="62">
        <f>J586</f>
        <v>-1.2</v>
      </c>
      <c r="K588" s="19">
        <f t="shared" si="247"/>
        <v>-1.2</v>
      </c>
      <c r="L588" s="16">
        <f t="shared" si="248"/>
        <v>1.5</v>
      </c>
      <c r="M588" s="19">
        <f t="shared" si="249"/>
        <v>-1.7999999999999998</v>
      </c>
      <c r="N588" s="20"/>
      <c r="O588" s="20"/>
      <c r="P588" s="20"/>
      <c r="Q588" s="22"/>
      <c r="R588" s="21"/>
    </row>
    <row r="589" spans="2:18" x14ac:dyDescent="0.2">
      <c r="B589" s="2">
        <v>27</v>
      </c>
      <c r="C589" s="3">
        <v>0.46700000000000003</v>
      </c>
      <c r="D589" s="3" t="s">
        <v>17</v>
      </c>
      <c r="E589" s="19">
        <f t="shared" si="244"/>
        <v>0.46950000000000003</v>
      </c>
      <c r="F589" s="16">
        <f t="shared" si="245"/>
        <v>5</v>
      </c>
      <c r="G589" s="19">
        <f t="shared" si="246"/>
        <v>2.3475000000000001</v>
      </c>
      <c r="H589" s="16"/>
      <c r="I589" s="61">
        <f>I588+(J589-J588)*1.5</f>
        <v>17.595500000000001</v>
      </c>
      <c r="J589" s="65">
        <v>0.5</v>
      </c>
      <c r="K589" s="19">
        <f t="shared" si="247"/>
        <v>-0.35</v>
      </c>
      <c r="L589" s="16">
        <f t="shared" si="248"/>
        <v>2.5500000000000007</v>
      </c>
      <c r="M589" s="19">
        <f t="shared" si="249"/>
        <v>-0.89250000000000018</v>
      </c>
      <c r="N589" s="24"/>
      <c r="O589" s="24"/>
      <c r="P589" s="24"/>
      <c r="Q589" s="22"/>
      <c r="R589" s="21"/>
    </row>
    <row r="590" spans="2:18" x14ac:dyDescent="0.2">
      <c r="B590" s="2"/>
      <c r="C590" s="3"/>
      <c r="D590" s="3"/>
      <c r="E590" s="19"/>
      <c r="F590" s="16"/>
      <c r="G590" s="19"/>
      <c r="H590" s="16"/>
      <c r="I590" s="2">
        <v>22</v>
      </c>
      <c r="J590" s="3">
        <v>0.47199999999999998</v>
      </c>
      <c r="K590" s="19">
        <f t="shared" si="247"/>
        <v>0.48599999999999999</v>
      </c>
      <c r="L590" s="16">
        <f t="shared" si="248"/>
        <v>4.4044999999999987</v>
      </c>
      <c r="M590" s="19">
        <f t="shared" si="249"/>
        <v>2.1405869999999991</v>
      </c>
      <c r="N590" s="24"/>
      <c r="O590" s="24"/>
      <c r="P590" s="24"/>
      <c r="Q590" s="22"/>
      <c r="R590" s="21"/>
    </row>
    <row r="591" spans="2:18" x14ac:dyDescent="0.2">
      <c r="B591" s="2"/>
      <c r="C591" s="3"/>
      <c r="D591" s="3"/>
      <c r="E591" s="19"/>
      <c r="F591" s="16"/>
      <c r="G591" s="19"/>
      <c r="H591" s="16"/>
      <c r="I591" s="2">
        <v>27</v>
      </c>
      <c r="J591" s="3">
        <v>0.46700000000000003</v>
      </c>
      <c r="K591" s="19">
        <f t="shared" si="247"/>
        <v>0.46950000000000003</v>
      </c>
      <c r="L591" s="16">
        <f t="shared" si="248"/>
        <v>5</v>
      </c>
      <c r="M591" s="19">
        <f t="shared" si="249"/>
        <v>2.3475000000000001</v>
      </c>
      <c r="N591" s="20"/>
      <c r="O591" s="20"/>
      <c r="P591" s="20"/>
      <c r="R591" s="21"/>
    </row>
    <row r="592" spans="2:18" x14ac:dyDescent="0.2">
      <c r="B592" s="2"/>
      <c r="C592" s="3"/>
      <c r="D592" s="3"/>
      <c r="E592" s="19"/>
      <c r="F592" s="16"/>
      <c r="G592" s="19"/>
      <c r="H592" s="1"/>
      <c r="I592" s="51"/>
      <c r="J592" s="51"/>
      <c r="K592" s="19"/>
      <c r="L592" s="16"/>
      <c r="M592" s="19"/>
      <c r="N592" s="20"/>
      <c r="O592" s="20"/>
      <c r="P592" s="20"/>
      <c r="R592" s="21"/>
    </row>
    <row r="593" spans="2:18" x14ac:dyDescent="0.2">
      <c r="B593" s="2"/>
      <c r="C593" s="3"/>
      <c r="D593" s="3"/>
      <c r="E593" s="19"/>
      <c r="F593" s="16"/>
      <c r="G593" s="19"/>
      <c r="H593" s="1"/>
      <c r="I593" s="50"/>
      <c r="J593" s="50"/>
      <c r="K593" s="19"/>
      <c r="L593" s="16"/>
      <c r="M593" s="19"/>
      <c r="N593" s="20"/>
      <c r="O593" s="20"/>
      <c r="P593" s="20"/>
      <c r="R593" s="21"/>
    </row>
    <row r="594" spans="2:18" x14ac:dyDescent="0.2">
      <c r="B594" s="17"/>
      <c r="C594" s="44"/>
      <c r="D594" s="44"/>
      <c r="E594" s="19"/>
      <c r="F594" s="16"/>
      <c r="G594" s="19"/>
      <c r="H594" s="1"/>
      <c r="I594" s="50"/>
      <c r="J594" s="50"/>
      <c r="K594" s="19"/>
      <c r="L594" s="16"/>
      <c r="M594" s="19"/>
      <c r="N594" s="20"/>
      <c r="O594" s="20"/>
      <c r="P594" s="20"/>
      <c r="R594" s="21"/>
    </row>
    <row r="595" spans="2:18" x14ac:dyDescent="0.2">
      <c r="B595" s="17"/>
      <c r="C595" s="44"/>
      <c r="D595" s="44"/>
      <c r="E595" s="19"/>
      <c r="F595" s="16"/>
      <c r="G595" s="19"/>
      <c r="H595" s="1"/>
      <c r="I595" s="50"/>
      <c r="J595" s="28"/>
      <c r="K595" s="19"/>
      <c r="L595" s="16"/>
      <c r="M595" s="19"/>
      <c r="O595" s="24"/>
      <c r="P595" s="24"/>
    </row>
    <row r="596" spans="2:18" x14ac:dyDescent="0.2">
      <c r="B596" s="17"/>
      <c r="C596" s="44"/>
      <c r="D596" s="44"/>
      <c r="E596" s="19"/>
      <c r="F596" s="16"/>
      <c r="G596" s="19"/>
      <c r="H596" s="1"/>
      <c r="I596" s="17"/>
      <c r="J596" s="17"/>
      <c r="K596" s="19"/>
      <c r="L596" s="16"/>
      <c r="M596" s="19"/>
      <c r="O596" s="14"/>
      <c r="P596" s="14"/>
    </row>
    <row r="597" spans="2:18" x14ac:dyDescent="0.2">
      <c r="B597" s="17"/>
      <c r="C597" s="44"/>
      <c r="D597" s="44"/>
      <c r="E597" s="19"/>
      <c r="F597" s="16"/>
      <c r="G597" s="19"/>
      <c r="I597" s="17"/>
      <c r="J597" s="17"/>
      <c r="K597" s="19"/>
      <c r="L597" s="16"/>
      <c r="M597" s="19"/>
      <c r="O597" s="14"/>
      <c r="P597" s="14"/>
    </row>
    <row r="598" spans="2:18" x14ac:dyDescent="0.2">
      <c r="B598" s="17"/>
      <c r="C598" s="44"/>
      <c r="D598" s="44"/>
      <c r="E598" s="19"/>
      <c r="F598" s="16"/>
      <c r="G598" s="19"/>
      <c r="I598" s="17"/>
      <c r="J598" s="17"/>
      <c r="K598" s="19"/>
      <c r="L598" s="16"/>
      <c r="M598" s="19"/>
      <c r="N598" s="14"/>
      <c r="O598" s="14"/>
      <c r="P598" s="14"/>
    </row>
    <row r="599" spans="2:18" x14ac:dyDescent="0.2">
      <c r="B599" s="17"/>
      <c r="C599" s="44"/>
      <c r="D599" s="44"/>
      <c r="E599" s="19"/>
      <c r="F599" s="16"/>
      <c r="G599" s="19"/>
      <c r="I599" s="17"/>
      <c r="J599" s="17"/>
      <c r="K599" s="19"/>
      <c r="L599" s="16"/>
      <c r="M599" s="19"/>
      <c r="N599" s="14"/>
      <c r="O599" s="14"/>
      <c r="P599" s="14"/>
    </row>
    <row r="600" spans="2:18" x14ac:dyDescent="0.2">
      <c r="B600" s="17"/>
      <c r="C600" s="44"/>
      <c r="D600" s="44"/>
      <c r="E600" s="19"/>
      <c r="F600" s="16"/>
      <c r="G600" s="19"/>
      <c r="I600" s="17"/>
      <c r="J600" s="17"/>
      <c r="K600" s="19"/>
      <c r="L600" s="16"/>
      <c r="M600" s="19"/>
      <c r="N600" s="14"/>
      <c r="O600" s="14"/>
      <c r="P600" s="14"/>
    </row>
    <row r="601" spans="2:18" x14ac:dyDescent="0.2">
      <c r="B601" s="17"/>
      <c r="C601" s="44"/>
      <c r="D601" s="44"/>
      <c r="E601" s="19"/>
      <c r="F601" s="16"/>
      <c r="G601" s="19"/>
      <c r="H601" s="19"/>
      <c r="I601" s="17"/>
      <c r="J601" s="17"/>
      <c r="K601" s="19"/>
      <c r="L601" s="16"/>
      <c r="M601" s="19"/>
      <c r="N601" s="14"/>
      <c r="O601" s="14"/>
      <c r="P601" s="14"/>
    </row>
    <row r="602" spans="2:18" x14ac:dyDescent="0.2">
      <c r="B602" s="17"/>
      <c r="C602" s="44"/>
      <c r="D602" s="44"/>
      <c r="E602" s="19"/>
      <c r="F602" s="16"/>
      <c r="G602" s="19"/>
      <c r="H602" s="19"/>
      <c r="I602" s="17"/>
      <c r="J602" s="17"/>
      <c r="K602" s="19"/>
      <c r="L602" s="16"/>
      <c r="M602" s="19"/>
      <c r="N602" s="24"/>
      <c r="O602" s="14"/>
      <c r="P602" s="14"/>
    </row>
    <row r="603" spans="2:18" x14ac:dyDescent="0.2">
      <c r="B603" s="17"/>
      <c r="C603" s="44"/>
      <c r="D603" s="44"/>
      <c r="E603" s="19"/>
      <c r="F603" s="16"/>
      <c r="G603" s="19"/>
      <c r="H603" s="19"/>
      <c r="I603" s="17"/>
      <c r="J603" s="17"/>
      <c r="K603" s="19"/>
      <c r="L603" s="16"/>
      <c r="M603" s="19"/>
      <c r="N603" s="20"/>
      <c r="O603" s="20"/>
      <c r="P603" s="20"/>
      <c r="R603" s="21"/>
    </row>
    <row r="604" spans="2:18" ht="15" x14ac:dyDescent="0.2">
      <c r="B604" s="17"/>
      <c r="C604" s="44"/>
      <c r="D604" s="44"/>
      <c r="E604" s="19"/>
      <c r="F604" s="16">
        <f>SUM(F580:F603)</f>
        <v>27</v>
      </c>
      <c r="G604" s="19">
        <f>SUM(G580:G603)</f>
        <v>10.696999999999999</v>
      </c>
      <c r="H604" s="19"/>
      <c r="I604" s="19"/>
      <c r="J604" s="13"/>
      <c r="K604" s="13"/>
      <c r="L604" s="29">
        <f>SUM(L581:L603)</f>
        <v>27</v>
      </c>
      <c r="M604" s="29">
        <f>SUM(M581:M603)</f>
        <v>3.939343749999999</v>
      </c>
      <c r="N604" s="20"/>
      <c r="O604" s="20"/>
      <c r="P604" s="20"/>
      <c r="R604" s="21"/>
    </row>
    <row r="605" spans="2:18" x14ac:dyDescent="0.2">
      <c r="B605" s="17"/>
      <c r="C605" s="44"/>
      <c r="D605" s="44"/>
      <c r="E605" s="19"/>
      <c r="F605" s="16"/>
      <c r="G605" s="19"/>
      <c r="H605" s="16" t="s">
        <v>10</v>
      </c>
      <c r="I605" s="16"/>
      <c r="J605" s="16">
        <f>G604</f>
        <v>10.696999999999999</v>
      </c>
      <c r="K605" s="19" t="s">
        <v>11</v>
      </c>
      <c r="L605" s="16">
        <f>M604</f>
        <v>3.939343749999999</v>
      </c>
      <c r="M605" s="19">
        <f>J605-L605</f>
        <v>6.7576562500000001</v>
      </c>
      <c r="N605" s="20"/>
      <c r="O605" s="20"/>
      <c r="P605" s="20"/>
      <c r="R605" s="21"/>
    </row>
    <row r="607" spans="2:18" ht="15" x14ac:dyDescent="0.2">
      <c r="B607" s="1" t="s">
        <v>7</v>
      </c>
      <c r="C607" s="1"/>
      <c r="D607" s="158">
        <v>2.1</v>
      </c>
      <c r="E607" s="158"/>
      <c r="J607" s="13"/>
      <c r="K607" s="13"/>
      <c r="L607" s="13"/>
      <c r="M607" s="13"/>
      <c r="N607" s="14"/>
      <c r="O607" s="14"/>
      <c r="P607" s="14"/>
    </row>
    <row r="608" spans="2:18" x14ac:dyDescent="0.2">
      <c r="B608" s="156" t="s">
        <v>8</v>
      </c>
      <c r="C608" s="156"/>
      <c r="D608" s="156"/>
      <c r="E608" s="156"/>
      <c r="F608" s="156"/>
      <c r="G608" s="156"/>
      <c r="H608" s="5" t="s">
        <v>5</v>
      </c>
      <c r="I608" s="156" t="s">
        <v>9</v>
      </c>
      <c r="J608" s="156"/>
      <c r="K608" s="156"/>
      <c r="L608" s="156"/>
      <c r="M608" s="156"/>
      <c r="N608" s="15"/>
      <c r="O608" s="15"/>
      <c r="P608" s="20">
        <f>I623-I621</f>
        <v>4.0154999999999994</v>
      </c>
    </row>
    <row r="609" spans="2:18" x14ac:dyDescent="0.2">
      <c r="B609" s="2">
        <v>0</v>
      </c>
      <c r="C609" s="3">
        <v>0.41899999999999998</v>
      </c>
      <c r="D609" s="3" t="s">
        <v>17</v>
      </c>
      <c r="E609" s="16"/>
      <c r="F609" s="16"/>
      <c r="G609" s="16"/>
      <c r="H609" s="16"/>
      <c r="I609" s="17"/>
      <c r="J609" s="18"/>
      <c r="K609" s="19"/>
      <c r="L609" s="16"/>
      <c r="M609" s="19"/>
      <c r="N609" s="20"/>
      <c r="O609" s="20"/>
      <c r="P609" s="20"/>
      <c r="R609" s="21"/>
    </row>
    <row r="610" spans="2:18" x14ac:dyDescent="0.2">
      <c r="B610" s="2">
        <v>5</v>
      </c>
      <c r="C610" s="3">
        <v>0.41399999999999998</v>
      </c>
      <c r="D610" s="3"/>
      <c r="E610" s="19">
        <f>(C609+C610)/2</f>
        <v>0.41649999999999998</v>
      </c>
      <c r="F610" s="16">
        <f>B610-B609</f>
        <v>5</v>
      </c>
      <c r="G610" s="19">
        <f>E610*F610</f>
        <v>2.0825</v>
      </c>
      <c r="H610" s="16"/>
      <c r="I610" s="21"/>
      <c r="J610" s="21"/>
      <c r="K610" s="19"/>
      <c r="L610" s="16"/>
      <c r="M610" s="19"/>
      <c r="N610" s="20"/>
      <c r="O610" s="20"/>
      <c r="P610" s="20"/>
      <c r="Q610" s="22"/>
      <c r="R610" s="21"/>
    </row>
    <row r="611" spans="2:18" x14ac:dyDescent="0.2">
      <c r="B611" s="2">
        <v>10</v>
      </c>
      <c r="C611" s="3">
        <v>0.40600000000000003</v>
      </c>
      <c r="D611" s="3" t="s">
        <v>18</v>
      </c>
      <c r="E611" s="19">
        <f t="shared" ref="E611:E621" si="250">(C610+C611)/2</f>
        <v>0.41000000000000003</v>
      </c>
      <c r="F611" s="16">
        <f t="shared" ref="F611:F621" si="251">B611-B610</f>
        <v>5</v>
      </c>
      <c r="G611" s="19">
        <f t="shared" ref="G611:G621" si="252">E611*F611</f>
        <v>2.0500000000000003</v>
      </c>
      <c r="H611" s="16"/>
      <c r="I611" s="21"/>
      <c r="J611" s="21"/>
      <c r="K611" s="19"/>
      <c r="L611" s="16"/>
      <c r="M611" s="19"/>
      <c r="N611" s="20"/>
      <c r="O611" s="20"/>
      <c r="P611" s="20"/>
      <c r="Q611" s="22"/>
      <c r="R611" s="21"/>
    </row>
    <row r="612" spans="2:18" x14ac:dyDescent="0.2">
      <c r="B612" s="2">
        <v>11</v>
      </c>
      <c r="C612" s="3">
        <v>0.20100000000000001</v>
      </c>
      <c r="D612" s="3"/>
      <c r="E612" s="19">
        <f t="shared" si="250"/>
        <v>0.30349999999999999</v>
      </c>
      <c r="F612" s="16">
        <f t="shared" si="251"/>
        <v>1</v>
      </c>
      <c r="G612" s="19">
        <f t="shared" si="252"/>
        <v>0.30349999999999999</v>
      </c>
      <c r="H612" s="16"/>
      <c r="I612" s="21"/>
      <c r="J612" s="21"/>
      <c r="K612" s="19"/>
      <c r="L612" s="16"/>
      <c r="M612" s="19"/>
      <c r="N612" s="20"/>
      <c r="O612" s="20"/>
      <c r="P612" s="20"/>
      <c r="Q612" s="22"/>
      <c r="R612" s="21"/>
    </row>
    <row r="613" spans="2:18" x14ac:dyDescent="0.2">
      <c r="B613" s="2">
        <v>12</v>
      </c>
      <c r="C613" s="3">
        <v>0.12</v>
      </c>
      <c r="D613" s="3"/>
      <c r="E613" s="19">
        <f t="shared" si="250"/>
        <v>0.1605</v>
      </c>
      <c r="F613" s="16">
        <f t="shared" si="251"/>
        <v>1</v>
      </c>
      <c r="G613" s="19">
        <f t="shared" si="252"/>
        <v>0.1605</v>
      </c>
      <c r="H613" s="16"/>
      <c r="I613" s="21"/>
      <c r="J613" s="21"/>
      <c r="K613" s="19"/>
      <c r="L613" s="16"/>
      <c r="M613" s="19"/>
      <c r="N613" s="20"/>
      <c r="O613" s="20"/>
      <c r="P613" s="20"/>
      <c r="Q613" s="22"/>
      <c r="R613" s="21"/>
    </row>
    <row r="614" spans="2:18" x14ac:dyDescent="0.2">
      <c r="B614" s="2">
        <v>13</v>
      </c>
      <c r="C614" s="3">
        <v>1.4999999999999999E-2</v>
      </c>
      <c r="D614" s="3"/>
      <c r="E614" s="19">
        <f t="shared" si="250"/>
        <v>6.7500000000000004E-2</v>
      </c>
      <c r="F614" s="16">
        <f t="shared" si="251"/>
        <v>1</v>
      </c>
      <c r="G614" s="19">
        <f t="shared" si="252"/>
        <v>6.7500000000000004E-2</v>
      </c>
      <c r="H614" s="16"/>
      <c r="I614" s="21"/>
      <c r="J614" s="21"/>
      <c r="K614" s="19"/>
      <c r="L614" s="16"/>
      <c r="M614" s="19"/>
      <c r="N614" s="20"/>
      <c r="O614" s="20"/>
      <c r="P614" s="20"/>
      <c r="Q614" s="22"/>
      <c r="R614" s="21"/>
    </row>
    <row r="615" spans="2:18" x14ac:dyDescent="0.2">
      <c r="B615" s="2">
        <v>14</v>
      </c>
      <c r="C615" s="3">
        <v>-8.4000000000000005E-2</v>
      </c>
      <c r="D615" s="3" t="s">
        <v>19</v>
      </c>
      <c r="E615" s="19">
        <f t="shared" si="250"/>
        <v>-3.4500000000000003E-2</v>
      </c>
      <c r="F615" s="16">
        <f t="shared" si="251"/>
        <v>1</v>
      </c>
      <c r="G615" s="19">
        <f t="shared" si="252"/>
        <v>-3.4500000000000003E-2</v>
      </c>
      <c r="I615" s="21"/>
      <c r="J615" s="21"/>
      <c r="K615" s="19"/>
      <c r="L615" s="16"/>
      <c r="M615" s="19"/>
      <c r="N615" s="20"/>
      <c r="O615" s="20"/>
      <c r="P615" s="20"/>
      <c r="Q615" s="22"/>
      <c r="R615" s="21"/>
    </row>
    <row r="616" spans="2:18" x14ac:dyDescent="0.2">
      <c r="B616" s="2">
        <v>15</v>
      </c>
      <c r="C616" s="3">
        <v>1.7000000000000001E-2</v>
      </c>
      <c r="D616" s="3"/>
      <c r="E616" s="19">
        <f t="shared" si="250"/>
        <v>-3.3500000000000002E-2</v>
      </c>
      <c r="F616" s="16">
        <f t="shared" si="251"/>
        <v>1</v>
      </c>
      <c r="G616" s="19">
        <f t="shared" si="252"/>
        <v>-3.3500000000000002E-2</v>
      </c>
      <c r="I616" s="21"/>
      <c r="J616" s="21"/>
      <c r="K616" s="19"/>
      <c r="L616" s="16"/>
      <c r="M616" s="19"/>
      <c r="N616" s="20"/>
      <c r="O616" s="20"/>
      <c r="P616" s="20"/>
      <c r="Q616" s="22"/>
      <c r="R616" s="21"/>
    </row>
    <row r="617" spans="2:18" x14ac:dyDescent="0.2">
      <c r="B617" s="2">
        <v>16</v>
      </c>
      <c r="C617" s="3">
        <v>0.124</v>
      </c>
      <c r="D617" s="3"/>
      <c r="E617" s="19">
        <f t="shared" si="250"/>
        <v>7.0500000000000007E-2</v>
      </c>
      <c r="F617" s="16">
        <f t="shared" si="251"/>
        <v>1</v>
      </c>
      <c r="G617" s="19">
        <f t="shared" si="252"/>
        <v>7.0500000000000007E-2</v>
      </c>
      <c r="I617" s="2">
        <v>0</v>
      </c>
      <c r="J617" s="3">
        <v>0.41899999999999998</v>
      </c>
      <c r="K617" s="19"/>
      <c r="L617" s="16"/>
      <c r="M617" s="19"/>
      <c r="N617" s="24"/>
      <c r="O617" s="24"/>
      <c r="P617" s="24"/>
      <c r="Q617" s="22"/>
      <c r="R617" s="21"/>
    </row>
    <row r="618" spans="2:18" x14ac:dyDescent="0.2">
      <c r="B618" s="2">
        <v>17</v>
      </c>
      <c r="C618" s="3">
        <v>0.189</v>
      </c>
      <c r="D618" s="3"/>
      <c r="E618" s="19">
        <f t="shared" si="250"/>
        <v>0.1565</v>
      </c>
      <c r="F618" s="16">
        <f t="shared" si="251"/>
        <v>1</v>
      </c>
      <c r="G618" s="19">
        <f t="shared" si="252"/>
        <v>0.1565</v>
      </c>
      <c r="H618" s="16"/>
      <c r="I618" s="2">
        <v>5</v>
      </c>
      <c r="J618" s="3">
        <v>0.41399999999999998</v>
      </c>
      <c r="K618" s="19">
        <f t="shared" ref="K618:K625" si="253">AVERAGE(J617,J618)</f>
        <v>0.41649999999999998</v>
      </c>
      <c r="L618" s="16">
        <f t="shared" ref="L618:L625" si="254">I618-I617</f>
        <v>5</v>
      </c>
      <c r="M618" s="19">
        <f t="shared" ref="M618:M625" si="255">L618*K618</f>
        <v>2.0825</v>
      </c>
      <c r="N618" s="20"/>
      <c r="O618" s="20"/>
      <c r="P618" s="20"/>
      <c r="Q618" s="22"/>
      <c r="R618" s="21"/>
    </row>
    <row r="619" spans="2:18" x14ac:dyDescent="0.2">
      <c r="B619" s="2">
        <v>18</v>
      </c>
      <c r="C619" s="3">
        <v>0.47699999999999998</v>
      </c>
      <c r="D619" s="3" t="s">
        <v>20</v>
      </c>
      <c r="E619" s="19">
        <f t="shared" si="250"/>
        <v>0.33299999999999996</v>
      </c>
      <c r="F619" s="16">
        <f t="shared" si="251"/>
        <v>1</v>
      </c>
      <c r="G619" s="19">
        <f t="shared" si="252"/>
        <v>0.33299999999999996</v>
      </c>
      <c r="H619" s="16"/>
      <c r="I619" s="2">
        <v>10</v>
      </c>
      <c r="J619" s="3">
        <v>0.40600000000000003</v>
      </c>
      <c r="K619" s="19">
        <f t="shared" si="253"/>
        <v>0.41000000000000003</v>
      </c>
      <c r="L619" s="16">
        <f t="shared" si="254"/>
        <v>5</v>
      </c>
      <c r="M619" s="19">
        <f t="shared" si="255"/>
        <v>2.0500000000000003</v>
      </c>
      <c r="N619" s="24"/>
      <c r="O619" s="24"/>
      <c r="P619" s="24"/>
      <c r="Q619" s="22"/>
      <c r="R619" s="21"/>
    </row>
    <row r="620" spans="2:18" x14ac:dyDescent="0.2">
      <c r="B620" s="2">
        <v>23</v>
      </c>
      <c r="C620" s="3">
        <v>0.47</v>
      </c>
      <c r="D620" s="3"/>
      <c r="E620" s="19">
        <f t="shared" si="250"/>
        <v>0.47349999999999998</v>
      </c>
      <c r="F620" s="16">
        <f t="shared" si="251"/>
        <v>5</v>
      </c>
      <c r="G620" s="19">
        <f t="shared" si="252"/>
        <v>2.3674999999999997</v>
      </c>
      <c r="H620" s="16"/>
      <c r="I620" s="61">
        <f>I619+(J619-J620)*1.5</f>
        <v>12.408999999999999</v>
      </c>
      <c r="J620" s="62">
        <v>-1.2</v>
      </c>
      <c r="K620" s="19">
        <f t="shared" si="253"/>
        <v>-0.39699999999999996</v>
      </c>
      <c r="L620" s="16">
        <f t="shared" si="254"/>
        <v>2.4089999999999989</v>
      </c>
      <c r="M620" s="19">
        <f t="shared" si="255"/>
        <v>-0.95637299999999947</v>
      </c>
      <c r="N620" s="24"/>
      <c r="O620" s="24"/>
      <c r="P620" s="24"/>
      <c r="Q620" s="22"/>
      <c r="R620" s="21"/>
    </row>
    <row r="621" spans="2:18" x14ac:dyDescent="0.2">
      <c r="B621" s="2">
        <v>28</v>
      </c>
      <c r="C621" s="3">
        <v>0.45800000000000002</v>
      </c>
      <c r="D621" s="3" t="s">
        <v>17</v>
      </c>
      <c r="E621" s="19">
        <f t="shared" si="250"/>
        <v>0.46399999999999997</v>
      </c>
      <c r="F621" s="16">
        <f t="shared" si="251"/>
        <v>5</v>
      </c>
      <c r="G621" s="19">
        <f t="shared" si="252"/>
        <v>2.3199999999999998</v>
      </c>
      <c r="H621" s="16"/>
      <c r="I621" s="70">
        <f>I620+1.5</f>
        <v>13.908999999999999</v>
      </c>
      <c r="J621" s="71">
        <f>J620</f>
        <v>-1.2</v>
      </c>
      <c r="K621" s="19">
        <f t="shared" si="253"/>
        <v>-1.2</v>
      </c>
      <c r="L621" s="16">
        <f t="shared" si="254"/>
        <v>1.5</v>
      </c>
      <c r="M621" s="19">
        <f t="shared" si="255"/>
        <v>-1.7999999999999998</v>
      </c>
      <c r="N621" s="20"/>
      <c r="O621" s="20"/>
      <c r="P621" s="20"/>
      <c r="R621" s="21"/>
    </row>
    <row r="622" spans="2:18" x14ac:dyDescent="0.2">
      <c r="B622" s="2"/>
      <c r="C622" s="3"/>
      <c r="D622" s="3"/>
      <c r="E622" s="19"/>
      <c r="F622" s="16"/>
      <c r="G622" s="19"/>
      <c r="H622" s="1"/>
      <c r="I622" s="61">
        <f>I621+1.5</f>
        <v>15.408999999999999</v>
      </c>
      <c r="J622" s="62">
        <f>J620</f>
        <v>-1.2</v>
      </c>
      <c r="K622" s="19">
        <f t="shared" si="253"/>
        <v>-1.2</v>
      </c>
      <c r="L622" s="16">
        <f t="shared" si="254"/>
        <v>1.5</v>
      </c>
      <c r="M622" s="19">
        <f t="shared" si="255"/>
        <v>-1.7999999999999998</v>
      </c>
      <c r="N622" s="20"/>
      <c r="O622" s="20"/>
      <c r="P622" s="20"/>
      <c r="R622" s="21"/>
    </row>
    <row r="623" spans="2:18" x14ac:dyDescent="0.2">
      <c r="B623" s="2"/>
      <c r="C623" s="3"/>
      <c r="D623" s="3"/>
      <c r="E623" s="19"/>
      <c r="F623" s="16"/>
      <c r="G623" s="19"/>
      <c r="H623" s="1"/>
      <c r="I623" s="61">
        <f>I622+(J623-J622)*1.5</f>
        <v>17.924499999999998</v>
      </c>
      <c r="J623" s="65">
        <v>0.47699999999999998</v>
      </c>
      <c r="K623" s="19">
        <f t="shared" si="253"/>
        <v>-0.36149999999999999</v>
      </c>
      <c r="L623" s="16">
        <f t="shared" si="254"/>
        <v>2.5154999999999994</v>
      </c>
      <c r="M623" s="19">
        <f t="shared" si="255"/>
        <v>-0.90935324999999978</v>
      </c>
      <c r="N623" s="20"/>
      <c r="O623" s="20"/>
      <c r="P623" s="20"/>
      <c r="R623" s="21"/>
    </row>
    <row r="624" spans="2:18" x14ac:dyDescent="0.2">
      <c r="B624" s="17"/>
      <c r="C624" s="44"/>
      <c r="D624" s="44"/>
      <c r="E624" s="19"/>
      <c r="F624" s="16"/>
      <c r="G624" s="19"/>
      <c r="H624" s="1"/>
      <c r="I624" s="2">
        <v>18</v>
      </c>
      <c r="J624" s="3">
        <v>0.47699999999999998</v>
      </c>
      <c r="K624" s="19">
        <f t="shared" si="253"/>
        <v>0.47699999999999998</v>
      </c>
      <c r="L624" s="16">
        <f t="shared" si="254"/>
        <v>7.5500000000001677E-2</v>
      </c>
      <c r="M624" s="19">
        <f t="shared" si="255"/>
        <v>3.6013500000000795E-2</v>
      </c>
      <c r="N624" s="20"/>
      <c r="O624" s="20"/>
      <c r="P624" s="20"/>
      <c r="R624" s="21"/>
    </row>
    <row r="625" spans="2:18" x14ac:dyDescent="0.2">
      <c r="B625" s="17"/>
      <c r="C625" s="44"/>
      <c r="D625" s="44"/>
      <c r="E625" s="19"/>
      <c r="F625" s="16"/>
      <c r="G625" s="19"/>
      <c r="H625" s="1"/>
      <c r="I625" s="2">
        <v>23</v>
      </c>
      <c r="J625" s="3">
        <v>0.47</v>
      </c>
      <c r="K625" s="19">
        <f t="shared" si="253"/>
        <v>0.47349999999999998</v>
      </c>
      <c r="L625" s="16">
        <f t="shared" si="254"/>
        <v>5</v>
      </c>
      <c r="M625" s="19">
        <f t="shared" si="255"/>
        <v>2.3674999999999997</v>
      </c>
      <c r="O625" s="24"/>
      <c r="P625" s="24"/>
    </row>
    <row r="626" spans="2:18" x14ac:dyDescent="0.2">
      <c r="B626" s="17"/>
      <c r="C626" s="44"/>
      <c r="D626" s="44"/>
      <c r="E626" s="19"/>
      <c r="F626" s="16"/>
      <c r="G626" s="19"/>
      <c r="H626" s="1"/>
      <c r="I626" s="2">
        <v>28</v>
      </c>
      <c r="J626" s="3">
        <v>0.45800000000000002</v>
      </c>
      <c r="K626" s="52">
        <f t="shared" ref="K626" si="256">AVERAGE(J625,J626)</f>
        <v>0.46399999999999997</v>
      </c>
      <c r="L626" s="53">
        <f t="shared" ref="L626" si="257">I626-I625</f>
        <v>5</v>
      </c>
      <c r="M626" s="52">
        <f t="shared" ref="M626" si="258">L626*K626</f>
        <v>2.3199999999999998</v>
      </c>
      <c r="O626" s="14"/>
      <c r="P626" s="14"/>
    </row>
    <row r="627" spans="2:18" x14ac:dyDescent="0.2">
      <c r="B627" s="17"/>
      <c r="C627" s="44"/>
      <c r="D627" s="44"/>
      <c r="E627" s="19"/>
      <c r="F627" s="16"/>
      <c r="G627" s="19"/>
      <c r="I627" s="2"/>
      <c r="J627" s="3"/>
      <c r="K627" s="19"/>
      <c r="L627" s="16"/>
      <c r="M627" s="19"/>
      <c r="O627" s="14"/>
      <c r="P627" s="14"/>
    </row>
    <row r="628" spans="2:18" x14ac:dyDescent="0.2">
      <c r="B628" s="17"/>
      <c r="C628" s="44"/>
      <c r="D628" s="44"/>
      <c r="E628" s="19"/>
      <c r="F628" s="16"/>
      <c r="G628" s="19"/>
      <c r="I628" s="17"/>
      <c r="J628" s="17"/>
      <c r="K628" s="19"/>
      <c r="L628" s="16"/>
      <c r="M628" s="19"/>
      <c r="N628" s="14"/>
      <c r="O628" s="14"/>
      <c r="P628" s="14"/>
    </row>
    <row r="629" spans="2:18" x14ac:dyDescent="0.2">
      <c r="B629" s="17"/>
      <c r="C629" s="44"/>
      <c r="D629" s="44"/>
      <c r="E629" s="19"/>
      <c r="F629" s="16"/>
      <c r="G629" s="19"/>
      <c r="I629" s="17"/>
      <c r="J629" s="17"/>
      <c r="K629" s="19"/>
      <c r="L629" s="16"/>
      <c r="M629" s="19"/>
      <c r="N629" s="14"/>
      <c r="O629" s="14"/>
      <c r="P629" s="14"/>
    </row>
    <row r="630" spans="2:18" x14ac:dyDescent="0.2">
      <c r="B630" s="17"/>
      <c r="C630" s="44"/>
      <c r="D630" s="44"/>
      <c r="E630" s="19"/>
      <c r="F630" s="16"/>
      <c r="G630" s="19"/>
      <c r="I630" s="17"/>
      <c r="J630" s="17"/>
      <c r="K630" s="19"/>
      <c r="L630" s="16"/>
      <c r="M630" s="19"/>
      <c r="N630" s="14"/>
      <c r="O630" s="14"/>
      <c r="P630" s="14"/>
    </row>
    <row r="631" spans="2:18" x14ac:dyDescent="0.2">
      <c r="B631" s="17"/>
      <c r="C631" s="44"/>
      <c r="D631" s="44"/>
      <c r="E631" s="19"/>
      <c r="F631" s="16"/>
      <c r="G631" s="19"/>
      <c r="H631" s="19"/>
      <c r="I631" s="17"/>
      <c r="J631" s="17"/>
      <c r="K631" s="19"/>
      <c r="L631" s="16"/>
      <c r="M631" s="19"/>
      <c r="N631" s="14"/>
      <c r="O631" s="14"/>
      <c r="P631" s="14"/>
    </row>
    <row r="632" spans="2:18" x14ac:dyDescent="0.2">
      <c r="B632" s="17"/>
      <c r="C632" s="44"/>
      <c r="D632" s="44"/>
      <c r="E632" s="19"/>
      <c r="F632" s="16"/>
      <c r="G632" s="19"/>
      <c r="H632" s="19"/>
      <c r="I632" s="17"/>
      <c r="J632" s="17"/>
      <c r="K632" s="19"/>
      <c r="L632" s="16"/>
      <c r="M632" s="19"/>
      <c r="N632" s="24"/>
      <c r="O632" s="14"/>
      <c r="P632" s="14"/>
    </row>
    <row r="633" spans="2:18" x14ac:dyDescent="0.2">
      <c r="B633" s="17"/>
      <c r="C633" s="44"/>
      <c r="D633" s="44"/>
      <c r="E633" s="19"/>
      <c r="F633" s="16"/>
      <c r="G633" s="19"/>
      <c r="H633" s="19"/>
      <c r="I633" s="17"/>
      <c r="J633" s="17"/>
      <c r="K633" s="19"/>
      <c r="L633" s="16"/>
      <c r="M633" s="19"/>
      <c r="N633" s="20"/>
      <c r="O633" s="20"/>
      <c r="P633" s="20"/>
      <c r="R633" s="21"/>
    </row>
    <row r="634" spans="2:18" ht="15" x14ac:dyDescent="0.2">
      <c r="B634" s="17"/>
      <c r="C634" s="44"/>
      <c r="D634" s="44"/>
      <c r="E634" s="19"/>
      <c r="F634" s="16">
        <f>SUM(F610:F633)</f>
        <v>28</v>
      </c>
      <c r="G634" s="19">
        <f>SUM(G610:G633)</f>
        <v>9.8434999999999988</v>
      </c>
      <c r="H634" s="19"/>
      <c r="I634" s="19"/>
      <c r="J634" s="13"/>
      <c r="K634" s="13"/>
      <c r="L634" s="29">
        <f>SUM(L611:L633)</f>
        <v>28</v>
      </c>
      <c r="M634" s="29">
        <f>SUM(M611:M633)</f>
        <v>3.3902872500000019</v>
      </c>
      <c r="N634" s="20"/>
      <c r="O634" s="20"/>
      <c r="P634" s="20"/>
      <c r="R634" s="21"/>
    </row>
    <row r="635" spans="2:18" x14ac:dyDescent="0.2">
      <c r="B635" s="17"/>
      <c r="C635" s="44"/>
      <c r="D635" s="44"/>
      <c r="E635" s="19"/>
      <c r="F635" s="16"/>
      <c r="G635" s="19"/>
      <c r="H635" s="16" t="s">
        <v>10</v>
      </c>
      <c r="I635" s="16"/>
      <c r="J635" s="16">
        <f>G634</f>
        <v>9.8434999999999988</v>
      </c>
      <c r="K635" s="19" t="s">
        <v>11</v>
      </c>
      <c r="L635" s="16">
        <f>M634</f>
        <v>3.3902872500000019</v>
      </c>
      <c r="M635" s="19">
        <f>J635-L635</f>
        <v>6.4532127499999969</v>
      </c>
      <c r="N635" s="20"/>
      <c r="O635" s="20"/>
      <c r="P635" s="20"/>
      <c r="R635" s="21"/>
    </row>
    <row r="637" spans="2:18" ht="15" x14ac:dyDescent="0.2">
      <c r="B637" s="1" t="s">
        <v>7</v>
      </c>
      <c r="C637" s="1"/>
      <c r="D637" s="158">
        <v>2.2000000000000002</v>
      </c>
      <c r="E637" s="158"/>
      <c r="J637" s="13"/>
      <c r="K637" s="13"/>
      <c r="L637" s="13"/>
      <c r="M637" s="13"/>
      <c r="N637" s="14"/>
      <c r="O637" s="14"/>
      <c r="P637" s="14"/>
    </row>
    <row r="638" spans="2:18" x14ac:dyDescent="0.2">
      <c r="B638" s="156" t="s">
        <v>8</v>
      </c>
      <c r="C638" s="156"/>
      <c r="D638" s="156"/>
      <c r="E638" s="156"/>
      <c r="F638" s="156"/>
      <c r="G638" s="156"/>
      <c r="H638" s="5" t="s">
        <v>5</v>
      </c>
      <c r="I638" s="156" t="s">
        <v>9</v>
      </c>
      <c r="J638" s="156"/>
      <c r="K638" s="156"/>
      <c r="L638" s="156"/>
      <c r="M638" s="156"/>
      <c r="N638" s="15"/>
      <c r="O638" s="15"/>
      <c r="P638" s="20">
        <f>I653-I651</f>
        <v>3</v>
      </c>
    </row>
    <row r="639" spans="2:18" x14ac:dyDescent="0.2">
      <c r="B639" s="2">
        <v>0</v>
      </c>
      <c r="C639" s="3">
        <v>0.19800000000000001</v>
      </c>
      <c r="D639" s="3" t="s">
        <v>17</v>
      </c>
      <c r="E639" s="16"/>
      <c r="F639" s="16"/>
      <c r="G639" s="16"/>
      <c r="H639" s="16"/>
      <c r="I639" s="17"/>
      <c r="J639" s="18"/>
      <c r="K639" s="19"/>
      <c r="L639" s="16"/>
      <c r="M639" s="19"/>
      <c r="N639" s="20"/>
      <c r="O639" s="20"/>
      <c r="P639" s="20"/>
      <c r="R639" s="21"/>
    </row>
    <row r="640" spans="2:18" x14ac:dyDescent="0.2">
      <c r="B640" s="2">
        <v>5</v>
      </c>
      <c r="C640" s="3">
        <v>0.193</v>
      </c>
      <c r="D640" s="3"/>
      <c r="E640" s="19">
        <f>(C639+C640)/2</f>
        <v>0.19550000000000001</v>
      </c>
      <c r="F640" s="16">
        <f>B640-B639</f>
        <v>5</v>
      </c>
      <c r="G640" s="19">
        <f>E640*F640</f>
        <v>0.97750000000000004</v>
      </c>
      <c r="H640" s="16"/>
      <c r="I640" s="21"/>
      <c r="J640" s="21"/>
      <c r="K640" s="19"/>
      <c r="L640" s="16"/>
      <c r="M640" s="19"/>
      <c r="N640" s="20"/>
      <c r="O640" s="20"/>
      <c r="P640" s="20"/>
      <c r="Q640" s="22"/>
      <c r="R640" s="21"/>
    </row>
    <row r="641" spans="2:18" x14ac:dyDescent="0.2">
      <c r="B641" s="2">
        <v>10</v>
      </c>
      <c r="C641" s="3">
        <v>0.187</v>
      </c>
      <c r="D641" s="3" t="s">
        <v>18</v>
      </c>
      <c r="E641" s="19">
        <f t="shared" ref="E641:E652" si="259">(C640+C641)/2</f>
        <v>0.19</v>
      </c>
      <c r="F641" s="16">
        <f t="shared" ref="F641:F652" si="260">B641-B640</f>
        <v>5</v>
      </c>
      <c r="G641" s="19">
        <f t="shared" ref="G641:G652" si="261">E641*F641</f>
        <v>0.95</v>
      </c>
      <c r="H641" s="16"/>
      <c r="I641" s="21"/>
      <c r="J641" s="21"/>
      <c r="K641" s="19"/>
      <c r="L641" s="16"/>
      <c r="M641" s="19"/>
      <c r="N641" s="20"/>
      <c r="O641" s="20"/>
      <c r="P641" s="20"/>
      <c r="Q641" s="22"/>
      <c r="R641" s="21"/>
    </row>
    <row r="642" spans="2:18" x14ac:dyDescent="0.2">
      <c r="B642" s="2">
        <v>11</v>
      </c>
      <c r="C642" s="3">
        <v>8.7999999999999995E-2</v>
      </c>
      <c r="D642" s="3"/>
      <c r="E642" s="19">
        <f t="shared" si="259"/>
        <v>0.13750000000000001</v>
      </c>
      <c r="F642" s="16">
        <f t="shared" si="260"/>
        <v>1</v>
      </c>
      <c r="G642" s="19">
        <f t="shared" si="261"/>
        <v>0.13750000000000001</v>
      </c>
      <c r="H642" s="16"/>
      <c r="I642" s="21"/>
      <c r="J642" s="21"/>
      <c r="K642" s="19"/>
      <c r="L642" s="16"/>
      <c r="M642" s="19"/>
      <c r="N642" s="20"/>
      <c r="O642" s="20"/>
      <c r="P642" s="20"/>
      <c r="Q642" s="22"/>
      <c r="R642" s="21"/>
    </row>
    <row r="643" spans="2:18" x14ac:dyDescent="0.2">
      <c r="B643" s="2">
        <v>12</v>
      </c>
      <c r="C643" s="3">
        <v>1E-3</v>
      </c>
      <c r="D643" s="3"/>
      <c r="E643" s="19">
        <f t="shared" si="259"/>
        <v>4.4499999999999998E-2</v>
      </c>
      <c r="F643" s="16">
        <f t="shared" si="260"/>
        <v>1</v>
      </c>
      <c r="G643" s="19">
        <f t="shared" si="261"/>
        <v>4.4499999999999998E-2</v>
      </c>
      <c r="H643" s="16"/>
      <c r="I643" s="21"/>
      <c r="J643" s="21"/>
      <c r="K643" s="19"/>
      <c r="L643" s="16"/>
      <c r="M643" s="19"/>
      <c r="N643" s="20"/>
      <c r="O643" s="20"/>
      <c r="P643" s="20"/>
      <c r="Q643" s="22"/>
      <c r="R643" s="21"/>
    </row>
    <row r="644" spans="2:18" x14ac:dyDescent="0.2">
      <c r="B644" s="2">
        <v>13</v>
      </c>
      <c r="C644" s="3">
        <v>-0.10100000000000001</v>
      </c>
      <c r="D644" s="3"/>
      <c r="E644" s="19">
        <f t="shared" si="259"/>
        <v>-0.05</v>
      </c>
      <c r="F644" s="16">
        <f t="shared" si="260"/>
        <v>1</v>
      </c>
      <c r="G644" s="19">
        <f t="shared" si="261"/>
        <v>-0.05</v>
      </c>
      <c r="H644" s="16"/>
      <c r="I644" s="21"/>
      <c r="J644" s="21"/>
      <c r="K644" s="19"/>
      <c r="L644" s="16"/>
      <c r="M644" s="19"/>
      <c r="N644" s="20"/>
      <c r="O644" s="20"/>
      <c r="P644" s="20"/>
      <c r="Q644" s="22"/>
      <c r="R644" s="21"/>
    </row>
    <row r="645" spans="2:18" x14ac:dyDescent="0.2">
      <c r="B645" s="2">
        <v>14.5</v>
      </c>
      <c r="C645" s="3">
        <v>-0.20300000000000001</v>
      </c>
      <c r="D645" s="3" t="s">
        <v>19</v>
      </c>
      <c r="E645" s="19">
        <f t="shared" si="259"/>
        <v>-0.15200000000000002</v>
      </c>
      <c r="F645" s="16">
        <f t="shared" si="260"/>
        <v>1.5</v>
      </c>
      <c r="G645" s="19">
        <f t="shared" si="261"/>
        <v>-0.22800000000000004</v>
      </c>
      <c r="I645" s="21"/>
      <c r="J645" s="21"/>
      <c r="K645" s="19"/>
      <c r="L645" s="16"/>
      <c r="M645" s="19"/>
      <c r="N645" s="20"/>
      <c r="O645" s="20"/>
      <c r="P645" s="20"/>
      <c r="Q645" s="22"/>
      <c r="R645" s="21"/>
    </row>
    <row r="646" spans="2:18" x14ac:dyDescent="0.2">
      <c r="B646" s="2">
        <v>16</v>
      </c>
      <c r="C646" s="3">
        <v>-0.10199999999999999</v>
      </c>
      <c r="D646" s="3"/>
      <c r="E646" s="19">
        <f t="shared" si="259"/>
        <v>-0.1525</v>
      </c>
      <c r="F646" s="16">
        <f t="shared" si="260"/>
        <v>1.5</v>
      </c>
      <c r="G646" s="19">
        <f t="shared" si="261"/>
        <v>-0.22875000000000001</v>
      </c>
      <c r="I646" s="21"/>
      <c r="J646" s="21"/>
      <c r="K646" s="19"/>
      <c r="L646" s="16"/>
      <c r="M646" s="19"/>
      <c r="N646" s="20"/>
      <c r="O646" s="20"/>
      <c r="P646" s="20"/>
      <c r="Q646" s="22"/>
      <c r="R646" s="21"/>
    </row>
    <row r="647" spans="2:18" x14ac:dyDescent="0.2">
      <c r="B647" s="2">
        <v>17</v>
      </c>
      <c r="C647" s="3">
        <v>0.104</v>
      </c>
      <c r="D647" s="3"/>
      <c r="E647" s="19">
        <f t="shared" si="259"/>
        <v>1.0000000000000009E-3</v>
      </c>
      <c r="F647" s="16">
        <f t="shared" si="260"/>
        <v>1</v>
      </c>
      <c r="G647" s="19">
        <f t="shared" si="261"/>
        <v>1.0000000000000009E-3</v>
      </c>
      <c r="I647" s="21"/>
      <c r="J647" s="21"/>
      <c r="K647" s="19"/>
      <c r="L647" s="16"/>
      <c r="M647" s="19"/>
      <c r="N647" s="24"/>
      <c r="O647" s="24"/>
      <c r="P647" s="24"/>
      <c r="Q647" s="22"/>
      <c r="R647" s="21"/>
    </row>
    <row r="648" spans="2:18" x14ac:dyDescent="0.2">
      <c r="B648" s="2">
        <v>18</v>
      </c>
      <c r="C648" s="3">
        <v>9.5000000000000001E-2</v>
      </c>
      <c r="D648" s="3"/>
      <c r="E648" s="19">
        <f t="shared" si="259"/>
        <v>9.9500000000000005E-2</v>
      </c>
      <c r="F648" s="16">
        <f t="shared" si="260"/>
        <v>1</v>
      </c>
      <c r="G648" s="19">
        <f t="shared" si="261"/>
        <v>9.9500000000000005E-2</v>
      </c>
      <c r="H648" s="16"/>
      <c r="I648" s="2">
        <v>0</v>
      </c>
      <c r="J648" s="3">
        <v>0.19800000000000001</v>
      </c>
      <c r="K648" s="19"/>
      <c r="L648" s="16"/>
      <c r="M648" s="19"/>
      <c r="N648" s="20"/>
      <c r="O648" s="20"/>
      <c r="P648" s="20"/>
      <c r="Q648" s="22"/>
      <c r="R648" s="21"/>
    </row>
    <row r="649" spans="2:18" x14ac:dyDescent="0.2">
      <c r="B649" s="2">
        <v>19</v>
      </c>
      <c r="C649" s="3">
        <v>0.29399999999999998</v>
      </c>
      <c r="D649" s="3" t="s">
        <v>20</v>
      </c>
      <c r="E649" s="19">
        <f t="shared" si="259"/>
        <v>0.19450000000000001</v>
      </c>
      <c r="F649" s="16">
        <f t="shared" si="260"/>
        <v>1</v>
      </c>
      <c r="G649" s="19">
        <f t="shared" si="261"/>
        <v>0.19450000000000001</v>
      </c>
      <c r="H649" s="16"/>
      <c r="I649" s="2">
        <v>5</v>
      </c>
      <c r="J649" s="3">
        <v>0.193</v>
      </c>
      <c r="K649" s="19">
        <f t="shared" ref="K649:K659" si="262">AVERAGE(J648,J649)</f>
        <v>0.19550000000000001</v>
      </c>
      <c r="L649" s="16">
        <f t="shared" ref="L649:L659" si="263">I649-I648</f>
        <v>5</v>
      </c>
      <c r="M649" s="19">
        <f t="shared" ref="M649:M659" si="264">L649*K649</f>
        <v>0.97750000000000004</v>
      </c>
      <c r="N649" s="24"/>
      <c r="O649" s="24"/>
      <c r="P649" s="24"/>
      <c r="Q649" s="22"/>
      <c r="R649" s="21"/>
    </row>
    <row r="650" spans="2:18" x14ac:dyDescent="0.2">
      <c r="B650" s="2">
        <v>20</v>
      </c>
      <c r="C650" s="3">
        <v>0.27800000000000002</v>
      </c>
      <c r="D650" s="3"/>
      <c r="E650" s="19">
        <f t="shared" si="259"/>
        <v>0.28600000000000003</v>
      </c>
      <c r="F650" s="16">
        <f t="shared" si="260"/>
        <v>1</v>
      </c>
      <c r="G650" s="19">
        <f t="shared" si="261"/>
        <v>0.28600000000000003</v>
      </c>
      <c r="H650" s="16"/>
      <c r="I650" s="2">
        <v>10</v>
      </c>
      <c r="J650" s="3">
        <v>0.187</v>
      </c>
      <c r="K650" s="19">
        <f t="shared" si="262"/>
        <v>0.19</v>
      </c>
      <c r="L650" s="16">
        <f t="shared" si="263"/>
        <v>5</v>
      </c>
      <c r="M650" s="19">
        <f t="shared" si="264"/>
        <v>0.95</v>
      </c>
      <c r="N650" s="24"/>
      <c r="O650" s="24"/>
      <c r="P650" s="24"/>
      <c r="Q650" s="22"/>
      <c r="R650" s="21"/>
    </row>
    <row r="651" spans="2:18" x14ac:dyDescent="0.2">
      <c r="B651" s="2">
        <v>22</v>
      </c>
      <c r="C651" s="3">
        <v>-0.10199999999999999</v>
      </c>
      <c r="D651" s="3"/>
      <c r="E651" s="19">
        <f t="shared" si="259"/>
        <v>8.8000000000000023E-2</v>
      </c>
      <c r="F651" s="16">
        <f t="shared" si="260"/>
        <v>2</v>
      </c>
      <c r="G651" s="19">
        <f t="shared" si="261"/>
        <v>0.17600000000000005</v>
      </c>
      <c r="H651" s="16"/>
      <c r="I651" s="61">
        <f>I650+(J650-J651)*1.5</f>
        <v>12.080500000000001</v>
      </c>
      <c r="J651" s="62">
        <v>-1.2</v>
      </c>
      <c r="K651" s="19">
        <f t="shared" si="262"/>
        <v>-0.50649999999999995</v>
      </c>
      <c r="L651" s="16">
        <f t="shared" si="263"/>
        <v>2.0805000000000007</v>
      </c>
      <c r="M651" s="19">
        <f t="shared" si="264"/>
        <v>-1.0537732500000003</v>
      </c>
      <c r="N651" s="20"/>
      <c r="O651" s="20"/>
      <c r="P651" s="20"/>
      <c r="R651" s="21"/>
    </row>
    <row r="652" spans="2:18" x14ac:dyDescent="0.2">
      <c r="B652" s="2">
        <v>23</v>
      </c>
      <c r="C652" s="3">
        <v>-0.51300000000000001</v>
      </c>
      <c r="D652" s="3" t="s">
        <v>26</v>
      </c>
      <c r="E652" s="19">
        <f t="shared" si="259"/>
        <v>-0.3075</v>
      </c>
      <c r="F652" s="16">
        <f t="shared" si="260"/>
        <v>1</v>
      </c>
      <c r="G652" s="19">
        <f t="shared" si="261"/>
        <v>-0.3075</v>
      </c>
      <c r="H652" s="1"/>
      <c r="I652" s="70">
        <f>I651+1.5</f>
        <v>13.580500000000001</v>
      </c>
      <c r="J652" s="71">
        <f>J651</f>
        <v>-1.2</v>
      </c>
      <c r="K652" s="19">
        <f t="shared" si="262"/>
        <v>-1.2</v>
      </c>
      <c r="L652" s="16">
        <f t="shared" si="263"/>
        <v>1.5</v>
      </c>
      <c r="M652" s="19">
        <f t="shared" si="264"/>
        <v>-1.7999999999999998</v>
      </c>
      <c r="N652" s="20"/>
      <c r="O652" s="20"/>
      <c r="P652" s="20"/>
      <c r="R652" s="21"/>
    </row>
    <row r="653" spans="2:18" x14ac:dyDescent="0.2">
      <c r="B653" s="2"/>
      <c r="C653" s="3"/>
      <c r="D653" s="3"/>
      <c r="E653" s="19"/>
      <c r="F653" s="16"/>
      <c r="G653" s="19"/>
      <c r="H653" s="1"/>
      <c r="I653" s="61">
        <f>I652+1.5</f>
        <v>15.080500000000001</v>
      </c>
      <c r="J653" s="62">
        <f>J651</f>
        <v>-1.2</v>
      </c>
      <c r="K653" s="19">
        <f t="shared" si="262"/>
        <v>-1.2</v>
      </c>
      <c r="L653" s="16">
        <f t="shared" si="263"/>
        <v>1.5</v>
      </c>
      <c r="M653" s="19">
        <f t="shared" si="264"/>
        <v>-1.7999999999999998</v>
      </c>
      <c r="N653" s="20"/>
      <c r="O653" s="20"/>
      <c r="P653" s="20"/>
      <c r="R653" s="21"/>
    </row>
    <row r="654" spans="2:18" x14ac:dyDescent="0.2">
      <c r="B654" s="17"/>
      <c r="C654" s="44"/>
      <c r="D654" s="44"/>
      <c r="E654" s="19"/>
      <c r="F654" s="16"/>
      <c r="G654" s="19"/>
      <c r="H654" s="1"/>
      <c r="I654" s="61">
        <f>I653+(J654-J653)*1.5</f>
        <v>17.0305</v>
      </c>
      <c r="J654" s="65">
        <v>0.1</v>
      </c>
      <c r="K654" s="19">
        <f t="shared" si="262"/>
        <v>-0.54999999999999993</v>
      </c>
      <c r="L654" s="16">
        <f t="shared" si="263"/>
        <v>1.9499999999999993</v>
      </c>
      <c r="M654" s="19">
        <f t="shared" si="264"/>
        <v>-1.0724999999999996</v>
      </c>
      <c r="N654" s="20"/>
      <c r="O654" s="20"/>
      <c r="P654" s="20"/>
      <c r="R654" s="21"/>
    </row>
    <row r="655" spans="2:18" x14ac:dyDescent="0.2">
      <c r="B655" s="17"/>
      <c r="C655" s="44"/>
      <c r="D655" s="44"/>
      <c r="E655" s="19"/>
      <c r="F655" s="16"/>
      <c r="G655" s="19"/>
      <c r="H655" s="1"/>
      <c r="I655" s="2">
        <v>18</v>
      </c>
      <c r="J655" s="3">
        <v>9.5000000000000001E-2</v>
      </c>
      <c r="K655" s="19">
        <f t="shared" si="262"/>
        <v>9.7500000000000003E-2</v>
      </c>
      <c r="L655" s="16">
        <f t="shared" si="263"/>
        <v>0.96950000000000003</v>
      </c>
      <c r="M655" s="19">
        <f t="shared" si="264"/>
        <v>9.4526250000000006E-2</v>
      </c>
      <c r="O655" s="24"/>
      <c r="P655" s="24"/>
    </row>
    <row r="656" spans="2:18" x14ac:dyDescent="0.2">
      <c r="B656" s="17"/>
      <c r="C656" s="44"/>
      <c r="D656" s="44"/>
      <c r="E656" s="19"/>
      <c r="F656" s="16"/>
      <c r="G656" s="19"/>
      <c r="H656" s="1"/>
      <c r="I656" s="2">
        <v>19</v>
      </c>
      <c r="J656" s="3">
        <v>0.29399999999999998</v>
      </c>
      <c r="K656" s="19">
        <f t="shared" si="262"/>
        <v>0.19450000000000001</v>
      </c>
      <c r="L656" s="16">
        <f t="shared" si="263"/>
        <v>1</v>
      </c>
      <c r="M656" s="19">
        <f t="shared" si="264"/>
        <v>0.19450000000000001</v>
      </c>
      <c r="O656" s="14"/>
      <c r="P656" s="14"/>
    </row>
    <row r="657" spans="2:18" x14ac:dyDescent="0.2">
      <c r="B657" s="17"/>
      <c r="C657" s="44"/>
      <c r="D657" s="44"/>
      <c r="E657" s="19"/>
      <c r="F657" s="16"/>
      <c r="G657" s="19"/>
      <c r="I657" s="2">
        <v>20</v>
      </c>
      <c r="J657" s="3">
        <v>0.27800000000000002</v>
      </c>
      <c r="K657" s="19">
        <f t="shared" si="262"/>
        <v>0.28600000000000003</v>
      </c>
      <c r="L657" s="16">
        <f t="shared" si="263"/>
        <v>1</v>
      </c>
      <c r="M657" s="19">
        <f t="shared" si="264"/>
        <v>0.28600000000000003</v>
      </c>
      <c r="O657" s="14"/>
      <c r="P657" s="14"/>
    </row>
    <row r="658" spans="2:18" x14ac:dyDescent="0.2">
      <c r="B658" s="17"/>
      <c r="C658" s="44"/>
      <c r="D658" s="44"/>
      <c r="E658" s="19"/>
      <c r="F658" s="16"/>
      <c r="G658" s="19"/>
      <c r="I658" s="2">
        <v>22</v>
      </c>
      <c r="J658" s="3">
        <v>-0.10199999999999999</v>
      </c>
      <c r="K658" s="19">
        <f t="shared" si="262"/>
        <v>8.8000000000000023E-2</v>
      </c>
      <c r="L658" s="16">
        <f t="shared" si="263"/>
        <v>2</v>
      </c>
      <c r="M658" s="19">
        <f t="shared" si="264"/>
        <v>0.17600000000000005</v>
      </c>
      <c r="N658" s="14"/>
      <c r="O658" s="14"/>
      <c r="P658" s="14"/>
    </row>
    <row r="659" spans="2:18" x14ac:dyDescent="0.2">
      <c r="B659" s="17"/>
      <c r="C659" s="44"/>
      <c r="D659" s="44"/>
      <c r="E659" s="19"/>
      <c r="F659" s="16"/>
      <c r="G659" s="19"/>
      <c r="I659" s="2">
        <v>23</v>
      </c>
      <c r="J659" s="3">
        <v>-0.51300000000000001</v>
      </c>
      <c r="K659" s="19">
        <f t="shared" si="262"/>
        <v>-0.3075</v>
      </c>
      <c r="L659" s="16">
        <f t="shared" si="263"/>
        <v>1</v>
      </c>
      <c r="M659" s="19">
        <f t="shared" si="264"/>
        <v>-0.3075</v>
      </c>
      <c r="N659" s="14"/>
      <c r="O659" s="14"/>
      <c r="P659" s="14"/>
    </row>
    <row r="660" spans="2:18" x14ac:dyDescent="0.2">
      <c r="B660" s="17"/>
      <c r="C660" s="44"/>
      <c r="D660" s="44"/>
      <c r="E660" s="19"/>
      <c r="F660" s="16"/>
      <c r="G660" s="19"/>
      <c r="I660" s="17"/>
      <c r="J660" s="17"/>
      <c r="K660" s="19"/>
      <c r="L660" s="16"/>
      <c r="M660" s="19"/>
      <c r="N660" s="14"/>
      <c r="O660" s="14"/>
      <c r="P660" s="14"/>
    </row>
    <row r="661" spans="2:18" x14ac:dyDescent="0.2">
      <c r="B661" s="17"/>
      <c r="C661" s="44"/>
      <c r="D661" s="44"/>
      <c r="E661" s="19"/>
      <c r="F661" s="16"/>
      <c r="G661" s="19"/>
      <c r="H661" s="19"/>
      <c r="I661" s="17"/>
      <c r="J661" s="17"/>
      <c r="K661" s="19"/>
      <c r="L661" s="16"/>
      <c r="M661" s="19"/>
      <c r="N661" s="14"/>
      <c r="O661" s="14"/>
      <c r="P661" s="14"/>
    </row>
    <row r="662" spans="2:18" x14ac:dyDescent="0.2">
      <c r="B662" s="17"/>
      <c r="C662" s="44"/>
      <c r="D662" s="44"/>
      <c r="E662" s="19"/>
      <c r="F662" s="16"/>
      <c r="G662" s="19"/>
      <c r="H662" s="19"/>
      <c r="I662" s="17"/>
      <c r="J662" s="17"/>
      <c r="K662" s="19"/>
      <c r="L662" s="16"/>
      <c r="M662" s="19"/>
      <c r="N662" s="24"/>
      <c r="O662" s="14"/>
      <c r="P662" s="14"/>
    </row>
    <row r="663" spans="2:18" x14ac:dyDescent="0.2">
      <c r="B663" s="17"/>
      <c r="C663" s="44"/>
      <c r="D663" s="44"/>
      <c r="E663" s="19"/>
      <c r="F663" s="16"/>
      <c r="G663" s="19"/>
      <c r="H663" s="19"/>
      <c r="I663" s="17"/>
      <c r="J663" s="17"/>
      <c r="K663" s="19"/>
      <c r="L663" s="16"/>
      <c r="M663" s="19"/>
      <c r="N663" s="20"/>
      <c r="O663" s="20"/>
      <c r="P663" s="20"/>
      <c r="R663" s="21"/>
    </row>
    <row r="664" spans="2:18" ht="15" x14ac:dyDescent="0.2">
      <c r="B664" s="17"/>
      <c r="C664" s="44"/>
      <c r="D664" s="44"/>
      <c r="E664" s="19"/>
      <c r="F664" s="16">
        <f>SUM(F640:F663)</f>
        <v>23</v>
      </c>
      <c r="G664" s="19">
        <f>SUM(G640:G663)</f>
        <v>2.0522500000000004</v>
      </c>
      <c r="H664" s="19"/>
      <c r="I664" s="19"/>
      <c r="J664" s="13"/>
      <c r="K664" s="13"/>
      <c r="L664" s="16">
        <f>SUM(L641:L663)</f>
        <v>23</v>
      </c>
      <c r="M664" s="16">
        <f>SUM(M641:M663)</f>
        <v>-3.3552469999999999</v>
      </c>
      <c r="N664" s="20"/>
      <c r="O664" s="20"/>
      <c r="P664" s="20"/>
      <c r="R664" s="21"/>
    </row>
    <row r="665" spans="2:18" x14ac:dyDescent="0.2">
      <c r="B665" s="17"/>
      <c r="C665" s="44"/>
      <c r="D665" s="44"/>
      <c r="E665" s="19"/>
      <c r="F665" s="16"/>
      <c r="G665" s="19"/>
      <c r="H665" s="16" t="s">
        <v>10</v>
      </c>
      <c r="I665" s="16"/>
      <c r="J665" s="16">
        <f>G664</f>
        <v>2.0522500000000004</v>
      </c>
      <c r="K665" s="19" t="s">
        <v>11</v>
      </c>
      <c r="L665" s="16">
        <f>M664</f>
        <v>-3.3552469999999999</v>
      </c>
      <c r="M665" s="19">
        <f>J665-L665</f>
        <v>5.4074970000000002</v>
      </c>
      <c r="N665" s="20"/>
      <c r="O665" s="20"/>
      <c r="P665" s="20"/>
      <c r="R665" s="21"/>
    </row>
    <row r="667" spans="2:18" ht="15" x14ac:dyDescent="0.2">
      <c r="B667" s="1" t="s">
        <v>7</v>
      </c>
      <c r="C667" s="1"/>
      <c r="D667" s="158">
        <v>2.2599999999999998</v>
      </c>
      <c r="E667" s="158"/>
      <c r="J667" s="13"/>
      <c r="K667" s="13"/>
      <c r="L667" s="13"/>
      <c r="M667" s="13"/>
      <c r="N667" s="14"/>
      <c r="O667" s="14"/>
      <c r="P667" s="14"/>
    </row>
    <row r="668" spans="2:18" x14ac:dyDescent="0.2">
      <c r="B668" s="156" t="s">
        <v>8</v>
      </c>
      <c r="C668" s="156"/>
      <c r="D668" s="156"/>
      <c r="E668" s="156"/>
      <c r="F668" s="156"/>
      <c r="G668" s="156"/>
      <c r="H668" s="5" t="s">
        <v>5</v>
      </c>
      <c r="I668" s="156" t="s">
        <v>9</v>
      </c>
      <c r="J668" s="156"/>
      <c r="K668" s="156"/>
      <c r="L668" s="156"/>
      <c r="M668" s="156"/>
      <c r="N668" s="15"/>
      <c r="O668" s="15"/>
      <c r="P668" s="20">
        <f>I683-I681</f>
        <v>-30</v>
      </c>
    </row>
    <row r="669" spans="2:18" x14ac:dyDescent="0.2">
      <c r="B669" s="2">
        <v>0</v>
      </c>
      <c r="C669" s="3">
        <v>0.107</v>
      </c>
      <c r="D669" s="3" t="s">
        <v>17</v>
      </c>
      <c r="E669" s="16"/>
      <c r="F669" s="16"/>
      <c r="G669" s="16"/>
      <c r="H669" s="16"/>
      <c r="I669" s="17"/>
      <c r="J669" s="18"/>
      <c r="K669" s="19"/>
      <c r="L669" s="16"/>
      <c r="M669" s="19"/>
      <c r="N669" s="20"/>
      <c r="O669" s="20"/>
      <c r="P669" s="20"/>
      <c r="R669" s="21"/>
    </row>
    <row r="670" spans="2:18" x14ac:dyDescent="0.2">
      <c r="B670" s="2">
        <v>5</v>
      </c>
      <c r="C670" s="3">
        <v>9.8000000000000004E-2</v>
      </c>
      <c r="D670" s="3"/>
      <c r="E670" s="19">
        <f>(C669+C670)/2</f>
        <v>0.10250000000000001</v>
      </c>
      <c r="F670" s="16">
        <f>B670-B669</f>
        <v>5</v>
      </c>
      <c r="G670" s="19">
        <f>E670*F670</f>
        <v>0.51250000000000007</v>
      </c>
      <c r="H670" s="16"/>
      <c r="I670" s="21"/>
      <c r="J670" s="21"/>
      <c r="K670" s="19"/>
      <c r="L670" s="16"/>
      <c r="M670" s="19"/>
      <c r="N670" s="20"/>
      <c r="O670" s="20"/>
      <c r="P670" s="20"/>
      <c r="Q670" s="22"/>
      <c r="R670" s="21"/>
    </row>
    <row r="671" spans="2:18" x14ac:dyDescent="0.2">
      <c r="B671" s="2">
        <v>10</v>
      </c>
      <c r="C671" s="3">
        <v>8.7999999999999995E-2</v>
      </c>
      <c r="D671" s="3" t="s">
        <v>18</v>
      </c>
      <c r="E671" s="19">
        <f t="shared" ref="E671:E681" si="265">(C670+C671)/2</f>
        <v>9.2999999999999999E-2</v>
      </c>
      <c r="F671" s="16">
        <f t="shared" ref="F671:F681" si="266">B671-B670</f>
        <v>5</v>
      </c>
      <c r="G671" s="19">
        <f t="shared" ref="G671:G681" si="267">E671*F671</f>
        <v>0.46499999999999997</v>
      </c>
      <c r="H671" s="16"/>
      <c r="I671" s="2">
        <v>0</v>
      </c>
      <c r="J671" s="3">
        <v>0.107</v>
      </c>
      <c r="K671" s="19"/>
      <c r="L671" s="16"/>
      <c r="M671" s="19"/>
      <c r="N671" s="20"/>
      <c r="O671" s="20"/>
      <c r="P671" s="20"/>
      <c r="Q671" s="22"/>
      <c r="R671" s="21"/>
    </row>
    <row r="672" spans="2:18" x14ac:dyDescent="0.2">
      <c r="B672" s="2">
        <v>11</v>
      </c>
      <c r="C672" s="3">
        <v>-1.2999999999999999E-2</v>
      </c>
      <c r="D672" s="3"/>
      <c r="E672" s="19">
        <f t="shared" si="265"/>
        <v>3.7499999999999999E-2</v>
      </c>
      <c r="F672" s="16">
        <f t="shared" si="266"/>
        <v>1</v>
      </c>
      <c r="G672" s="19">
        <f t="shared" si="267"/>
        <v>3.7499999999999999E-2</v>
      </c>
      <c r="H672" s="16"/>
      <c r="I672" s="2">
        <v>5</v>
      </c>
      <c r="J672" s="3">
        <v>9.8000000000000004E-2</v>
      </c>
      <c r="K672" s="19">
        <f t="shared" ref="K672:K677" si="268">AVERAGE(J671,J672)</f>
        <v>0.10250000000000001</v>
      </c>
      <c r="L672" s="16">
        <f t="shared" ref="L672:L677" si="269">I672-I671</f>
        <v>5</v>
      </c>
      <c r="M672" s="19">
        <f t="shared" ref="M672:M677" si="270">L672*K672</f>
        <v>0.51250000000000007</v>
      </c>
      <c r="N672" s="20"/>
      <c r="O672" s="20"/>
      <c r="P672" s="20"/>
      <c r="Q672" s="22"/>
      <c r="R672" s="21"/>
    </row>
    <row r="673" spans="2:18" x14ac:dyDescent="0.2">
      <c r="B673" s="2">
        <v>12</v>
      </c>
      <c r="C673" s="3">
        <v>-9.2999999999999999E-2</v>
      </c>
      <c r="D673" s="3"/>
      <c r="E673" s="19">
        <f t="shared" si="265"/>
        <v>-5.2999999999999999E-2</v>
      </c>
      <c r="F673" s="16">
        <f t="shared" si="266"/>
        <v>1</v>
      </c>
      <c r="G673" s="19">
        <f t="shared" si="267"/>
        <v>-5.2999999999999999E-2</v>
      </c>
      <c r="H673" s="16"/>
      <c r="I673" s="2">
        <v>10</v>
      </c>
      <c r="J673" s="3">
        <v>8.7999999999999995E-2</v>
      </c>
      <c r="K673" s="19">
        <f t="shared" si="268"/>
        <v>9.2999999999999999E-2</v>
      </c>
      <c r="L673" s="16">
        <f t="shared" si="269"/>
        <v>5</v>
      </c>
      <c r="M673" s="19">
        <f t="shared" si="270"/>
        <v>0.46499999999999997</v>
      </c>
      <c r="N673" s="20"/>
      <c r="O673" s="20"/>
      <c r="P673" s="20"/>
      <c r="Q673" s="22"/>
      <c r="R673" s="21"/>
    </row>
    <row r="674" spans="2:18" x14ac:dyDescent="0.2">
      <c r="B674" s="2">
        <v>13</v>
      </c>
      <c r="C674" s="3">
        <v>-0.20599999999999999</v>
      </c>
      <c r="D674" s="3"/>
      <c r="E674" s="19">
        <f t="shared" si="265"/>
        <v>-0.14949999999999999</v>
      </c>
      <c r="F674" s="16">
        <f t="shared" si="266"/>
        <v>1</v>
      </c>
      <c r="G674" s="19">
        <f t="shared" si="267"/>
        <v>-0.14949999999999999</v>
      </c>
      <c r="H674" s="16"/>
      <c r="I674" s="61">
        <f>I673+(J673-J674)*1.5</f>
        <v>11.932</v>
      </c>
      <c r="J674" s="62">
        <v>-1.2</v>
      </c>
      <c r="K674" s="19">
        <f t="shared" si="268"/>
        <v>-0.55599999999999994</v>
      </c>
      <c r="L674" s="16">
        <f t="shared" si="269"/>
        <v>1.9320000000000004</v>
      </c>
      <c r="M674" s="19">
        <f t="shared" si="270"/>
        <v>-1.074192</v>
      </c>
      <c r="N674" s="20"/>
      <c r="O674" s="20"/>
      <c r="P674" s="20"/>
      <c r="Q674" s="22"/>
      <c r="R674" s="21"/>
    </row>
    <row r="675" spans="2:18" x14ac:dyDescent="0.2">
      <c r="B675" s="2">
        <v>14</v>
      </c>
      <c r="C675" s="3">
        <v>-0.309</v>
      </c>
      <c r="D675" s="3" t="s">
        <v>19</v>
      </c>
      <c r="E675" s="19">
        <f t="shared" si="265"/>
        <v>-0.25750000000000001</v>
      </c>
      <c r="F675" s="16">
        <f t="shared" si="266"/>
        <v>1</v>
      </c>
      <c r="G675" s="19">
        <f t="shared" si="267"/>
        <v>-0.25750000000000001</v>
      </c>
      <c r="I675" s="70">
        <f>I674+1.5</f>
        <v>13.432</v>
      </c>
      <c r="J675" s="71">
        <f>J674</f>
        <v>-1.2</v>
      </c>
      <c r="K675" s="19">
        <f t="shared" si="268"/>
        <v>-1.2</v>
      </c>
      <c r="L675" s="16">
        <f t="shared" si="269"/>
        <v>1.5</v>
      </c>
      <c r="M675" s="19">
        <f t="shared" si="270"/>
        <v>-1.7999999999999998</v>
      </c>
      <c r="N675" s="20"/>
      <c r="O675" s="20"/>
      <c r="P675" s="20"/>
      <c r="Q675" s="22"/>
      <c r="R675" s="21"/>
    </row>
    <row r="676" spans="2:18" x14ac:dyDescent="0.2">
      <c r="B676" s="2">
        <v>15</v>
      </c>
      <c r="C676" s="3">
        <v>-0.20599999999999999</v>
      </c>
      <c r="D676" s="3"/>
      <c r="E676" s="19">
        <f t="shared" si="265"/>
        <v>-0.25750000000000001</v>
      </c>
      <c r="F676" s="16">
        <f t="shared" si="266"/>
        <v>1</v>
      </c>
      <c r="G676" s="19">
        <f t="shared" si="267"/>
        <v>-0.25750000000000001</v>
      </c>
      <c r="I676" s="61">
        <f>I675+1.5</f>
        <v>14.932</v>
      </c>
      <c r="J676" s="62">
        <f>J674</f>
        <v>-1.2</v>
      </c>
      <c r="K676" s="19">
        <f t="shared" si="268"/>
        <v>-1.2</v>
      </c>
      <c r="L676" s="16">
        <f t="shared" si="269"/>
        <v>1.5</v>
      </c>
      <c r="M676" s="19">
        <f t="shared" si="270"/>
        <v>-1.7999999999999998</v>
      </c>
      <c r="N676" s="20"/>
      <c r="O676" s="20"/>
      <c r="P676" s="20"/>
      <c r="Q676" s="22"/>
      <c r="R676" s="21"/>
    </row>
    <row r="677" spans="2:18" x14ac:dyDescent="0.2">
      <c r="B677" s="2">
        <v>16</v>
      </c>
      <c r="C677" s="3">
        <v>-9.7000000000000003E-2</v>
      </c>
      <c r="D677" s="3"/>
      <c r="E677" s="19">
        <f t="shared" si="265"/>
        <v>-0.1515</v>
      </c>
      <c r="F677" s="16">
        <f t="shared" si="266"/>
        <v>1</v>
      </c>
      <c r="G677" s="19">
        <f t="shared" si="267"/>
        <v>-0.1515</v>
      </c>
      <c r="I677" s="61">
        <f>I676+(J677-J676)*1.5</f>
        <v>16.582000000000001</v>
      </c>
      <c r="J677" s="65">
        <v>-0.1</v>
      </c>
      <c r="K677" s="19">
        <f t="shared" si="268"/>
        <v>-0.65</v>
      </c>
      <c r="L677" s="16">
        <f t="shared" si="269"/>
        <v>1.6500000000000004</v>
      </c>
      <c r="M677" s="19">
        <f t="shared" si="270"/>
        <v>-1.0725000000000002</v>
      </c>
      <c r="N677" s="24"/>
      <c r="O677" s="24"/>
      <c r="P677" s="24"/>
      <c r="Q677" s="22"/>
      <c r="R677" s="21"/>
    </row>
    <row r="678" spans="2:18" x14ac:dyDescent="0.2">
      <c r="B678" s="2">
        <v>17</v>
      </c>
      <c r="C678" s="3">
        <v>-3.3000000000000002E-2</v>
      </c>
      <c r="D678" s="3"/>
      <c r="E678" s="19">
        <f t="shared" si="265"/>
        <v>-6.5000000000000002E-2</v>
      </c>
      <c r="F678" s="16">
        <f t="shared" si="266"/>
        <v>1</v>
      </c>
      <c r="G678" s="19">
        <f t="shared" si="267"/>
        <v>-6.5000000000000002E-2</v>
      </c>
      <c r="H678" s="16"/>
      <c r="I678" s="2">
        <v>17</v>
      </c>
      <c r="J678" s="3">
        <v>-3.3000000000000002E-2</v>
      </c>
      <c r="K678" s="19">
        <f t="shared" ref="K678:K680" si="271">AVERAGE(J677,J678)</f>
        <v>-6.6500000000000004E-2</v>
      </c>
      <c r="L678" s="16">
        <f t="shared" ref="L678:L680" si="272">I678-I677</f>
        <v>0.41799999999999926</v>
      </c>
      <c r="M678" s="19">
        <f t="shared" ref="M678:M680" si="273">L678*K678</f>
        <v>-2.7796999999999954E-2</v>
      </c>
      <c r="N678" s="20"/>
      <c r="O678" s="20"/>
      <c r="P678" s="20"/>
      <c r="Q678" s="22"/>
      <c r="R678" s="21"/>
    </row>
    <row r="679" spans="2:18" x14ac:dyDescent="0.2">
      <c r="B679" s="2">
        <v>18</v>
      </c>
      <c r="C679" s="3">
        <v>0.193</v>
      </c>
      <c r="D679" s="3" t="s">
        <v>20</v>
      </c>
      <c r="E679" s="19">
        <f t="shared" si="265"/>
        <v>0.08</v>
      </c>
      <c r="F679" s="16">
        <f t="shared" si="266"/>
        <v>1</v>
      </c>
      <c r="G679" s="19">
        <f t="shared" si="267"/>
        <v>0.08</v>
      </c>
      <c r="H679" s="16"/>
      <c r="I679" s="2">
        <v>18</v>
      </c>
      <c r="J679" s="3">
        <v>0.193</v>
      </c>
      <c r="K679" s="19">
        <f t="shared" si="271"/>
        <v>0.08</v>
      </c>
      <c r="L679" s="16">
        <f t="shared" si="272"/>
        <v>1</v>
      </c>
      <c r="M679" s="19">
        <f t="shared" si="273"/>
        <v>0.08</v>
      </c>
      <c r="N679" s="24"/>
      <c r="O679" s="24"/>
      <c r="P679" s="24"/>
      <c r="Q679" s="22"/>
      <c r="R679" s="21"/>
    </row>
    <row r="680" spans="2:18" x14ac:dyDescent="0.2">
      <c r="B680" s="2">
        <v>23</v>
      </c>
      <c r="C680" s="3">
        <v>0.18099999999999999</v>
      </c>
      <c r="D680" s="3"/>
      <c r="E680" s="19">
        <f t="shared" si="265"/>
        <v>0.187</v>
      </c>
      <c r="F680" s="16">
        <f t="shared" si="266"/>
        <v>5</v>
      </c>
      <c r="G680" s="19">
        <f t="shared" si="267"/>
        <v>0.93500000000000005</v>
      </c>
      <c r="H680" s="16"/>
      <c r="I680" s="2">
        <v>23</v>
      </c>
      <c r="J680" s="3">
        <v>0.18099999999999999</v>
      </c>
      <c r="K680" s="19">
        <f t="shared" si="271"/>
        <v>0.187</v>
      </c>
      <c r="L680" s="16">
        <f t="shared" si="272"/>
        <v>5</v>
      </c>
      <c r="M680" s="19">
        <f t="shared" si="273"/>
        <v>0.93500000000000005</v>
      </c>
      <c r="N680" s="24"/>
      <c r="O680" s="24"/>
      <c r="P680" s="24"/>
      <c r="Q680" s="22"/>
      <c r="R680" s="21"/>
    </row>
    <row r="681" spans="2:18" x14ac:dyDescent="0.2">
      <c r="B681" s="2">
        <v>30</v>
      </c>
      <c r="C681" s="3">
        <v>0.17199999999999999</v>
      </c>
      <c r="D681" s="3" t="s">
        <v>17</v>
      </c>
      <c r="E681" s="19">
        <f t="shared" si="265"/>
        <v>0.17649999999999999</v>
      </c>
      <c r="F681" s="16">
        <f t="shared" si="266"/>
        <v>7</v>
      </c>
      <c r="G681" s="19">
        <f t="shared" si="267"/>
        <v>1.2355</v>
      </c>
      <c r="H681" s="16"/>
      <c r="I681" s="2">
        <v>30</v>
      </c>
      <c r="J681" s="3">
        <v>0.17199999999999999</v>
      </c>
      <c r="K681" s="52">
        <f t="shared" ref="K681" si="274">AVERAGE(J680,J681)</f>
        <v>0.17649999999999999</v>
      </c>
      <c r="L681" s="53">
        <f t="shared" ref="L681" si="275">I681-I680</f>
        <v>7</v>
      </c>
      <c r="M681" s="52">
        <f t="shared" ref="M681" si="276">L681*K681</f>
        <v>1.2355</v>
      </c>
      <c r="N681" s="20"/>
      <c r="O681" s="20"/>
      <c r="P681" s="20"/>
      <c r="R681" s="21"/>
    </row>
    <row r="682" spans="2:18" x14ac:dyDescent="0.2">
      <c r="B682" s="2"/>
      <c r="C682" s="3"/>
      <c r="D682" s="3"/>
      <c r="E682" s="19"/>
      <c r="F682" s="16"/>
      <c r="G682" s="19"/>
      <c r="H682" s="1"/>
      <c r="I682" s="33"/>
      <c r="J682" s="21"/>
      <c r="K682" s="19"/>
      <c r="L682" s="16"/>
      <c r="M682" s="19"/>
      <c r="N682" s="20"/>
      <c r="O682" s="20"/>
      <c r="P682" s="20"/>
      <c r="R682" s="21"/>
    </row>
    <row r="683" spans="2:18" x14ac:dyDescent="0.2">
      <c r="B683" s="2"/>
      <c r="C683" s="3"/>
      <c r="D683" s="3"/>
      <c r="E683" s="19"/>
      <c r="F683" s="16"/>
      <c r="G683" s="19"/>
      <c r="H683" s="1"/>
      <c r="I683" s="34"/>
      <c r="J683" s="16"/>
      <c r="K683" s="19"/>
      <c r="L683" s="16"/>
      <c r="M683" s="19"/>
      <c r="N683" s="20"/>
      <c r="O683" s="20"/>
      <c r="P683" s="20"/>
      <c r="R683" s="21"/>
    </row>
    <row r="684" spans="2:18" x14ac:dyDescent="0.2">
      <c r="B684" s="17"/>
      <c r="C684" s="44"/>
      <c r="D684" s="44"/>
      <c r="E684" s="19"/>
      <c r="F684" s="16"/>
      <c r="G684" s="19"/>
      <c r="H684" s="1"/>
      <c r="I684" s="16"/>
      <c r="J684" s="16"/>
      <c r="K684" s="19"/>
      <c r="L684" s="16"/>
      <c r="M684" s="19"/>
      <c r="N684" s="20"/>
      <c r="O684" s="20"/>
      <c r="P684" s="20"/>
      <c r="R684" s="21"/>
    </row>
    <row r="685" spans="2:18" x14ac:dyDescent="0.2">
      <c r="B685" s="17"/>
      <c r="C685" s="44"/>
      <c r="D685" s="44"/>
      <c r="E685" s="19"/>
      <c r="F685" s="16"/>
      <c r="G685" s="19"/>
      <c r="H685" s="1"/>
      <c r="I685" s="2"/>
      <c r="J685" s="28"/>
      <c r="K685" s="19"/>
      <c r="L685" s="16"/>
      <c r="M685" s="19"/>
      <c r="O685" s="24"/>
      <c r="P685" s="24"/>
    </row>
    <row r="686" spans="2:18" x14ac:dyDescent="0.2">
      <c r="B686" s="17"/>
      <c r="C686" s="44"/>
      <c r="D686" s="44"/>
      <c r="E686" s="19"/>
      <c r="F686" s="16"/>
      <c r="G686" s="19"/>
      <c r="H686" s="1"/>
      <c r="I686" s="17"/>
      <c r="J686" s="17"/>
      <c r="K686" s="19"/>
      <c r="L686" s="16"/>
      <c r="M686" s="19"/>
      <c r="O686" s="14"/>
      <c r="P686" s="14"/>
    </row>
    <row r="687" spans="2:18" x14ac:dyDescent="0.2">
      <c r="B687" s="17"/>
      <c r="C687" s="44"/>
      <c r="D687" s="44"/>
      <c r="E687" s="19"/>
      <c r="F687" s="16"/>
      <c r="G687" s="19"/>
      <c r="I687" s="17"/>
      <c r="J687" s="17"/>
      <c r="K687" s="19"/>
      <c r="L687" s="16"/>
      <c r="M687" s="19"/>
      <c r="O687" s="14"/>
      <c r="P687" s="14"/>
    </row>
    <row r="688" spans="2:18" x14ac:dyDescent="0.2">
      <c r="B688" s="17"/>
      <c r="C688" s="44"/>
      <c r="D688" s="44"/>
      <c r="E688" s="19"/>
      <c r="F688" s="16"/>
      <c r="G688" s="19"/>
      <c r="I688" s="17"/>
      <c r="J688" s="17"/>
      <c r="K688" s="19"/>
      <c r="L688" s="16"/>
      <c r="M688" s="19"/>
      <c r="N688" s="14"/>
      <c r="O688" s="14"/>
      <c r="P688" s="14"/>
    </row>
    <row r="689" spans="2:18" x14ac:dyDescent="0.2">
      <c r="B689" s="17"/>
      <c r="C689" s="44"/>
      <c r="D689" s="44"/>
      <c r="E689" s="19"/>
      <c r="F689" s="16"/>
      <c r="G689" s="19"/>
      <c r="I689" s="17"/>
      <c r="J689" s="17"/>
      <c r="K689" s="19"/>
      <c r="L689" s="16"/>
      <c r="M689" s="19"/>
      <c r="N689" s="14"/>
      <c r="O689" s="14"/>
      <c r="P689" s="14"/>
    </row>
    <row r="690" spans="2:18" x14ac:dyDescent="0.2">
      <c r="B690" s="17"/>
      <c r="C690" s="44"/>
      <c r="D690" s="44"/>
      <c r="E690" s="19"/>
      <c r="F690" s="16"/>
      <c r="G690" s="19"/>
      <c r="I690" s="17"/>
      <c r="J690" s="17"/>
      <c r="K690" s="19"/>
      <c r="L690" s="16"/>
      <c r="M690" s="19"/>
      <c r="N690" s="14"/>
      <c r="O690" s="14"/>
      <c r="P690" s="14"/>
    </row>
    <row r="691" spans="2:18" x14ac:dyDescent="0.2">
      <c r="B691" s="17"/>
      <c r="C691" s="44"/>
      <c r="D691" s="44"/>
      <c r="E691" s="19"/>
      <c r="F691" s="16"/>
      <c r="G691" s="19"/>
      <c r="H691" s="19"/>
      <c r="I691" s="17"/>
      <c r="J691" s="17"/>
      <c r="K691" s="19"/>
      <c r="L691" s="16"/>
      <c r="M691" s="19"/>
      <c r="N691" s="14"/>
      <c r="O691" s="14"/>
      <c r="P691" s="14"/>
    </row>
    <row r="692" spans="2:18" x14ac:dyDescent="0.2">
      <c r="B692" s="17"/>
      <c r="C692" s="44"/>
      <c r="D692" s="44"/>
      <c r="E692" s="19"/>
      <c r="F692" s="16"/>
      <c r="G692" s="19"/>
      <c r="H692" s="19"/>
      <c r="I692" s="17"/>
      <c r="J692" s="17"/>
      <c r="K692" s="19"/>
      <c r="L692" s="16"/>
      <c r="M692" s="19"/>
      <c r="N692" s="24"/>
      <c r="O692" s="14"/>
      <c r="P692" s="14"/>
    </row>
    <row r="693" spans="2:18" x14ac:dyDescent="0.2">
      <c r="B693" s="17"/>
      <c r="C693" s="44"/>
      <c r="D693" s="44"/>
      <c r="E693" s="19"/>
      <c r="F693" s="16"/>
      <c r="G693" s="19"/>
      <c r="H693" s="19"/>
      <c r="I693" s="17"/>
      <c r="J693" s="17"/>
      <c r="K693" s="19"/>
      <c r="L693" s="16"/>
      <c r="M693" s="19"/>
      <c r="N693" s="20"/>
      <c r="O693" s="20"/>
      <c r="P693" s="20"/>
      <c r="R693" s="21"/>
    </row>
    <row r="694" spans="2:18" ht="15" x14ac:dyDescent="0.2">
      <c r="B694" s="17"/>
      <c r="C694" s="44"/>
      <c r="D694" s="44"/>
      <c r="E694" s="19"/>
      <c r="F694" s="16">
        <f>SUM(F670:F693)</f>
        <v>30</v>
      </c>
      <c r="G694" s="19">
        <f>SUM(G670:G693)</f>
        <v>2.3315000000000001</v>
      </c>
      <c r="H694" s="19"/>
      <c r="I694" s="19"/>
      <c r="J694" s="13"/>
      <c r="K694" s="13"/>
      <c r="L694" s="16">
        <f>SUM(L671:L693)</f>
        <v>30</v>
      </c>
      <c r="M694" s="16">
        <f>SUM(M671:M693)</f>
        <v>-2.5464889999999998</v>
      </c>
      <c r="N694" s="20"/>
      <c r="O694" s="20"/>
      <c r="P694" s="20"/>
      <c r="R694" s="21"/>
    </row>
    <row r="695" spans="2:18" x14ac:dyDescent="0.2">
      <c r="B695" s="17"/>
      <c r="C695" s="44"/>
      <c r="D695" s="44"/>
      <c r="E695" s="19"/>
      <c r="F695" s="16"/>
      <c r="G695" s="19"/>
      <c r="H695" s="16" t="s">
        <v>10</v>
      </c>
      <c r="I695" s="16"/>
      <c r="J695" s="16">
        <f>G694</f>
        <v>2.3315000000000001</v>
      </c>
      <c r="K695" s="19" t="s">
        <v>11</v>
      </c>
      <c r="L695" s="16">
        <f>M694</f>
        <v>-2.5464889999999998</v>
      </c>
      <c r="M695" s="19">
        <f>J695-L695</f>
        <v>4.8779889999999995</v>
      </c>
      <c r="N695" s="20"/>
      <c r="O695" s="20"/>
      <c r="P695" s="20"/>
      <c r="R695" s="21"/>
    </row>
  </sheetData>
  <mergeCells count="91">
    <mergeCell ref="A1:M1"/>
    <mergeCell ref="H235:I235"/>
    <mergeCell ref="H64:I64"/>
    <mergeCell ref="D65:E65"/>
    <mergeCell ref="H156:I156"/>
    <mergeCell ref="D3:E3"/>
    <mergeCell ref="B4:G4"/>
    <mergeCell ref="I4:M4"/>
    <mergeCell ref="H33:I33"/>
    <mergeCell ref="B35:G35"/>
    <mergeCell ref="I35:M35"/>
    <mergeCell ref="D34:E34"/>
    <mergeCell ref="B66:G66"/>
    <mergeCell ref="I66:M66"/>
    <mergeCell ref="H97:I97"/>
    <mergeCell ref="D99:E99"/>
    <mergeCell ref="H402:I402"/>
    <mergeCell ref="D404:E404"/>
    <mergeCell ref="H129:I129"/>
    <mergeCell ref="D131:E131"/>
    <mergeCell ref="B132:G132"/>
    <mergeCell ref="I132:M132"/>
    <mergeCell ref="D157:E157"/>
    <mergeCell ref="B158:G158"/>
    <mergeCell ref="I158:M158"/>
    <mergeCell ref="H182:I182"/>
    <mergeCell ref="D183:E183"/>
    <mergeCell ref="B184:G184"/>
    <mergeCell ref="B238:G238"/>
    <mergeCell ref="H267:I267"/>
    <mergeCell ref="B269:G269"/>
    <mergeCell ref="I269:M269"/>
    <mergeCell ref="D268:E268"/>
    <mergeCell ref="I184:M184"/>
    <mergeCell ref="H208:I208"/>
    <mergeCell ref="D209:E209"/>
    <mergeCell ref="D237:E237"/>
    <mergeCell ref="I238:M238"/>
    <mergeCell ref="H295:I295"/>
    <mergeCell ref="D297:E297"/>
    <mergeCell ref="B298:G298"/>
    <mergeCell ref="I298:M298"/>
    <mergeCell ref="H322:I322"/>
    <mergeCell ref="B100:G100"/>
    <mergeCell ref="I100:M100"/>
    <mergeCell ref="B210:G210"/>
    <mergeCell ref="I210:M210"/>
    <mergeCell ref="H234:I234"/>
    <mergeCell ref="B352:G352"/>
    <mergeCell ref="I352:M352"/>
    <mergeCell ref="H376:I376"/>
    <mergeCell ref="D377:E377"/>
    <mergeCell ref="B378:G378"/>
    <mergeCell ref="I378:M378"/>
    <mergeCell ref="D324:E324"/>
    <mergeCell ref="B325:G325"/>
    <mergeCell ref="I325:M325"/>
    <mergeCell ref="H349:I349"/>
    <mergeCell ref="D351:E351"/>
    <mergeCell ref="D459:E459"/>
    <mergeCell ref="B460:G460"/>
    <mergeCell ref="I460:M460"/>
    <mergeCell ref="D488:E488"/>
    <mergeCell ref="B405:G405"/>
    <mergeCell ref="I405:M405"/>
    <mergeCell ref="H429:I429"/>
    <mergeCell ref="D430:E430"/>
    <mergeCell ref="B431:G431"/>
    <mergeCell ref="I431:M431"/>
    <mergeCell ref="D547:E547"/>
    <mergeCell ref="B548:G548"/>
    <mergeCell ref="I548:M548"/>
    <mergeCell ref="D577:E577"/>
    <mergeCell ref="B578:G578"/>
    <mergeCell ref="I578:M578"/>
    <mergeCell ref="O22:Q22"/>
    <mergeCell ref="O25:Q25"/>
    <mergeCell ref="D667:E667"/>
    <mergeCell ref="B668:G668"/>
    <mergeCell ref="I668:M668"/>
    <mergeCell ref="D607:E607"/>
    <mergeCell ref="B608:G608"/>
    <mergeCell ref="I608:M608"/>
    <mergeCell ref="D637:E637"/>
    <mergeCell ref="B638:G638"/>
    <mergeCell ref="I638:M638"/>
    <mergeCell ref="B489:G489"/>
    <mergeCell ref="I489:M489"/>
    <mergeCell ref="D517:E517"/>
    <mergeCell ref="B518:G518"/>
    <mergeCell ref="I518:M518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32"/>
  <sheetViews>
    <sheetView topLeftCell="A22" workbookViewId="0">
      <selection activeCell="M19" sqref="M19"/>
    </sheetView>
  </sheetViews>
  <sheetFormatPr defaultRowHeight="12.75" x14ac:dyDescent="0.2"/>
  <cols>
    <col min="1" max="1" width="8.42578125" style="35" customWidth="1"/>
    <col min="2" max="2" width="12.7109375" style="35" customWidth="1"/>
    <col min="3" max="3" width="12.42578125" style="35" customWidth="1"/>
    <col min="4" max="4" width="13.42578125" style="35" customWidth="1"/>
    <col min="5" max="5" width="12.140625" style="35" customWidth="1"/>
    <col min="6" max="6" width="12.28515625" style="35" customWidth="1"/>
    <col min="7" max="7" width="9.140625" style="38"/>
    <col min="8" max="8" width="9.7109375" style="38" customWidth="1"/>
    <col min="9" max="9" width="9.140625" style="38"/>
    <col min="10" max="10" width="9.140625" style="35"/>
    <col min="11" max="11" width="24" style="35" customWidth="1"/>
    <col min="12" max="257" width="9.140625" style="35"/>
    <col min="258" max="258" width="8.42578125" style="35" customWidth="1"/>
    <col min="259" max="259" width="12.7109375" style="35" customWidth="1"/>
    <col min="260" max="260" width="12.42578125" style="35" customWidth="1"/>
    <col min="261" max="261" width="13.42578125" style="35" customWidth="1"/>
    <col min="262" max="262" width="12.140625" style="35" customWidth="1"/>
    <col min="263" max="263" width="12.28515625" style="35" customWidth="1"/>
    <col min="264" max="513" width="9.140625" style="35"/>
    <col min="514" max="514" width="8.42578125" style="35" customWidth="1"/>
    <col min="515" max="515" width="12.7109375" style="35" customWidth="1"/>
    <col min="516" max="516" width="12.42578125" style="35" customWidth="1"/>
    <col min="517" max="517" width="13.42578125" style="35" customWidth="1"/>
    <col min="518" max="518" width="12.140625" style="35" customWidth="1"/>
    <col min="519" max="519" width="12.28515625" style="35" customWidth="1"/>
    <col min="520" max="769" width="9.140625" style="35"/>
    <col min="770" max="770" width="8.42578125" style="35" customWidth="1"/>
    <col min="771" max="771" width="12.7109375" style="35" customWidth="1"/>
    <col min="772" max="772" width="12.42578125" style="35" customWidth="1"/>
    <col min="773" max="773" width="13.42578125" style="35" customWidth="1"/>
    <col min="774" max="774" width="12.140625" style="35" customWidth="1"/>
    <col min="775" max="775" width="12.28515625" style="35" customWidth="1"/>
    <col min="776" max="1025" width="9.140625" style="35"/>
    <col min="1026" max="1026" width="8.42578125" style="35" customWidth="1"/>
    <col min="1027" max="1027" width="12.7109375" style="35" customWidth="1"/>
    <col min="1028" max="1028" width="12.42578125" style="35" customWidth="1"/>
    <col min="1029" max="1029" width="13.42578125" style="35" customWidth="1"/>
    <col min="1030" max="1030" width="12.140625" style="35" customWidth="1"/>
    <col min="1031" max="1031" width="12.28515625" style="35" customWidth="1"/>
    <col min="1032" max="1281" width="9.140625" style="35"/>
    <col min="1282" max="1282" width="8.42578125" style="35" customWidth="1"/>
    <col min="1283" max="1283" width="12.7109375" style="35" customWidth="1"/>
    <col min="1284" max="1284" width="12.42578125" style="35" customWidth="1"/>
    <col min="1285" max="1285" width="13.42578125" style="35" customWidth="1"/>
    <col min="1286" max="1286" width="12.140625" style="35" customWidth="1"/>
    <col min="1287" max="1287" width="12.28515625" style="35" customWidth="1"/>
    <col min="1288" max="1537" width="9.140625" style="35"/>
    <col min="1538" max="1538" width="8.42578125" style="35" customWidth="1"/>
    <col min="1539" max="1539" width="12.7109375" style="35" customWidth="1"/>
    <col min="1540" max="1540" width="12.42578125" style="35" customWidth="1"/>
    <col min="1541" max="1541" width="13.42578125" style="35" customWidth="1"/>
    <col min="1542" max="1542" width="12.140625" style="35" customWidth="1"/>
    <col min="1543" max="1543" width="12.28515625" style="35" customWidth="1"/>
    <col min="1544" max="1793" width="9.140625" style="35"/>
    <col min="1794" max="1794" width="8.42578125" style="35" customWidth="1"/>
    <col min="1795" max="1795" width="12.7109375" style="35" customWidth="1"/>
    <col min="1796" max="1796" width="12.42578125" style="35" customWidth="1"/>
    <col min="1797" max="1797" width="13.42578125" style="35" customWidth="1"/>
    <col min="1798" max="1798" width="12.140625" style="35" customWidth="1"/>
    <col min="1799" max="1799" width="12.28515625" style="35" customWidth="1"/>
    <col min="1800" max="2049" width="9.140625" style="35"/>
    <col min="2050" max="2050" width="8.42578125" style="35" customWidth="1"/>
    <col min="2051" max="2051" width="12.7109375" style="35" customWidth="1"/>
    <col min="2052" max="2052" width="12.42578125" style="35" customWidth="1"/>
    <col min="2053" max="2053" width="13.42578125" style="35" customWidth="1"/>
    <col min="2054" max="2054" width="12.140625" style="35" customWidth="1"/>
    <col min="2055" max="2055" width="12.28515625" style="35" customWidth="1"/>
    <col min="2056" max="2305" width="9.140625" style="35"/>
    <col min="2306" max="2306" width="8.42578125" style="35" customWidth="1"/>
    <col min="2307" max="2307" width="12.7109375" style="35" customWidth="1"/>
    <col min="2308" max="2308" width="12.42578125" style="35" customWidth="1"/>
    <col min="2309" max="2309" width="13.42578125" style="35" customWidth="1"/>
    <col min="2310" max="2310" width="12.140625" style="35" customWidth="1"/>
    <col min="2311" max="2311" width="12.28515625" style="35" customWidth="1"/>
    <col min="2312" max="2561" width="9.140625" style="35"/>
    <col min="2562" max="2562" width="8.42578125" style="35" customWidth="1"/>
    <col min="2563" max="2563" width="12.7109375" style="35" customWidth="1"/>
    <col min="2564" max="2564" width="12.42578125" style="35" customWidth="1"/>
    <col min="2565" max="2565" width="13.42578125" style="35" customWidth="1"/>
    <col min="2566" max="2566" width="12.140625" style="35" customWidth="1"/>
    <col min="2567" max="2567" width="12.28515625" style="35" customWidth="1"/>
    <col min="2568" max="2817" width="9.140625" style="35"/>
    <col min="2818" max="2818" width="8.42578125" style="35" customWidth="1"/>
    <col min="2819" max="2819" width="12.7109375" style="35" customWidth="1"/>
    <col min="2820" max="2820" width="12.42578125" style="35" customWidth="1"/>
    <col min="2821" max="2821" width="13.42578125" style="35" customWidth="1"/>
    <col min="2822" max="2822" width="12.140625" style="35" customWidth="1"/>
    <col min="2823" max="2823" width="12.28515625" style="35" customWidth="1"/>
    <col min="2824" max="3073" width="9.140625" style="35"/>
    <col min="3074" max="3074" width="8.42578125" style="35" customWidth="1"/>
    <col min="3075" max="3075" width="12.7109375" style="35" customWidth="1"/>
    <col min="3076" max="3076" width="12.42578125" style="35" customWidth="1"/>
    <col min="3077" max="3077" width="13.42578125" style="35" customWidth="1"/>
    <col min="3078" max="3078" width="12.140625" style="35" customWidth="1"/>
    <col min="3079" max="3079" width="12.28515625" style="35" customWidth="1"/>
    <col min="3080" max="3329" width="9.140625" style="35"/>
    <col min="3330" max="3330" width="8.42578125" style="35" customWidth="1"/>
    <col min="3331" max="3331" width="12.7109375" style="35" customWidth="1"/>
    <col min="3332" max="3332" width="12.42578125" style="35" customWidth="1"/>
    <col min="3333" max="3333" width="13.42578125" style="35" customWidth="1"/>
    <col min="3334" max="3334" width="12.140625" style="35" customWidth="1"/>
    <col min="3335" max="3335" width="12.28515625" style="35" customWidth="1"/>
    <col min="3336" max="3585" width="9.140625" style="35"/>
    <col min="3586" max="3586" width="8.42578125" style="35" customWidth="1"/>
    <col min="3587" max="3587" width="12.7109375" style="35" customWidth="1"/>
    <col min="3588" max="3588" width="12.42578125" style="35" customWidth="1"/>
    <col min="3589" max="3589" width="13.42578125" style="35" customWidth="1"/>
    <col min="3590" max="3590" width="12.140625" style="35" customWidth="1"/>
    <col min="3591" max="3591" width="12.28515625" style="35" customWidth="1"/>
    <col min="3592" max="3841" width="9.140625" style="35"/>
    <col min="3842" max="3842" width="8.42578125" style="35" customWidth="1"/>
    <col min="3843" max="3843" width="12.7109375" style="35" customWidth="1"/>
    <col min="3844" max="3844" width="12.42578125" style="35" customWidth="1"/>
    <col min="3845" max="3845" width="13.42578125" style="35" customWidth="1"/>
    <col min="3846" max="3846" width="12.140625" style="35" customWidth="1"/>
    <col min="3847" max="3847" width="12.28515625" style="35" customWidth="1"/>
    <col min="3848" max="4097" width="9.140625" style="35"/>
    <col min="4098" max="4098" width="8.42578125" style="35" customWidth="1"/>
    <col min="4099" max="4099" width="12.7109375" style="35" customWidth="1"/>
    <col min="4100" max="4100" width="12.42578125" style="35" customWidth="1"/>
    <col min="4101" max="4101" width="13.42578125" style="35" customWidth="1"/>
    <col min="4102" max="4102" width="12.140625" style="35" customWidth="1"/>
    <col min="4103" max="4103" width="12.28515625" style="35" customWidth="1"/>
    <col min="4104" max="4353" width="9.140625" style="35"/>
    <col min="4354" max="4354" width="8.42578125" style="35" customWidth="1"/>
    <col min="4355" max="4355" width="12.7109375" style="35" customWidth="1"/>
    <col min="4356" max="4356" width="12.42578125" style="35" customWidth="1"/>
    <col min="4357" max="4357" width="13.42578125" style="35" customWidth="1"/>
    <col min="4358" max="4358" width="12.140625" style="35" customWidth="1"/>
    <col min="4359" max="4359" width="12.28515625" style="35" customWidth="1"/>
    <col min="4360" max="4609" width="9.140625" style="35"/>
    <col min="4610" max="4610" width="8.42578125" style="35" customWidth="1"/>
    <col min="4611" max="4611" width="12.7109375" style="35" customWidth="1"/>
    <col min="4612" max="4612" width="12.42578125" style="35" customWidth="1"/>
    <col min="4613" max="4613" width="13.42578125" style="35" customWidth="1"/>
    <col min="4614" max="4614" width="12.140625" style="35" customWidth="1"/>
    <col min="4615" max="4615" width="12.28515625" style="35" customWidth="1"/>
    <col min="4616" max="4865" width="9.140625" style="35"/>
    <col min="4866" max="4866" width="8.42578125" style="35" customWidth="1"/>
    <col min="4867" max="4867" width="12.7109375" style="35" customWidth="1"/>
    <col min="4868" max="4868" width="12.42578125" style="35" customWidth="1"/>
    <col min="4869" max="4869" width="13.42578125" style="35" customWidth="1"/>
    <col min="4870" max="4870" width="12.140625" style="35" customWidth="1"/>
    <col min="4871" max="4871" width="12.28515625" style="35" customWidth="1"/>
    <col min="4872" max="5121" width="9.140625" style="35"/>
    <col min="5122" max="5122" width="8.42578125" style="35" customWidth="1"/>
    <col min="5123" max="5123" width="12.7109375" style="35" customWidth="1"/>
    <col min="5124" max="5124" width="12.42578125" style="35" customWidth="1"/>
    <col min="5125" max="5125" width="13.42578125" style="35" customWidth="1"/>
    <col min="5126" max="5126" width="12.140625" style="35" customWidth="1"/>
    <col min="5127" max="5127" width="12.28515625" style="35" customWidth="1"/>
    <col min="5128" max="5377" width="9.140625" style="35"/>
    <col min="5378" max="5378" width="8.42578125" style="35" customWidth="1"/>
    <col min="5379" max="5379" width="12.7109375" style="35" customWidth="1"/>
    <col min="5380" max="5380" width="12.42578125" style="35" customWidth="1"/>
    <col min="5381" max="5381" width="13.42578125" style="35" customWidth="1"/>
    <col min="5382" max="5382" width="12.140625" style="35" customWidth="1"/>
    <col min="5383" max="5383" width="12.28515625" style="35" customWidth="1"/>
    <col min="5384" max="5633" width="9.140625" style="35"/>
    <col min="5634" max="5634" width="8.42578125" style="35" customWidth="1"/>
    <col min="5635" max="5635" width="12.7109375" style="35" customWidth="1"/>
    <col min="5636" max="5636" width="12.42578125" style="35" customWidth="1"/>
    <col min="5637" max="5637" width="13.42578125" style="35" customWidth="1"/>
    <col min="5638" max="5638" width="12.140625" style="35" customWidth="1"/>
    <col min="5639" max="5639" width="12.28515625" style="35" customWidth="1"/>
    <col min="5640" max="5889" width="9.140625" style="35"/>
    <col min="5890" max="5890" width="8.42578125" style="35" customWidth="1"/>
    <col min="5891" max="5891" width="12.7109375" style="35" customWidth="1"/>
    <col min="5892" max="5892" width="12.42578125" style="35" customWidth="1"/>
    <col min="5893" max="5893" width="13.42578125" style="35" customWidth="1"/>
    <col min="5894" max="5894" width="12.140625" style="35" customWidth="1"/>
    <col min="5895" max="5895" width="12.28515625" style="35" customWidth="1"/>
    <col min="5896" max="6145" width="9.140625" style="35"/>
    <col min="6146" max="6146" width="8.42578125" style="35" customWidth="1"/>
    <col min="6147" max="6147" width="12.7109375" style="35" customWidth="1"/>
    <col min="6148" max="6148" width="12.42578125" style="35" customWidth="1"/>
    <col min="6149" max="6149" width="13.42578125" style="35" customWidth="1"/>
    <col min="6150" max="6150" width="12.140625" style="35" customWidth="1"/>
    <col min="6151" max="6151" width="12.28515625" style="35" customWidth="1"/>
    <col min="6152" max="6401" width="9.140625" style="35"/>
    <col min="6402" max="6402" width="8.42578125" style="35" customWidth="1"/>
    <col min="6403" max="6403" width="12.7109375" style="35" customWidth="1"/>
    <col min="6404" max="6404" width="12.42578125" style="35" customWidth="1"/>
    <col min="6405" max="6405" width="13.42578125" style="35" customWidth="1"/>
    <col min="6406" max="6406" width="12.140625" style="35" customWidth="1"/>
    <col min="6407" max="6407" width="12.28515625" style="35" customWidth="1"/>
    <col min="6408" max="6657" width="9.140625" style="35"/>
    <col min="6658" max="6658" width="8.42578125" style="35" customWidth="1"/>
    <col min="6659" max="6659" width="12.7109375" style="35" customWidth="1"/>
    <col min="6660" max="6660" width="12.42578125" style="35" customWidth="1"/>
    <col min="6661" max="6661" width="13.42578125" style="35" customWidth="1"/>
    <col min="6662" max="6662" width="12.140625" style="35" customWidth="1"/>
    <col min="6663" max="6663" width="12.28515625" style="35" customWidth="1"/>
    <col min="6664" max="6913" width="9.140625" style="35"/>
    <col min="6914" max="6914" width="8.42578125" style="35" customWidth="1"/>
    <col min="6915" max="6915" width="12.7109375" style="35" customWidth="1"/>
    <col min="6916" max="6916" width="12.42578125" style="35" customWidth="1"/>
    <col min="6917" max="6917" width="13.42578125" style="35" customWidth="1"/>
    <col min="6918" max="6918" width="12.140625" style="35" customWidth="1"/>
    <col min="6919" max="6919" width="12.28515625" style="35" customWidth="1"/>
    <col min="6920" max="7169" width="9.140625" style="35"/>
    <col min="7170" max="7170" width="8.42578125" style="35" customWidth="1"/>
    <col min="7171" max="7171" width="12.7109375" style="35" customWidth="1"/>
    <col min="7172" max="7172" width="12.42578125" style="35" customWidth="1"/>
    <col min="7173" max="7173" width="13.42578125" style="35" customWidth="1"/>
    <col min="7174" max="7174" width="12.140625" style="35" customWidth="1"/>
    <col min="7175" max="7175" width="12.28515625" style="35" customWidth="1"/>
    <col min="7176" max="7425" width="9.140625" style="35"/>
    <col min="7426" max="7426" width="8.42578125" style="35" customWidth="1"/>
    <col min="7427" max="7427" width="12.7109375" style="35" customWidth="1"/>
    <col min="7428" max="7428" width="12.42578125" style="35" customWidth="1"/>
    <col min="7429" max="7429" width="13.42578125" style="35" customWidth="1"/>
    <col min="7430" max="7430" width="12.140625" style="35" customWidth="1"/>
    <col min="7431" max="7431" width="12.28515625" style="35" customWidth="1"/>
    <col min="7432" max="7681" width="9.140625" style="35"/>
    <col min="7682" max="7682" width="8.42578125" style="35" customWidth="1"/>
    <col min="7683" max="7683" width="12.7109375" style="35" customWidth="1"/>
    <col min="7684" max="7684" width="12.42578125" style="35" customWidth="1"/>
    <col min="7685" max="7685" width="13.42578125" style="35" customWidth="1"/>
    <col min="7686" max="7686" width="12.140625" style="35" customWidth="1"/>
    <col min="7687" max="7687" width="12.28515625" style="35" customWidth="1"/>
    <col min="7688" max="7937" width="9.140625" style="35"/>
    <col min="7938" max="7938" width="8.42578125" style="35" customWidth="1"/>
    <col min="7939" max="7939" width="12.7109375" style="35" customWidth="1"/>
    <col min="7940" max="7940" width="12.42578125" style="35" customWidth="1"/>
    <col min="7941" max="7941" width="13.42578125" style="35" customWidth="1"/>
    <col min="7942" max="7942" width="12.140625" style="35" customWidth="1"/>
    <col min="7943" max="7943" width="12.28515625" style="35" customWidth="1"/>
    <col min="7944" max="8193" width="9.140625" style="35"/>
    <col min="8194" max="8194" width="8.42578125" style="35" customWidth="1"/>
    <col min="8195" max="8195" width="12.7109375" style="35" customWidth="1"/>
    <col min="8196" max="8196" width="12.42578125" style="35" customWidth="1"/>
    <col min="8197" max="8197" width="13.42578125" style="35" customWidth="1"/>
    <col min="8198" max="8198" width="12.140625" style="35" customWidth="1"/>
    <col min="8199" max="8199" width="12.28515625" style="35" customWidth="1"/>
    <col min="8200" max="8449" width="9.140625" style="35"/>
    <col min="8450" max="8450" width="8.42578125" style="35" customWidth="1"/>
    <col min="8451" max="8451" width="12.7109375" style="35" customWidth="1"/>
    <col min="8452" max="8452" width="12.42578125" style="35" customWidth="1"/>
    <col min="8453" max="8453" width="13.42578125" style="35" customWidth="1"/>
    <col min="8454" max="8454" width="12.140625" style="35" customWidth="1"/>
    <col min="8455" max="8455" width="12.28515625" style="35" customWidth="1"/>
    <col min="8456" max="8705" width="9.140625" style="35"/>
    <col min="8706" max="8706" width="8.42578125" style="35" customWidth="1"/>
    <col min="8707" max="8707" width="12.7109375" style="35" customWidth="1"/>
    <col min="8708" max="8708" width="12.42578125" style="35" customWidth="1"/>
    <col min="8709" max="8709" width="13.42578125" style="35" customWidth="1"/>
    <col min="8710" max="8710" width="12.140625" style="35" customWidth="1"/>
    <col min="8711" max="8711" width="12.28515625" style="35" customWidth="1"/>
    <col min="8712" max="8961" width="9.140625" style="35"/>
    <col min="8962" max="8962" width="8.42578125" style="35" customWidth="1"/>
    <col min="8963" max="8963" width="12.7109375" style="35" customWidth="1"/>
    <col min="8964" max="8964" width="12.42578125" style="35" customWidth="1"/>
    <col min="8965" max="8965" width="13.42578125" style="35" customWidth="1"/>
    <col min="8966" max="8966" width="12.140625" style="35" customWidth="1"/>
    <col min="8967" max="8967" width="12.28515625" style="35" customWidth="1"/>
    <col min="8968" max="9217" width="9.140625" style="35"/>
    <col min="9218" max="9218" width="8.42578125" style="35" customWidth="1"/>
    <col min="9219" max="9219" width="12.7109375" style="35" customWidth="1"/>
    <col min="9220" max="9220" width="12.42578125" style="35" customWidth="1"/>
    <col min="9221" max="9221" width="13.42578125" style="35" customWidth="1"/>
    <col min="9222" max="9222" width="12.140625" style="35" customWidth="1"/>
    <col min="9223" max="9223" width="12.28515625" style="35" customWidth="1"/>
    <col min="9224" max="9473" width="9.140625" style="35"/>
    <col min="9474" max="9474" width="8.42578125" style="35" customWidth="1"/>
    <col min="9475" max="9475" width="12.7109375" style="35" customWidth="1"/>
    <col min="9476" max="9476" width="12.42578125" style="35" customWidth="1"/>
    <col min="9477" max="9477" width="13.42578125" style="35" customWidth="1"/>
    <col min="9478" max="9478" width="12.140625" style="35" customWidth="1"/>
    <col min="9479" max="9479" width="12.28515625" style="35" customWidth="1"/>
    <col min="9480" max="9729" width="9.140625" style="35"/>
    <col min="9730" max="9730" width="8.42578125" style="35" customWidth="1"/>
    <col min="9731" max="9731" width="12.7109375" style="35" customWidth="1"/>
    <col min="9732" max="9732" width="12.42578125" style="35" customWidth="1"/>
    <col min="9733" max="9733" width="13.42578125" style="35" customWidth="1"/>
    <col min="9734" max="9734" width="12.140625" style="35" customWidth="1"/>
    <col min="9735" max="9735" width="12.28515625" style="35" customWidth="1"/>
    <col min="9736" max="9985" width="9.140625" style="35"/>
    <col min="9986" max="9986" width="8.42578125" style="35" customWidth="1"/>
    <col min="9987" max="9987" width="12.7109375" style="35" customWidth="1"/>
    <col min="9988" max="9988" width="12.42578125" style="35" customWidth="1"/>
    <col min="9989" max="9989" width="13.42578125" style="35" customWidth="1"/>
    <col min="9990" max="9990" width="12.140625" style="35" customWidth="1"/>
    <col min="9991" max="9991" width="12.28515625" style="35" customWidth="1"/>
    <col min="9992" max="10241" width="9.140625" style="35"/>
    <col min="10242" max="10242" width="8.42578125" style="35" customWidth="1"/>
    <col min="10243" max="10243" width="12.7109375" style="35" customWidth="1"/>
    <col min="10244" max="10244" width="12.42578125" style="35" customWidth="1"/>
    <col min="10245" max="10245" width="13.42578125" style="35" customWidth="1"/>
    <col min="10246" max="10246" width="12.140625" style="35" customWidth="1"/>
    <col min="10247" max="10247" width="12.28515625" style="35" customWidth="1"/>
    <col min="10248" max="10497" width="9.140625" style="35"/>
    <col min="10498" max="10498" width="8.42578125" style="35" customWidth="1"/>
    <col min="10499" max="10499" width="12.7109375" style="35" customWidth="1"/>
    <col min="10500" max="10500" width="12.42578125" style="35" customWidth="1"/>
    <col min="10501" max="10501" width="13.42578125" style="35" customWidth="1"/>
    <col min="10502" max="10502" width="12.140625" style="35" customWidth="1"/>
    <col min="10503" max="10503" width="12.28515625" style="35" customWidth="1"/>
    <col min="10504" max="10753" width="9.140625" style="35"/>
    <col min="10754" max="10754" width="8.42578125" style="35" customWidth="1"/>
    <col min="10755" max="10755" width="12.7109375" style="35" customWidth="1"/>
    <col min="10756" max="10756" width="12.42578125" style="35" customWidth="1"/>
    <col min="10757" max="10757" width="13.42578125" style="35" customWidth="1"/>
    <col min="10758" max="10758" width="12.140625" style="35" customWidth="1"/>
    <col min="10759" max="10759" width="12.28515625" style="35" customWidth="1"/>
    <col min="10760" max="11009" width="9.140625" style="35"/>
    <col min="11010" max="11010" width="8.42578125" style="35" customWidth="1"/>
    <col min="11011" max="11011" width="12.7109375" style="35" customWidth="1"/>
    <col min="11012" max="11012" width="12.42578125" style="35" customWidth="1"/>
    <col min="11013" max="11013" width="13.42578125" style="35" customWidth="1"/>
    <col min="11014" max="11014" width="12.140625" style="35" customWidth="1"/>
    <col min="11015" max="11015" width="12.28515625" style="35" customWidth="1"/>
    <col min="11016" max="11265" width="9.140625" style="35"/>
    <col min="11266" max="11266" width="8.42578125" style="35" customWidth="1"/>
    <col min="11267" max="11267" width="12.7109375" style="35" customWidth="1"/>
    <col min="11268" max="11268" width="12.42578125" style="35" customWidth="1"/>
    <col min="11269" max="11269" width="13.42578125" style="35" customWidth="1"/>
    <col min="11270" max="11270" width="12.140625" style="35" customWidth="1"/>
    <col min="11271" max="11271" width="12.28515625" style="35" customWidth="1"/>
    <col min="11272" max="11521" width="9.140625" style="35"/>
    <col min="11522" max="11522" width="8.42578125" style="35" customWidth="1"/>
    <col min="11523" max="11523" width="12.7109375" style="35" customWidth="1"/>
    <col min="11524" max="11524" width="12.42578125" style="35" customWidth="1"/>
    <col min="11525" max="11525" width="13.42578125" style="35" customWidth="1"/>
    <col min="11526" max="11526" width="12.140625" style="35" customWidth="1"/>
    <col min="11527" max="11527" width="12.28515625" style="35" customWidth="1"/>
    <col min="11528" max="11777" width="9.140625" style="35"/>
    <col min="11778" max="11778" width="8.42578125" style="35" customWidth="1"/>
    <col min="11779" max="11779" width="12.7109375" style="35" customWidth="1"/>
    <col min="11780" max="11780" width="12.42578125" style="35" customWidth="1"/>
    <col min="11781" max="11781" width="13.42578125" style="35" customWidth="1"/>
    <col min="11782" max="11782" width="12.140625" style="35" customWidth="1"/>
    <col min="11783" max="11783" width="12.28515625" style="35" customWidth="1"/>
    <col min="11784" max="12033" width="9.140625" style="35"/>
    <col min="12034" max="12034" width="8.42578125" style="35" customWidth="1"/>
    <col min="12035" max="12035" width="12.7109375" style="35" customWidth="1"/>
    <col min="12036" max="12036" width="12.42578125" style="35" customWidth="1"/>
    <col min="12037" max="12037" width="13.42578125" style="35" customWidth="1"/>
    <col min="12038" max="12038" width="12.140625" style="35" customWidth="1"/>
    <col min="12039" max="12039" width="12.28515625" style="35" customWidth="1"/>
    <col min="12040" max="12289" width="9.140625" style="35"/>
    <col min="12290" max="12290" width="8.42578125" style="35" customWidth="1"/>
    <col min="12291" max="12291" width="12.7109375" style="35" customWidth="1"/>
    <col min="12292" max="12292" width="12.42578125" style="35" customWidth="1"/>
    <col min="12293" max="12293" width="13.42578125" style="35" customWidth="1"/>
    <col min="12294" max="12294" width="12.140625" style="35" customWidth="1"/>
    <col min="12295" max="12295" width="12.28515625" style="35" customWidth="1"/>
    <col min="12296" max="12545" width="9.140625" style="35"/>
    <col min="12546" max="12546" width="8.42578125" style="35" customWidth="1"/>
    <col min="12547" max="12547" width="12.7109375" style="35" customWidth="1"/>
    <col min="12548" max="12548" width="12.42578125" style="35" customWidth="1"/>
    <col min="12549" max="12549" width="13.42578125" style="35" customWidth="1"/>
    <col min="12550" max="12550" width="12.140625" style="35" customWidth="1"/>
    <col min="12551" max="12551" width="12.28515625" style="35" customWidth="1"/>
    <col min="12552" max="12801" width="9.140625" style="35"/>
    <col min="12802" max="12802" width="8.42578125" style="35" customWidth="1"/>
    <col min="12803" max="12803" width="12.7109375" style="35" customWidth="1"/>
    <col min="12804" max="12804" width="12.42578125" style="35" customWidth="1"/>
    <col min="12805" max="12805" width="13.42578125" style="35" customWidth="1"/>
    <col min="12806" max="12806" width="12.140625" style="35" customWidth="1"/>
    <col min="12807" max="12807" width="12.28515625" style="35" customWidth="1"/>
    <col min="12808" max="13057" width="9.140625" style="35"/>
    <col min="13058" max="13058" width="8.42578125" style="35" customWidth="1"/>
    <col min="13059" max="13059" width="12.7109375" style="35" customWidth="1"/>
    <col min="13060" max="13060" width="12.42578125" style="35" customWidth="1"/>
    <col min="13061" max="13061" width="13.42578125" style="35" customWidth="1"/>
    <col min="13062" max="13062" width="12.140625" style="35" customWidth="1"/>
    <col min="13063" max="13063" width="12.28515625" style="35" customWidth="1"/>
    <col min="13064" max="13313" width="9.140625" style="35"/>
    <col min="13314" max="13314" width="8.42578125" style="35" customWidth="1"/>
    <col min="13315" max="13315" width="12.7109375" style="35" customWidth="1"/>
    <col min="13316" max="13316" width="12.42578125" style="35" customWidth="1"/>
    <col min="13317" max="13317" width="13.42578125" style="35" customWidth="1"/>
    <col min="13318" max="13318" width="12.140625" style="35" customWidth="1"/>
    <col min="13319" max="13319" width="12.28515625" style="35" customWidth="1"/>
    <col min="13320" max="13569" width="9.140625" style="35"/>
    <col min="13570" max="13570" width="8.42578125" style="35" customWidth="1"/>
    <col min="13571" max="13571" width="12.7109375" style="35" customWidth="1"/>
    <col min="13572" max="13572" width="12.42578125" style="35" customWidth="1"/>
    <col min="13573" max="13573" width="13.42578125" style="35" customWidth="1"/>
    <col min="13574" max="13574" width="12.140625" style="35" customWidth="1"/>
    <col min="13575" max="13575" width="12.28515625" style="35" customWidth="1"/>
    <col min="13576" max="13825" width="9.140625" style="35"/>
    <col min="13826" max="13826" width="8.42578125" style="35" customWidth="1"/>
    <col min="13827" max="13827" width="12.7109375" style="35" customWidth="1"/>
    <col min="13828" max="13828" width="12.42578125" style="35" customWidth="1"/>
    <col min="13829" max="13829" width="13.42578125" style="35" customWidth="1"/>
    <col min="13830" max="13830" width="12.140625" style="35" customWidth="1"/>
    <col min="13831" max="13831" width="12.28515625" style="35" customWidth="1"/>
    <col min="13832" max="14081" width="9.140625" style="35"/>
    <col min="14082" max="14082" width="8.42578125" style="35" customWidth="1"/>
    <col min="14083" max="14083" width="12.7109375" style="35" customWidth="1"/>
    <col min="14084" max="14084" width="12.42578125" style="35" customWidth="1"/>
    <col min="14085" max="14085" width="13.42578125" style="35" customWidth="1"/>
    <col min="14086" max="14086" width="12.140625" style="35" customWidth="1"/>
    <col min="14087" max="14087" width="12.28515625" style="35" customWidth="1"/>
    <col min="14088" max="14337" width="9.140625" style="35"/>
    <col min="14338" max="14338" width="8.42578125" style="35" customWidth="1"/>
    <col min="14339" max="14339" width="12.7109375" style="35" customWidth="1"/>
    <col min="14340" max="14340" width="12.42578125" style="35" customWidth="1"/>
    <col min="14341" max="14341" width="13.42578125" style="35" customWidth="1"/>
    <col min="14342" max="14342" width="12.140625" style="35" customWidth="1"/>
    <col min="14343" max="14343" width="12.28515625" style="35" customWidth="1"/>
    <col min="14344" max="14593" width="9.140625" style="35"/>
    <col min="14594" max="14594" width="8.42578125" style="35" customWidth="1"/>
    <col min="14595" max="14595" width="12.7109375" style="35" customWidth="1"/>
    <col min="14596" max="14596" width="12.42578125" style="35" customWidth="1"/>
    <col min="14597" max="14597" width="13.42578125" style="35" customWidth="1"/>
    <col min="14598" max="14598" width="12.140625" style="35" customWidth="1"/>
    <col min="14599" max="14599" width="12.28515625" style="35" customWidth="1"/>
    <col min="14600" max="14849" width="9.140625" style="35"/>
    <col min="14850" max="14850" width="8.42578125" style="35" customWidth="1"/>
    <col min="14851" max="14851" width="12.7109375" style="35" customWidth="1"/>
    <col min="14852" max="14852" width="12.42578125" style="35" customWidth="1"/>
    <col min="14853" max="14853" width="13.42578125" style="35" customWidth="1"/>
    <col min="14854" max="14854" width="12.140625" style="35" customWidth="1"/>
    <col min="14855" max="14855" width="12.28515625" style="35" customWidth="1"/>
    <col min="14856" max="15105" width="9.140625" style="35"/>
    <col min="15106" max="15106" width="8.42578125" style="35" customWidth="1"/>
    <col min="15107" max="15107" width="12.7109375" style="35" customWidth="1"/>
    <col min="15108" max="15108" width="12.42578125" style="35" customWidth="1"/>
    <col min="15109" max="15109" width="13.42578125" style="35" customWidth="1"/>
    <col min="15110" max="15110" width="12.140625" style="35" customWidth="1"/>
    <col min="15111" max="15111" width="12.28515625" style="35" customWidth="1"/>
    <col min="15112" max="15361" width="9.140625" style="35"/>
    <col min="15362" max="15362" width="8.42578125" style="35" customWidth="1"/>
    <col min="15363" max="15363" width="12.7109375" style="35" customWidth="1"/>
    <col min="15364" max="15364" width="12.42578125" style="35" customWidth="1"/>
    <col min="15365" max="15365" width="13.42578125" style="35" customWidth="1"/>
    <col min="15366" max="15366" width="12.140625" style="35" customWidth="1"/>
    <col min="15367" max="15367" width="12.28515625" style="35" customWidth="1"/>
    <col min="15368" max="15617" width="9.140625" style="35"/>
    <col min="15618" max="15618" width="8.42578125" style="35" customWidth="1"/>
    <col min="15619" max="15619" width="12.7109375" style="35" customWidth="1"/>
    <col min="15620" max="15620" width="12.42578125" style="35" customWidth="1"/>
    <col min="15621" max="15621" width="13.42578125" style="35" customWidth="1"/>
    <col min="15622" max="15622" width="12.140625" style="35" customWidth="1"/>
    <col min="15623" max="15623" width="12.28515625" style="35" customWidth="1"/>
    <col min="15624" max="15873" width="9.140625" style="35"/>
    <col min="15874" max="15874" width="8.42578125" style="35" customWidth="1"/>
    <col min="15875" max="15875" width="12.7109375" style="35" customWidth="1"/>
    <col min="15876" max="15876" width="12.42578125" style="35" customWidth="1"/>
    <col min="15877" max="15877" width="13.42578125" style="35" customWidth="1"/>
    <col min="15878" max="15878" width="12.140625" style="35" customWidth="1"/>
    <col min="15879" max="15879" width="12.28515625" style="35" customWidth="1"/>
    <col min="15880" max="16129" width="9.140625" style="35"/>
    <col min="16130" max="16130" width="8.42578125" style="35" customWidth="1"/>
    <col min="16131" max="16131" width="12.7109375" style="35" customWidth="1"/>
    <col min="16132" max="16132" width="12.42578125" style="35" customWidth="1"/>
    <col min="16133" max="16133" width="13.42578125" style="35" customWidth="1"/>
    <col min="16134" max="16134" width="12.140625" style="35" customWidth="1"/>
    <col min="16135" max="16135" width="12.28515625" style="35" customWidth="1"/>
    <col min="16136" max="16384" width="9.140625" style="35"/>
  </cols>
  <sheetData>
    <row r="1" spans="1:12" ht="7.5" customHeight="1" x14ac:dyDescent="0.25">
      <c r="A1" s="4"/>
      <c r="B1" s="4"/>
      <c r="C1" s="4"/>
      <c r="D1" s="4"/>
      <c r="E1" s="4"/>
      <c r="F1" s="4"/>
    </row>
    <row r="2" spans="1:12" ht="118.5" customHeight="1" x14ac:dyDescent="0.2">
      <c r="A2" s="167" t="s">
        <v>12</v>
      </c>
      <c r="B2" s="167"/>
      <c r="C2" s="167"/>
      <c r="D2" s="167"/>
      <c r="E2" s="167"/>
      <c r="F2" s="167"/>
      <c r="G2" s="167"/>
      <c r="H2" s="32"/>
      <c r="I2" s="40"/>
    </row>
    <row r="3" spans="1:12" ht="16.5" x14ac:dyDescent="0.2">
      <c r="A3" s="6"/>
      <c r="B3" s="6"/>
      <c r="C3" s="6"/>
      <c r="D3" s="6"/>
      <c r="E3" s="6"/>
      <c r="F3" s="6"/>
      <c r="G3" s="40"/>
      <c r="H3" s="40"/>
      <c r="I3" s="40"/>
    </row>
    <row r="4" spans="1:12" ht="38.25" x14ac:dyDescent="0.25">
      <c r="A4" s="4"/>
      <c r="B4" s="7" t="s">
        <v>0</v>
      </c>
      <c r="C4" s="7" t="s">
        <v>1</v>
      </c>
      <c r="D4" s="8" t="s">
        <v>2</v>
      </c>
      <c r="E4" s="7" t="s">
        <v>3</v>
      </c>
      <c r="F4" s="7" t="s">
        <v>4</v>
      </c>
      <c r="G4" s="38" t="s">
        <v>13</v>
      </c>
      <c r="H4" s="42" t="s">
        <v>14</v>
      </c>
      <c r="I4" s="42"/>
    </row>
    <row r="5" spans="1:12" ht="15.75" x14ac:dyDescent="0.25">
      <c r="A5" s="4"/>
      <c r="B5" s="36">
        <f>'Doal beel_Dola beel khal'!D3</f>
        <v>0</v>
      </c>
      <c r="C5" s="37">
        <f>'Doal beel_Dola beel khal'!M33</f>
        <v>4.7232205</v>
      </c>
      <c r="D5" s="9"/>
      <c r="E5" s="10"/>
      <c r="F5" s="10"/>
      <c r="G5" s="41">
        <f>'Doal beel_Dola beel khal'!I16-'Doal beel_Dola beel khal'!I14</f>
        <v>5.1219999999999999</v>
      </c>
      <c r="H5" s="41">
        <v>-3</v>
      </c>
      <c r="L5" s="39"/>
    </row>
    <row r="6" spans="1:12" ht="15.75" x14ac:dyDescent="0.25">
      <c r="A6" s="4"/>
      <c r="B6" s="11">
        <f>'Doal beel_Dola beel khal'!D34</f>
        <v>0.1</v>
      </c>
      <c r="C6" s="10">
        <f>'Doal beel_Dola beel khal'!M64</f>
        <v>0</v>
      </c>
      <c r="D6" s="11">
        <f>(C5+C6)/2</f>
        <v>2.36161025</v>
      </c>
      <c r="E6" s="10">
        <f>(B6-B5)*1000</f>
        <v>100</v>
      </c>
      <c r="F6" s="10">
        <f>ROUND(E6*D6,2)</f>
        <v>236.16</v>
      </c>
      <c r="G6" s="41">
        <f>'Doal beel_Dola beel khal'!I47-'Doal beel_Dola beel khal'!I45</f>
        <v>5</v>
      </c>
      <c r="H6" s="41">
        <f>H5+0.01</f>
        <v>-2.99</v>
      </c>
      <c r="L6" s="39"/>
    </row>
    <row r="7" spans="1:12" ht="15.75" x14ac:dyDescent="0.25">
      <c r="A7" s="4"/>
      <c r="B7" s="11">
        <f>'Doal beel_Dola beel khal'!D65</f>
        <v>0.2</v>
      </c>
      <c r="C7" s="10">
        <f>'Doal beel_Dola beel khal'!M97</f>
        <v>3.1593250000000026</v>
      </c>
      <c r="D7" s="11">
        <f t="shared" ref="D7:D28" si="0">(C6+C7)/2</f>
        <v>1.5796625000000013</v>
      </c>
      <c r="E7" s="10">
        <f t="shared" ref="E7:E28" si="1">(B7-B6)*1000</f>
        <v>100</v>
      </c>
      <c r="F7" s="10">
        <f t="shared" ref="F7:F28" si="2">ROUND(E7*D7,2)</f>
        <v>157.97</v>
      </c>
      <c r="G7" s="41">
        <f>'Doal beel_Dola beel khal'!I78-'Doal beel_Dola beel khal'!I76</f>
        <v>2</v>
      </c>
      <c r="H7" s="41">
        <f t="shared" ref="H7:H23" si="3">H6+0.01</f>
        <v>-2.9800000000000004</v>
      </c>
      <c r="L7" s="39"/>
    </row>
    <row r="8" spans="1:12" ht="15.75" x14ac:dyDescent="0.25">
      <c r="A8" s="4"/>
      <c r="B8" s="11">
        <f>'Doal beel_Dola beel khal'!D99</f>
        <v>0.3</v>
      </c>
      <c r="C8" s="10">
        <f>'Doal beel_Dola beel khal'!M129</f>
        <v>4.2374259999999992</v>
      </c>
      <c r="D8" s="11">
        <f t="shared" si="0"/>
        <v>3.6983755000000009</v>
      </c>
      <c r="E8" s="10">
        <f t="shared" si="1"/>
        <v>99.999999999999972</v>
      </c>
      <c r="F8" s="10">
        <f t="shared" si="2"/>
        <v>369.84</v>
      </c>
      <c r="G8" s="41">
        <f>'Doal beel_Dola beel khal'!P99</f>
        <v>3</v>
      </c>
      <c r="H8" s="41">
        <f t="shared" si="3"/>
        <v>-2.9700000000000006</v>
      </c>
      <c r="L8" s="39"/>
    </row>
    <row r="9" spans="1:12" ht="15.75" x14ac:dyDescent="0.25">
      <c r="A9" s="4"/>
      <c r="B9" s="11">
        <f>'Doal beel_Dola beel khal'!D131</f>
        <v>0.4</v>
      </c>
      <c r="C9" s="10">
        <f>'Doal beel_Dola beel khal'!M156</f>
        <v>4.9104830000000064</v>
      </c>
      <c r="D9" s="11">
        <f t="shared" si="0"/>
        <v>4.5739545000000028</v>
      </c>
      <c r="E9" s="10">
        <f t="shared" si="1"/>
        <v>100.00000000000003</v>
      </c>
      <c r="F9" s="10">
        <f t="shared" si="2"/>
        <v>457.4</v>
      </c>
      <c r="G9" s="41">
        <f>'Doal beel_Dola beel khal'!P132</f>
        <v>2</v>
      </c>
      <c r="H9" s="41">
        <f t="shared" si="3"/>
        <v>-2.9600000000000009</v>
      </c>
      <c r="J9" s="35" t="s">
        <v>5</v>
      </c>
      <c r="L9" s="39"/>
    </row>
    <row r="10" spans="1:12" ht="15.75" x14ac:dyDescent="0.25">
      <c r="A10" s="4"/>
      <c r="B10" s="11">
        <f>'Doal beel_Dola beel khal'!D157</f>
        <v>0.5</v>
      </c>
      <c r="C10" s="10">
        <f>'Doal beel_Dola beel khal'!M182</f>
        <v>6.1105064999999854</v>
      </c>
      <c r="D10" s="11">
        <f t="shared" si="0"/>
        <v>5.5104947499999959</v>
      </c>
      <c r="E10" s="10">
        <f t="shared" si="1"/>
        <v>99.999999999999972</v>
      </c>
      <c r="F10" s="10">
        <f t="shared" si="2"/>
        <v>551.04999999999995</v>
      </c>
      <c r="G10" s="41">
        <f>'Doal beel_Dola beel khal'!P158</f>
        <v>4.5964999999999989</v>
      </c>
      <c r="H10" s="41">
        <f t="shared" si="3"/>
        <v>-2.9500000000000011</v>
      </c>
      <c r="L10" s="39"/>
    </row>
    <row r="11" spans="1:12" ht="15.75" x14ac:dyDescent="0.25">
      <c r="A11" s="4"/>
      <c r="B11" s="11">
        <f>'Doal beel_Dola beel khal'!D183</f>
        <v>0.6</v>
      </c>
      <c r="C11" s="10">
        <f>'Doal beel_Dola beel khal'!M208</f>
        <v>3.4256760000000028</v>
      </c>
      <c r="D11" s="11">
        <f t="shared" si="0"/>
        <v>4.7680912499999941</v>
      </c>
      <c r="E11" s="10">
        <f t="shared" si="1"/>
        <v>99.999999999999972</v>
      </c>
      <c r="F11" s="10">
        <f t="shared" si="2"/>
        <v>476.81</v>
      </c>
      <c r="G11" s="41">
        <f>'Doal beel_Dola beel khal'!P184</f>
        <v>5</v>
      </c>
      <c r="H11" s="41">
        <f t="shared" si="3"/>
        <v>-2.9400000000000013</v>
      </c>
      <c r="L11" s="39"/>
    </row>
    <row r="12" spans="1:12" ht="15.75" x14ac:dyDescent="0.25">
      <c r="A12" s="4"/>
      <c r="B12" s="11">
        <f>'Doal beel_Dola beel khal'!D209</f>
        <v>0.7</v>
      </c>
      <c r="C12" s="10">
        <f>'Doal beel_Dola beel khal'!M234</f>
        <v>9.7540374999999955</v>
      </c>
      <c r="D12" s="11">
        <f t="shared" si="0"/>
        <v>6.5898567499999992</v>
      </c>
      <c r="E12" s="10">
        <f t="shared" si="1"/>
        <v>99.999999999999972</v>
      </c>
      <c r="F12" s="10">
        <f t="shared" si="2"/>
        <v>658.99</v>
      </c>
      <c r="G12" s="41">
        <f>'Doal beel_Dola beel khal'!P210</f>
        <v>3.0000000000000009</v>
      </c>
      <c r="H12" s="41">
        <f t="shared" si="3"/>
        <v>-2.9300000000000015</v>
      </c>
      <c r="L12" s="39"/>
    </row>
    <row r="13" spans="1:12" ht="15.75" x14ac:dyDescent="0.25">
      <c r="A13" s="4"/>
      <c r="B13" s="11">
        <f>'Doal beel_Dola beel khal'!D237</f>
        <v>0.8</v>
      </c>
      <c r="C13" s="10">
        <f>'Doal beel_Dola beel khal'!M267</f>
        <v>3.0547749999999922</v>
      </c>
      <c r="D13" s="11">
        <f t="shared" si="0"/>
        <v>6.4044062499999939</v>
      </c>
      <c r="E13" s="10">
        <f t="shared" si="1"/>
        <v>100.00000000000009</v>
      </c>
      <c r="F13" s="10">
        <f t="shared" si="2"/>
        <v>640.44000000000005</v>
      </c>
      <c r="G13" s="41">
        <f>'Doal beel_Dola beel khal'!P238</f>
        <v>3</v>
      </c>
      <c r="H13" s="41">
        <f t="shared" si="3"/>
        <v>-2.9200000000000017</v>
      </c>
      <c r="L13" s="39"/>
    </row>
    <row r="14" spans="1:12" ht="15.75" x14ac:dyDescent="0.25">
      <c r="A14" s="4"/>
      <c r="B14" s="11">
        <f>'Doal beel_Dola beel khal'!D268</f>
        <v>0.9</v>
      </c>
      <c r="C14" s="10">
        <f>'Doal beel_Dola beel khal'!M295</f>
        <v>4.064487500000002</v>
      </c>
      <c r="D14" s="11">
        <f t="shared" si="0"/>
        <v>3.5596312499999971</v>
      </c>
      <c r="E14" s="10">
        <f t="shared" si="1"/>
        <v>99.999999999999972</v>
      </c>
      <c r="F14" s="10">
        <f t="shared" si="2"/>
        <v>355.96</v>
      </c>
      <c r="G14" s="41">
        <f>'Doal beel_Dola beel khal'!P269</f>
        <v>2.5</v>
      </c>
      <c r="H14" s="41">
        <f t="shared" si="3"/>
        <v>-2.9100000000000019</v>
      </c>
      <c r="L14" s="39"/>
    </row>
    <row r="15" spans="1:12" ht="15.75" x14ac:dyDescent="0.25">
      <c r="A15" s="4"/>
      <c r="B15" s="11">
        <f>'Doal beel_Dola beel khal'!D297</f>
        <v>1</v>
      </c>
      <c r="C15" s="10">
        <f>'Doal beel_Dola beel khal'!M322</f>
        <v>4.7431687500000042</v>
      </c>
      <c r="D15" s="11">
        <f t="shared" si="0"/>
        <v>4.4038281250000031</v>
      </c>
      <c r="E15" s="10">
        <f t="shared" si="1"/>
        <v>99.999999999999972</v>
      </c>
      <c r="F15" s="10">
        <f t="shared" si="2"/>
        <v>440.38</v>
      </c>
      <c r="G15" s="41">
        <f>'Doal beel_Dola beel khal'!P298</f>
        <v>3</v>
      </c>
      <c r="H15" s="41">
        <f t="shared" si="3"/>
        <v>-2.9000000000000021</v>
      </c>
      <c r="L15" s="39"/>
    </row>
    <row r="16" spans="1:12" ht="15.75" x14ac:dyDescent="0.25">
      <c r="A16" s="4"/>
      <c r="B16" s="11">
        <f>'Doal beel_Dola beel khal'!D324</f>
        <v>1.1000000000000001</v>
      </c>
      <c r="C16" s="10">
        <f>'Doal beel_Dola beel khal'!M349</f>
        <v>14.281451249999996</v>
      </c>
      <c r="D16" s="11">
        <f t="shared" si="0"/>
        <v>9.5123099999999994</v>
      </c>
      <c r="E16" s="10">
        <f t="shared" si="1"/>
        <v>100.00000000000009</v>
      </c>
      <c r="F16" s="10">
        <f t="shared" si="2"/>
        <v>951.23</v>
      </c>
      <c r="G16" s="41">
        <f>'Doal beel_Dola beel khal'!P325</f>
        <v>7.4474999999999998</v>
      </c>
      <c r="H16" s="41">
        <f t="shared" si="3"/>
        <v>-2.8900000000000023</v>
      </c>
      <c r="L16" s="39"/>
    </row>
    <row r="17" spans="1:13" ht="15.75" x14ac:dyDescent="0.25">
      <c r="A17" s="4"/>
      <c r="B17" s="11">
        <f>'Doal beel_Dola beel khal'!D351</f>
        <v>1.2</v>
      </c>
      <c r="C17" s="10">
        <f>'Doal beel_Dola beel khal'!M376</f>
        <v>8.3450865000000007</v>
      </c>
      <c r="D17" s="11">
        <f t="shared" si="0"/>
        <v>11.313268874999999</v>
      </c>
      <c r="E17" s="10">
        <f t="shared" si="1"/>
        <v>99.999999999999872</v>
      </c>
      <c r="F17" s="10">
        <f t="shared" si="2"/>
        <v>1131.33</v>
      </c>
      <c r="G17" s="41">
        <f>'Doal beel_Dola beel khal'!P352</f>
        <v>6.3084999999999987</v>
      </c>
      <c r="H17" s="41">
        <f t="shared" si="3"/>
        <v>-2.8800000000000026</v>
      </c>
      <c r="L17" s="39"/>
    </row>
    <row r="18" spans="1:13" ht="15.75" x14ac:dyDescent="0.25">
      <c r="A18" s="4"/>
      <c r="B18" s="11">
        <f>'Doal beel_Dola beel khal'!D377</f>
        <v>1.3</v>
      </c>
      <c r="C18" s="10">
        <f>'Doal beel_Dola beel khal'!M402</f>
        <v>10.381927250000004</v>
      </c>
      <c r="D18" s="11">
        <f t="shared" si="0"/>
        <v>9.3635068750000023</v>
      </c>
      <c r="E18" s="10">
        <f t="shared" si="1"/>
        <v>100.00000000000009</v>
      </c>
      <c r="F18" s="10">
        <f t="shared" si="2"/>
        <v>936.35</v>
      </c>
      <c r="G18" s="41">
        <f>'Doal beel_Dola beel khal'!P378</f>
        <v>3.0000000000000009</v>
      </c>
      <c r="H18" s="41">
        <f t="shared" si="3"/>
        <v>-2.8700000000000028</v>
      </c>
      <c r="L18" s="39"/>
    </row>
    <row r="19" spans="1:13" ht="15.75" x14ac:dyDescent="0.25">
      <c r="A19" s="4"/>
      <c r="B19" s="11">
        <f>'Doal beel_Dola beel khal'!D404</f>
        <v>1.4</v>
      </c>
      <c r="C19" s="10">
        <f>'Doal beel_Dola beel khal'!M429</f>
        <v>10.921206999999999</v>
      </c>
      <c r="D19" s="11">
        <f t="shared" si="0"/>
        <v>10.651567125000001</v>
      </c>
      <c r="E19" s="10">
        <f t="shared" si="1"/>
        <v>99.999999999999872</v>
      </c>
      <c r="F19" s="10">
        <f t="shared" si="2"/>
        <v>1065.1600000000001</v>
      </c>
      <c r="G19" s="41">
        <f>'Doal beel_Dola beel khal'!P405</f>
        <v>6.5235000000000003</v>
      </c>
      <c r="H19" s="41">
        <f t="shared" si="3"/>
        <v>-2.860000000000003</v>
      </c>
      <c r="L19" s="39"/>
    </row>
    <row r="20" spans="1:13" ht="15.75" x14ac:dyDescent="0.25">
      <c r="A20" s="4"/>
      <c r="B20" s="11">
        <f>'Doal beel_Dola beel khal'!D430</f>
        <v>1.5</v>
      </c>
      <c r="C20" s="10">
        <f>'Doal beel_Dola beel khal'!M458</f>
        <v>8.1708122499999973</v>
      </c>
      <c r="D20" s="11">
        <f t="shared" si="0"/>
        <v>9.5460096249999982</v>
      </c>
      <c r="E20" s="10">
        <f t="shared" si="1"/>
        <v>100.00000000000009</v>
      </c>
      <c r="F20" s="10">
        <f t="shared" si="2"/>
        <v>954.6</v>
      </c>
      <c r="G20" s="41">
        <f>'Doal beel_Dola beel khal'!P431</f>
        <v>6</v>
      </c>
      <c r="H20" s="41">
        <f t="shared" si="3"/>
        <v>-2.8500000000000032</v>
      </c>
      <c r="L20" s="39"/>
    </row>
    <row r="21" spans="1:13" ht="15.75" x14ac:dyDescent="0.25">
      <c r="A21" s="4"/>
      <c r="B21" s="11">
        <f>'Doal beel_Dola beel khal'!D459</f>
        <v>1.6</v>
      </c>
      <c r="C21" s="10">
        <f>'Doal beel_Dola beel khal'!M487</f>
        <v>9.1211192499999996</v>
      </c>
      <c r="D21" s="11">
        <f t="shared" si="0"/>
        <v>8.6459657499999985</v>
      </c>
      <c r="E21" s="10">
        <f t="shared" si="1"/>
        <v>100.00000000000009</v>
      </c>
      <c r="F21" s="10">
        <f t="shared" si="2"/>
        <v>864.6</v>
      </c>
      <c r="G21" s="41">
        <f>'Doal beel_Dola beel khal'!P460</f>
        <v>3.7345000000000006</v>
      </c>
      <c r="H21" s="41">
        <f t="shared" si="3"/>
        <v>-2.8400000000000034</v>
      </c>
      <c r="L21" s="39"/>
    </row>
    <row r="22" spans="1:13" ht="15.75" x14ac:dyDescent="0.25">
      <c r="A22" s="4"/>
      <c r="B22" s="11">
        <f>'Doal beel_Dola beel khal'!D488</f>
        <v>1.7</v>
      </c>
      <c r="C22" s="10">
        <f>'Doal beel_Dola beel khal'!M516</f>
        <v>6.6259960000000007</v>
      </c>
      <c r="D22" s="11">
        <f t="shared" si="0"/>
        <v>7.8735576250000001</v>
      </c>
      <c r="E22" s="10">
        <f t="shared" si="1"/>
        <v>99.999999999999872</v>
      </c>
      <c r="F22" s="10">
        <f t="shared" si="2"/>
        <v>787.36</v>
      </c>
      <c r="G22" s="41">
        <f>'Doal beel_Dola beel khal'!P489</f>
        <v>10</v>
      </c>
      <c r="H22" s="41">
        <f t="shared" si="3"/>
        <v>-2.8300000000000036</v>
      </c>
      <c r="L22" s="39"/>
    </row>
    <row r="23" spans="1:13" ht="15.75" x14ac:dyDescent="0.25">
      <c r="A23" s="4"/>
      <c r="B23" s="11">
        <f>'Doal beel_Dola beel khal'!D517</f>
        <v>1.8</v>
      </c>
      <c r="C23" s="10">
        <f>'Doal beel_Dola beel khal'!M545</f>
        <v>9.8801950000000005</v>
      </c>
      <c r="D23" s="11">
        <f t="shared" si="0"/>
        <v>8.2530955000000006</v>
      </c>
      <c r="E23" s="10">
        <f t="shared" si="1"/>
        <v>100.00000000000009</v>
      </c>
      <c r="F23" s="10">
        <f t="shared" si="2"/>
        <v>825.31</v>
      </c>
      <c r="G23" s="41">
        <f>'Doal beel_Dola beel khal'!P518</f>
        <v>-25</v>
      </c>
      <c r="H23" s="41">
        <f t="shared" si="3"/>
        <v>-2.8200000000000038</v>
      </c>
      <c r="L23" s="39"/>
    </row>
    <row r="24" spans="1:13" ht="15.75" x14ac:dyDescent="0.25">
      <c r="A24" s="4"/>
      <c r="B24" s="11">
        <f>'Doal beel_Dola beel khal'!D547</f>
        <v>1.9</v>
      </c>
      <c r="C24" s="10">
        <f>'Doal beel_Dola beel khal'!M575</f>
        <v>10.467391250000002</v>
      </c>
      <c r="D24" s="11">
        <f t="shared" si="0"/>
        <v>10.173793125000001</v>
      </c>
      <c r="E24" s="10">
        <f t="shared" si="1"/>
        <v>99.999999999999872</v>
      </c>
      <c r="F24" s="10">
        <f t="shared" si="2"/>
        <v>1017.38</v>
      </c>
      <c r="G24" s="41">
        <f>'Doal beel_Dola beel khal'!P548</f>
        <v>3.4684999999999988</v>
      </c>
      <c r="H24" s="41">
        <f>H23+0.02</f>
        <v>-2.8000000000000038</v>
      </c>
      <c r="L24" s="39"/>
    </row>
    <row r="25" spans="1:13" ht="15.75" x14ac:dyDescent="0.25">
      <c r="A25" s="4"/>
      <c r="B25" s="11">
        <f>'Doal beel_Dola beel khal'!D577</f>
        <v>2</v>
      </c>
      <c r="C25" s="10">
        <f>'Doal beel_Dola beel khal'!M605</f>
        <v>6.7576562500000001</v>
      </c>
      <c r="D25" s="11">
        <f t="shared" si="0"/>
        <v>8.6125237500000011</v>
      </c>
      <c r="E25" s="10">
        <f t="shared" si="1"/>
        <v>100.00000000000009</v>
      </c>
      <c r="F25" s="10">
        <f t="shared" si="2"/>
        <v>861.25</v>
      </c>
      <c r="G25" s="41">
        <f>'Doal beel_Dola beel khal'!P578</f>
        <v>-27</v>
      </c>
      <c r="H25" s="41">
        <f t="shared" ref="H25:H28" si="4">H24+0.02</f>
        <v>-2.7800000000000038</v>
      </c>
      <c r="L25" s="39"/>
    </row>
    <row r="26" spans="1:13" ht="15.75" x14ac:dyDescent="0.25">
      <c r="A26" s="4"/>
      <c r="B26" s="11">
        <f>'Doal beel_Dola beel khal'!D607</f>
        <v>2.1</v>
      </c>
      <c r="C26" s="10">
        <f>'Doal beel_Dola beel khal'!M635</f>
        <v>6.4532127499999969</v>
      </c>
      <c r="D26" s="11">
        <f t="shared" si="0"/>
        <v>6.6054344999999985</v>
      </c>
      <c r="E26" s="10">
        <f t="shared" si="1"/>
        <v>100.00000000000009</v>
      </c>
      <c r="F26" s="10">
        <f t="shared" si="2"/>
        <v>660.54</v>
      </c>
      <c r="G26" s="41">
        <f>'Doal beel_Dola beel khal'!P608</f>
        <v>4.0154999999999994</v>
      </c>
      <c r="H26" s="41">
        <f t="shared" si="4"/>
        <v>-2.7600000000000038</v>
      </c>
      <c r="K26" s="54">
        <v>13500</v>
      </c>
      <c r="L26" s="39">
        <v>24</v>
      </c>
      <c r="M26" s="35">
        <f>K26/L26</f>
        <v>562.5</v>
      </c>
    </row>
    <row r="27" spans="1:13" ht="15.75" x14ac:dyDescent="0.25">
      <c r="A27" s="4"/>
      <c r="B27" s="11">
        <f>'Doal beel_Dola beel khal'!D637</f>
        <v>2.2000000000000002</v>
      </c>
      <c r="C27" s="10">
        <f>'Doal beel_Dola beel khal'!M665</f>
        <v>5.4074970000000002</v>
      </c>
      <c r="D27" s="11">
        <f t="shared" si="0"/>
        <v>5.930354874999999</v>
      </c>
      <c r="E27" s="10">
        <f t="shared" si="1"/>
        <v>100.00000000000009</v>
      </c>
      <c r="F27" s="10">
        <f t="shared" si="2"/>
        <v>593.04</v>
      </c>
      <c r="G27" s="41">
        <f>'Doal beel_Dola beel khal'!P638</f>
        <v>3</v>
      </c>
      <c r="H27" s="41">
        <f t="shared" si="4"/>
        <v>-2.7400000000000038</v>
      </c>
      <c r="L27" s="39"/>
    </row>
    <row r="28" spans="1:13" ht="15.75" x14ac:dyDescent="0.25">
      <c r="A28" s="4"/>
      <c r="B28" s="11">
        <f>'Doal beel_Dola beel khal'!D667</f>
        <v>2.2599999999999998</v>
      </c>
      <c r="C28" s="10">
        <f>'Doal beel_Dola beel khal'!M695</f>
        <v>4.8779889999999995</v>
      </c>
      <c r="D28" s="11">
        <f t="shared" si="0"/>
        <v>5.1427429999999994</v>
      </c>
      <c r="E28" s="10">
        <f t="shared" si="1"/>
        <v>59.999999999999609</v>
      </c>
      <c r="F28" s="10">
        <f t="shared" si="2"/>
        <v>308.56</v>
      </c>
      <c r="G28" s="41">
        <f>'Doal beel_Dola beel khal'!P668</f>
        <v>-30</v>
      </c>
      <c r="H28" s="41">
        <f t="shared" si="4"/>
        <v>-2.7200000000000037</v>
      </c>
      <c r="K28" s="39">
        <f>F29-K26</f>
        <v>1801.7100000000009</v>
      </c>
      <c r="L28" s="39"/>
    </row>
    <row r="29" spans="1:13" x14ac:dyDescent="0.2">
      <c r="B29" s="168" t="s">
        <v>6</v>
      </c>
      <c r="C29" s="169"/>
      <c r="D29" s="170"/>
      <c r="E29" s="37">
        <f>SUM(E6:E28)</f>
        <v>2259.9999999999991</v>
      </c>
      <c r="F29" s="37">
        <f>SUM(F6:F28)</f>
        <v>15301.710000000001</v>
      </c>
    </row>
    <row r="30" spans="1:13" x14ac:dyDescent="0.2">
      <c r="F30" s="38"/>
    </row>
    <row r="31" spans="1:13" x14ac:dyDescent="0.2">
      <c r="D31" s="171" t="s">
        <v>15</v>
      </c>
      <c r="E31" s="171"/>
      <c r="F31" s="38">
        <v>764692.46</v>
      </c>
    </row>
    <row r="32" spans="1:13" x14ac:dyDescent="0.2">
      <c r="D32" s="172" t="s">
        <v>16</v>
      </c>
      <c r="E32" s="172"/>
      <c r="F32" s="43">
        <f>F31-F29</f>
        <v>749390.75</v>
      </c>
    </row>
  </sheetData>
  <mergeCells count="4">
    <mergeCell ref="A2:G2"/>
    <mergeCell ref="B29:D29"/>
    <mergeCell ref="D31:E31"/>
    <mergeCell ref="D32:E32"/>
  </mergeCells>
  <printOptions horizontalCentered="1"/>
  <pageMargins left="0.5" right="0" top="0.5" bottom="0.25" header="0" footer="0"/>
  <pageSetup paperSize="9" orientation="portrait" horizontalDpi="4294967293" r:id="rId1"/>
  <headerFooter alignWithMargins="0">
    <oddFooter>Page &amp;P&amp;RBayanno kura Khal 4.00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861"/>
  <sheetViews>
    <sheetView tabSelected="1" view="pageBreakPreview" topLeftCell="A368" zoomScale="98" zoomScaleNormal="95" zoomScaleSheetLayoutView="98" workbookViewId="0">
      <selection sqref="A1:XFD1048576"/>
    </sheetView>
  </sheetViews>
  <sheetFormatPr defaultRowHeight="12.75" x14ac:dyDescent="0.2"/>
  <cols>
    <col min="1" max="1" width="2.28515625" style="5" customWidth="1"/>
    <col min="2" max="2" width="8.140625" style="22" customWidth="1"/>
    <col min="3" max="3" width="8.5703125" style="46" customWidth="1"/>
    <col min="4" max="4" width="9.42578125" style="46" customWidth="1"/>
    <col min="5" max="7" width="8.140625" style="5" hidden="1" customWidth="1"/>
    <col min="8" max="8" width="7.5703125" style="5" hidden="1" customWidth="1"/>
    <col min="9" max="9" width="7.42578125" style="5" hidden="1" customWidth="1"/>
    <col min="10" max="10" width="7.42578125" style="66" hidden="1" customWidth="1"/>
    <col min="11" max="12" width="7.42578125" style="5" hidden="1" customWidth="1"/>
    <col min="13" max="13" width="9.42578125" style="5" hidden="1" customWidth="1"/>
    <col min="14" max="14" width="3.7109375" style="5" customWidth="1"/>
    <col min="15" max="16" width="10.140625" style="5" customWidth="1"/>
    <col min="17" max="17" width="8.7109375" style="5" customWidth="1"/>
    <col min="18" max="18" width="9.140625" style="5"/>
    <col min="19" max="19" width="23.85546875" style="5" customWidth="1"/>
    <col min="20" max="20" width="6.42578125" style="5" customWidth="1"/>
    <col min="21" max="258" width="9.14062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9.14062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9.14062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9.14062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9.14062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9.14062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9.14062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9.14062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9.14062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9.14062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9.14062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9.14062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9.14062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9.14062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9.14062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9.14062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9.14062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9.14062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9.14062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9.14062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9.14062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9.14062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9.14062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9.14062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9.14062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9.14062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9.14062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9.14062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9.14062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9.14062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9.14062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9.14062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9.14062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9.14062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9.14062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9.14062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9.14062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9.14062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9.14062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9.14062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9.14062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9.14062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9.14062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9.14062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9.14062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9.14062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9.14062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9.14062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9.14062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9.14062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9.14062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9.14062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9.14062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9.14062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9.14062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9.14062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9.14062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9.14062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9.14062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9.14062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9.14062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9.14062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9.14062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9.140625" style="5"/>
  </cols>
  <sheetData>
    <row r="1" spans="1:22" ht="49.9" customHeight="1" x14ac:dyDescent="0.2">
      <c r="A1" s="173" t="s">
        <v>48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2"/>
      <c r="V1" s="12"/>
    </row>
    <row r="2" spans="1:22" ht="15" x14ac:dyDescent="0.2">
      <c r="B2" s="69"/>
      <c r="C2" s="30"/>
      <c r="D2" s="30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12"/>
      <c r="U2" s="12"/>
      <c r="V2" s="12"/>
    </row>
    <row r="3" spans="1:22" ht="15" x14ac:dyDescent="0.2">
      <c r="B3" s="1" t="s">
        <v>7</v>
      </c>
      <c r="C3" s="1"/>
      <c r="D3" s="158">
        <v>0</v>
      </c>
      <c r="E3" s="158"/>
      <c r="J3" s="69"/>
      <c r="K3" s="69"/>
      <c r="L3" s="69"/>
      <c r="M3" s="69"/>
      <c r="N3" s="14"/>
      <c r="O3" s="14"/>
      <c r="P3" s="14"/>
    </row>
    <row r="4" spans="1:22" x14ac:dyDescent="0.2">
      <c r="B4" s="156"/>
      <c r="C4" s="156"/>
      <c r="D4" s="156"/>
      <c r="E4" s="156"/>
      <c r="F4" s="156"/>
      <c r="G4" s="156"/>
      <c r="I4" s="156" t="s">
        <v>9</v>
      </c>
      <c r="J4" s="156"/>
      <c r="K4" s="156"/>
      <c r="L4" s="156"/>
      <c r="M4" s="156"/>
      <c r="N4" s="15"/>
      <c r="O4" s="15"/>
      <c r="P4" s="15"/>
    </row>
    <row r="5" spans="1:22" x14ac:dyDescent="0.2">
      <c r="B5" s="2">
        <v>0</v>
      </c>
      <c r="C5" s="3">
        <v>1.3140000000000001</v>
      </c>
      <c r="D5" s="3" t="s">
        <v>22</v>
      </c>
      <c r="E5" s="68"/>
      <c r="F5" s="68"/>
      <c r="G5" s="68"/>
      <c r="H5" s="68"/>
      <c r="I5" s="17"/>
      <c r="J5" s="18"/>
      <c r="K5" s="67"/>
      <c r="L5" s="68"/>
      <c r="M5" s="67"/>
      <c r="N5" s="20"/>
      <c r="O5" s="20"/>
      <c r="P5" s="20"/>
      <c r="R5" s="21"/>
    </row>
    <row r="6" spans="1:22" x14ac:dyDescent="0.2">
      <c r="B6" s="2">
        <v>5</v>
      </c>
      <c r="C6" s="3">
        <v>1.304</v>
      </c>
      <c r="D6" s="3"/>
      <c r="E6" s="67">
        <f>(C5+C6)/2</f>
        <v>1.3090000000000002</v>
      </c>
      <c r="F6" s="68">
        <f>B6-B5</f>
        <v>5</v>
      </c>
      <c r="G6" s="67">
        <f>E6*F6</f>
        <v>6.5450000000000008</v>
      </c>
      <c r="H6" s="68"/>
      <c r="I6" s="2">
        <v>0</v>
      </c>
      <c r="J6" s="3">
        <v>1.3140000000000001</v>
      </c>
      <c r="K6" s="67"/>
      <c r="L6" s="68"/>
      <c r="M6" s="67"/>
      <c r="N6" s="20"/>
      <c r="O6" s="20"/>
      <c r="P6" s="20"/>
      <c r="Q6" s="22"/>
      <c r="R6" s="21"/>
    </row>
    <row r="7" spans="1:22" x14ac:dyDescent="0.2">
      <c r="B7" s="2">
        <v>10</v>
      </c>
      <c r="C7" s="3">
        <v>1.2969999999999999</v>
      </c>
      <c r="D7" s="3" t="s">
        <v>18</v>
      </c>
      <c r="E7" s="67">
        <f t="shared" ref="E7:E19" si="0">(C6+C7)/2</f>
        <v>1.3005</v>
      </c>
      <c r="F7" s="68">
        <f t="shared" ref="F7:F19" si="1">B7-B6</f>
        <v>5</v>
      </c>
      <c r="G7" s="67">
        <f t="shared" ref="G7:G19" si="2">E7*F7</f>
        <v>6.5024999999999995</v>
      </c>
      <c r="H7" s="68"/>
      <c r="I7" s="2">
        <v>5</v>
      </c>
      <c r="J7" s="3">
        <v>1.304</v>
      </c>
      <c r="K7" s="67">
        <f t="shared" ref="K7:K12" si="3">AVERAGE(J6,J7)</f>
        <v>1.3090000000000002</v>
      </c>
      <c r="L7" s="68">
        <f t="shared" ref="L7:L12" si="4">I7-I6</f>
        <v>5</v>
      </c>
      <c r="M7" s="67">
        <f t="shared" ref="M7:M19" si="5">L7*K7</f>
        <v>6.5450000000000008</v>
      </c>
      <c r="N7" s="20"/>
      <c r="O7" s="20"/>
      <c r="P7" s="20"/>
      <c r="Q7" s="22"/>
      <c r="R7" s="21"/>
    </row>
    <row r="8" spans="1:22" x14ac:dyDescent="0.2">
      <c r="B8" s="2">
        <v>11</v>
      </c>
      <c r="C8" s="3">
        <v>0.73399999999999999</v>
      </c>
      <c r="D8" s="3"/>
      <c r="E8" s="67">
        <f t="shared" si="0"/>
        <v>1.0154999999999998</v>
      </c>
      <c r="F8" s="68">
        <f t="shared" si="1"/>
        <v>1</v>
      </c>
      <c r="G8" s="67">
        <f t="shared" si="2"/>
        <v>1.0154999999999998</v>
      </c>
      <c r="H8" s="68"/>
      <c r="I8" s="2">
        <v>10</v>
      </c>
      <c r="J8" s="3">
        <v>1.2969999999999999</v>
      </c>
      <c r="K8" s="67">
        <f t="shared" si="3"/>
        <v>1.3005</v>
      </c>
      <c r="L8" s="68">
        <f t="shared" si="4"/>
        <v>5</v>
      </c>
      <c r="M8" s="67">
        <f t="shared" si="5"/>
        <v>6.5024999999999995</v>
      </c>
      <c r="N8" s="20"/>
      <c r="O8" s="20"/>
      <c r="P8" s="20"/>
      <c r="Q8" s="22"/>
      <c r="R8" s="21"/>
    </row>
    <row r="9" spans="1:22" x14ac:dyDescent="0.2">
      <c r="B9" s="2">
        <v>13</v>
      </c>
      <c r="C9" s="3">
        <v>0.34699999999999998</v>
      </c>
      <c r="D9" s="3"/>
      <c r="E9" s="67">
        <f t="shared" si="0"/>
        <v>0.54049999999999998</v>
      </c>
      <c r="F9" s="68">
        <f t="shared" si="1"/>
        <v>2</v>
      </c>
      <c r="G9" s="67">
        <f t="shared" si="2"/>
        <v>1.081</v>
      </c>
      <c r="H9" s="68"/>
      <c r="I9" s="2">
        <v>11</v>
      </c>
      <c r="J9" s="3">
        <v>0.73399999999999999</v>
      </c>
      <c r="K9" s="67">
        <f t="shared" si="3"/>
        <v>1.0154999999999998</v>
      </c>
      <c r="L9" s="68">
        <f t="shared" si="4"/>
        <v>1</v>
      </c>
      <c r="M9" s="67">
        <f t="shared" si="5"/>
        <v>1.0154999999999998</v>
      </c>
      <c r="N9" s="20"/>
      <c r="O9" s="20"/>
      <c r="P9" s="20"/>
      <c r="Q9" s="22"/>
      <c r="R9" s="21"/>
    </row>
    <row r="10" spans="1:22" x14ac:dyDescent="0.2">
      <c r="B10" s="2">
        <v>15</v>
      </c>
      <c r="C10" s="3">
        <v>5.1999999999999998E-2</v>
      </c>
      <c r="D10" s="3"/>
      <c r="E10" s="67">
        <f t="shared" si="0"/>
        <v>0.19949999999999998</v>
      </c>
      <c r="F10" s="68">
        <f t="shared" si="1"/>
        <v>2</v>
      </c>
      <c r="G10" s="67">
        <f t="shared" si="2"/>
        <v>0.39899999999999997</v>
      </c>
      <c r="H10" s="68"/>
      <c r="I10" s="2">
        <v>13</v>
      </c>
      <c r="J10" s="3">
        <v>0.34699999999999998</v>
      </c>
      <c r="K10" s="67">
        <f t="shared" si="3"/>
        <v>0.54049999999999998</v>
      </c>
      <c r="L10" s="68">
        <f t="shared" si="4"/>
        <v>2</v>
      </c>
      <c r="M10" s="67">
        <f t="shared" si="5"/>
        <v>1.081</v>
      </c>
      <c r="N10" s="20"/>
      <c r="O10" s="20"/>
      <c r="P10" s="20"/>
      <c r="Q10" s="22"/>
      <c r="R10" s="21"/>
    </row>
    <row r="11" spans="1:22" x14ac:dyDescent="0.2">
      <c r="B11" s="2">
        <v>17</v>
      </c>
      <c r="C11" s="3">
        <v>-0.158</v>
      </c>
      <c r="D11" s="3"/>
      <c r="E11" s="67">
        <f t="shared" si="0"/>
        <v>-5.3000000000000005E-2</v>
      </c>
      <c r="F11" s="68">
        <f t="shared" si="1"/>
        <v>2</v>
      </c>
      <c r="G11" s="67">
        <f t="shared" si="2"/>
        <v>-0.10600000000000001</v>
      </c>
      <c r="H11" s="68"/>
      <c r="I11" s="2">
        <v>15</v>
      </c>
      <c r="J11" s="3">
        <v>5.1999999999999998E-2</v>
      </c>
      <c r="K11" s="67">
        <f t="shared" si="3"/>
        <v>0.19949999999999998</v>
      </c>
      <c r="L11" s="68">
        <f t="shared" si="4"/>
        <v>2</v>
      </c>
      <c r="M11" s="67">
        <f t="shared" si="5"/>
        <v>0.39899999999999997</v>
      </c>
      <c r="N11" s="20"/>
      <c r="O11" s="20"/>
      <c r="P11" s="20"/>
      <c r="Q11" s="22"/>
      <c r="R11" s="21"/>
    </row>
    <row r="12" spans="1:22" x14ac:dyDescent="0.2">
      <c r="B12" s="2">
        <v>19</v>
      </c>
      <c r="C12" s="3">
        <v>-0.26200000000000001</v>
      </c>
      <c r="D12" s="3" t="s">
        <v>19</v>
      </c>
      <c r="E12" s="67">
        <f t="shared" si="0"/>
        <v>-0.21000000000000002</v>
      </c>
      <c r="F12" s="68">
        <f t="shared" si="1"/>
        <v>2</v>
      </c>
      <c r="G12" s="67">
        <f t="shared" si="2"/>
        <v>-0.42000000000000004</v>
      </c>
      <c r="H12" s="68"/>
      <c r="I12" s="61">
        <f>I11+(J11-J12)*1.5</f>
        <v>16.878</v>
      </c>
      <c r="J12" s="62">
        <v>-1.2</v>
      </c>
      <c r="K12" s="67">
        <f t="shared" si="3"/>
        <v>-0.57399999999999995</v>
      </c>
      <c r="L12" s="68">
        <f t="shared" si="4"/>
        <v>1.8780000000000001</v>
      </c>
      <c r="M12" s="67">
        <f t="shared" si="5"/>
        <v>-1.0779719999999999</v>
      </c>
      <c r="N12" s="20"/>
      <c r="O12" s="20"/>
      <c r="P12" s="20"/>
      <c r="Q12" s="22"/>
      <c r="R12" s="21"/>
    </row>
    <row r="13" spans="1:22" x14ac:dyDescent="0.2">
      <c r="B13" s="2">
        <v>21</v>
      </c>
      <c r="C13" s="3">
        <v>-0.16700000000000001</v>
      </c>
      <c r="D13" s="3"/>
      <c r="E13" s="67">
        <f t="shared" si="0"/>
        <v>-0.21450000000000002</v>
      </c>
      <c r="F13" s="68">
        <f t="shared" si="1"/>
        <v>2</v>
      </c>
      <c r="G13" s="67">
        <f t="shared" si="2"/>
        <v>-0.42900000000000005</v>
      </c>
      <c r="H13" s="68"/>
      <c r="I13" s="70">
        <f>I12+1.5</f>
        <v>18.378</v>
      </c>
      <c r="J13" s="71">
        <f>J12</f>
        <v>-1.2</v>
      </c>
      <c r="K13" s="67">
        <f>AVERAGE(J12,J13)</f>
        <v>-1.2</v>
      </c>
      <c r="L13" s="68">
        <f>I13-I12</f>
        <v>1.5</v>
      </c>
      <c r="M13" s="67">
        <f t="shared" si="5"/>
        <v>-1.7999999999999998</v>
      </c>
      <c r="N13" s="24"/>
      <c r="O13" s="24"/>
      <c r="P13" s="24"/>
      <c r="Q13" s="22"/>
      <c r="R13" s="21"/>
    </row>
    <row r="14" spans="1:22" x14ac:dyDescent="0.2">
      <c r="B14" s="2">
        <v>23</v>
      </c>
      <c r="C14" s="3">
        <v>-6.2E-2</v>
      </c>
      <c r="D14" s="3"/>
      <c r="E14" s="67">
        <f t="shared" si="0"/>
        <v>-0.1145</v>
      </c>
      <c r="F14" s="68">
        <f t="shared" si="1"/>
        <v>2</v>
      </c>
      <c r="G14" s="67">
        <f t="shared" si="2"/>
        <v>-0.22900000000000001</v>
      </c>
      <c r="H14" s="68"/>
      <c r="I14" s="61">
        <f>I13+1.5</f>
        <v>19.878</v>
      </c>
      <c r="J14" s="62">
        <f>J12</f>
        <v>-1.2</v>
      </c>
      <c r="K14" s="67">
        <f t="shared" ref="K14:K19" si="6">AVERAGE(J13,J14)</f>
        <v>-1.2</v>
      </c>
      <c r="L14" s="68">
        <f t="shared" ref="L14:L19" si="7">I14-I13</f>
        <v>1.5</v>
      </c>
      <c r="M14" s="67">
        <f t="shared" si="5"/>
        <v>-1.7999999999999998</v>
      </c>
      <c r="N14" s="20"/>
      <c r="O14" s="20"/>
      <c r="P14" s="20"/>
      <c r="Q14" s="22"/>
      <c r="R14" s="21"/>
    </row>
    <row r="15" spans="1:22" x14ac:dyDescent="0.2">
      <c r="B15" s="2">
        <v>25</v>
      </c>
      <c r="C15" s="3">
        <v>4.9000000000000002E-2</v>
      </c>
      <c r="D15" s="3"/>
      <c r="E15" s="67">
        <f t="shared" si="0"/>
        <v>-6.4999999999999988E-3</v>
      </c>
      <c r="F15" s="68">
        <f t="shared" si="1"/>
        <v>2</v>
      </c>
      <c r="G15" s="67">
        <f t="shared" si="2"/>
        <v>-1.2999999999999998E-2</v>
      </c>
      <c r="H15" s="1"/>
      <c r="I15" s="61">
        <f>I14+(J15-J14)*1.5</f>
        <v>21.452999999999999</v>
      </c>
      <c r="J15" s="65">
        <v>-0.15</v>
      </c>
      <c r="K15" s="67">
        <f t="shared" si="6"/>
        <v>-0.67499999999999993</v>
      </c>
      <c r="L15" s="68">
        <f t="shared" si="7"/>
        <v>1.5749999999999993</v>
      </c>
      <c r="M15" s="67">
        <f t="shared" si="5"/>
        <v>-1.0631249999999994</v>
      </c>
      <c r="N15" s="24"/>
      <c r="O15" s="24"/>
      <c r="P15" s="24"/>
      <c r="Q15" s="22"/>
      <c r="R15" s="21"/>
    </row>
    <row r="16" spans="1:22" x14ac:dyDescent="0.2">
      <c r="B16" s="2">
        <v>27</v>
      </c>
      <c r="C16" s="3">
        <v>0.50700000000000001</v>
      </c>
      <c r="D16" s="3"/>
      <c r="E16" s="67">
        <f t="shared" si="0"/>
        <v>0.27800000000000002</v>
      </c>
      <c r="F16" s="68">
        <f t="shared" si="1"/>
        <v>2</v>
      </c>
      <c r="G16" s="67">
        <f t="shared" si="2"/>
        <v>0.55600000000000005</v>
      </c>
      <c r="H16" s="1"/>
      <c r="I16" s="2">
        <v>25</v>
      </c>
      <c r="J16" s="3">
        <v>4.9000000000000002E-2</v>
      </c>
      <c r="K16" s="67">
        <f t="shared" si="6"/>
        <v>-5.0499999999999996E-2</v>
      </c>
      <c r="L16" s="68">
        <f t="shared" si="7"/>
        <v>3.5470000000000006</v>
      </c>
      <c r="M16" s="67">
        <f t="shared" si="5"/>
        <v>-0.17912350000000002</v>
      </c>
      <c r="N16" s="24"/>
      <c r="O16" s="24"/>
      <c r="P16" s="24"/>
      <c r="Q16" s="22"/>
      <c r="R16" s="21"/>
    </row>
    <row r="17" spans="2:18" x14ac:dyDescent="0.2">
      <c r="B17" s="2">
        <v>28</v>
      </c>
      <c r="C17" s="3">
        <v>0.85199999999999998</v>
      </c>
      <c r="D17" s="3" t="s">
        <v>20</v>
      </c>
      <c r="E17" s="67">
        <f t="shared" si="0"/>
        <v>0.67949999999999999</v>
      </c>
      <c r="F17" s="68">
        <f t="shared" si="1"/>
        <v>1</v>
      </c>
      <c r="G17" s="67">
        <f t="shared" si="2"/>
        <v>0.67949999999999999</v>
      </c>
      <c r="H17" s="1"/>
      <c r="I17" s="2">
        <v>27</v>
      </c>
      <c r="J17" s="3">
        <v>0.50700000000000001</v>
      </c>
      <c r="K17" s="67">
        <f t="shared" si="6"/>
        <v>0.27800000000000002</v>
      </c>
      <c r="L17" s="68">
        <f t="shared" si="7"/>
        <v>2</v>
      </c>
      <c r="M17" s="67">
        <f t="shared" si="5"/>
        <v>0.55600000000000005</v>
      </c>
      <c r="N17" s="20"/>
      <c r="O17" s="20"/>
      <c r="P17" s="20"/>
      <c r="R17" s="21"/>
    </row>
    <row r="18" spans="2:18" x14ac:dyDescent="0.2">
      <c r="B18" s="2">
        <v>33</v>
      </c>
      <c r="C18" s="3">
        <v>0.84499999999999997</v>
      </c>
      <c r="D18" s="3"/>
      <c r="E18" s="67">
        <f t="shared" si="0"/>
        <v>0.84850000000000003</v>
      </c>
      <c r="F18" s="68">
        <f t="shared" si="1"/>
        <v>5</v>
      </c>
      <c r="G18" s="67">
        <f t="shared" si="2"/>
        <v>4.2424999999999997</v>
      </c>
      <c r="H18" s="1"/>
      <c r="I18" s="2">
        <v>28</v>
      </c>
      <c r="J18" s="3">
        <v>0.85199999999999998</v>
      </c>
      <c r="K18" s="67">
        <f t="shared" si="6"/>
        <v>0.67949999999999999</v>
      </c>
      <c r="L18" s="68">
        <f t="shared" si="7"/>
        <v>1</v>
      </c>
      <c r="M18" s="67">
        <f t="shared" si="5"/>
        <v>0.67949999999999999</v>
      </c>
      <c r="N18" s="20"/>
      <c r="O18" s="20"/>
      <c r="P18" s="20"/>
      <c r="R18" s="21"/>
    </row>
    <row r="19" spans="2:18" x14ac:dyDescent="0.2">
      <c r="B19" s="2">
        <v>38</v>
      </c>
      <c r="C19" s="3">
        <v>0.83799999999999997</v>
      </c>
      <c r="D19" s="3" t="s">
        <v>22</v>
      </c>
      <c r="E19" s="67">
        <f t="shared" si="0"/>
        <v>0.84149999999999991</v>
      </c>
      <c r="F19" s="68">
        <f t="shared" si="1"/>
        <v>5</v>
      </c>
      <c r="G19" s="67">
        <f t="shared" si="2"/>
        <v>4.2074999999999996</v>
      </c>
      <c r="H19" s="1"/>
      <c r="I19" s="2">
        <v>33</v>
      </c>
      <c r="J19" s="3">
        <v>0.84499999999999997</v>
      </c>
      <c r="K19" s="67">
        <f t="shared" si="6"/>
        <v>0.84850000000000003</v>
      </c>
      <c r="L19" s="68">
        <f t="shared" si="7"/>
        <v>5</v>
      </c>
      <c r="M19" s="67">
        <f t="shared" si="5"/>
        <v>4.2424999999999997</v>
      </c>
      <c r="N19" s="20"/>
      <c r="O19" s="20"/>
      <c r="P19" s="20"/>
      <c r="R19" s="21"/>
    </row>
    <row r="20" spans="2:18" ht="15" x14ac:dyDescent="0.2">
      <c r="B20" s="69"/>
      <c r="C20" s="30"/>
      <c r="D20" s="30"/>
      <c r="E20" s="69"/>
      <c r="F20" s="68"/>
      <c r="G20" s="67"/>
      <c r="H20" s="165" t="s">
        <v>10</v>
      </c>
      <c r="I20" s="165"/>
      <c r="J20" s="67" t="e">
        <f>#REF!</f>
        <v>#REF!</v>
      </c>
      <c r="K20" s="67" t="s">
        <v>11</v>
      </c>
      <c r="L20" s="68" t="e">
        <f>#REF!</f>
        <v>#REF!</v>
      </c>
      <c r="M20" s="67" t="e">
        <f>J20-L20</f>
        <v>#REF!</v>
      </c>
      <c r="N20" s="24"/>
      <c r="O20" s="14"/>
      <c r="P20" s="14"/>
    </row>
    <row r="21" spans="2:18" ht="15" x14ac:dyDescent="0.2">
      <c r="B21" s="1" t="s">
        <v>7</v>
      </c>
      <c r="C21" s="1"/>
      <c r="D21" s="158">
        <v>0.1</v>
      </c>
      <c r="E21" s="158"/>
      <c r="J21" s="69"/>
      <c r="K21" s="69"/>
      <c r="L21" s="69"/>
      <c r="M21" s="69"/>
      <c r="N21" s="14"/>
      <c r="O21" s="14"/>
      <c r="P21" s="14"/>
    </row>
    <row r="22" spans="2:18" x14ac:dyDescent="0.2">
      <c r="B22" s="156"/>
      <c r="C22" s="156"/>
      <c r="D22" s="156"/>
      <c r="E22" s="156"/>
      <c r="F22" s="156"/>
      <c r="G22" s="156"/>
      <c r="H22" s="5" t="s">
        <v>5</v>
      </c>
      <c r="I22" s="156" t="s">
        <v>9</v>
      </c>
      <c r="J22" s="156"/>
      <c r="K22" s="156"/>
      <c r="L22" s="156"/>
      <c r="M22" s="156"/>
      <c r="N22" s="15"/>
      <c r="O22" s="15"/>
      <c r="P22" s="15"/>
    </row>
    <row r="23" spans="2:18" x14ac:dyDescent="0.2">
      <c r="B23" s="2">
        <v>0</v>
      </c>
      <c r="C23" s="3">
        <v>2.3210000000000002</v>
      </c>
      <c r="D23" s="3" t="s">
        <v>23</v>
      </c>
      <c r="E23" s="68"/>
      <c r="F23" s="68"/>
      <c r="G23" s="68"/>
      <c r="H23" s="68"/>
      <c r="I23" s="17"/>
      <c r="J23" s="18"/>
      <c r="K23" s="67"/>
      <c r="L23" s="68"/>
      <c r="M23" s="67"/>
      <c r="N23" s="20"/>
      <c r="O23" s="20"/>
      <c r="P23" s="20"/>
      <c r="R23" s="21"/>
    </row>
    <row r="24" spans="2:18" x14ac:dyDescent="0.2">
      <c r="B24" s="2">
        <v>2</v>
      </c>
      <c r="C24" s="3">
        <v>2.3149999999999999</v>
      </c>
      <c r="D24" s="3" t="s">
        <v>18</v>
      </c>
      <c r="E24" s="67">
        <f>(C23+C24)/2</f>
        <v>2.3180000000000001</v>
      </c>
      <c r="F24" s="68">
        <f>B24-B23</f>
        <v>2</v>
      </c>
      <c r="G24" s="67">
        <f>E24*F24</f>
        <v>4.6360000000000001</v>
      </c>
      <c r="H24" s="68"/>
      <c r="I24" s="2">
        <v>0</v>
      </c>
      <c r="J24" s="3">
        <v>2.3210000000000002</v>
      </c>
      <c r="K24" s="67"/>
      <c r="L24" s="68"/>
      <c r="M24" s="67"/>
      <c r="N24" s="20"/>
      <c r="O24" s="20"/>
      <c r="P24" s="20"/>
      <c r="Q24" s="22"/>
      <c r="R24" s="21"/>
    </row>
    <row r="25" spans="2:18" x14ac:dyDescent="0.2">
      <c r="B25" s="2">
        <v>4</v>
      </c>
      <c r="C25" s="3">
        <v>0.82</v>
      </c>
      <c r="D25" s="3"/>
      <c r="E25" s="67">
        <f t="shared" ref="E25:E38" si="8">(C24+C25)/2</f>
        <v>1.5674999999999999</v>
      </c>
      <c r="F25" s="68">
        <f t="shared" ref="F25:F38" si="9">B25-B24</f>
        <v>2</v>
      </c>
      <c r="G25" s="67">
        <f t="shared" ref="G25:G38" si="10">E25*F25</f>
        <v>3.1349999999999998</v>
      </c>
      <c r="H25" s="68"/>
      <c r="I25" s="2">
        <v>2</v>
      </c>
      <c r="J25" s="3">
        <v>2.3149999999999999</v>
      </c>
      <c r="K25" s="67">
        <f t="shared" ref="K25:K30" si="11">AVERAGE(J24,J25)</f>
        <v>2.3180000000000001</v>
      </c>
      <c r="L25" s="68">
        <f t="shared" ref="L25:L30" si="12">I25-I24</f>
        <v>2</v>
      </c>
      <c r="M25" s="67">
        <f t="shared" ref="M25:M38" si="13">L25*K25</f>
        <v>4.6360000000000001</v>
      </c>
      <c r="N25" s="20"/>
      <c r="O25" s="20"/>
      <c r="P25" s="20"/>
      <c r="Q25" s="22"/>
      <c r="R25" s="21"/>
    </row>
    <row r="26" spans="2:18" x14ac:dyDescent="0.2">
      <c r="B26" s="2">
        <v>6</v>
      </c>
      <c r="C26" s="3">
        <v>-0.59499999999999997</v>
      </c>
      <c r="D26" s="3"/>
      <c r="E26" s="67">
        <f t="shared" si="8"/>
        <v>0.11249999999999999</v>
      </c>
      <c r="F26" s="68">
        <f t="shared" si="9"/>
        <v>2</v>
      </c>
      <c r="G26" s="67">
        <f t="shared" si="10"/>
        <v>0.22499999999999998</v>
      </c>
      <c r="H26" s="68"/>
      <c r="I26" s="2">
        <v>4</v>
      </c>
      <c r="J26" s="3">
        <v>0.82</v>
      </c>
      <c r="K26" s="67">
        <f t="shared" si="11"/>
        <v>1.5674999999999999</v>
      </c>
      <c r="L26" s="68">
        <f t="shared" si="12"/>
        <v>2</v>
      </c>
      <c r="M26" s="67">
        <f t="shared" si="13"/>
        <v>3.1349999999999998</v>
      </c>
      <c r="N26" s="20"/>
      <c r="O26" s="20"/>
      <c r="P26" s="20"/>
      <c r="Q26" s="22"/>
      <c r="R26" s="21"/>
    </row>
    <row r="27" spans="2:18" x14ac:dyDescent="0.2">
      <c r="B27" s="2">
        <v>9</v>
      </c>
      <c r="C27" s="3">
        <v>-1.49</v>
      </c>
      <c r="D27" s="3"/>
      <c r="E27" s="67">
        <f t="shared" si="8"/>
        <v>-1.0425</v>
      </c>
      <c r="F27" s="68">
        <f t="shared" si="9"/>
        <v>3</v>
      </c>
      <c r="G27" s="67">
        <f t="shared" si="10"/>
        <v>-3.1274999999999999</v>
      </c>
      <c r="H27" s="68"/>
      <c r="I27" s="2">
        <v>6</v>
      </c>
      <c r="J27" s="3">
        <v>-0.59499999999999997</v>
      </c>
      <c r="K27" s="67">
        <f t="shared" si="11"/>
        <v>0.11249999999999999</v>
      </c>
      <c r="L27" s="68">
        <f t="shared" si="12"/>
        <v>2</v>
      </c>
      <c r="M27" s="67">
        <f t="shared" si="13"/>
        <v>0.22499999999999998</v>
      </c>
      <c r="N27" s="20"/>
      <c r="O27" s="20"/>
      <c r="P27" s="20"/>
      <c r="Q27" s="22"/>
      <c r="R27" s="21"/>
    </row>
    <row r="28" spans="2:18" x14ac:dyDescent="0.2">
      <c r="B28" s="2">
        <v>12</v>
      </c>
      <c r="C28" s="3">
        <v>-2.274</v>
      </c>
      <c r="D28" s="3"/>
      <c r="E28" s="67">
        <f t="shared" si="8"/>
        <v>-1.8820000000000001</v>
      </c>
      <c r="F28" s="68">
        <f t="shared" si="9"/>
        <v>3</v>
      </c>
      <c r="G28" s="67">
        <f t="shared" si="10"/>
        <v>-5.6460000000000008</v>
      </c>
      <c r="H28" s="68"/>
      <c r="I28" s="2">
        <v>9</v>
      </c>
      <c r="J28" s="3">
        <v>-1.49</v>
      </c>
      <c r="K28" s="67">
        <f t="shared" si="11"/>
        <v>-1.0425</v>
      </c>
      <c r="L28" s="68">
        <f t="shared" si="12"/>
        <v>3</v>
      </c>
      <c r="M28" s="67">
        <f t="shared" si="13"/>
        <v>-3.1274999999999999</v>
      </c>
      <c r="N28" s="20"/>
      <c r="O28" s="20"/>
      <c r="P28" s="20"/>
      <c r="Q28" s="22"/>
      <c r="R28" s="21"/>
    </row>
    <row r="29" spans="2:18" x14ac:dyDescent="0.2">
      <c r="B29" s="2">
        <v>14</v>
      </c>
      <c r="C29" s="3">
        <v>-2.379</v>
      </c>
      <c r="D29" s="3" t="s">
        <v>19</v>
      </c>
      <c r="E29" s="67">
        <f t="shared" si="8"/>
        <v>-2.3265000000000002</v>
      </c>
      <c r="F29" s="68">
        <f t="shared" si="9"/>
        <v>2</v>
      </c>
      <c r="G29" s="67">
        <f t="shared" si="10"/>
        <v>-4.6530000000000005</v>
      </c>
      <c r="H29" s="68"/>
      <c r="I29" s="2">
        <v>12</v>
      </c>
      <c r="J29" s="3">
        <v>-2.274</v>
      </c>
      <c r="K29" s="67">
        <f t="shared" si="11"/>
        <v>-1.8820000000000001</v>
      </c>
      <c r="L29" s="68">
        <f t="shared" si="12"/>
        <v>3</v>
      </c>
      <c r="M29" s="67">
        <f t="shared" si="13"/>
        <v>-5.6460000000000008</v>
      </c>
      <c r="N29" s="20"/>
      <c r="O29" s="20"/>
      <c r="P29" s="20"/>
      <c r="Q29" s="22"/>
      <c r="R29" s="21"/>
    </row>
    <row r="30" spans="2:18" x14ac:dyDescent="0.2">
      <c r="B30" s="2">
        <v>16</v>
      </c>
      <c r="C30" s="3">
        <v>-2.2679999999999998</v>
      </c>
      <c r="D30" s="3"/>
      <c r="E30" s="67">
        <f t="shared" si="8"/>
        <v>-2.3235000000000001</v>
      </c>
      <c r="F30" s="68">
        <f t="shared" si="9"/>
        <v>2</v>
      </c>
      <c r="G30" s="67">
        <f t="shared" si="10"/>
        <v>-4.6470000000000002</v>
      </c>
      <c r="H30" s="68"/>
      <c r="I30" s="2">
        <v>14</v>
      </c>
      <c r="J30" s="3">
        <v>-2.379</v>
      </c>
      <c r="K30" s="67">
        <f t="shared" si="11"/>
        <v>-2.3265000000000002</v>
      </c>
      <c r="L30" s="68">
        <f t="shared" si="12"/>
        <v>2</v>
      </c>
      <c r="M30" s="67">
        <f t="shared" si="13"/>
        <v>-4.6530000000000005</v>
      </c>
      <c r="N30" s="20"/>
      <c r="O30" s="20"/>
      <c r="P30" s="20"/>
      <c r="Q30" s="22"/>
      <c r="R30" s="21"/>
    </row>
    <row r="31" spans="2:18" x14ac:dyDescent="0.2">
      <c r="B31" s="2">
        <v>19</v>
      </c>
      <c r="C31" s="3">
        <v>-1.5289999999999999</v>
      </c>
      <c r="D31" s="3"/>
      <c r="E31" s="67">
        <f t="shared" si="8"/>
        <v>-1.8984999999999999</v>
      </c>
      <c r="F31" s="68">
        <f t="shared" si="9"/>
        <v>3</v>
      </c>
      <c r="G31" s="67">
        <f t="shared" si="10"/>
        <v>-5.6954999999999991</v>
      </c>
      <c r="H31" s="68"/>
      <c r="I31" s="2">
        <v>16</v>
      </c>
      <c r="J31" s="3">
        <v>-2.2679999999999998</v>
      </c>
      <c r="K31" s="67">
        <f>AVERAGE(J30,J31)</f>
        <v>-2.3235000000000001</v>
      </c>
      <c r="L31" s="68">
        <f>I31-I30</f>
        <v>2</v>
      </c>
      <c r="M31" s="67">
        <f t="shared" si="13"/>
        <v>-4.6470000000000002</v>
      </c>
      <c r="N31" s="24"/>
      <c r="O31" s="24"/>
      <c r="P31" s="24"/>
      <c r="Q31" s="22"/>
      <c r="R31" s="21"/>
    </row>
    <row r="32" spans="2:18" x14ac:dyDescent="0.2">
      <c r="B32" s="2">
        <v>22</v>
      </c>
      <c r="C32" s="3">
        <v>-0.57399999999999995</v>
      </c>
      <c r="D32" s="3"/>
      <c r="E32" s="67">
        <f t="shared" si="8"/>
        <v>-1.0514999999999999</v>
      </c>
      <c r="F32" s="68">
        <f t="shared" si="9"/>
        <v>3</v>
      </c>
      <c r="G32" s="67">
        <f t="shared" si="10"/>
        <v>-3.1544999999999996</v>
      </c>
      <c r="H32" s="68"/>
      <c r="I32" s="2">
        <v>19</v>
      </c>
      <c r="J32" s="3">
        <v>-1.5289999999999999</v>
      </c>
      <c r="K32" s="67">
        <f t="shared" ref="K32:K38" si="14">AVERAGE(J31,J32)</f>
        <v>-1.8984999999999999</v>
      </c>
      <c r="L32" s="68">
        <f t="shared" ref="L32:L38" si="15">I32-I31</f>
        <v>3</v>
      </c>
      <c r="M32" s="67">
        <f t="shared" si="13"/>
        <v>-5.6954999999999991</v>
      </c>
      <c r="N32" s="20"/>
      <c r="O32" s="20"/>
      <c r="P32" s="20"/>
      <c r="Q32" s="22"/>
      <c r="R32" s="21"/>
    </row>
    <row r="33" spans="2:18" x14ac:dyDescent="0.2">
      <c r="B33" s="2">
        <v>24</v>
      </c>
      <c r="C33" s="3">
        <v>0.80200000000000005</v>
      </c>
      <c r="D33" s="3"/>
      <c r="E33" s="67">
        <f t="shared" si="8"/>
        <v>0.11400000000000005</v>
      </c>
      <c r="F33" s="68">
        <f t="shared" si="9"/>
        <v>2</v>
      </c>
      <c r="G33" s="67">
        <f t="shared" si="10"/>
        <v>0.22800000000000009</v>
      </c>
      <c r="H33" s="1"/>
      <c r="I33" s="2">
        <v>22</v>
      </c>
      <c r="J33" s="3">
        <v>-0.57399999999999995</v>
      </c>
      <c r="K33" s="67">
        <f t="shared" si="14"/>
        <v>-1.0514999999999999</v>
      </c>
      <c r="L33" s="68">
        <f t="shared" si="15"/>
        <v>3</v>
      </c>
      <c r="M33" s="67">
        <f t="shared" si="13"/>
        <v>-3.1544999999999996</v>
      </c>
      <c r="N33" s="24"/>
      <c r="O33" s="24"/>
      <c r="P33" s="24"/>
      <c r="Q33" s="22"/>
      <c r="R33" s="21"/>
    </row>
    <row r="34" spans="2:18" x14ac:dyDescent="0.2">
      <c r="B34" s="2">
        <v>26</v>
      </c>
      <c r="C34" s="3">
        <v>2.415</v>
      </c>
      <c r="D34" s="3" t="s">
        <v>20</v>
      </c>
      <c r="E34" s="67">
        <f t="shared" si="8"/>
        <v>1.6085</v>
      </c>
      <c r="F34" s="68">
        <f t="shared" si="9"/>
        <v>2</v>
      </c>
      <c r="G34" s="67">
        <f t="shared" si="10"/>
        <v>3.2170000000000001</v>
      </c>
      <c r="H34" s="1"/>
      <c r="I34" s="2">
        <v>24</v>
      </c>
      <c r="J34" s="3">
        <v>0.80200000000000005</v>
      </c>
      <c r="K34" s="67">
        <f t="shared" si="14"/>
        <v>0.11400000000000005</v>
      </c>
      <c r="L34" s="68">
        <f t="shared" si="15"/>
        <v>2</v>
      </c>
      <c r="M34" s="67">
        <f t="shared" si="13"/>
        <v>0.22800000000000009</v>
      </c>
      <c r="N34" s="24"/>
      <c r="O34" s="24"/>
      <c r="P34" s="24"/>
      <c r="Q34" s="22"/>
      <c r="R34" s="21"/>
    </row>
    <row r="35" spans="2:18" x14ac:dyDescent="0.2">
      <c r="B35" s="2">
        <v>28</v>
      </c>
      <c r="C35" s="3">
        <v>2.41</v>
      </c>
      <c r="D35" s="3" t="s">
        <v>39</v>
      </c>
      <c r="E35" s="67">
        <f t="shared" si="8"/>
        <v>2.4125000000000001</v>
      </c>
      <c r="F35" s="68">
        <f t="shared" si="9"/>
        <v>2</v>
      </c>
      <c r="G35" s="67">
        <f t="shared" si="10"/>
        <v>4.8250000000000002</v>
      </c>
      <c r="H35" s="1"/>
      <c r="I35" s="2">
        <v>26</v>
      </c>
      <c r="J35" s="3">
        <v>2.415</v>
      </c>
      <c r="K35" s="67">
        <f t="shared" si="14"/>
        <v>1.6085</v>
      </c>
      <c r="L35" s="68">
        <f t="shared" si="15"/>
        <v>2</v>
      </c>
      <c r="M35" s="67">
        <f t="shared" si="13"/>
        <v>3.2170000000000001</v>
      </c>
      <c r="N35" s="20"/>
      <c r="O35" s="20"/>
      <c r="P35" s="20"/>
      <c r="R35" s="21"/>
    </row>
    <row r="36" spans="2:18" x14ac:dyDescent="0.2">
      <c r="B36" s="2">
        <v>29</v>
      </c>
      <c r="C36" s="3">
        <v>1.5249999999999999</v>
      </c>
      <c r="D36" s="3"/>
      <c r="E36" s="67">
        <f t="shared" si="8"/>
        <v>1.9675</v>
      </c>
      <c r="F36" s="68">
        <f t="shared" si="9"/>
        <v>1</v>
      </c>
      <c r="G36" s="67">
        <f t="shared" si="10"/>
        <v>1.9675</v>
      </c>
      <c r="H36" s="1"/>
      <c r="I36" s="2">
        <v>28</v>
      </c>
      <c r="J36" s="3">
        <v>2.41</v>
      </c>
      <c r="K36" s="67">
        <f t="shared" si="14"/>
        <v>2.4125000000000001</v>
      </c>
      <c r="L36" s="68">
        <f t="shared" si="15"/>
        <v>2</v>
      </c>
      <c r="M36" s="67">
        <f t="shared" si="13"/>
        <v>4.8250000000000002</v>
      </c>
      <c r="N36" s="20"/>
      <c r="O36" s="20"/>
      <c r="P36" s="20"/>
      <c r="R36" s="21"/>
    </row>
    <row r="37" spans="2:18" x14ac:dyDescent="0.2">
      <c r="B37" s="2">
        <v>35</v>
      </c>
      <c r="C37" s="3">
        <v>1.52</v>
      </c>
      <c r="D37" s="3"/>
      <c r="E37" s="67">
        <f t="shared" si="8"/>
        <v>1.5225</v>
      </c>
      <c r="F37" s="68">
        <f t="shared" si="9"/>
        <v>6</v>
      </c>
      <c r="G37" s="67">
        <f t="shared" si="10"/>
        <v>9.1349999999999998</v>
      </c>
      <c r="H37" s="1"/>
      <c r="I37" s="2">
        <v>29</v>
      </c>
      <c r="J37" s="3">
        <v>1.5249999999999999</v>
      </c>
      <c r="K37" s="67">
        <f t="shared" si="14"/>
        <v>1.9675</v>
      </c>
      <c r="L37" s="68">
        <f t="shared" si="15"/>
        <v>1</v>
      </c>
      <c r="M37" s="67">
        <f t="shared" si="13"/>
        <v>1.9675</v>
      </c>
      <c r="N37" s="20"/>
      <c r="O37" s="20"/>
      <c r="P37" s="20"/>
      <c r="R37" s="21"/>
    </row>
    <row r="38" spans="2:18" x14ac:dyDescent="0.2">
      <c r="B38" s="17">
        <v>40</v>
      </c>
      <c r="C38" s="44">
        <v>1.5149999999999999</v>
      </c>
      <c r="D38" s="44" t="s">
        <v>25</v>
      </c>
      <c r="E38" s="67">
        <f t="shared" si="8"/>
        <v>1.5175000000000001</v>
      </c>
      <c r="F38" s="68">
        <f t="shared" si="9"/>
        <v>5</v>
      </c>
      <c r="G38" s="67">
        <f t="shared" si="10"/>
        <v>7.5875000000000004</v>
      </c>
      <c r="I38" s="2">
        <v>35</v>
      </c>
      <c r="J38" s="3">
        <v>1.52</v>
      </c>
      <c r="K38" s="67">
        <f t="shared" si="14"/>
        <v>1.5225</v>
      </c>
      <c r="L38" s="68">
        <f t="shared" si="15"/>
        <v>6</v>
      </c>
      <c r="M38" s="67">
        <f t="shared" si="13"/>
        <v>9.1349999999999998</v>
      </c>
      <c r="N38" s="20"/>
      <c r="O38" s="20"/>
      <c r="P38" s="20"/>
      <c r="R38" s="21"/>
    </row>
    <row r="39" spans="2:18" ht="15" x14ac:dyDescent="0.2">
      <c r="B39" s="69"/>
      <c r="C39" s="30"/>
      <c r="D39" s="30"/>
      <c r="E39" s="69"/>
      <c r="F39" s="68"/>
      <c r="G39" s="67"/>
      <c r="H39" s="165" t="s">
        <v>10</v>
      </c>
      <c r="I39" s="165"/>
      <c r="J39" s="67" t="e">
        <f>#REF!</f>
        <v>#REF!</v>
      </c>
      <c r="K39" s="67" t="s">
        <v>11</v>
      </c>
      <c r="L39" s="68" t="e">
        <f>#REF!</f>
        <v>#REF!</v>
      </c>
      <c r="M39" s="67" t="e">
        <f>J39-L39</f>
        <v>#REF!</v>
      </c>
      <c r="N39" s="24"/>
      <c r="O39" s="14"/>
      <c r="P39" s="14"/>
    </row>
    <row r="40" spans="2:18" ht="15" x14ac:dyDescent="0.2">
      <c r="B40" s="1" t="s">
        <v>7</v>
      </c>
      <c r="C40" s="1"/>
      <c r="D40" s="158">
        <v>0.2</v>
      </c>
      <c r="E40" s="158"/>
      <c r="J40" s="69"/>
      <c r="K40" s="69"/>
      <c r="L40" s="69"/>
      <c r="M40" s="69"/>
      <c r="N40" s="14"/>
      <c r="O40" s="14"/>
      <c r="P40" s="31"/>
    </row>
    <row r="41" spans="2:18" x14ac:dyDescent="0.2">
      <c r="B41" s="156"/>
      <c r="C41" s="156"/>
      <c r="D41" s="156"/>
      <c r="E41" s="156"/>
      <c r="F41" s="156"/>
      <c r="G41" s="156"/>
      <c r="H41" s="5" t="s">
        <v>5</v>
      </c>
      <c r="I41" s="156" t="s">
        <v>9</v>
      </c>
      <c r="J41" s="156"/>
      <c r="K41" s="156"/>
      <c r="L41" s="156"/>
      <c r="M41" s="156"/>
      <c r="N41" s="15"/>
      <c r="O41" s="15"/>
      <c r="P41" s="15"/>
    </row>
    <row r="42" spans="2:18" x14ac:dyDescent="0.2">
      <c r="B42" s="2">
        <v>0</v>
      </c>
      <c r="C42" s="3">
        <v>-8.3000000000000004E-2</v>
      </c>
      <c r="D42" s="3" t="s">
        <v>26</v>
      </c>
      <c r="E42" s="68"/>
      <c r="F42" s="68"/>
      <c r="G42" s="68"/>
      <c r="H42" s="68"/>
      <c r="I42" s="17"/>
      <c r="J42" s="18"/>
      <c r="K42" s="67"/>
      <c r="L42" s="68"/>
      <c r="M42" s="67"/>
      <c r="N42" s="20"/>
      <c r="O42" s="20"/>
      <c r="P42" s="20"/>
      <c r="R42" s="21"/>
    </row>
    <row r="43" spans="2:18" x14ac:dyDescent="0.2">
      <c r="B43" s="2">
        <v>2</v>
      </c>
      <c r="C43" s="3">
        <v>0.501</v>
      </c>
      <c r="D43" s="3"/>
      <c r="E43" s="67">
        <f>(C42+C43)/2</f>
        <v>0.20899999999999999</v>
      </c>
      <c r="F43" s="68">
        <f>B43-B42</f>
        <v>2</v>
      </c>
      <c r="G43" s="67">
        <f>E43*F43</f>
        <v>0.41799999999999998</v>
      </c>
      <c r="H43" s="68"/>
      <c r="I43" s="2"/>
      <c r="J43" s="2"/>
      <c r="K43" s="67"/>
      <c r="L43" s="68"/>
      <c r="M43" s="67"/>
      <c r="N43" s="20"/>
      <c r="O43" s="20"/>
      <c r="P43" s="20"/>
      <c r="Q43" s="22"/>
      <c r="R43" s="21"/>
    </row>
    <row r="44" spans="2:18" x14ac:dyDescent="0.2">
      <c r="B44" s="2">
        <v>3</v>
      </c>
      <c r="C44" s="3">
        <v>1.518</v>
      </c>
      <c r="D44" s="3"/>
      <c r="E44" s="67">
        <f t="shared" ref="E44:E57" si="16">(C43+C44)/2</f>
        <v>1.0095000000000001</v>
      </c>
      <c r="F44" s="68">
        <f t="shared" ref="F44:F57" si="17">B44-B43</f>
        <v>1</v>
      </c>
      <c r="G44" s="67">
        <f t="shared" ref="G44:G57" si="18">E44*F44</f>
        <v>1.0095000000000001</v>
      </c>
      <c r="H44" s="68"/>
      <c r="I44" s="2"/>
      <c r="J44" s="2"/>
      <c r="K44" s="67"/>
      <c r="L44" s="68"/>
      <c r="M44" s="67"/>
      <c r="N44" s="20"/>
      <c r="O44" s="20"/>
      <c r="P44" s="20"/>
      <c r="Q44" s="22"/>
      <c r="R44" s="21"/>
    </row>
    <row r="45" spans="2:18" x14ac:dyDescent="0.2">
      <c r="B45" s="2">
        <v>4</v>
      </c>
      <c r="C45" s="3">
        <v>1.5069999999999999</v>
      </c>
      <c r="D45" s="3" t="s">
        <v>18</v>
      </c>
      <c r="E45" s="67">
        <f t="shared" si="16"/>
        <v>1.5125</v>
      </c>
      <c r="F45" s="68">
        <f t="shared" si="17"/>
        <v>1</v>
      </c>
      <c r="G45" s="67">
        <f t="shared" si="18"/>
        <v>1.5125</v>
      </c>
      <c r="H45" s="68"/>
      <c r="I45" s="2"/>
      <c r="J45" s="2"/>
      <c r="K45" s="67"/>
      <c r="L45" s="68"/>
      <c r="M45" s="67"/>
      <c r="N45" s="20"/>
      <c r="O45" s="20"/>
      <c r="P45" s="20"/>
      <c r="Q45" s="22"/>
      <c r="R45" s="21"/>
    </row>
    <row r="46" spans="2:18" x14ac:dyDescent="0.2">
      <c r="B46" s="2">
        <v>5</v>
      </c>
      <c r="C46" s="3">
        <v>0.52800000000000002</v>
      </c>
      <c r="D46" s="3"/>
      <c r="E46" s="67">
        <f t="shared" si="16"/>
        <v>1.0175000000000001</v>
      </c>
      <c r="F46" s="68">
        <f t="shared" si="17"/>
        <v>1</v>
      </c>
      <c r="G46" s="67">
        <f t="shared" si="18"/>
        <v>1.0175000000000001</v>
      </c>
      <c r="H46" s="68"/>
      <c r="I46" s="2"/>
      <c r="J46" s="2"/>
      <c r="K46" s="67"/>
      <c r="L46" s="68"/>
      <c r="M46" s="67"/>
      <c r="N46" s="20"/>
      <c r="O46" s="20"/>
      <c r="P46" s="20"/>
      <c r="Q46" s="22"/>
      <c r="R46" s="21"/>
    </row>
    <row r="47" spans="2:18" x14ac:dyDescent="0.2">
      <c r="B47" s="2">
        <v>6</v>
      </c>
      <c r="C47" s="3">
        <v>1.6E-2</v>
      </c>
      <c r="D47" s="3"/>
      <c r="E47" s="67">
        <f t="shared" si="16"/>
        <v>0.27200000000000002</v>
      </c>
      <c r="F47" s="68">
        <f t="shared" si="17"/>
        <v>1</v>
      </c>
      <c r="G47" s="67">
        <f t="shared" si="18"/>
        <v>0.27200000000000002</v>
      </c>
      <c r="H47" s="68"/>
      <c r="I47" s="2"/>
      <c r="J47" s="2"/>
      <c r="K47" s="67"/>
      <c r="L47" s="68"/>
      <c r="M47" s="67"/>
      <c r="N47" s="20"/>
      <c r="O47" s="20"/>
      <c r="P47" s="20"/>
      <c r="Q47" s="22"/>
      <c r="R47" s="21"/>
    </row>
    <row r="48" spans="2:18" x14ac:dyDescent="0.2">
      <c r="B48" s="2">
        <v>8</v>
      </c>
      <c r="C48" s="3">
        <v>-0.42399999999999999</v>
      </c>
      <c r="D48" s="3"/>
      <c r="E48" s="67">
        <f t="shared" si="16"/>
        <v>-0.20399999999999999</v>
      </c>
      <c r="F48" s="68">
        <f t="shared" si="17"/>
        <v>2</v>
      </c>
      <c r="G48" s="67">
        <f t="shared" si="18"/>
        <v>-0.40799999999999997</v>
      </c>
      <c r="H48" s="68"/>
      <c r="I48" s="2">
        <v>0</v>
      </c>
      <c r="J48" s="3">
        <v>-8.3000000000000004E-2</v>
      </c>
      <c r="K48" s="67"/>
      <c r="L48" s="68"/>
      <c r="M48" s="67"/>
      <c r="N48" s="20"/>
      <c r="O48" s="20"/>
      <c r="P48" s="20"/>
      <c r="Q48" s="22"/>
      <c r="R48" s="21"/>
    </row>
    <row r="49" spans="2:18" x14ac:dyDescent="0.2">
      <c r="B49" s="2">
        <v>10</v>
      </c>
      <c r="C49" s="3">
        <v>-0.52800000000000002</v>
      </c>
      <c r="D49" s="3" t="s">
        <v>19</v>
      </c>
      <c r="E49" s="67">
        <f t="shared" si="16"/>
        <v>-0.47599999999999998</v>
      </c>
      <c r="F49" s="68">
        <f t="shared" si="17"/>
        <v>2</v>
      </c>
      <c r="G49" s="67">
        <f t="shared" si="18"/>
        <v>-0.95199999999999996</v>
      </c>
      <c r="H49" s="68"/>
      <c r="I49" s="2">
        <v>2</v>
      </c>
      <c r="J49" s="3">
        <v>0.501</v>
      </c>
      <c r="K49" s="67">
        <f t="shared" ref="K49" si="19">AVERAGE(J48,J49)</f>
        <v>0.20899999999999999</v>
      </c>
      <c r="L49" s="68">
        <f t="shared" ref="L49" si="20">I49-I48</f>
        <v>2</v>
      </c>
      <c r="M49" s="67">
        <f t="shared" ref="M49:M62" si="21">L49*K49</f>
        <v>0.41799999999999998</v>
      </c>
      <c r="N49" s="20"/>
      <c r="O49" s="20"/>
      <c r="P49" s="20"/>
      <c r="Q49" s="22"/>
      <c r="R49" s="21"/>
    </row>
    <row r="50" spans="2:18" x14ac:dyDescent="0.2">
      <c r="B50" s="2">
        <v>12</v>
      </c>
      <c r="C50" s="3">
        <v>-0.42599999999999999</v>
      </c>
      <c r="D50" s="3"/>
      <c r="E50" s="67">
        <f t="shared" si="16"/>
        <v>-0.47699999999999998</v>
      </c>
      <c r="F50" s="68">
        <f t="shared" si="17"/>
        <v>2</v>
      </c>
      <c r="G50" s="67">
        <f t="shared" si="18"/>
        <v>-0.95399999999999996</v>
      </c>
      <c r="H50" s="68"/>
      <c r="I50" s="2">
        <v>3</v>
      </c>
      <c r="J50" s="3">
        <v>1.518</v>
      </c>
      <c r="K50" s="67">
        <f>AVERAGE(J49,J50)</f>
        <v>1.0095000000000001</v>
      </c>
      <c r="L50" s="68">
        <f>I50-I49</f>
        <v>1</v>
      </c>
      <c r="M50" s="67">
        <f t="shared" si="21"/>
        <v>1.0095000000000001</v>
      </c>
      <c r="N50" s="24"/>
      <c r="O50" s="24"/>
      <c r="P50" s="24"/>
      <c r="Q50" s="22"/>
      <c r="R50" s="21"/>
    </row>
    <row r="51" spans="2:18" x14ac:dyDescent="0.2">
      <c r="B51" s="2">
        <v>14</v>
      </c>
      <c r="C51" s="3">
        <v>-2.1999999999999999E-2</v>
      </c>
      <c r="D51" s="3"/>
      <c r="E51" s="67">
        <f t="shared" si="16"/>
        <v>-0.224</v>
      </c>
      <c r="F51" s="68">
        <f t="shared" si="17"/>
        <v>2</v>
      </c>
      <c r="G51" s="67">
        <f t="shared" si="18"/>
        <v>-0.44800000000000001</v>
      </c>
      <c r="H51" s="68"/>
      <c r="I51" s="2">
        <v>4</v>
      </c>
      <c r="J51" s="3">
        <v>1.5069999999999999</v>
      </c>
      <c r="K51" s="67">
        <f t="shared" ref="K51:K62" si="22">AVERAGE(J50,J51)</f>
        <v>1.5125</v>
      </c>
      <c r="L51" s="68">
        <f t="shared" ref="L51:L62" si="23">I51-I50</f>
        <v>1</v>
      </c>
      <c r="M51" s="67">
        <f t="shared" si="21"/>
        <v>1.5125</v>
      </c>
      <c r="N51" s="20"/>
      <c r="O51" s="20"/>
      <c r="P51" s="20"/>
      <c r="Q51" s="22"/>
      <c r="R51" s="21"/>
    </row>
    <row r="52" spans="2:18" x14ac:dyDescent="0.2">
      <c r="B52" s="2">
        <v>15</v>
      </c>
      <c r="C52" s="3">
        <v>0.49399999999999999</v>
      </c>
      <c r="D52" s="3"/>
      <c r="E52" s="67">
        <f t="shared" si="16"/>
        <v>0.23599999999999999</v>
      </c>
      <c r="F52" s="68">
        <f t="shared" si="17"/>
        <v>1</v>
      </c>
      <c r="G52" s="67">
        <f t="shared" si="18"/>
        <v>0.23599999999999999</v>
      </c>
      <c r="H52" s="1"/>
      <c r="I52" s="2">
        <v>5</v>
      </c>
      <c r="J52" s="3">
        <v>0.52800000000000002</v>
      </c>
      <c r="K52" s="67">
        <f t="shared" si="22"/>
        <v>1.0175000000000001</v>
      </c>
      <c r="L52" s="68">
        <f t="shared" si="23"/>
        <v>1</v>
      </c>
      <c r="M52" s="67">
        <f t="shared" si="21"/>
        <v>1.0175000000000001</v>
      </c>
      <c r="N52" s="24"/>
      <c r="O52" s="24"/>
      <c r="P52" s="24"/>
      <c r="Q52" s="22"/>
      <c r="R52" s="21"/>
    </row>
    <row r="53" spans="2:18" x14ac:dyDescent="0.2">
      <c r="B53" s="2">
        <v>16</v>
      </c>
      <c r="C53" s="3">
        <v>1.704</v>
      </c>
      <c r="D53" s="3" t="s">
        <v>20</v>
      </c>
      <c r="E53" s="67">
        <f t="shared" si="16"/>
        <v>1.099</v>
      </c>
      <c r="F53" s="68">
        <f t="shared" si="17"/>
        <v>1</v>
      </c>
      <c r="G53" s="67">
        <f t="shared" si="18"/>
        <v>1.099</v>
      </c>
      <c r="H53" s="1"/>
      <c r="I53" s="2">
        <v>6</v>
      </c>
      <c r="J53" s="3">
        <v>1.6E-2</v>
      </c>
      <c r="K53" s="67">
        <f t="shared" si="22"/>
        <v>0.27200000000000002</v>
      </c>
      <c r="L53" s="68">
        <f t="shared" si="23"/>
        <v>1</v>
      </c>
      <c r="M53" s="67">
        <f t="shared" si="21"/>
        <v>0.27200000000000002</v>
      </c>
      <c r="N53" s="24"/>
      <c r="O53" s="24"/>
      <c r="P53" s="24"/>
      <c r="Q53" s="22"/>
      <c r="R53" s="21"/>
    </row>
    <row r="54" spans="2:18" x14ac:dyDescent="0.2">
      <c r="B54" s="2">
        <v>17</v>
      </c>
      <c r="C54" s="3">
        <v>1.698</v>
      </c>
      <c r="D54" s="3"/>
      <c r="E54" s="67">
        <f t="shared" si="16"/>
        <v>1.7010000000000001</v>
      </c>
      <c r="F54" s="68">
        <f t="shared" si="17"/>
        <v>1</v>
      </c>
      <c r="G54" s="67">
        <f t="shared" si="18"/>
        <v>1.7010000000000001</v>
      </c>
      <c r="H54" s="1"/>
      <c r="I54" s="2">
        <v>7</v>
      </c>
      <c r="J54" s="3">
        <v>-0.2</v>
      </c>
      <c r="K54" s="67">
        <f t="shared" si="22"/>
        <v>-9.1999999999999998E-2</v>
      </c>
      <c r="L54" s="68">
        <f t="shared" si="23"/>
        <v>1</v>
      </c>
      <c r="M54" s="67">
        <f t="shared" si="21"/>
        <v>-9.1999999999999998E-2</v>
      </c>
      <c r="N54" s="20"/>
      <c r="O54" s="20"/>
      <c r="P54" s="20"/>
      <c r="R54" s="21"/>
    </row>
    <row r="55" spans="2:18" x14ac:dyDescent="0.2">
      <c r="B55" s="2">
        <v>18</v>
      </c>
      <c r="C55" s="3">
        <v>0.91600000000000004</v>
      </c>
      <c r="D55" s="3"/>
      <c r="E55" s="67">
        <f t="shared" si="16"/>
        <v>1.3069999999999999</v>
      </c>
      <c r="F55" s="68">
        <f t="shared" si="17"/>
        <v>1</v>
      </c>
      <c r="G55" s="67">
        <f t="shared" si="18"/>
        <v>1.3069999999999999</v>
      </c>
      <c r="H55" s="1"/>
      <c r="I55" s="61">
        <f>I54+(J54-J55)*1.5</f>
        <v>8.5</v>
      </c>
      <c r="J55" s="62">
        <v>-1.2</v>
      </c>
      <c r="K55" s="67">
        <f t="shared" si="22"/>
        <v>-0.7</v>
      </c>
      <c r="L55" s="68">
        <f t="shared" si="23"/>
        <v>1.5</v>
      </c>
      <c r="M55" s="67">
        <f t="shared" si="21"/>
        <v>-1.0499999999999998</v>
      </c>
      <c r="N55" s="20"/>
      <c r="O55" s="20"/>
      <c r="P55" s="20"/>
      <c r="R55" s="21"/>
    </row>
    <row r="56" spans="2:18" x14ac:dyDescent="0.2">
      <c r="B56" s="2">
        <v>23</v>
      </c>
      <c r="C56" s="3">
        <v>0.90700000000000003</v>
      </c>
      <c r="D56" s="3"/>
      <c r="E56" s="67">
        <f t="shared" si="16"/>
        <v>0.91149999999999998</v>
      </c>
      <c r="F56" s="68">
        <f t="shared" si="17"/>
        <v>5</v>
      </c>
      <c r="G56" s="67">
        <f t="shared" si="18"/>
        <v>4.5575000000000001</v>
      </c>
      <c r="H56" s="1"/>
      <c r="I56" s="70">
        <f>I55+1.5</f>
        <v>10</v>
      </c>
      <c r="J56" s="71">
        <f>J55</f>
        <v>-1.2</v>
      </c>
      <c r="K56" s="67">
        <f t="shared" si="22"/>
        <v>-1.2</v>
      </c>
      <c r="L56" s="68">
        <f t="shared" si="23"/>
        <v>1.5</v>
      </c>
      <c r="M56" s="67">
        <f t="shared" si="21"/>
        <v>-1.7999999999999998</v>
      </c>
      <c r="N56" s="20"/>
      <c r="O56" s="20"/>
      <c r="P56" s="20"/>
      <c r="R56" s="21"/>
    </row>
    <row r="57" spans="2:18" x14ac:dyDescent="0.2">
      <c r="B57" s="17">
        <v>28</v>
      </c>
      <c r="C57" s="44">
        <v>0.90200000000000002</v>
      </c>
      <c r="D57" s="44" t="s">
        <v>17</v>
      </c>
      <c r="E57" s="67">
        <f t="shared" si="16"/>
        <v>0.90450000000000008</v>
      </c>
      <c r="F57" s="68">
        <f t="shared" si="17"/>
        <v>5</v>
      </c>
      <c r="G57" s="67">
        <f t="shared" si="18"/>
        <v>4.5225000000000009</v>
      </c>
      <c r="I57" s="61">
        <f>I56+1.5</f>
        <v>11.5</v>
      </c>
      <c r="J57" s="62">
        <f>J55</f>
        <v>-1.2</v>
      </c>
      <c r="K57" s="67">
        <f t="shared" si="22"/>
        <v>-1.2</v>
      </c>
      <c r="L57" s="68">
        <f t="shared" si="23"/>
        <v>1.5</v>
      </c>
      <c r="M57" s="67">
        <f t="shared" si="21"/>
        <v>-1.7999999999999998</v>
      </c>
      <c r="N57" s="20"/>
      <c r="O57" s="20"/>
      <c r="P57" s="20"/>
      <c r="R57" s="21"/>
    </row>
    <row r="58" spans="2:18" x14ac:dyDescent="0.2">
      <c r="B58" s="17"/>
      <c r="C58" s="44"/>
      <c r="D58" s="44"/>
      <c r="E58" s="67"/>
      <c r="F58" s="68"/>
      <c r="G58" s="67"/>
      <c r="I58" s="61">
        <f>I57+(J58-J57)*1.5</f>
        <v>12.925000000000001</v>
      </c>
      <c r="J58" s="65">
        <v>-0.25</v>
      </c>
      <c r="K58" s="67">
        <f t="shared" si="22"/>
        <v>-0.72499999999999998</v>
      </c>
      <c r="L58" s="68">
        <f t="shared" si="23"/>
        <v>1.4250000000000007</v>
      </c>
      <c r="M58" s="67">
        <f t="shared" si="21"/>
        <v>-1.0331250000000005</v>
      </c>
      <c r="O58" s="24"/>
      <c r="P58" s="24"/>
    </row>
    <row r="59" spans="2:18" x14ac:dyDescent="0.2">
      <c r="B59" s="17"/>
      <c r="C59" s="44"/>
      <c r="D59" s="44"/>
      <c r="E59" s="67"/>
      <c r="F59" s="68"/>
      <c r="G59" s="67"/>
      <c r="I59" s="2">
        <v>14</v>
      </c>
      <c r="J59" s="3">
        <v>-2.1999999999999999E-2</v>
      </c>
      <c r="K59" s="67">
        <f t="shared" si="22"/>
        <v>-0.13600000000000001</v>
      </c>
      <c r="L59" s="68">
        <f t="shared" si="23"/>
        <v>1.0749999999999993</v>
      </c>
      <c r="M59" s="67">
        <f t="shared" si="21"/>
        <v>-0.14619999999999991</v>
      </c>
      <c r="O59" s="14"/>
      <c r="P59" s="14"/>
    </row>
    <row r="60" spans="2:18" x14ac:dyDescent="0.2">
      <c r="B60" s="17"/>
      <c r="C60" s="44"/>
      <c r="D60" s="44"/>
      <c r="E60" s="67"/>
      <c r="F60" s="68"/>
      <c r="G60" s="67"/>
      <c r="I60" s="2">
        <v>15</v>
      </c>
      <c r="J60" s="3">
        <v>0.49399999999999999</v>
      </c>
      <c r="K60" s="67">
        <f t="shared" si="22"/>
        <v>0.23599999999999999</v>
      </c>
      <c r="L60" s="68">
        <f t="shared" si="23"/>
        <v>1</v>
      </c>
      <c r="M60" s="67">
        <f t="shared" si="21"/>
        <v>0.23599999999999999</v>
      </c>
      <c r="O60" s="14"/>
      <c r="P60" s="14"/>
    </row>
    <row r="61" spans="2:18" x14ac:dyDescent="0.2">
      <c r="B61" s="17"/>
      <c r="C61" s="44"/>
      <c r="D61" s="44"/>
      <c r="E61" s="67"/>
      <c r="F61" s="68"/>
      <c r="G61" s="67"/>
      <c r="I61" s="2">
        <v>16</v>
      </c>
      <c r="J61" s="3">
        <v>1.704</v>
      </c>
      <c r="K61" s="67">
        <f t="shared" si="22"/>
        <v>1.099</v>
      </c>
      <c r="L61" s="68">
        <f t="shared" si="23"/>
        <v>1</v>
      </c>
      <c r="M61" s="67">
        <f t="shared" si="21"/>
        <v>1.099</v>
      </c>
      <c r="O61" s="14"/>
      <c r="P61" s="14"/>
    </row>
    <row r="62" spans="2:18" x14ac:dyDescent="0.2">
      <c r="B62" s="17"/>
      <c r="C62" s="44"/>
      <c r="D62" s="44"/>
      <c r="E62" s="67"/>
      <c r="F62" s="68"/>
      <c r="G62" s="67"/>
      <c r="I62" s="2">
        <v>17</v>
      </c>
      <c r="J62" s="3">
        <v>1.698</v>
      </c>
      <c r="K62" s="67">
        <f t="shared" si="22"/>
        <v>1.7010000000000001</v>
      </c>
      <c r="L62" s="68">
        <f t="shared" si="23"/>
        <v>1</v>
      </c>
      <c r="M62" s="67">
        <f t="shared" si="21"/>
        <v>1.7010000000000001</v>
      </c>
      <c r="O62" s="14"/>
      <c r="P62" s="14"/>
    </row>
    <row r="63" spans="2:18" ht="15" x14ac:dyDescent="0.2">
      <c r="B63" s="1" t="s">
        <v>7</v>
      </c>
      <c r="C63" s="1"/>
      <c r="D63" s="158">
        <v>0.3</v>
      </c>
      <c r="E63" s="158"/>
      <c r="J63" s="69"/>
      <c r="K63" s="69"/>
      <c r="L63" s="69"/>
      <c r="M63" s="69"/>
      <c r="N63" s="14"/>
      <c r="O63" s="14"/>
      <c r="P63" s="31"/>
    </row>
    <row r="64" spans="2:18" x14ac:dyDescent="0.2">
      <c r="B64" s="2">
        <v>0</v>
      </c>
      <c r="C64" s="3">
        <v>0.26700000000000002</v>
      </c>
      <c r="D64" s="3" t="s">
        <v>26</v>
      </c>
      <c r="E64" s="68"/>
      <c r="F64" s="68"/>
      <c r="G64" s="68"/>
      <c r="H64" s="68"/>
      <c r="I64" s="17"/>
      <c r="J64" s="18"/>
      <c r="K64" s="67"/>
      <c r="L64" s="68"/>
      <c r="M64" s="67"/>
      <c r="N64" s="20"/>
      <c r="O64" s="20"/>
      <c r="P64" s="20"/>
      <c r="R64" s="21"/>
    </row>
    <row r="65" spans="2:18" x14ac:dyDescent="0.2">
      <c r="B65" s="2">
        <v>2</v>
      </c>
      <c r="C65" s="3">
        <v>0.94599999999999995</v>
      </c>
      <c r="D65" s="3"/>
      <c r="E65" s="67">
        <f>(C64+C65)/2</f>
        <v>0.60650000000000004</v>
      </c>
      <c r="F65" s="68">
        <f>B65-B64</f>
        <v>2</v>
      </c>
      <c r="G65" s="67">
        <f>E65*F65</f>
        <v>1.2130000000000001</v>
      </c>
      <c r="H65" s="68"/>
      <c r="I65" s="2"/>
      <c r="J65" s="2"/>
      <c r="K65" s="67"/>
      <c r="L65" s="68"/>
      <c r="M65" s="67"/>
      <c r="N65" s="20"/>
      <c r="O65" s="20"/>
      <c r="P65" s="20"/>
      <c r="Q65" s="22"/>
      <c r="R65" s="21"/>
    </row>
    <row r="66" spans="2:18" x14ac:dyDescent="0.2">
      <c r="B66" s="2">
        <v>3</v>
      </c>
      <c r="C66" s="3">
        <v>2.0699999999999998</v>
      </c>
      <c r="D66" s="3"/>
      <c r="E66" s="67">
        <f t="shared" ref="E66:E78" si="24">(C65+C66)/2</f>
        <v>1.508</v>
      </c>
      <c r="F66" s="68">
        <f t="shared" ref="F66:F78" si="25">B66-B65</f>
        <v>1</v>
      </c>
      <c r="G66" s="67">
        <f t="shared" ref="G66:G78" si="26">E66*F66</f>
        <v>1.508</v>
      </c>
      <c r="H66" s="68"/>
      <c r="I66" s="2"/>
      <c r="J66" s="2"/>
      <c r="K66" s="67"/>
      <c r="L66" s="68"/>
      <c r="M66" s="67"/>
      <c r="N66" s="20"/>
      <c r="O66" s="20"/>
      <c r="P66" s="20"/>
      <c r="Q66" s="22"/>
      <c r="R66" s="21"/>
    </row>
    <row r="67" spans="2:18" x14ac:dyDescent="0.2">
      <c r="B67" s="2">
        <v>4</v>
      </c>
      <c r="C67" s="3">
        <v>2.0649999999999999</v>
      </c>
      <c r="D67" s="3" t="s">
        <v>18</v>
      </c>
      <c r="E67" s="67">
        <f t="shared" si="24"/>
        <v>2.0674999999999999</v>
      </c>
      <c r="F67" s="68">
        <f t="shared" si="25"/>
        <v>1</v>
      </c>
      <c r="G67" s="67">
        <f t="shared" si="26"/>
        <v>2.0674999999999999</v>
      </c>
      <c r="H67" s="68"/>
      <c r="I67" s="2"/>
      <c r="J67" s="2"/>
      <c r="K67" s="67"/>
      <c r="L67" s="68"/>
      <c r="M67" s="67"/>
      <c r="N67" s="20"/>
      <c r="O67" s="20"/>
      <c r="P67" s="20"/>
      <c r="Q67" s="22"/>
      <c r="R67" s="21"/>
    </row>
    <row r="68" spans="2:18" x14ac:dyDescent="0.2">
      <c r="B68" s="2">
        <v>5</v>
      </c>
      <c r="C68" s="3">
        <v>0.65600000000000003</v>
      </c>
      <c r="D68" s="3"/>
      <c r="E68" s="67">
        <f t="shared" si="24"/>
        <v>1.3605</v>
      </c>
      <c r="F68" s="68">
        <f t="shared" si="25"/>
        <v>1</v>
      </c>
      <c r="G68" s="67">
        <f t="shared" si="26"/>
        <v>1.3605</v>
      </c>
      <c r="H68" s="68"/>
      <c r="I68" s="2"/>
      <c r="J68" s="2"/>
      <c r="K68" s="67"/>
      <c r="L68" s="68"/>
      <c r="M68" s="67"/>
      <c r="N68" s="20"/>
      <c r="O68" s="20"/>
      <c r="P68" s="20"/>
      <c r="Q68" s="22"/>
      <c r="R68" s="21"/>
    </row>
    <row r="69" spans="2:18" x14ac:dyDescent="0.2">
      <c r="B69" s="2">
        <v>7</v>
      </c>
      <c r="C69" s="3">
        <v>6.4000000000000001E-2</v>
      </c>
      <c r="D69" s="3"/>
      <c r="E69" s="67">
        <f t="shared" si="24"/>
        <v>0.36</v>
      </c>
      <c r="F69" s="68">
        <f t="shared" si="25"/>
        <v>2</v>
      </c>
      <c r="G69" s="67">
        <f t="shared" si="26"/>
        <v>0.72</v>
      </c>
      <c r="H69" s="68"/>
      <c r="I69" s="2"/>
      <c r="J69" s="2"/>
      <c r="K69" s="67"/>
      <c r="L69" s="68"/>
      <c r="M69" s="67"/>
      <c r="N69" s="20"/>
      <c r="O69" s="20"/>
      <c r="P69" s="20"/>
      <c r="Q69" s="22"/>
      <c r="R69" s="21"/>
    </row>
    <row r="70" spans="2:18" x14ac:dyDescent="0.2">
      <c r="B70" s="2">
        <v>9</v>
      </c>
      <c r="C70" s="3">
        <v>-0.254</v>
      </c>
      <c r="D70" s="3"/>
      <c r="E70" s="67">
        <f t="shared" si="24"/>
        <v>-9.5000000000000001E-2</v>
      </c>
      <c r="F70" s="68">
        <f t="shared" si="25"/>
        <v>2</v>
      </c>
      <c r="G70" s="67">
        <f t="shared" si="26"/>
        <v>-0.19</v>
      </c>
      <c r="H70" s="68"/>
      <c r="I70" s="2">
        <v>0</v>
      </c>
      <c r="J70" s="3">
        <v>0.26700000000000002</v>
      </c>
      <c r="K70" s="67"/>
      <c r="L70" s="68"/>
      <c r="M70" s="67"/>
      <c r="N70" s="20"/>
      <c r="O70" s="20"/>
      <c r="P70" s="20"/>
      <c r="Q70" s="22"/>
      <c r="R70" s="21"/>
    </row>
    <row r="71" spans="2:18" x14ac:dyDescent="0.2">
      <c r="B71" s="2">
        <v>11</v>
      </c>
      <c r="C71" s="3">
        <v>-0.35499999999999998</v>
      </c>
      <c r="D71" s="3" t="s">
        <v>19</v>
      </c>
      <c r="E71" s="67">
        <f t="shared" si="24"/>
        <v>-0.30449999999999999</v>
      </c>
      <c r="F71" s="68">
        <f t="shared" si="25"/>
        <v>2</v>
      </c>
      <c r="G71" s="67">
        <f t="shared" si="26"/>
        <v>-0.60899999999999999</v>
      </c>
      <c r="H71" s="68"/>
      <c r="I71" s="2">
        <v>2</v>
      </c>
      <c r="J71" s="3">
        <v>0.94599999999999995</v>
      </c>
      <c r="K71" s="67">
        <f t="shared" ref="K71" si="27">AVERAGE(J70,J71)</f>
        <v>0.60650000000000004</v>
      </c>
      <c r="L71" s="68">
        <f t="shared" ref="L71" si="28">I71-I70</f>
        <v>2</v>
      </c>
      <c r="M71" s="67">
        <f t="shared" ref="M71:M78" si="29">L71*K71</f>
        <v>1.2130000000000001</v>
      </c>
      <c r="N71" s="20"/>
      <c r="O71" s="20"/>
      <c r="P71" s="20"/>
      <c r="Q71" s="22"/>
      <c r="R71" s="21"/>
    </row>
    <row r="72" spans="2:18" x14ac:dyDescent="0.2">
      <c r="B72" s="2">
        <v>13</v>
      </c>
      <c r="C72" s="3">
        <v>-0.253</v>
      </c>
      <c r="D72" s="3"/>
      <c r="E72" s="67">
        <f t="shared" si="24"/>
        <v>-0.30399999999999999</v>
      </c>
      <c r="F72" s="68">
        <f t="shared" si="25"/>
        <v>2</v>
      </c>
      <c r="G72" s="67">
        <f t="shared" si="26"/>
        <v>-0.60799999999999998</v>
      </c>
      <c r="H72" s="68"/>
      <c r="I72" s="2">
        <v>3</v>
      </c>
      <c r="J72" s="3">
        <v>2.0699999999999998</v>
      </c>
      <c r="K72" s="67">
        <f>AVERAGE(J71,J72)</f>
        <v>1.508</v>
      </c>
      <c r="L72" s="68">
        <f>I72-I71</f>
        <v>1</v>
      </c>
      <c r="M72" s="67">
        <f t="shared" si="29"/>
        <v>1.508</v>
      </c>
      <c r="N72" s="24"/>
      <c r="O72" s="24"/>
      <c r="P72" s="24"/>
      <c r="Q72" s="22"/>
      <c r="R72" s="21"/>
    </row>
    <row r="73" spans="2:18" x14ac:dyDescent="0.2">
      <c r="B73" s="2">
        <v>15</v>
      </c>
      <c r="C73" s="3">
        <v>5.0999999999999997E-2</v>
      </c>
      <c r="D73" s="3"/>
      <c r="E73" s="67">
        <f t="shared" si="24"/>
        <v>-0.10100000000000001</v>
      </c>
      <c r="F73" s="68">
        <f t="shared" si="25"/>
        <v>2</v>
      </c>
      <c r="G73" s="67">
        <f t="shared" si="26"/>
        <v>-0.20200000000000001</v>
      </c>
      <c r="H73" s="68"/>
      <c r="I73" s="2">
        <v>4</v>
      </c>
      <c r="J73" s="3">
        <v>2.0649999999999999</v>
      </c>
      <c r="K73" s="67">
        <f t="shared" ref="K73:K78" si="30">AVERAGE(J72,J73)</f>
        <v>2.0674999999999999</v>
      </c>
      <c r="L73" s="68">
        <f t="shared" ref="L73:L78" si="31">I73-I72</f>
        <v>1</v>
      </c>
      <c r="M73" s="67">
        <f t="shared" si="29"/>
        <v>2.0674999999999999</v>
      </c>
      <c r="N73" s="20"/>
      <c r="O73" s="20"/>
      <c r="P73" s="20"/>
      <c r="Q73" s="22"/>
      <c r="R73" s="21"/>
    </row>
    <row r="74" spans="2:18" x14ac:dyDescent="0.2">
      <c r="B74" s="2">
        <v>17</v>
      </c>
      <c r="C74" s="3">
        <v>0.46800000000000003</v>
      </c>
      <c r="D74" s="3"/>
      <c r="E74" s="67">
        <f t="shared" si="24"/>
        <v>0.25950000000000001</v>
      </c>
      <c r="F74" s="68">
        <f t="shared" si="25"/>
        <v>2</v>
      </c>
      <c r="G74" s="67">
        <f t="shared" si="26"/>
        <v>0.51900000000000002</v>
      </c>
      <c r="H74" s="1"/>
      <c r="I74" s="2">
        <v>5</v>
      </c>
      <c r="J74" s="3">
        <v>0.65600000000000003</v>
      </c>
      <c r="K74" s="67">
        <f t="shared" si="30"/>
        <v>1.3605</v>
      </c>
      <c r="L74" s="68">
        <f t="shared" si="31"/>
        <v>1</v>
      </c>
      <c r="M74" s="67">
        <f t="shared" si="29"/>
        <v>1.3605</v>
      </c>
      <c r="N74" s="24"/>
      <c r="O74" s="24"/>
      <c r="P74" s="24"/>
      <c r="Q74" s="22"/>
      <c r="R74" s="21"/>
    </row>
    <row r="75" spans="2:18" x14ac:dyDescent="0.2">
      <c r="B75" s="2">
        <v>18</v>
      </c>
      <c r="C75" s="3">
        <v>1.2390000000000001</v>
      </c>
      <c r="D75" s="3" t="s">
        <v>20</v>
      </c>
      <c r="E75" s="67">
        <f t="shared" si="24"/>
        <v>0.85350000000000004</v>
      </c>
      <c r="F75" s="68">
        <f t="shared" si="25"/>
        <v>1</v>
      </c>
      <c r="G75" s="67">
        <f t="shared" si="26"/>
        <v>0.85350000000000004</v>
      </c>
      <c r="H75" s="1"/>
      <c r="I75" s="2">
        <v>7</v>
      </c>
      <c r="J75" s="3">
        <v>6.4000000000000001E-2</v>
      </c>
      <c r="K75" s="67">
        <f t="shared" si="30"/>
        <v>0.36</v>
      </c>
      <c r="L75" s="68">
        <f t="shared" si="31"/>
        <v>2</v>
      </c>
      <c r="M75" s="67">
        <f t="shared" si="29"/>
        <v>0.72</v>
      </c>
      <c r="N75" s="24"/>
      <c r="O75" s="24"/>
      <c r="P75" s="24"/>
      <c r="Q75" s="22"/>
      <c r="R75" s="21"/>
    </row>
    <row r="76" spans="2:18" x14ac:dyDescent="0.2">
      <c r="B76" s="2">
        <v>20</v>
      </c>
      <c r="C76" s="3">
        <v>1.246</v>
      </c>
      <c r="D76" s="3"/>
      <c r="E76" s="67">
        <f t="shared" si="24"/>
        <v>1.2425000000000002</v>
      </c>
      <c r="F76" s="68">
        <f t="shared" si="25"/>
        <v>2</v>
      </c>
      <c r="G76" s="67">
        <f t="shared" si="26"/>
        <v>2.4850000000000003</v>
      </c>
      <c r="H76" s="1"/>
      <c r="I76" s="61">
        <f>I75+(J75-J76)*1.5</f>
        <v>8.8960000000000008</v>
      </c>
      <c r="J76" s="62">
        <v>-1.2</v>
      </c>
      <c r="K76" s="67">
        <f t="shared" si="30"/>
        <v>-0.56799999999999995</v>
      </c>
      <c r="L76" s="68">
        <f t="shared" si="31"/>
        <v>1.8960000000000008</v>
      </c>
      <c r="M76" s="67">
        <f t="shared" si="29"/>
        <v>-1.0769280000000003</v>
      </c>
      <c r="N76" s="20"/>
      <c r="O76" s="20"/>
      <c r="P76" s="20"/>
      <c r="R76" s="21"/>
    </row>
    <row r="77" spans="2:18" x14ac:dyDescent="0.2">
      <c r="B77" s="2">
        <v>22</v>
      </c>
      <c r="C77" s="3">
        <v>2.6019999999999999</v>
      </c>
      <c r="D77" s="3"/>
      <c r="E77" s="67">
        <f t="shared" si="24"/>
        <v>1.9239999999999999</v>
      </c>
      <c r="F77" s="68">
        <f t="shared" si="25"/>
        <v>2</v>
      </c>
      <c r="G77" s="67">
        <f t="shared" si="26"/>
        <v>3.8479999999999999</v>
      </c>
      <c r="H77" s="1"/>
      <c r="I77" s="70">
        <f>I76+1.5</f>
        <v>10.396000000000001</v>
      </c>
      <c r="J77" s="71">
        <f>J76</f>
        <v>-1.2</v>
      </c>
      <c r="K77" s="67">
        <f t="shared" si="30"/>
        <v>-1.2</v>
      </c>
      <c r="L77" s="68">
        <f t="shared" si="31"/>
        <v>1.5</v>
      </c>
      <c r="M77" s="67">
        <f t="shared" si="29"/>
        <v>-1.7999999999999998</v>
      </c>
      <c r="N77" s="20"/>
      <c r="O77" s="20"/>
      <c r="P77" s="20"/>
      <c r="R77" s="21"/>
    </row>
    <row r="78" spans="2:18" x14ac:dyDescent="0.2">
      <c r="B78" s="2">
        <v>27</v>
      </c>
      <c r="C78" s="3">
        <v>2.6320000000000001</v>
      </c>
      <c r="D78" s="3" t="s">
        <v>27</v>
      </c>
      <c r="E78" s="67">
        <f t="shared" si="24"/>
        <v>2.617</v>
      </c>
      <c r="F78" s="68">
        <f t="shared" si="25"/>
        <v>5</v>
      </c>
      <c r="G78" s="67">
        <f t="shared" si="26"/>
        <v>13.085000000000001</v>
      </c>
      <c r="H78" s="1"/>
      <c r="I78" s="61">
        <f>I77+1.5</f>
        <v>11.896000000000001</v>
      </c>
      <c r="J78" s="62">
        <f>J76</f>
        <v>-1.2</v>
      </c>
      <c r="K78" s="67">
        <f t="shared" si="30"/>
        <v>-1.2</v>
      </c>
      <c r="L78" s="68">
        <f t="shared" si="31"/>
        <v>1.5</v>
      </c>
      <c r="M78" s="67">
        <f t="shared" si="29"/>
        <v>-1.7999999999999998</v>
      </c>
      <c r="N78" s="20"/>
      <c r="O78" s="20"/>
      <c r="P78" s="20"/>
      <c r="R78" s="21"/>
    </row>
    <row r="79" spans="2:18" ht="15" x14ac:dyDescent="0.2">
      <c r="B79" s="1" t="s">
        <v>7</v>
      </c>
      <c r="C79" s="1"/>
      <c r="D79" s="158">
        <v>0.4</v>
      </c>
      <c r="E79" s="158"/>
      <c r="J79" s="69"/>
      <c r="K79" s="69"/>
      <c r="L79" s="69"/>
      <c r="M79" s="69"/>
      <c r="N79" s="14"/>
      <c r="O79" s="14"/>
      <c r="P79" s="14"/>
    </row>
    <row r="80" spans="2:18" x14ac:dyDescent="0.2">
      <c r="B80" s="2">
        <v>0</v>
      </c>
      <c r="C80" s="3">
        <v>1.226</v>
      </c>
      <c r="D80" s="3" t="s">
        <v>26</v>
      </c>
      <c r="E80" s="68"/>
      <c r="F80" s="68"/>
      <c r="G80" s="68"/>
      <c r="H80" s="68"/>
      <c r="I80" s="2">
        <v>0</v>
      </c>
      <c r="J80" s="3">
        <v>1.226</v>
      </c>
      <c r="K80" s="67"/>
      <c r="L80" s="68"/>
      <c r="M80" s="67"/>
      <c r="N80" s="20"/>
      <c r="O80" s="20"/>
      <c r="P80" s="20"/>
      <c r="R80" s="21"/>
    </row>
    <row r="81" spans="2:18" x14ac:dyDescent="0.2">
      <c r="B81" s="2">
        <v>2</v>
      </c>
      <c r="C81" s="3">
        <v>1.629</v>
      </c>
      <c r="D81" s="3"/>
      <c r="E81" s="67">
        <f>(C80+C81)/2</f>
        <v>1.4275</v>
      </c>
      <c r="F81" s="68">
        <f>B81-B80</f>
        <v>2</v>
      </c>
      <c r="G81" s="67">
        <f>E81*F81</f>
        <v>2.855</v>
      </c>
      <c r="H81" s="68"/>
      <c r="I81" s="2">
        <v>2</v>
      </c>
      <c r="J81" s="3">
        <v>1.629</v>
      </c>
      <c r="K81" s="67">
        <f t="shared" ref="K81:K87" si="32">AVERAGE(J80,J81)</f>
        <v>1.4275</v>
      </c>
      <c r="L81" s="68">
        <f t="shared" ref="L81:L87" si="33">I81-I80</f>
        <v>2</v>
      </c>
      <c r="M81" s="67">
        <f t="shared" ref="M81:M94" si="34">L81*K81</f>
        <v>2.855</v>
      </c>
      <c r="N81" s="20"/>
      <c r="O81" s="20"/>
      <c r="P81" s="20"/>
      <c r="Q81" s="22"/>
      <c r="R81" s="21"/>
    </row>
    <row r="82" spans="2:18" x14ac:dyDescent="0.2">
      <c r="B82" s="2">
        <v>4</v>
      </c>
      <c r="C82" s="3">
        <v>2.621</v>
      </c>
      <c r="D82" s="3"/>
      <c r="E82" s="67">
        <f t="shared" ref="E82:E95" si="35">(C81+C82)/2</f>
        <v>2.125</v>
      </c>
      <c r="F82" s="68">
        <f t="shared" ref="F82:F95" si="36">B82-B81</f>
        <v>2</v>
      </c>
      <c r="G82" s="67">
        <f t="shared" ref="G82:G95" si="37">E82*F82</f>
        <v>4.25</v>
      </c>
      <c r="H82" s="68"/>
      <c r="I82" s="2">
        <v>4</v>
      </c>
      <c r="J82" s="3">
        <v>2.621</v>
      </c>
      <c r="K82" s="67">
        <f t="shared" si="32"/>
        <v>2.125</v>
      </c>
      <c r="L82" s="68">
        <f t="shared" si="33"/>
        <v>2</v>
      </c>
      <c r="M82" s="67">
        <f t="shared" si="34"/>
        <v>4.25</v>
      </c>
      <c r="N82" s="20"/>
      <c r="O82" s="20"/>
      <c r="P82" s="20"/>
      <c r="Q82" s="22"/>
      <c r="R82" s="21"/>
    </row>
    <row r="83" spans="2:18" x14ac:dyDescent="0.2">
      <c r="B83" s="2">
        <v>5</v>
      </c>
      <c r="C83" s="3">
        <v>2.6120000000000001</v>
      </c>
      <c r="D83" s="3" t="s">
        <v>18</v>
      </c>
      <c r="E83" s="67">
        <f t="shared" si="35"/>
        <v>2.6165000000000003</v>
      </c>
      <c r="F83" s="68">
        <f t="shared" si="36"/>
        <v>1</v>
      </c>
      <c r="G83" s="67">
        <f t="shared" si="37"/>
        <v>2.6165000000000003</v>
      </c>
      <c r="H83" s="68"/>
      <c r="I83" s="2">
        <v>5</v>
      </c>
      <c r="J83" s="3">
        <v>2.6120000000000001</v>
      </c>
      <c r="K83" s="67">
        <f t="shared" si="32"/>
        <v>2.6165000000000003</v>
      </c>
      <c r="L83" s="68">
        <f t="shared" si="33"/>
        <v>1</v>
      </c>
      <c r="M83" s="67">
        <f t="shared" si="34"/>
        <v>2.6165000000000003</v>
      </c>
      <c r="N83" s="20"/>
      <c r="O83" s="20"/>
      <c r="P83" s="20"/>
      <c r="Q83" s="22"/>
      <c r="R83" s="21"/>
    </row>
    <row r="84" spans="2:18" x14ac:dyDescent="0.2">
      <c r="B84" s="2">
        <v>6</v>
      </c>
      <c r="C84" s="3">
        <v>1.4259999999999999</v>
      </c>
      <c r="D84" s="3"/>
      <c r="E84" s="67">
        <f t="shared" si="35"/>
        <v>2.0190000000000001</v>
      </c>
      <c r="F84" s="68">
        <f t="shared" si="36"/>
        <v>1</v>
      </c>
      <c r="G84" s="67">
        <f t="shared" si="37"/>
        <v>2.0190000000000001</v>
      </c>
      <c r="H84" s="68"/>
      <c r="I84" s="2">
        <v>6</v>
      </c>
      <c r="J84" s="3">
        <v>1.4259999999999999</v>
      </c>
      <c r="K84" s="67">
        <f t="shared" si="32"/>
        <v>2.0190000000000001</v>
      </c>
      <c r="L84" s="68">
        <f t="shared" si="33"/>
        <v>1</v>
      </c>
      <c r="M84" s="67">
        <f t="shared" si="34"/>
        <v>2.0190000000000001</v>
      </c>
      <c r="N84" s="20"/>
      <c r="O84" s="20"/>
      <c r="P84" s="20"/>
      <c r="Q84" s="22"/>
      <c r="R84" s="21"/>
    </row>
    <row r="85" spans="2:18" x14ac:dyDescent="0.2">
      <c r="B85" s="2">
        <v>8</v>
      </c>
      <c r="C85" s="3">
        <v>0.41899999999999998</v>
      </c>
      <c r="D85" s="3"/>
      <c r="E85" s="67">
        <f t="shared" si="35"/>
        <v>0.92249999999999999</v>
      </c>
      <c r="F85" s="68">
        <f t="shared" si="36"/>
        <v>2</v>
      </c>
      <c r="G85" s="67">
        <f t="shared" si="37"/>
        <v>1.845</v>
      </c>
      <c r="H85" s="68"/>
      <c r="I85" s="61">
        <f>I84+(J84-J85)*1.5</f>
        <v>9.9390000000000001</v>
      </c>
      <c r="J85" s="62">
        <v>-1.2</v>
      </c>
      <c r="K85" s="67">
        <f t="shared" si="32"/>
        <v>0.11299999999999999</v>
      </c>
      <c r="L85" s="68">
        <f t="shared" si="33"/>
        <v>3.9390000000000001</v>
      </c>
      <c r="M85" s="67">
        <f t="shared" si="34"/>
        <v>0.44510699999999997</v>
      </c>
      <c r="N85" s="20"/>
      <c r="O85" s="20"/>
      <c r="P85" s="20"/>
      <c r="Q85" s="22"/>
      <c r="R85" s="21"/>
    </row>
    <row r="86" spans="2:18" x14ac:dyDescent="0.2">
      <c r="B86" s="2">
        <v>10</v>
      </c>
      <c r="C86" s="3">
        <v>-0.39200000000000002</v>
      </c>
      <c r="D86" s="3"/>
      <c r="E86" s="67">
        <f t="shared" si="35"/>
        <v>1.3499999999999984E-2</v>
      </c>
      <c r="F86" s="68">
        <f t="shared" si="36"/>
        <v>2</v>
      </c>
      <c r="G86" s="67">
        <f t="shared" si="37"/>
        <v>2.6999999999999968E-2</v>
      </c>
      <c r="H86" s="68"/>
      <c r="I86" s="70">
        <f>I85+1.5</f>
        <v>11.439</v>
      </c>
      <c r="J86" s="71">
        <f>J85</f>
        <v>-1.2</v>
      </c>
      <c r="K86" s="67">
        <f t="shared" si="32"/>
        <v>-1.2</v>
      </c>
      <c r="L86" s="68">
        <f t="shared" si="33"/>
        <v>1.5</v>
      </c>
      <c r="M86" s="67">
        <f t="shared" si="34"/>
        <v>-1.7999999999999998</v>
      </c>
      <c r="N86" s="20"/>
      <c r="O86" s="20"/>
      <c r="P86" s="20"/>
      <c r="Q86" s="22"/>
      <c r="R86" s="21"/>
    </row>
    <row r="87" spans="2:18" x14ac:dyDescent="0.2">
      <c r="B87" s="2">
        <v>11.5</v>
      </c>
      <c r="C87" s="3">
        <v>-0.49399999999999999</v>
      </c>
      <c r="D87" s="3" t="s">
        <v>19</v>
      </c>
      <c r="E87" s="67">
        <f t="shared" si="35"/>
        <v>-0.443</v>
      </c>
      <c r="F87" s="68">
        <f t="shared" si="36"/>
        <v>1.5</v>
      </c>
      <c r="G87" s="67">
        <f t="shared" si="37"/>
        <v>-0.66449999999999998</v>
      </c>
      <c r="H87" s="68"/>
      <c r="I87" s="61">
        <f>I86+1.5</f>
        <v>12.939</v>
      </c>
      <c r="J87" s="62">
        <f>J85</f>
        <v>-1.2</v>
      </c>
      <c r="K87" s="67">
        <f t="shared" si="32"/>
        <v>-1.2</v>
      </c>
      <c r="L87" s="68">
        <f t="shared" si="33"/>
        <v>1.5</v>
      </c>
      <c r="M87" s="67">
        <f t="shared" si="34"/>
        <v>-1.7999999999999998</v>
      </c>
      <c r="N87" s="20"/>
      <c r="O87" s="20"/>
      <c r="P87" s="20"/>
      <c r="Q87" s="22"/>
      <c r="R87" s="21"/>
    </row>
    <row r="88" spans="2:18" x14ac:dyDescent="0.2">
      <c r="B88" s="2">
        <v>13</v>
      </c>
      <c r="C88" s="3">
        <v>-0.39100000000000001</v>
      </c>
      <c r="D88" s="3"/>
      <c r="E88" s="67">
        <f t="shared" si="35"/>
        <v>-0.4425</v>
      </c>
      <c r="F88" s="68">
        <f t="shared" si="36"/>
        <v>1.5</v>
      </c>
      <c r="G88" s="67">
        <f t="shared" si="37"/>
        <v>-0.66375000000000006</v>
      </c>
      <c r="H88" s="68"/>
      <c r="I88" s="61">
        <f>I87+(J88-J87)*1.5</f>
        <v>15.789</v>
      </c>
      <c r="J88" s="65">
        <v>0.7</v>
      </c>
      <c r="K88" s="67">
        <f>AVERAGE(J87,J88)</f>
        <v>-0.25</v>
      </c>
      <c r="L88" s="68">
        <f>I88-I87</f>
        <v>2.8499999999999996</v>
      </c>
      <c r="M88" s="67">
        <f t="shared" si="34"/>
        <v>-0.71249999999999991</v>
      </c>
      <c r="N88" s="24"/>
      <c r="O88" s="24"/>
      <c r="P88" s="24"/>
      <c r="Q88" s="22"/>
      <c r="R88" s="21"/>
    </row>
    <row r="89" spans="2:18" x14ac:dyDescent="0.2">
      <c r="B89" s="2">
        <v>15</v>
      </c>
      <c r="C89" s="3">
        <v>0.377</v>
      </c>
      <c r="D89" s="3"/>
      <c r="E89" s="67">
        <f t="shared" si="35"/>
        <v>-7.0000000000000062E-3</v>
      </c>
      <c r="F89" s="68">
        <f t="shared" si="36"/>
        <v>2</v>
      </c>
      <c r="G89" s="67">
        <f t="shared" si="37"/>
        <v>-1.4000000000000012E-2</v>
      </c>
      <c r="H89" s="68"/>
      <c r="I89" s="2">
        <v>17</v>
      </c>
      <c r="J89" s="3">
        <v>1.42</v>
      </c>
      <c r="K89" s="67">
        <f t="shared" ref="K89:K94" si="38">AVERAGE(J88,J89)</f>
        <v>1.06</v>
      </c>
      <c r="L89" s="68">
        <f t="shared" ref="L89:L94" si="39">I89-I88</f>
        <v>1.2110000000000003</v>
      </c>
      <c r="M89" s="67">
        <f t="shared" si="34"/>
        <v>1.2836600000000005</v>
      </c>
      <c r="N89" s="20"/>
      <c r="O89" s="20"/>
      <c r="P89" s="20"/>
      <c r="Q89" s="22"/>
      <c r="R89" s="21"/>
    </row>
    <row r="90" spans="2:18" x14ac:dyDescent="0.2">
      <c r="B90" s="2">
        <v>17</v>
      </c>
      <c r="C90" s="3">
        <v>1.42</v>
      </c>
      <c r="D90" s="3"/>
      <c r="E90" s="67">
        <f t="shared" si="35"/>
        <v>0.89849999999999997</v>
      </c>
      <c r="F90" s="68">
        <f t="shared" si="36"/>
        <v>2</v>
      </c>
      <c r="G90" s="67">
        <f t="shared" si="37"/>
        <v>1.7969999999999999</v>
      </c>
      <c r="H90" s="1"/>
      <c r="I90" s="2">
        <v>18</v>
      </c>
      <c r="J90" s="3">
        <v>2.452</v>
      </c>
      <c r="K90" s="67">
        <f t="shared" si="38"/>
        <v>1.9359999999999999</v>
      </c>
      <c r="L90" s="68">
        <f t="shared" si="39"/>
        <v>1</v>
      </c>
      <c r="M90" s="67">
        <f t="shared" si="34"/>
        <v>1.9359999999999999</v>
      </c>
      <c r="N90" s="24"/>
      <c r="O90" s="24"/>
      <c r="P90" s="24"/>
      <c r="Q90" s="22"/>
      <c r="R90" s="21"/>
    </row>
    <row r="91" spans="2:18" x14ac:dyDescent="0.2">
      <c r="B91" s="2">
        <v>18</v>
      </c>
      <c r="C91" s="3">
        <v>2.452</v>
      </c>
      <c r="D91" s="3" t="s">
        <v>20</v>
      </c>
      <c r="E91" s="67">
        <f t="shared" si="35"/>
        <v>1.9359999999999999</v>
      </c>
      <c r="F91" s="68">
        <f t="shared" si="36"/>
        <v>1</v>
      </c>
      <c r="G91" s="67">
        <f t="shared" si="37"/>
        <v>1.9359999999999999</v>
      </c>
      <c r="H91" s="1"/>
      <c r="I91" s="2">
        <v>19</v>
      </c>
      <c r="J91" s="3">
        <v>2.456</v>
      </c>
      <c r="K91" s="67">
        <f t="shared" si="38"/>
        <v>2.4539999999999997</v>
      </c>
      <c r="L91" s="68">
        <f t="shared" si="39"/>
        <v>1</v>
      </c>
      <c r="M91" s="67">
        <f t="shared" si="34"/>
        <v>2.4539999999999997</v>
      </c>
      <c r="N91" s="24"/>
      <c r="O91" s="24"/>
      <c r="P91" s="24"/>
      <c r="Q91" s="22"/>
      <c r="R91" s="21"/>
    </row>
    <row r="92" spans="2:18" x14ac:dyDescent="0.2">
      <c r="B92" s="2">
        <v>19</v>
      </c>
      <c r="C92" s="3">
        <v>2.456</v>
      </c>
      <c r="D92" s="3" t="s">
        <v>28</v>
      </c>
      <c r="E92" s="67">
        <f t="shared" si="35"/>
        <v>2.4539999999999997</v>
      </c>
      <c r="F92" s="68">
        <f t="shared" si="36"/>
        <v>1</v>
      </c>
      <c r="G92" s="67">
        <f t="shared" si="37"/>
        <v>2.4539999999999997</v>
      </c>
      <c r="H92" s="1"/>
      <c r="I92" s="2">
        <v>20</v>
      </c>
      <c r="J92" s="3">
        <v>3.117</v>
      </c>
      <c r="K92" s="67">
        <f t="shared" si="38"/>
        <v>2.7865000000000002</v>
      </c>
      <c r="L92" s="68">
        <f t="shared" si="39"/>
        <v>1</v>
      </c>
      <c r="M92" s="67">
        <f t="shared" si="34"/>
        <v>2.7865000000000002</v>
      </c>
      <c r="N92" s="20"/>
      <c r="O92" s="20"/>
      <c r="P92" s="20"/>
      <c r="R92" s="21"/>
    </row>
    <row r="93" spans="2:18" x14ac:dyDescent="0.2">
      <c r="B93" s="2">
        <v>20</v>
      </c>
      <c r="C93" s="3">
        <v>3.117</v>
      </c>
      <c r="D93" s="3"/>
      <c r="E93" s="67">
        <f t="shared" si="35"/>
        <v>2.7865000000000002</v>
      </c>
      <c r="F93" s="68">
        <f t="shared" si="36"/>
        <v>1</v>
      </c>
      <c r="G93" s="67">
        <f t="shared" si="37"/>
        <v>2.7865000000000002</v>
      </c>
      <c r="H93" s="1"/>
      <c r="I93" s="2">
        <v>24</v>
      </c>
      <c r="J93" s="3">
        <v>3.1120000000000001</v>
      </c>
      <c r="K93" s="67">
        <f t="shared" si="38"/>
        <v>3.1145</v>
      </c>
      <c r="L93" s="68">
        <f t="shared" si="39"/>
        <v>4</v>
      </c>
      <c r="M93" s="67">
        <f t="shared" si="34"/>
        <v>12.458</v>
      </c>
      <c r="N93" s="20"/>
      <c r="O93" s="20"/>
      <c r="P93" s="20"/>
      <c r="R93" s="21"/>
    </row>
    <row r="94" spans="2:18" x14ac:dyDescent="0.2">
      <c r="B94" s="2">
        <v>24</v>
      </c>
      <c r="C94" s="3">
        <v>3.1120000000000001</v>
      </c>
      <c r="D94" s="3"/>
      <c r="E94" s="67">
        <f t="shared" si="35"/>
        <v>3.1145</v>
      </c>
      <c r="F94" s="68">
        <f t="shared" si="36"/>
        <v>4</v>
      </c>
      <c r="G94" s="67">
        <f t="shared" si="37"/>
        <v>12.458</v>
      </c>
      <c r="H94" s="1"/>
      <c r="I94" s="17">
        <v>27</v>
      </c>
      <c r="J94" s="44">
        <v>3.0259999999999998</v>
      </c>
      <c r="K94" s="67">
        <f t="shared" si="38"/>
        <v>3.069</v>
      </c>
      <c r="L94" s="68">
        <f t="shared" si="39"/>
        <v>3</v>
      </c>
      <c r="M94" s="67">
        <f t="shared" si="34"/>
        <v>9.2070000000000007</v>
      </c>
      <c r="N94" s="20"/>
      <c r="O94" s="20"/>
      <c r="P94" s="20"/>
      <c r="R94" s="21"/>
    </row>
    <row r="95" spans="2:18" x14ac:dyDescent="0.2">
      <c r="B95" s="17">
        <v>27</v>
      </c>
      <c r="C95" s="44">
        <v>3.0259999999999998</v>
      </c>
      <c r="D95" s="3" t="s">
        <v>27</v>
      </c>
      <c r="E95" s="67">
        <f t="shared" si="35"/>
        <v>3.069</v>
      </c>
      <c r="F95" s="68">
        <f t="shared" si="36"/>
        <v>3</v>
      </c>
      <c r="G95" s="67">
        <f t="shared" si="37"/>
        <v>9.2070000000000007</v>
      </c>
      <c r="I95" s="17"/>
      <c r="J95" s="17"/>
      <c r="K95" s="67"/>
      <c r="L95" s="68"/>
      <c r="M95" s="67"/>
      <c r="N95" s="20"/>
      <c r="O95" s="20"/>
      <c r="P95" s="20"/>
      <c r="R95" s="21"/>
    </row>
    <row r="96" spans="2:18" ht="15" x14ac:dyDescent="0.2">
      <c r="B96" s="1" t="s">
        <v>7</v>
      </c>
      <c r="C96" s="1"/>
      <c r="D96" s="158">
        <v>0.5</v>
      </c>
      <c r="E96" s="158"/>
      <c r="J96" s="69"/>
      <c r="K96" s="69"/>
      <c r="L96" s="69"/>
      <c r="M96" s="69"/>
      <c r="N96" s="14"/>
      <c r="O96" s="14"/>
      <c r="P96" s="14"/>
    </row>
    <row r="97" spans="2:18" x14ac:dyDescent="0.2">
      <c r="B97" s="2">
        <v>0</v>
      </c>
      <c r="C97" s="3">
        <v>2.226</v>
      </c>
      <c r="D97" s="3" t="s">
        <v>27</v>
      </c>
      <c r="E97" s="68"/>
      <c r="F97" s="68"/>
      <c r="G97" s="68"/>
      <c r="H97" s="68"/>
      <c r="I97" s="17"/>
      <c r="J97" s="18"/>
      <c r="K97" s="67"/>
      <c r="L97" s="68"/>
      <c r="M97" s="67"/>
      <c r="N97" s="20"/>
      <c r="O97" s="20"/>
      <c r="P97" s="20"/>
      <c r="R97" s="21"/>
    </row>
    <row r="98" spans="2:18" x14ac:dyDescent="0.2">
      <c r="B98" s="2">
        <v>4</v>
      </c>
      <c r="C98" s="3">
        <v>2.2309999999999999</v>
      </c>
      <c r="D98" s="3"/>
      <c r="E98" s="67">
        <f>(C97+C98)/2</f>
        <v>2.2284999999999999</v>
      </c>
      <c r="F98" s="68">
        <f>B98-B97</f>
        <v>4</v>
      </c>
      <c r="G98" s="67">
        <f>E98*F98</f>
        <v>8.9139999999999997</v>
      </c>
      <c r="H98" s="68"/>
      <c r="I98" s="2"/>
      <c r="J98" s="2"/>
      <c r="K98" s="67"/>
      <c r="L98" s="68"/>
      <c r="M98" s="67"/>
      <c r="N98" s="20"/>
      <c r="O98" s="20"/>
      <c r="P98" s="20"/>
      <c r="Q98" s="22"/>
      <c r="R98" s="21"/>
    </row>
    <row r="99" spans="2:18" x14ac:dyDescent="0.2">
      <c r="B99" s="2">
        <v>6</v>
      </c>
      <c r="C99" s="3">
        <v>3.3279999999999998</v>
      </c>
      <c r="D99" s="3" t="s">
        <v>28</v>
      </c>
      <c r="E99" s="67">
        <f t="shared" ref="E99:E112" si="40">(C98+C99)/2</f>
        <v>2.7794999999999996</v>
      </c>
      <c r="F99" s="68">
        <f t="shared" ref="F99:F112" si="41">B99-B98</f>
        <v>2</v>
      </c>
      <c r="G99" s="67">
        <f t="shared" ref="G99:G112" si="42">E99*F99</f>
        <v>5.5589999999999993</v>
      </c>
      <c r="H99" s="68"/>
      <c r="I99" s="2"/>
      <c r="J99" s="2"/>
      <c r="K99" s="67"/>
      <c r="L99" s="68"/>
      <c r="M99" s="67"/>
      <c r="N99" s="20"/>
      <c r="O99" s="20"/>
      <c r="P99" s="20"/>
      <c r="Q99" s="22"/>
      <c r="R99" s="21"/>
    </row>
    <row r="100" spans="2:18" x14ac:dyDescent="0.2">
      <c r="B100" s="2">
        <v>10</v>
      </c>
      <c r="C100" s="3">
        <v>3.3170000000000002</v>
      </c>
      <c r="D100" s="3" t="s">
        <v>18</v>
      </c>
      <c r="E100" s="67">
        <f t="shared" si="40"/>
        <v>3.3224999999999998</v>
      </c>
      <c r="F100" s="68">
        <f t="shared" si="41"/>
        <v>4</v>
      </c>
      <c r="G100" s="67">
        <f t="shared" si="42"/>
        <v>13.29</v>
      </c>
      <c r="H100" s="68"/>
      <c r="I100" s="2"/>
      <c r="J100" s="2"/>
      <c r="K100" s="67"/>
      <c r="L100" s="68"/>
      <c r="M100" s="67"/>
      <c r="N100" s="20"/>
      <c r="O100" s="20"/>
      <c r="P100" s="20"/>
      <c r="Q100" s="22"/>
      <c r="R100" s="21"/>
    </row>
    <row r="101" spans="2:18" x14ac:dyDescent="0.2">
      <c r="B101" s="2">
        <v>12</v>
      </c>
      <c r="C101" s="3">
        <v>2.2040000000000002</v>
      </c>
      <c r="D101" s="3"/>
      <c r="E101" s="67">
        <f t="shared" si="40"/>
        <v>2.7605000000000004</v>
      </c>
      <c r="F101" s="68">
        <f t="shared" si="41"/>
        <v>2</v>
      </c>
      <c r="G101" s="67">
        <f t="shared" si="42"/>
        <v>5.5210000000000008</v>
      </c>
      <c r="H101" s="68"/>
      <c r="I101" s="2">
        <v>0</v>
      </c>
      <c r="J101" s="3">
        <v>2.226</v>
      </c>
      <c r="K101" s="67"/>
      <c r="L101" s="68"/>
      <c r="M101" s="67"/>
      <c r="N101" s="20"/>
      <c r="O101" s="20"/>
      <c r="P101" s="20"/>
      <c r="Q101" s="22"/>
      <c r="R101" s="21"/>
    </row>
    <row r="102" spans="2:18" x14ac:dyDescent="0.2">
      <c r="B102" s="2">
        <v>14</v>
      </c>
      <c r="C102" s="3">
        <v>1.3260000000000001</v>
      </c>
      <c r="D102" s="3"/>
      <c r="E102" s="67">
        <f t="shared" si="40"/>
        <v>1.7650000000000001</v>
      </c>
      <c r="F102" s="68">
        <f t="shared" si="41"/>
        <v>2</v>
      </c>
      <c r="G102" s="67">
        <f t="shared" si="42"/>
        <v>3.5300000000000002</v>
      </c>
      <c r="H102" s="68"/>
      <c r="I102" s="2">
        <v>4</v>
      </c>
      <c r="J102" s="3">
        <v>2.2309999999999999</v>
      </c>
      <c r="K102" s="67">
        <f t="shared" ref="K102:K104" si="43">AVERAGE(J101,J102)</f>
        <v>2.2284999999999999</v>
      </c>
      <c r="L102" s="68">
        <f t="shared" ref="L102:L104" si="44">I102-I101</f>
        <v>4</v>
      </c>
      <c r="M102" s="67">
        <f t="shared" ref="M102:M112" si="45">L102*K102</f>
        <v>8.9139999999999997</v>
      </c>
      <c r="N102" s="20"/>
      <c r="O102" s="20"/>
      <c r="P102" s="20"/>
      <c r="Q102" s="22"/>
      <c r="R102" s="21"/>
    </row>
    <row r="103" spans="2:18" x14ac:dyDescent="0.2">
      <c r="B103" s="2">
        <v>16</v>
      </c>
      <c r="C103" s="3">
        <v>0.53100000000000003</v>
      </c>
      <c r="D103" s="3"/>
      <c r="E103" s="67">
        <f t="shared" si="40"/>
        <v>0.9285000000000001</v>
      </c>
      <c r="F103" s="68">
        <f t="shared" si="41"/>
        <v>2</v>
      </c>
      <c r="G103" s="67">
        <f t="shared" si="42"/>
        <v>1.8570000000000002</v>
      </c>
      <c r="H103" s="68"/>
      <c r="I103" s="2">
        <v>6</v>
      </c>
      <c r="J103" s="3">
        <v>3.3279999999999998</v>
      </c>
      <c r="K103" s="67">
        <f t="shared" si="43"/>
        <v>2.7794999999999996</v>
      </c>
      <c r="L103" s="68">
        <f t="shared" si="44"/>
        <v>2</v>
      </c>
      <c r="M103" s="67">
        <f t="shared" si="45"/>
        <v>5.5589999999999993</v>
      </c>
      <c r="N103" s="20"/>
      <c r="O103" s="20"/>
      <c r="P103" s="20"/>
      <c r="Q103" s="22"/>
      <c r="R103" s="21"/>
    </row>
    <row r="104" spans="2:18" x14ac:dyDescent="0.2">
      <c r="B104" s="2">
        <v>18</v>
      </c>
      <c r="C104" s="3">
        <v>2.5000000000000001E-2</v>
      </c>
      <c r="D104" s="3"/>
      <c r="E104" s="67">
        <f t="shared" si="40"/>
        <v>0.27800000000000002</v>
      </c>
      <c r="F104" s="68">
        <f t="shared" si="41"/>
        <v>2</v>
      </c>
      <c r="G104" s="67">
        <f t="shared" si="42"/>
        <v>0.55600000000000005</v>
      </c>
      <c r="H104" s="68"/>
      <c r="I104" s="2">
        <v>10</v>
      </c>
      <c r="J104" s="3">
        <v>3.3170000000000002</v>
      </c>
      <c r="K104" s="67">
        <f t="shared" si="43"/>
        <v>3.3224999999999998</v>
      </c>
      <c r="L104" s="68">
        <f t="shared" si="44"/>
        <v>4</v>
      </c>
      <c r="M104" s="67">
        <f t="shared" si="45"/>
        <v>13.29</v>
      </c>
      <c r="N104" s="20"/>
      <c r="O104" s="20"/>
      <c r="P104" s="20"/>
      <c r="Q104" s="22"/>
      <c r="R104" s="21"/>
    </row>
    <row r="105" spans="2:18" x14ac:dyDescent="0.2">
      <c r="B105" s="2">
        <v>20</v>
      </c>
      <c r="C105" s="3">
        <v>-7.5999999999999998E-2</v>
      </c>
      <c r="D105" s="3" t="s">
        <v>19</v>
      </c>
      <c r="E105" s="67">
        <f t="shared" si="40"/>
        <v>-2.5499999999999998E-2</v>
      </c>
      <c r="F105" s="68">
        <f t="shared" si="41"/>
        <v>2</v>
      </c>
      <c r="G105" s="67">
        <f t="shared" si="42"/>
        <v>-5.0999999999999997E-2</v>
      </c>
      <c r="H105" s="68"/>
      <c r="I105" s="2">
        <v>12</v>
      </c>
      <c r="J105" s="3">
        <v>2.2040000000000002</v>
      </c>
      <c r="K105" s="67">
        <f>AVERAGE(J104,J105)</f>
        <v>2.7605000000000004</v>
      </c>
      <c r="L105" s="68">
        <f>I105-I104</f>
        <v>2</v>
      </c>
      <c r="M105" s="67">
        <f t="shared" si="45"/>
        <v>5.5210000000000008</v>
      </c>
      <c r="N105" s="24"/>
      <c r="O105" s="24"/>
      <c r="P105" s="24"/>
      <c r="Q105" s="22"/>
      <c r="R105" s="21"/>
    </row>
    <row r="106" spans="2:18" x14ac:dyDescent="0.2">
      <c r="B106" s="2">
        <v>22</v>
      </c>
      <c r="C106" s="3">
        <v>2.7E-2</v>
      </c>
      <c r="D106" s="3"/>
      <c r="E106" s="67">
        <f t="shared" si="40"/>
        <v>-2.4500000000000001E-2</v>
      </c>
      <c r="F106" s="68">
        <f t="shared" si="41"/>
        <v>2</v>
      </c>
      <c r="G106" s="67">
        <f t="shared" si="42"/>
        <v>-4.9000000000000002E-2</v>
      </c>
      <c r="H106" s="68"/>
      <c r="I106" s="2">
        <v>14</v>
      </c>
      <c r="J106" s="3">
        <v>1.3260000000000001</v>
      </c>
      <c r="K106" s="67">
        <f t="shared" ref="K106:K112" si="46">AVERAGE(J105,J106)</f>
        <v>1.7650000000000001</v>
      </c>
      <c r="L106" s="68">
        <f t="shared" ref="L106:L112" si="47">I106-I105</f>
        <v>2</v>
      </c>
      <c r="M106" s="67">
        <f t="shared" si="45"/>
        <v>3.5300000000000002</v>
      </c>
      <c r="N106" s="20"/>
      <c r="O106" s="20"/>
      <c r="P106" s="20"/>
      <c r="Q106" s="22"/>
      <c r="R106" s="21"/>
    </row>
    <row r="107" spans="2:18" x14ac:dyDescent="0.2">
      <c r="B107" s="2">
        <v>24</v>
      </c>
      <c r="C107" s="3">
        <v>0.20100000000000001</v>
      </c>
      <c r="D107" s="3"/>
      <c r="E107" s="67">
        <f t="shared" si="40"/>
        <v>0.114</v>
      </c>
      <c r="F107" s="68">
        <f t="shared" si="41"/>
        <v>2</v>
      </c>
      <c r="G107" s="67">
        <f t="shared" si="42"/>
        <v>0.22800000000000001</v>
      </c>
      <c r="H107" s="1"/>
      <c r="I107" s="2">
        <v>16</v>
      </c>
      <c r="J107" s="3">
        <v>0.53100000000000003</v>
      </c>
      <c r="K107" s="67">
        <f t="shared" si="46"/>
        <v>0.9285000000000001</v>
      </c>
      <c r="L107" s="68">
        <f t="shared" si="47"/>
        <v>2</v>
      </c>
      <c r="M107" s="67">
        <f t="shared" si="45"/>
        <v>1.8570000000000002</v>
      </c>
      <c r="N107" s="24"/>
      <c r="O107" s="24"/>
      <c r="P107" s="24"/>
      <c r="Q107" s="22"/>
      <c r="R107" s="21"/>
    </row>
    <row r="108" spans="2:18" x14ac:dyDescent="0.2">
      <c r="B108" s="2">
        <v>26</v>
      </c>
      <c r="C108" s="3">
        <v>0.41299999999999998</v>
      </c>
      <c r="D108" s="3"/>
      <c r="E108" s="67">
        <f t="shared" si="40"/>
        <v>0.307</v>
      </c>
      <c r="F108" s="68">
        <f t="shared" si="41"/>
        <v>2</v>
      </c>
      <c r="G108" s="67">
        <f t="shared" si="42"/>
        <v>0.61399999999999999</v>
      </c>
      <c r="H108" s="1"/>
      <c r="I108" s="61">
        <f>I107+(J107-J108)*1.5</f>
        <v>18.596499999999999</v>
      </c>
      <c r="J108" s="62">
        <v>-1.2</v>
      </c>
      <c r="K108" s="67">
        <f t="shared" si="46"/>
        <v>-0.33449999999999996</v>
      </c>
      <c r="L108" s="68">
        <f t="shared" si="47"/>
        <v>2.5964999999999989</v>
      </c>
      <c r="M108" s="67">
        <f t="shared" si="45"/>
        <v>-0.86852924999999959</v>
      </c>
      <c r="N108" s="24"/>
      <c r="O108" s="24"/>
      <c r="P108" s="24"/>
      <c r="Q108" s="22"/>
      <c r="R108" s="21"/>
    </row>
    <row r="109" spans="2:18" x14ac:dyDescent="0.2">
      <c r="B109" s="2">
        <v>28</v>
      </c>
      <c r="C109" s="3">
        <v>0.73099999999999998</v>
      </c>
      <c r="D109" s="3"/>
      <c r="E109" s="67">
        <f t="shared" si="40"/>
        <v>0.57199999999999995</v>
      </c>
      <c r="F109" s="68">
        <f t="shared" si="41"/>
        <v>2</v>
      </c>
      <c r="G109" s="67">
        <f t="shared" si="42"/>
        <v>1.1439999999999999</v>
      </c>
      <c r="H109" s="1"/>
      <c r="I109" s="70">
        <f>I108+1.5</f>
        <v>20.096499999999999</v>
      </c>
      <c r="J109" s="71">
        <f>J108</f>
        <v>-1.2</v>
      </c>
      <c r="K109" s="67">
        <f t="shared" si="46"/>
        <v>-1.2</v>
      </c>
      <c r="L109" s="68">
        <f t="shared" si="47"/>
        <v>1.5</v>
      </c>
      <c r="M109" s="67">
        <f t="shared" si="45"/>
        <v>-1.7999999999999998</v>
      </c>
      <c r="N109" s="20"/>
      <c r="O109" s="20"/>
      <c r="P109" s="20"/>
      <c r="R109" s="21"/>
    </row>
    <row r="110" spans="2:18" x14ac:dyDescent="0.2">
      <c r="B110" s="2">
        <v>30</v>
      </c>
      <c r="C110" s="3">
        <v>1.226</v>
      </c>
      <c r="D110" s="3" t="s">
        <v>20</v>
      </c>
      <c r="E110" s="67">
        <f t="shared" si="40"/>
        <v>0.97849999999999993</v>
      </c>
      <c r="F110" s="68">
        <f t="shared" si="41"/>
        <v>2</v>
      </c>
      <c r="G110" s="67">
        <f t="shared" si="42"/>
        <v>1.9569999999999999</v>
      </c>
      <c r="H110" s="1"/>
      <c r="I110" s="61">
        <f>I109+1.5</f>
        <v>21.596499999999999</v>
      </c>
      <c r="J110" s="62">
        <f>J108</f>
        <v>-1.2</v>
      </c>
      <c r="K110" s="67">
        <f t="shared" si="46"/>
        <v>-1.2</v>
      </c>
      <c r="L110" s="68">
        <f t="shared" si="47"/>
        <v>1.5</v>
      </c>
      <c r="M110" s="67">
        <f t="shared" si="45"/>
        <v>-1.7999999999999998</v>
      </c>
      <c r="N110" s="20"/>
      <c r="O110" s="20"/>
      <c r="P110" s="20"/>
      <c r="R110" s="21"/>
    </row>
    <row r="111" spans="2:18" x14ac:dyDescent="0.2">
      <c r="B111" s="2">
        <v>35</v>
      </c>
      <c r="C111" s="3">
        <v>1.2170000000000001</v>
      </c>
      <c r="D111" s="3"/>
      <c r="E111" s="67">
        <f t="shared" si="40"/>
        <v>1.2215</v>
      </c>
      <c r="F111" s="68">
        <f t="shared" si="41"/>
        <v>5</v>
      </c>
      <c r="G111" s="67">
        <f t="shared" si="42"/>
        <v>6.1074999999999999</v>
      </c>
      <c r="H111" s="1"/>
      <c r="I111" s="61">
        <f>I110+(J111-J110)*1.5</f>
        <v>23.6965</v>
      </c>
      <c r="J111" s="65">
        <v>0.2</v>
      </c>
      <c r="K111" s="67">
        <f t="shared" si="46"/>
        <v>-0.5</v>
      </c>
      <c r="L111" s="68">
        <f t="shared" si="47"/>
        <v>2.1000000000000014</v>
      </c>
      <c r="M111" s="67">
        <f t="shared" si="45"/>
        <v>-1.0500000000000007</v>
      </c>
      <c r="N111" s="20"/>
      <c r="O111" s="20"/>
      <c r="P111" s="20"/>
      <c r="R111" s="21"/>
    </row>
    <row r="112" spans="2:18" x14ac:dyDescent="0.2">
      <c r="B112" s="17">
        <v>40</v>
      </c>
      <c r="C112" s="44">
        <v>1.212</v>
      </c>
      <c r="D112" s="44" t="s">
        <v>29</v>
      </c>
      <c r="E112" s="67">
        <f t="shared" si="40"/>
        <v>1.2145000000000001</v>
      </c>
      <c r="F112" s="68">
        <f t="shared" si="41"/>
        <v>5</v>
      </c>
      <c r="G112" s="67">
        <f t="shared" si="42"/>
        <v>6.0725000000000007</v>
      </c>
      <c r="I112" s="2">
        <v>26</v>
      </c>
      <c r="J112" s="3">
        <v>0.41299999999999998</v>
      </c>
      <c r="K112" s="67">
        <f t="shared" si="46"/>
        <v>0.30649999999999999</v>
      </c>
      <c r="L112" s="68">
        <f t="shared" si="47"/>
        <v>2.3034999999999997</v>
      </c>
      <c r="M112" s="67">
        <f t="shared" si="45"/>
        <v>0.70602274999999992</v>
      </c>
      <c r="N112" s="20"/>
      <c r="O112" s="20"/>
      <c r="P112" s="20"/>
      <c r="R112" s="21"/>
    </row>
    <row r="113" spans="2:18" ht="15" x14ac:dyDescent="0.2">
      <c r="B113" s="1" t="s">
        <v>7</v>
      </c>
      <c r="C113" s="1"/>
      <c r="D113" s="158">
        <v>0.6</v>
      </c>
      <c r="E113" s="158"/>
      <c r="J113" s="69"/>
      <c r="K113" s="69"/>
      <c r="L113" s="69"/>
      <c r="M113" s="69"/>
      <c r="N113" s="14"/>
      <c r="O113" s="14"/>
      <c r="P113" s="14"/>
    </row>
    <row r="114" spans="2:18" x14ac:dyDescent="0.2">
      <c r="B114" s="2">
        <v>0</v>
      </c>
      <c r="C114" s="3">
        <v>2.5009999999999999</v>
      </c>
      <c r="D114" s="3" t="s">
        <v>27</v>
      </c>
      <c r="E114" s="68"/>
      <c r="F114" s="68"/>
      <c r="G114" s="68"/>
      <c r="H114" s="68"/>
      <c r="I114" s="2">
        <v>0</v>
      </c>
      <c r="J114" s="3">
        <v>2.5009999999999999</v>
      </c>
      <c r="K114" s="67"/>
      <c r="L114" s="68"/>
      <c r="M114" s="67"/>
      <c r="N114" s="20"/>
      <c r="O114" s="20"/>
      <c r="P114" s="20"/>
      <c r="R114" s="21"/>
    </row>
    <row r="115" spans="2:18" x14ac:dyDescent="0.2">
      <c r="B115" s="2">
        <v>4</v>
      </c>
      <c r="C115" s="3">
        <v>2.4870000000000001</v>
      </c>
      <c r="D115" s="3" t="s">
        <v>18</v>
      </c>
      <c r="E115" s="67">
        <f>(C114+C115)/2</f>
        <v>2.4939999999999998</v>
      </c>
      <c r="F115" s="68">
        <f>B115-B114</f>
        <v>4</v>
      </c>
      <c r="G115" s="67">
        <f>E115*F115</f>
        <v>9.9759999999999991</v>
      </c>
      <c r="H115" s="68"/>
      <c r="I115" s="2">
        <v>4</v>
      </c>
      <c r="J115" s="3">
        <v>2.4870000000000001</v>
      </c>
      <c r="K115" s="67">
        <f t="shared" ref="K115:K121" si="48">AVERAGE(J114,J115)</f>
        <v>2.4939999999999998</v>
      </c>
      <c r="L115" s="68">
        <f t="shared" ref="L115:L121" si="49">I115-I114</f>
        <v>4</v>
      </c>
      <c r="M115" s="67">
        <f t="shared" ref="M115:M127" si="50">L115*K115</f>
        <v>9.9759999999999991</v>
      </c>
      <c r="N115" s="20"/>
      <c r="O115" s="20"/>
      <c r="P115" s="20"/>
      <c r="Q115" s="22"/>
      <c r="R115" s="21"/>
    </row>
    <row r="116" spans="2:18" x14ac:dyDescent="0.2">
      <c r="B116" s="2">
        <v>5</v>
      </c>
      <c r="C116" s="3">
        <v>1.0609999999999999</v>
      </c>
      <c r="D116" s="3"/>
      <c r="E116" s="67">
        <f t="shared" ref="E116:E126" si="51">(C115+C116)/2</f>
        <v>1.774</v>
      </c>
      <c r="F116" s="68">
        <f t="shared" ref="F116:F126" si="52">B116-B115</f>
        <v>1</v>
      </c>
      <c r="G116" s="67">
        <f t="shared" ref="G116:G126" si="53">E116*F116</f>
        <v>1.774</v>
      </c>
      <c r="H116" s="68"/>
      <c r="I116" s="2">
        <v>5</v>
      </c>
      <c r="J116" s="3">
        <v>1.0609999999999999</v>
      </c>
      <c r="K116" s="67">
        <f t="shared" si="48"/>
        <v>1.774</v>
      </c>
      <c r="L116" s="68">
        <f t="shared" si="49"/>
        <v>1</v>
      </c>
      <c r="M116" s="67">
        <f t="shared" si="50"/>
        <v>1.774</v>
      </c>
      <c r="N116" s="20"/>
      <c r="O116" s="20"/>
      <c r="P116" s="20"/>
      <c r="Q116" s="22"/>
      <c r="R116" s="21"/>
    </row>
    <row r="117" spans="2:18" x14ac:dyDescent="0.2">
      <c r="B117" s="2">
        <v>6</v>
      </c>
      <c r="C117" s="3">
        <v>0.108</v>
      </c>
      <c r="D117" s="3"/>
      <c r="E117" s="67">
        <f t="shared" si="51"/>
        <v>0.58450000000000002</v>
      </c>
      <c r="F117" s="68">
        <f t="shared" si="52"/>
        <v>1</v>
      </c>
      <c r="G117" s="67">
        <f t="shared" si="53"/>
        <v>0.58450000000000002</v>
      </c>
      <c r="H117" s="68"/>
      <c r="I117" s="2">
        <v>6</v>
      </c>
      <c r="J117" s="3">
        <v>0.108</v>
      </c>
      <c r="K117" s="67">
        <f t="shared" si="48"/>
        <v>0.58450000000000002</v>
      </c>
      <c r="L117" s="68">
        <f t="shared" si="49"/>
        <v>1</v>
      </c>
      <c r="M117" s="67">
        <f t="shared" si="50"/>
        <v>0.58450000000000002</v>
      </c>
      <c r="N117" s="20"/>
      <c r="O117" s="20"/>
      <c r="P117" s="20"/>
      <c r="Q117" s="22"/>
      <c r="R117" s="21"/>
    </row>
    <row r="118" spans="2:18" x14ac:dyDescent="0.2">
      <c r="B118" s="2">
        <v>8</v>
      </c>
      <c r="C118" s="3">
        <v>-0.40100000000000002</v>
      </c>
      <c r="D118" s="3"/>
      <c r="E118" s="67">
        <f t="shared" si="51"/>
        <v>-0.14650000000000002</v>
      </c>
      <c r="F118" s="68">
        <f t="shared" si="52"/>
        <v>2</v>
      </c>
      <c r="G118" s="67">
        <f t="shared" si="53"/>
        <v>-0.29300000000000004</v>
      </c>
      <c r="H118" s="68"/>
      <c r="I118" s="61">
        <f>I117+(J117-J118)*1.5</f>
        <v>7.9619999999999997</v>
      </c>
      <c r="J118" s="62">
        <v>-1.2</v>
      </c>
      <c r="K118" s="67">
        <f t="shared" si="48"/>
        <v>-0.54599999999999993</v>
      </c>
      <c r="L118" s="68">
        <f t="shared" si="49"/>
        <v>1.9619999999999997</v>
      </c>
      <c r="M118" s="67">
        <f t="shared" si="50"/>
        <v>-1.0712519999999996</v>
      </c>
      <c r="N118" s="20"/>
      <c r="O118" s="20"/>
      <c r="P118" s="20"/>
      <c r="Q118" s="22"/>
      <c r="R118" s="21"/>
    </row>
    <row r="119" spans="2:18" x14ac:dyDescent="0.2">
      <c r="B119" s="2">
        <v>10</v>
      </c>
      <c r="C119" s="3">
        <v>-0.504</v>
      </c>
      <c r="D119" s="3" t="s">
        <v>19</v>
      </c>
      <c r="E119" s="67">
        <f t="shared" si="51"/>
        <v>-0.45250000000000001</v>
      </c>
      <c r="F119" s="68">
        <f t="shared" si="52"/>
        <v>2</v>
      </c>
      <c r="G119" s="67">
        <f t="shared" si="53"/>
        <v>-0.90500000000000003</v>
      </c>
      <c r="H119" s="68"/>
      <c r="I119" s="70">
        <f>I118+1.5</f>
        <v>9.4619999999999997</v>
      </c>
      <c r="J119" s="71">
        <f>J118</f>
        <v>-1.2</v>
      </c>
      <c r="K119" s="67">
        <f t="shared" si="48"/>
        <v>-1.2</v>
      </c>
      <c r="L119" s="68">
        <f t="shared" si="49"/>
        <v>1.5</v>
      </c>
      <c r="M119" s="67">
        <f t="shared" si="50"/>
        <v>-1.7999999999999998</v>
      </c>
      <c r="N119" s="20"/>
      <c r="O119" s="20"/>
      <c r="P119" s="20"/>
      <c r="Q119" s="22"/>
      <c r="R119" s="21"/>
    </row>
    <row r="120" spans="2:18" x14ac:dyDescent="0.2">
      <c r="B120" s="2">
        <v>12</v>
      </c>
      <c r="C120" s="3">
        <v>-0.40300000000000002</v>
      </c>
      <c r="D120" s="3"/>
      <c r="E120" s="67">
        <f t="shared" si="51"/>
        <v>-0.45350000000000001</v>
      </c>
      <c r="F120" s="68">
        <f t="shared" si="52"/>
        <v>2</v>
      </c>
      <c r="G120" s="67">
        <f t="shared" si="53"/>
        <v>-0.90700000000000003</v>
      </c>
      <c r="H120" s="68"/>
      <c r="I120" s="61">
        <f>I119+1.5</f>
        <v>10.962</v>
      </c>
      <c r="J120" s="62">
        <f>J118</f>
        <v>-1.2</v>
      </c>
      <c r="K120" s="67">
        <f t="shared" si="48"/>
        <v>-1.2</v>
      </c>
      <c r="L120" s="68">
        <f t="shared" si="49"/>
        <v>1.5</v>
      </c>
      <c r="M120" s="67">
        <f t="shared" si="50"/>
        <v>-1.7999999999999998</v>
      </c>
      <c r="N120" s="20"/>
      <c r="O120" s="20"/>
      <c r="P120" s="20"/>
      <c r="Q120" s="22"/>
      <c r="R120" s="21"/>
    </row>
    <row r="121" spans="2:18" x14ac:dyDescent="0.2">
      <c r="B121" s="2">
        <v>14</v>
      </c>
      <c r="C121" s="3">
        <v>-2.1000000000000001E-2</v>
      </c>
      <c r="D121" s="3"/>
      <c r="E121" s="67">
        <f t="shared" si="51"/>
        <v>-0.21200000000000002</v>
      </c>
      <c r="F121" s="68">
        <f t="shared" si="52"/>
        <v>2</v>
      </c>
      <c r="G121" s="67">
        <f t="shared" si="53"/>
        <v>-0.42400000000000004</v>
      </c>
      <c r="H121" s="68"/>
      <c r="I121" s="61">
        <f>I120+(J121-J120)*1.5</f>
        <v>12.311999999999999</v>
      </c>
      <c r="J121" s="65">
        <v>-0.3</v>
      </c>
      <c r="K121" s="67">
        <f t="shared" si="48"/>
        <v>-0.75</v>
      </c>
      <c r="L121" s="68">
        <f t="shared" si="49"/>
        <v>1.3499999999999996</v>
      </c>
      <c r="M121" s="67">
        <f t="shared" si="50"/>
        <v>-1.0124999999999997</v>
      </c>
      <c r="N121" s="20"/>
      <c r="O121" s="20"/>
      <c r="P121" s="20"/>
      <c r="Q121" s="22"/>
      <c r="R121" s="21"/>
    </row>
    <row r="122" spans="2:18" x14ac:dyDescent="0.2">
      <c r="B122" s="2">
        <v>15</v>
      </c>
      <c r="C122" s="3">
        <v>0.30299999999999999</v>
      </c>
      <c r="D122" s="3"/>
      <c r="E122" s="67">
        <f t="shared" si="51"/>
        <v>0.14099999999999999</v>
      </c>
      <c r="F122" s="68">
        <f t="shared" si="52"/>
        <v>1</v>
      </c>
      <c r="G122" s="67">
        <f t="shared" si="53"/>
        <v>0.14099999999999999</v>
      </c>
      <c r="H122" s="68"/>
      <c r="I122" s="2">
        <v>14</v>
      </c>
      <c r="J122" s="3">
        <v>-2.1000000000000001E-2</v>
      </c>
      <c r="K122" s="67">
        <f>AVERAGE(J121,J122)</f>
        <v>-0.1605</v>
      </c>
      <c r="L122" s="68">
        <f>I122-I121</f>
        <v>1.6880000000000006</v>
      </c>
      <c r="M122" s="67">
        <f t="shared" si="50"/>
        <v>-0.27092400000000011</v>
      </c>
      <c r="N122" s="24"/>
      <c r="O122" s="24"/>
      <c r="P122" s="24"/>
      <c r="Q122" s="22"/>
      <c r="R122" s="21"/>
    </row>
    <row r="123" spans="2:18" x14ac:dyDescent="0.2">
      <c r="B123" s="2">
        <v>16</v>
      </c>
      <c r="C123" s="3">
        <v>1.0860000000000001</v>
      </c>
      <c r="D123" s="3" t="s">
        <v>20</v>
      </c>
      <c r="E123" s="67">
        <f t="shared" si="51"/>
        <v>0.69450000000000001</v>
      </c>
      <c r="F123" s="68">
        <f t="shared" si="52"/>
        <v>1</v>
      </c>
      <c r="G123" s="67">
        <f t="shared" si="53"/>
        <v>0.69450000000000001</v>
      </c>
      <c r="H123" s="68"/>
      <c r="I123" s="2">
        <v>15</v>
      </c>
      <c r="J123" s="3">
        <v>0.30299999999999999</v>
      </c>
      <c r="K123" s="67">
        <f t="shared" ref="K123:K127" si="54">AVERAGE(J122,J123)</f>
        <v>0.14099999999999999</v>
      </c>
      <c r="L123" s="68">
        <f t="shared" ref="L123:L127" si="55">I123-I122</f>
        <v>1</v>
      </c>
      <c r="M123" s="67">
        <f t="shared" si="50"/>
        <v>0.14099999999999999</v>
      </c>
      <c r="N123" s="20"/>
      <c r="O123" s="20"/>
      <c r="P123" s="20"/>
      <c r="Q123" s="22"/>
      <c r="R123" s="21"/>
    </row>
    <row r="124" spans="2:18" x14ac:dyDescent="0.2">
      <c r="B124" s="2">
        <v>20</v>
      </c>
      <c r="C124" s="3">
        <v>1.101</v>
      </c>
      <c r="D124" s="3"/>
      <c r="E124" s="67">
        <f t="shared" si="51"/>
        <v>1.0935000000000001</v>
      </c>
      <c r="F124" s="68">
        <f t="shared" si="52"/>
        <v>4</v>
      </c>
      <c r="G124" s="67">
        <f t="shared" si="53"/>
        <v>4.3740000000000006</v>
      </c>
      <c r="H124" s="1"/>
      <c r="I124" s="2">
        <v>16</v>
      </c>
      <c r="J124" s="3">
        <v>1.0860000000000001</v>
      </c>
      <c r="K124" s="67">
        <f t="shared" si="54"/>
        <v>0.69450000000000001</v>
      </c>
      <c r="L124" s="68">
        <f t="shared" si="55"/>
        <v>1</v>
      </c>
      <c r="M124" s="67">
        <f t="shared" si="50"/>
        <v>0.69450000000000001</v>
      </c>
      <c r="N124" s="24"/>
      <c r="O124" s="24"/>
      <c r="P124" s="24"/>
      <c r="Q124" s="22"/>
      <c r="R124" s="21"/>
    </row>
    <row r="125" spans="2:18" x14ac:dyDescent="0.2">
      <c r="B125" s="2">
        <v>25</v>
      </c>
      <c r="C125" s="3">
        <v>1.107</v>
      </c>
      <c r="D125" s="3"/>
      <c r="E125" s="67">
        <f t="shared" si="51"/>
        <v>1.1040000000000001</v>
      </c>
      <c r="F125" s="68">
        <f t="shared" si="52"/>
        <v>5</v>
      </c>
      <c r="G125" s="67">
        <f t="shared" si="53"/>
        <v>5.5200000000000005</v>
      </c>
      <c r="H125" s="1"/>
      <c r="I125" s="2">
        <v>20</v>
      </c>
      <c r="J125" s="3">
        <v>1.101</v>
      </c>
      <c r="K125" s="67">
        <f t="shared" si="54"/>
        <v>1.0935000000000001</v>
      </c>
      <c r="L125" s="68">
        <f t="shared" si="55"/>
        <v>4</v>
      </c>
      <c r="M125" s="67">
        <f t="shared" si="50"/>
        <v>4.3740000000000006</v>
      </c>
      <c r="N125" s="24"/>
      <c r="O125" s="24"/>
      <c r="P125" s="24"/>
      <c r="Q125" s="22"/>
      <c r="R125" s="21"/>
    </row>
    <row r="126" spans="2:18" x14ac:dyDescent="0.2">
      <c r="B126" s="2">
        <v>30</v>
      </c>
      <c r="C126" s="3">
        <v>1.1120000000000001</v>
      </c>
      <c r="D126" s="3" t="s">
        <v>17</v>
      </c>
      <c r="E126" s="67">
        <f t="shared" si="51"/>
        <v>1.1095000000000002</v>
      </c>
      <c r="F126" s="68">
        <f t="shared" si="52"/>
        <v>5</v>
      </c>
      <c r="G126" s="67">
        <f t="shared" si="53"/>
        <v>5.5475000000000012</v>
      </c>
      <c r="H126" s="1"/>
      <c r="I126" s="2">
        <v>25</v>
      </c>
      <c r="J126" s="3">
        <v>1.107</v>
      </c>
      <c r="K126" s="67">
        <f t="shared" si="54"/>
        <v>1.1040000000000001</v>
      </c>
      <c r="L126" s="68">
        <f t="shared" si="55"/>
        <v>5</v>
      </c>
      <c r="M126" s="67">
        <f t="shared" si="50"/>
        <v>5.5200000000000005</v>
      </c>
      <c r="N126" s="20"/>
      <c r="O126" s="20"/>
      <c r="P126" s="20"/>
      <c r="R126" s="21"/>
    </row>
    <row r="127" spans="2:18" x14ac:dyDescent="0.2">
      <c r="B127" s="2"/>
      <c r="C127" s="3"/>
      <c r="D127" s="3"/>
      <c r="E127" s="67"/>
      <c r="F127" s="68"/>
      <c r="G127" s="67"/>
      <c r="H127" s="1"/>
      <c r="I127" s="2">
        <v>30</v>
      </c>
      <c r="J127" s="3">
        <v>1.1120000000000001</v>
      </c>
      <c r="K127" s="67">
        <f t="shared" si="54"/>
        <v>1.1095000000000002</v>
      </c>
      <c r="L127" s="68">
        <f t="shared" si="55"/>
        <v>5</v>
      </c>
      <c r="M127" s="67">
        <f t="shared" si="50"/>
        <v>5.5475000000000012</v>
      </c>
      <c r="N127" s="20"/>
      <c r="O127" s="20"/>
      <c r="P127" s="20"/>
      <c r="R127" s="21"/>
    </row>
    <row r="128" spans="2:18" ht="15" x14ac:dyDescent="0.2">
      <c r="B128" s="1" t="s">
        <v>7</v>
      </c>
      <c r="C128" s="1"/>
      <c r="D128" s="158">
        <v>0.7</v>
      </c>
      <c r="E128" s="158"/>
      <c r="J128" s="69"/>
      <c r="K128" s="69"/>
      <c r="L128" s="69"/>
      <c r="M128" s="69"/>
      <c r="N128" s="14"/>
      <c r="O128" s="14"/>
      <c r="P128" s="14"/>
    </row>
    <row r="129" spans="2:18" x14ac:dyDescent="0.2">
      <c r="B129" s="156"/>
      <c r="C129" s="156"/>
      <c r="D129" s="156"/>
      <c r="E129" s="156"/>
      <c r="F129" s="156"/>
      <c r="G129" s="156"/>
      <c r="I129" s="156"/>
      <c r="J129" s="156"/>
      <c r="K129" s="156"/>
      <c r="L129" s="156"/>
      <c r="M129" s="156"/>
      <c r="N129" s="15"/>
      <c r="O129" s="15"/>
      <c r="P129" s="20"/>
    </row>
    <row r="130" spans="2:18" x14ac:dyDescent="0.2">
      <c r="B130" s="2">
        <v>0</v>
      </c>
      <c r="C130" s="3">
        <v>1.0509999999999999</v>
      </c>
      <c r="D130" s="3" t="s">
        <v>26</v>
      </c>
      <c r="E130" s="68"/>
      <c r="F130" s="68"/>
      <c r="G130" s="68"/>
      <c r="H130" s="68"/>
      <c r="I130" s="17"/>
      <c r="J130" s="18"/>
      <c r="K130" s="67"/>
      <c r="L130" s="68"/>
      <c r="M130" s="67"/>
      <c r="N130" s="20"/>
      <c r="O130" s="20"/>
      <c r="P130" s="20"/>
      <c r="R130" s="21"/>
    </row>
    <row r="131" spans="2:18" x14ac:dyDescent="0.2">
      <c r="B131" s="2">
        <v>1</v>
      </c>
      <c r="C131" s="3">
        <v>1.956</v>
      </c>
      <c r="D131" s="3"/>
      <c r="E131" s="67">
        <f>(C130+C131)/2</f>
        <v>1.5034999999999998</v>
      </c>
      <c r="F131" s="68">
        <f>B131-B130</f>
        <v>1</v>
      </c>
      <c r="G131" s="67">
        <f>E131*F131</f>
        <v>1.5034999999999998</v>
      </c>
      <c r="H131" s="68"/>
      <c r="I131" s="2"/>
      <c r="J131" s="2"/>
      <c r="K131" s="67"/>
      <c r="L131" s="68"/>
      <c r="M131" s="67"/>
      <c r="N131" s="20"/>
      <c r="O131" s="20"/>
      <c r="P131" s="20"/>
      <c r="Q131" s="22"/>
      <c r="R131" s="21"/>
    </row>
    <row r="132" spans="2:18" x14ac:dyDescent="0.2">
      <c r="B132" s="2">
        <v>3</v>
      </c>
      <c r="C132" s="3">
        <v>2.7080000000000002</v>
      </c>
      <c r="D132" s="3"/>
      <c r="E132" s="67">
        <f t="shared" ref="E132:E143" si="56">(C131+C132)/2</f>
        <v>2.3319999999999999</v>
      </c>
      <c r="F132" s="68">
        <f t="shared" ref="F132:F143" si="57">B132-B131</f>
        <v>2</v>
      </c>
      <c r="G132" s="67">
        <f t="shared" ref="G132:G143" si="58">E132*F132</f>
        <v>4.6639999999999997</v>
      </c>
      <c r="H132" s="68"/>
      <c r="I132" s="2"/>
      <c r="J132" s="2"/>
      <c r="K132" s="67"/>
      <c r="L132" s="68"/>
      <c r="M132" s="67"/>
      <c r="N132" s="20"/>
      <c r="O132" s="20"/>
      <c r="P132" s="20"/>
      <c r="Q132" s="22"/>
      <c r="R132" s="21"/>
    </row>
    <row r="133" spans="2:18" x14ac:dyDescent="0.2">
      <c r="B133" s="2">
        <v>4</v>
      </c>
      <c r="C133" s="3">
        <v>2.72</v>
      </c>
      <c r="D133" s="3" t="s">
        <v>18</v>
      </c>
      <c r="E133" s="67">
        <f t="shared" si="56"/>
        <v>2.7140000000000004</v>
      </c>
      <c r="F133" s="68">
        <f t="shared" si="57"/>
        <v>1</v>
      </c>
      <c r="G133" s="67">
        <f t="shared" si="58"/>
        <v>2.7140000000000004</v>
      </c>
      <c r="H133" s="68"/>
      <c r="I133" s="2"/>
      <c r="J133" s="2"/>
      <c r="K133" s="67"/>
      <c r="L133" s="68"/>
      <c r="M133" s="67"/>
      <c r="N133" s="20"/>
      <c r="O133" s="20"/>
      <c r="P133" s="20"/>
      <c r="Q133" s="22"/>
      <c r="R133" s="21"/>
    </row>
    <row r="134" spans="2:18" x14ac:dyDescent="0.2">
      <c r="B134" s="2">
        <v>5</v>
      </c>
      <c r="C134" s="3">
        <v>1.4590000000000001</v>
      </c>
      <c r="D134" s="3"/>
      <c r="E134" s="67">
        <f t="shared" si="56"/>
        <v>2.0895000000000001</v>
      </c>
      <c r="F134" s="68">
        <f t="shared" si="57"/>
        <v>1</v>
      </c>
      <c r="G134" s="67">
        <f t="shared" si="58"/>
        <v>2.0895000000000001</v>
      </c>
      <c r="H134" s="68"/>
      <c r="I134" s="2"/>
      <c r="J134" s="2"/>
      <c r="K134" s="67"/>
      <c r="L134" s="68"/>
      <c r="M134" s="67"/>
      <c r="N134" s="20"/>
      <c r="O134" s="20"/>
      <c r="P134" s="20"/>
      <c r="Q134" s="22"/>
      <c r="R134" s="21"/>
    </row>
    <row r="135" spans="2:18" x14ac:dyDescent="0.2">
      <c r="B135" s="2">
        <v>7</v>
      </c>
      <c r="C135" s="3">
        <v>0.26300000000000001</v>
      </c>
      <c r="D135" s="3"/>
      <c r="E135" s="67">
        <f t="shared" si="56"/>
        <v>0.86099999999999999</v>
      </c>
      <c r="F135" s="68">
        <f t="shared" si="57"/>
        <v>2</v>
      </c>
      <c r="G135" s="67">
        <f t="shared" si="58"/>
        <v>1.722</v>
      </c>
      <c r="H135" s="68"/>
      <c r="I135" s="2"/>
      <c r="J135" s="2"/>
      <c r="K135" s="67"/>
      <c r="L135" s="68"/>
      <c r="M135" s="67"/>
      <c r="N135" s="20"/>
      <c r="O135" s="20"/>
      <c r="P135" s="20"/>
      <c r="Q135" s="22"/>
      <c r="R135" s="21"/>
    </row>
    <row r="136" spans="2:18" x14ac:dyDescent="0.2">
      <c r="B136" s="2">
        <v>9</v>
      </c>
      <c r="C136" s="3">
        <v>-0.34</v>
      </c>
      <c r="D136" s="3"/>
      <c r="E136" s="67">
        <f t="shared" si="56"/>
        <v>-3.8500000000000006E-2</v>
      </c>
      <c r="F136" s="68">
        <f t="shared" si="57"/>
        <v>2</v>
      </c>
      <c r="G136" s="67">
        <f t="shared" si="58"/>
        <v>-7.7000000000000013E-2</v>
      </c>
      <c r="H136" s="68"/>
      <c r="I136" s="2">
        <v>0</v>
      </c>
      <c r="J136" s="3">
        <v>1.0509999999999999</v>
      </c>
      <c r="K136" s="67"/>
      <c r="L136" s="68"/>
      <c r="M136" s="67"/>
      <c r="N136" s="20"/>
      <c r="O136" s="20"/>
      <c r="P136" s="20"/>
      <c r="Q136" s="22"/>
      <c r="R136" s="21"/>
    </row>
    <row r="137" spans="2:18" x14ac:dyDescent="0.2">
      <c r="B137" s="2">
        <v>10</v>
      </c>
      <c r="C137" s="3">
        <v>-0.442</v>
      </c>
      <c r="D137" s="3" t="s">
        <v>19</v>
      </c>
      <c r="E137" s="67">
        <f t="shared" si="56"/>
        <v>-0.39100000000000001</v>
      </c>
      <c r="F137" s="68">
        <f t="shared" si="57"/>
        <v>1</v>
      </c>
      <c r="G137" s="67">
        <f t="shared" si="58"/>
        <v>-0.39100000000000001</v>
      </c>
      <c r="H137" s="68"/>
      <c r="I137" s="2">
        <v>1</v>
      </c>
      <c r="J137" s="3">
        <v>1.956</v>
      </c>
      <c r="K137" s="67">
        <f t="shared" ref="K137" si="59">AVERAGE(J136,J137)</f>
        <v>1.5034999999999998</v>
      </c>
      <c r="L137" s="68">
        <f t="shared" ref="L137" si="60">I137-I136</f>
        <v>1</v>
      </c>
      <c r="M137" s="67">
        <f t="shared" ref="M137:M144" si="61">L137*K137</f>
        <v>1.5034999999999998</v>
      </c>
      <c r="N137" s="20"/>
      <c r="O137" s="20"/>
      <c r="P137" s="20"/>
      <c r="Q137" s="22"/>
      <c r="R137" s="21"/>
    </row>
    <row r="138" spans="2:18" x14ac:dyDescent="0.2">
      <c r="B138" s="2">
        <v>11</v>
      </c>
      <c r="C138" s="3">
        <v>-0.34100000000000003</v>
      </c>
      <c r="D138" s="3"/>
      <c r="E138" s="67">
        <f t="shared" si="56"/>
        <v>-0.39150000000000001</v>
      </c>
      <c r="F138" s="68">
        <f t="shared" si="57"/>
        <v>1</v>
      </c>
      <c r="G138" s="67">
        <f t="shared" si="58"/>
        <v>-0.39150000000000001</v>
      </c>
      <c r="H138" s="68"/>
      <c r="I138" s="2">
        <v>2.5</v>
      </c>
      <c r="J138" s="3">
        <v>2.4500000000000002</v>
      </c>
      <c r="K138" s="67">
        <f>AVERAGE(J137,J138)</f>
        <v>2.2030000000000003</v>
      </c>
      <c r="L138" s="68">
        <f>I138-I137</f>
        <v>1.5</v>
      </c>
      <c r="M138" s="67">
        <f t="shared" si="61"/>
        <v>3.3045000000000004</v>
      </c>
      <c r="N138" s="24"/>
      <c r="O138" s="24"/>
      <c r="P138" s="24"/>
      <c r="Q138" s="22"/>
      <c r="R138" s="21"/>
    </row>
    <row r="139" spans="2:18" x14ac:dyDescent="0.2">
      <c r="B139" s="2">
        <v>13</v>
      </c>
      <c r="C139" s="3">
        <v>0.35199999999999998</v>
      </c>
      <c r="D139" s="3"/>
      <c r="E139" s="67">
        <f t="shared" si="56"/>
        <v>5.4999999999999771E-3</v>
      </c>
      <c r="F139" s="68">
        <f t="shared" si="57"/>
        <v>2</v>
      </c>
      <c r="G139" s="67">
        <f t="shared" si="58"/>
        <v>1.0999999999999954E-2</v>
      </c>
      <c r="H139" s="68"/>
      <c r="I139" s="61">
        <f>I138+(J138-J139)*1.5</f>
        <v>7.9750000000000005</v>
      </c>
      <c r="J139" s="62">
        <v>-1.2</v>
      </c>
      <c r="K139" s="67">
        <f t="shared" ref="K139:K144" si="62">AVERAGE(J138,J139)</f>
        <v>0.62500000000000011</v>
      </c>
      <c r="L139" s="68">
        <f t="shared" ref="L139:L144" si="63">I139-I138</f>
        <v>5.4750000000000005</v>
      </c>
      <c r="M139" s="67">
        <f t="shared" si="61"/>
        <v>3.4218750000000009</v>
      </c>
      <c r="N139" s="20"/>
      <c r="O139" s="20"/>
      <c r="P139" s="20"/>
      <c r="Q139" s="22"/>
      <c r="R139" s="21"/>
    </row>
    <row r="140" spans="2:18" x14ac:dyDescent="0.2">
      <c r="B140" s="2">
        <v>15</v>
      </c>
      <c r="C140" s="3">
        <v>1.556</v>
      </c>
      <c r="D140" s="3"/>
      <c r="E140" s="67">
        <f t="shared" si="56"/>
        <v>0.95399999999999996</v>
      </c>
      <c r="F140" s="68">
        <f t="shared" si="57"/>
        <v>2</v>
      </c>
      <c r="G140" s="67">
        <f t="shared" si="58"/>
        <v>1.9079999999999999</v>
      </c>
      <c r="H140" s="1"/>
      <c r="I140" s="70">
        <f>I139+1.5</f>
        <v>9.4750000000000014</v>
      </c>
      <c r="J140" s="71">
        <f>J139</f>
        <v>-1.2</v>
      </c>
      <c r="K140" s="67">
        <f t="shared" si="62"/>
        <v>-1.2</v>
      </c>
      <c r="L140" s="68">
        <f t="shared" si="63"/>
        <v>1.5000000000000009</v>
      </c>
      <c r="M140" s="67">
        <f t="shared" si="61"/>
        <v>-1.8000000000000009</v>
      </c>
      <c r="N140" s="24"/>
      <c r="O140" s="24"/>
      <c r="P140" s="24"/>
      <c r="Q140" s="22"/>
      <c r="R140" s="21"/>
    </row>
    <row r="141" spans="2:18" x14ac:dyDescent="0.2">
      <c r="B141" s="2">
        <v>16</v>
      </c>
      <c r="C141" s="3">
        <v>3.1019999999999999</v>
      </c>
      <c r="D141" s="3" t="s">
        <v>20</v>
      </c>
      <c r="E141" s="67">
        <f t="shared" si="56"/>
        <v>2.3289999999999997</v>
      </c>
      <c r="F141" s="68">
        <f t="shared" si="57"/>
        <v>1</v>
      </c>
      <c r="G141" s="67">
        <f t="shared" si="58"/>
        <v>2.3289999999999997</v>
      </c>
      <c r="H141" s="1"/>
      <c r="I141" s="61">
        <f>I140+1.5</f>
        <v>10.975000000000001</v>
      </c>
      <c r="J141" s="62">
        <f>J139</f>
        <v>-1.2</v>
      </c>
      <c r="K141" s="67">
        <f t="shared" si="62"/>
        <v>-1.2</v>
      </c>
      <c r="L141" s="68">
        <f t="shared" si="63"/>
        <v>1.5</v>
      </c>
      <c r="M141" s="67">
        <f t="shared" si="61"/>
        <v>-1.7999999999999998</v>
      </c>
      <c r="N141" s="24"/>
      <c r="O141" s="24"/>
      <c r="P141" s="24"/>
      <c r="Q141" s="22"/>
      <c r="R141" s="21"/>
    </row>
    <row r="142" spans="2:18" x14ac:dyDescent="0.2">
      <c r="B142" s="2">
        <v>22</v>
      </c>
      <c r="C142" s="3">
        <v>3.109</v>
      </c>
      <c r="D142" s="3" t="s">
        <v>28</v>
      </c>
      <c r="E142" s="67">
        <f t="shared" si="56"/>
        <v>3.1055000000000001</v>
      </c>
      <c r="F142" s="68">
        <f t="shared" si="57"/>
        <v>6</v>
      </c>
      <c r="G142" s="67">
        <f t="shared" si="58"/>
        <v>18.633000000000003</v>
      </c>
      <c r="H142" s="1"/>
      <c r="I142" s="61">
        <f>I141+(J142-J141)*1.5</f>
        <v>17.425000000000001</v>
      </c>
      <c r="J142" s="65">
        <v>3.1</v>
      </c>
      <c r="K142" s="67">
        <f t="shared" si="62"/>
        <v>0.95000000000000007</v>
      </c>
      <c r="L142" s="68">
        <f t="shared" si="63"/>
        <v>6.4499999999999993</v>
      </c>
      <c r="M142" s="67">
        <f t="shared" si="61"/>
        <v>6.1274999999999995</v>
      </c>
      <c r="N142" s="20"/>
      <c r="O142" s="20"/>
      <c r="P142" s="20"/>
      <c r="R142" s="21"/>
    </row>
    <row r="143" spans="2:18" x14ac:dyDescent="0.2">
      <c r="B143" s="2">
        <v>26</v>
      </c>
      <c r="C143" s="3">
        <v>2.9529999999999998</v>
      </c>
      <c r="D143" s="3" t="s">
        <v>24</v>
      </c>
      <c r="E143" s="67">
        <f t="shared" si="56"/>
        <v>3.0309999999999997</v>
      </c>
      <c r="F143" s="68">
        <f t="shared" si="57"/>
        <v>4</v>
      </c>
      <c r="G143" s="67">
        <f t="shared" si="58"/>
        <v>12.123999999999999</v>
      </c>
      <c r="H143" s="1"/>
      <c r="I143" s="2">
        <v>22</v>
      </c>
      <c r="J143" s="3">
        <v>3.109</v>
      </c>
      <c r="K143" s="67">
        <f t="shared" si="62"/>
        <v>3.1044999999999998</v>
      </c>
      <c r="L143" s="68">
        <f t="shared" si="63"/>
        <v>4.5749999999999993</v>
      </c>
      <c r="M143" s="67">
        <f t="shared" si="61"/>
        <v>14.203087499999997</v>
      </c>
      <c r="N143" s="20"/>
      <c r="O143" s="20"/>
      <c r="P143" s="20"/>
      <c r="R143" s="21"/>
    </row>
    <row r="144" spans="2:18" x14ac:dyDescent="0.2">
      <c r="B144" s="2"/>
      <c r="C144" s="3"/>
      <c r="D144" s="3"/>
      <c r="E144" s="67"/>
      <c r="F144" s="68"/>
      <c r="G144" s="67"/>
      <c r="H144" s="1"/>
      <c r="I144" s="2">
        <v>26</v>
      </c>
      <c r="J144" s="3">
        <v>2.9529999999999998</v>
      </c>
      <c r="K144" s="67">
        <f t="shared" si="62"/>
        <v>3.0309999999999997</v>
      </c>
      <c r="L144" s="68">
        <f t="shared" si="63"/>
        <v>4</v>
      </c>
      <c r="M144" s="67">
        <f t="shared" si="61"/>
        <v>12.123999999999999</v>
      </c>
      <c r="N144" s="20"/>
      <c r="O144" s="20"/>
      <c r="P144" s="20"/>
      <c r="R144" s="21"/>
    </row>
    <row r="145" spans="2:18" x14ac:dyDescent="0.2">
      <c r="B145" s="18"/>
      <c r="C145" s="45"/>
      <c r="D145" s="45"/>
      <c r="E145" s="67"/>
      <c r="F145" s="68"/>
      <c r="G145" s="67"/>
      <c r="H145" s="68"/>
      <c r="I145" s="68"/>
      <c r="J145" s="67"/>
      <c r="K145" s="67"/>
      <c r="L145" s="68"/>
      <c r="M145" s="67"/>
      <c r="N145" s="24"/>
      <c r="O145" s="24"/>
      <c r="P145" s="24"/>
    </row>
    <row r="146" spans="2:18" ht="15" x14ac:dyDescent="0.2">
      <c r="B146" s="1" t="s">
        <v>7</v>
      </c>
      <c r="C146" s="1"/>
      <c r="D146" s="158">
        <v>0.8</v>
      </c>
      <c r="E146" s="158"/>
      <c r="J146" s="69"/>
      <c r="K146" s="69"/>
      <c r="L146" s="69"/>
      <c r="M146" s="69"/>
      <c r="N146" s="14"/>
      <c r="O146" s="14"/>
      <c r="P146" s="14"/>
    </row>
    <row r="147" spans="2:18" x14ac:dyDescent="0.2">
      <c r="B147" s="156"/>
      <c r="C147" s="156"/>
      <c r="D147" s="156"/>
      <c r="E147" s="156"/>
      <c r="F147" s="156"/>
      <c r="G147" s="156"/>
      <c r="I147" s="156"/>
      <c r="J147" s="156"/>
      <c r="K147" s="156"/>
      <c r="L147" s="156"/>
      <c r="M147" s="156"/>
      <c r="N147" s="15"/>
      <c r="O147" s="15"/>
      <c r="P147" s="20"/>
    </row>
    <row r="148" spans="2:18" x14ac:dyDescent="0.2">
      <c r="B148" s="2">
        <v>0</v>
      </c>
      <c r="C148" s="3">
        <v>0.92500000000000004</v>
      </c>
      <c r="D148" s="3" t="s">
        <v>30</v>
      </c>
      <c r="E148" s="68"/>
      <c r="F148" s="68"/>
      <c r="G148" s="68"/>
      <c r="H148" s="68"/>
      <c r="I148" s="17"/>
      <c r="J148" s="18"/>
      <c r="K148" s="67"/>
      <c r="L148" s="68"/>
      <c r="M148" s="67"/>
      <c r="N148" s="20"/>
      <c r="O148" s="20"/>
      <c r="P148" s="20"/>
      <c r="R148" s="21"/>
    </row>
    <row r="149" spans="2:18" x14ac:dyDescent="0.2">
      <c r="B149" s="2">
        <v>7</v>
      </c>
      <c r="C149" s="3">
        <v>0.93200000000000005</v>
      </c>
      <c r="D149" s="3"/>
      <c r="E149" s="67">
        <f>(C148+C149)/2</f>
        <v>0.9285000000000001</v>
      </c>
      <c r="F149" s="68">
        <f>B149-B148</f>
        <v>7</v>
      </c>
      <c r="G149" s="67">
        <f>E149*F149</f>
        <v>6.4995000000000012</v>
      </c>
      <c r="H149" s="68"/>
      <c r="I149" s="2"/>
      <c r="J149" s="2"/>
      <c r="K149" s="67"/>
      <c r="L149" s="68"/>
      <c r="M149" s="67"/>
      <c r="N149" s="20"/>
      <c r="O149" s="20"/>
      <c r="P149" s="20"/>
      <c r="Q149" s="22"/>
      <c r="R149" s="21"/>
    </row>
    <row r="150" spans="2:18" x14ac:dyDescent="0.2">
      <c r="B150" s="2">
        <v>8</v>
      </c>
      <c r="C150" s="3">
        <v>2.3010000000000002</v>
      </c>
      <c r="D150" s="3"/>
      <c r="E150" s="67">
        <f t="shared" ref="E150:E161" si="64">(C149+C150)/2</f>
        <v>1.6165</v>
      </c>
      <c r="F150" s="68">
        <f t="shared" ref="F150:F161" si="65">B150-B149</f>
        <v>1</v>
      </c>
      <c r="G150" s="67">
        <f t="shared" ref="G150:G161" si="66">E150*F150</f>
        <v>1.6165</v>
      </c>
      <c r="H150" s="68"/>
      <c r="I150" s="2"/>
      <c r="J150" s="2"/>
      <c r="K150" s="67"/>
      <c r="L150" s="68"/>
      <c r="M150" s="67"/>
      <c r="N150" s="20"/>
      <c r="O150" s="20"/>
      <c r="P150" s="20"/>
      <c r="Q150" s="22"/>
      <c r="R150" s="21"/>
    </row>
    <row r="151" spans="2:18" x14ac:dyDescent="0.2">
      <c r="B151" s="2">
        <v>10</v>
      </c>
      <c r="C151" s="3">
        <v>2.2949999999999999</v>
      </c>
      <c r="D151" s="3" t="s">
        <v>18</v>
      </c>
      <c r="E151" s="67">
        <f t="shared" si="64"/>
        <v>2.298</v>
      </c>
      <c r="F151" s="68">
        <f t="shared" si="65"/>
        <v>2</v>
      </c>
      <c r="G151" s="67">
        <f t="shared" si="66"/>
        <v>4.5960000000000001</v>
      </c>
      <c r="H151" s="68"/>
      <c r="I151" s="2"/>
      <c r="J151" s="2"/>
      <c r="K151" s="67"/>
      <c r="L151" s="68"/>
      <c r="M151" s="67"/>
      <c r="N151" s="20"/>
      <c r="O151" s="20"/>
      <c r="P151" s="20"/>
      <c r="Q151" s="22"/>
      <c r="R151" s="21"/>
    </row>
    <row r="152" spans="2:18" x14ac:dyDescent="0.2">
      <c r="B152" s="2">
        <v>11</v>
      </c>
      <c r="C152" s="3">
        <v>1.0289999999999999</v>
      </c>
      <c r="D152" s="3"/>
      <c r="E152" s="67">
        <f t="shared" si="64"/>
        <v>1.6619999999999999</v>
      </c>
      <c r="F152" s="68">
        <f t="shared" si="65"/>
        <v>1</v>
      </c>
      <c r="G152" s="67">
        <f t="shared" si="66"/>
        <v>1.6619999999999999</v>
      </c>
      <c r="H152" s="68"/>
      <c r="I152" s="2"/>
      <c r="J152" s="2"/>
      <c r="K152" s="67"/>
      <c r="L152" s="68"/>
      <c r="M152" s="67"/>
      <c r="N152" s="20"/>
      <c r="O152" s="20"/>
      <c r="P152" s="20"/>
      <c r="Q152" s="22"/>
      <c r="R152" s="21"/>
    </row>
    <row r="153" spans="2:18" x14ac:dyDescent="0.2">
      <c r="B153" s="2">
        <v>13</v>
      </c>
      <c r="C153" s="3">
        <v>2.4E-2</v>
      </c>
      <c r="D153" s="3"/>
      <c r="E153" s="67">
        <f t="shared" si="64"/>
        <v>0.52649999999999997</v>
      </c>
      <c r="F153" s="68">
        <f t="shared" si="65"/>
        <v>2</v>
      </c>
      <c r="G153" s="67">
        <f t="shared" si="66"/>
        <v>1.0529999999999999</v>
      </c>
      <c r="H153" s="68"/>
      <c r="I153" s="2"/>
      <c r="J153" s="2"/>
      <c r="K153" s="67"/>
      <c r="L153" s="68"/>
      <c r="M153" s="67"/>
      <c r="N153" s="20"/>
      <c r="O153" s="20"/>
      <c r="P153" s="20"/>
      <c r="Q153" s="22"/>
      <c r="R153" s="21"/>
    </row>
    <row r="154" spans="2:18" x14ac:dyDescent="0.2">
      <c r="B154" s="2">
        <v>15</v>
      </c>
      <c r="C154" s="3">
        <v>-0.51800000000000002</v>
      </c>
      <c r="D154" s="3"/>
      <c r="E154" s="67">
        <f t="shared" si="64"/>
        <v>-0.247</v>
      </c>
      <c r="F154" s="68">
        <f t="shared" si="65"/>
        <v>2</v>
      </c>
      <c r="G154" s="67">
        <f t="shared" si="66"/>
        <v>-0.49399999999999999</v>
      </c>
      <c r="H154" s="68"/>
      <c r="I154" s="2"/>
      <c r="J154" s="2"/>
      <c r="K154" s="67"/>
      <c r="L154" s="68"/>
      <c r="M154" s="67"/>
      <c r="N154" s="20"/>
      <c r="O154" s="20"/>
      <c r="P154" s="20"/>
      <c r="Q154" s="22"/>
      <c r="R154" s="21"/>
    </row>
    <row r="155" spans="2:18" x14ac:dyDescent="0.2">
      <c r="B155" s="2">
        <v>16.5</v>
      </c>
      <c r="C155" s="3">
        <v>-0.621</v>
      </c>
      <c r="D155" s="3" t="s">
        <v>19</v>
      </c>
      <c r="E155" s="67">
        <f t="shared" si="64"/>
        <v>-0.56950000000000001</v>
      </c>
      <c r="F155" s="68">
        <f t="shared" si="65"/>
        <v>1.5</v>
      </c>
      <c r="G155" s="67">
        <f t="shared" si="66"/>
        <v>-0.85424999999999995</v>
      </c>
      <c r="H155" s="68"/>
      <c r="I155" s="2">
        <v>0</v>
      </c>
      <c r="J155" s="3">
        <v>0.92500000000000004</v>
      </c>
      <c r="K155" s="67"/>
      <c r="L155" s="68"/>
      <c r="M155" s="67"/>
      <c r="N155" s="20"/>
      <c r="O155" s="20"/>
      <c r="P155" s="20"/>
      <c r="Q155" s="22"/>
      <c r="R155" s="21"/>
    </row>
    <row r="156" spans="2:18" x14ac:dyDescent="0.2">
      <c r="B156" s="2">
        <v>18</v>
      </c>
      <c r="C156" s="3">
        <v>-0.51900000000000002</v>
      </c>
      <c r="D156" s="3"/>
      <c r="E156" s="67">
        <f t="shared" si="64"/>
        <v>-0.57000000000000006</v>
      </c>
      <c r="F156" s="68">
        <f t="shared" si="65"/>
        <v>1.5</v>
      </c>
      <c r="G156" s="67">
        <f t="shared" si="66"/>
        <v>-0.85500000000000009</v>
      </c>
      <c r="H156" s="68"/>
      <c r="I156" s="2">
        <v>7</v>
      </c>
      <c r="J156" s="3">
        <v>0.93200000000000005</v>
      </c>
      <c r="K156" s="67">
        <f>AVERAGE(J155,J156)</f>
        <v>0.9285000000000001</v>
      </c>
      <c r="L156" s="68">
        <f>I156-I155</f>
        <v>7</v>
      </c>
      <c r="M156" s="67">
        <f t="shared" ref="M156:M162" si="67">L156*K156</f>
        <v>6.4995000000000012</v>
      </c>
      <c r="N156" s="24"/>
      <c r="O156" s="24"/>
      <c r="P156" s="24"/>
      <c r="Q156" s="22"/>
      <c r="R156" s="21"/>
    </row>
    <row r="157" spans="2:18" x14ac:dyDescent="0.2">
      <c r="B157" s="2">
        <v>20</v>
      </c>
      <c r="C157" s="3">
        <v>-1E-3</v>
      </c>
      <c r="D157" s="3"/>
      <c r="E157" s="67">
        <f t="shared" si="64"/>
        <v>-0.26</v>
      </c>
      <c r="F157" s="68">
        <f t="shared" si="65"/>
        <v>2</v>
      </c>
      <c r="G157" s="67">
        <f t="shared" si="66"/>
        <v>-0.52</v>
      </c>
      <c r="H157" s="68"/>
      <c r="I157" s="2">
        <v>8</v>
      </c>
      <c r="J157" s="3">
        <v>2.3010000000000002</v>
      </c>
      <c r="K157" s="67">
        <f t="shared" ref="K157:K162" si="68">AVERAGE(J156,J157)</f>
        <v>1.6165</v>
      </c>
      <c r="L157" s="68">
        <f t="shared" ref="L157:L162" si="69">I157-I156</f>
        <v>1</v>
      </c>
      <c r="M157" s="67">
        <f t="shared" si="67"/>
        <v>1.6165</v>
      </c>
      <c r="N157" s="20"/>
      <c r="O157" s="20"/>
      <c r="P157" s="20"/>
      <c r="Q157" s="22"/>
      <c r="R157" s="21"/>
    </row>
    <row r="158" spans="2:18" x14ac:dyDescent="0.2">
      <c r="B158" s="2">
        <v>22</v>
      </c>
      <c r="C158" s="3">
        <v>1.274</v>
      </c>
      <c r="D158" s="3"/>
      <c r="E158" s="67">
        <f t="shared" si="64"/>
        <v>0.63650000000000007</v>
      </c>
      <c r="F158" s="68">
        <f t="shared" si="65"/>
        <v>2</v>
      </c>
      <c r="G158" s="67">
        <f t="shared" si="66"/>
        <v>1.2730000000000001</v>
      </c>
      <c r="H158" s="1"/>
      <c r="I158" s="2">
        <v>10</v>
      </c>
      <c r="J158" s="3">
        <v>2.2949999999999999</v>
      </c>
      <c r="K158" s="67">
        <f t="shared" si="68"/>
        <v>2.298</v>
      </c>
      <c r="L158" s="68">
        <f t="shared" si="69"/>
        <v>2</v>
      </c>
      <c r="M158" s="67">
        <f t="shared" si="67"/>
        <v>4.5960000000000001</v>
      </c>
      <c r="N158" s="24"/>
      <c r="O158" s="24"/>
      <c r="P158" s="24"/>
      <c r="Q158" s="22"/>
      <c r="R158" s="21"/>
    </row>
    <row r="159" spans="2:18" x14ac:dyDescent="0.2">
      <c r="B159" s="2">
        <v>23</v>
      </c>
      <c r="C159" s="3">
        <v>2.5110000000000001</v>
      </c>
      <c r="D159" s="3" t="s">
        <v>20</v>
      </c>
      <c r="E159" s="67">
        <f t="shared" si="64"/>
        <v>1.8925000000000001</v>
      </c>
      <c r="F159" s="68">
        <f t="shared" si="65"/>
        <v>1</v>
      </c>
      <c r="G159" s="67">
        <f t="shared" si="66"/>
        <v>1.8925000000000001</v>
      </c>
      <c r="H159" s="1"/>
      <c r="I159" s="2">
        <v>11</v>
      </c>
      <c r="J159" s="3">
        <v>1.0289999999999999</v>
      </c>
      <c r="K159" s="67">
        <f t="shared" si="68"/>
        <v>1.6619999999999999</v>
      </c>
      <c r="L159" s="68">
        <f t="shared" si="69"/>
        <v>1</v>
      </c>
      <c r="M159" s="67">
        <f t="shared" si="67"/>
        <v>1.6619999999999999</v>
      </c>
      <c r="N159" s="24"/>
      <c r="O159" s="24"/>
      <c r="P159" s="24"/>
      <c r="Q159" s="22"/>
      <c r="R159" s="21"/>
    </row>
    <row r="160" spans="2:18" x14ac:dyDescent="0.2">
      <c r="B160" s="2">
        <v>28</v>
      </c>
      <c r="C160" s="3">
        <v>2.516</v>
      </c>
      <c r="D160" s="3"/>
      <c r="E160" s="67">
        <f t="shared" si="64"/>
        <v>2.5135000000000001</v>
      </c>
      <c r="F160" s="68">
        <f t="shared" si="65"/>
        <v>5</v>
      </c>
      <c r="G160" s="67">
        <f t="shared" si="66"/>
        <v>12.567500000000001</v>
      </c>
      <c r="H160" s="1"/>
      <c r="I160" s="2">
        <v>13</v>
      </c>
      <c r="J160" s="3">
        <v>2.4E-2</v>
      </c>
      <c r="K160" s="67">
        <f t="shared" si="68"/>
        <v>0.52649999999999997</v>
      </c>
      <c r="L160" s="68">
        <f t="shared" si="69"/>
        <v>2</v>
      </c>
      <c r="M160" s="67">
        <f t="shared" si="67"/>
        <v>1.0529999999999999</v>
      </c>
      <c r="N160" s="20"/>
      <c r="O160" s="20"/>
      <c r="P160" s="20"/>
      <c r="R160" s="21"/>
    </row>
    <row r="161" spans="2:18" x14ac:dyDescent="0.2">
      <c r="B161" s="2">
        <v>33</v>
      </c>
      <c r="C161" s="3">
        <v>2.5230000000000001</v>
      </c>
      <c r="D161" s="3" t="s">
        <v>27</v>
      </c>
      <c r="E161" s="67">
        <f t="shared" si="64"/>
        <v>2.5194999999999999</v>
      </c>
      <c r="F161" s="68">
        <f t="shared" si="65"/>
        <v>5</v>
      </c>
      <c r="G161" s="67">
        <f t="shared" si="66"/>
        <v>12.5975</v>
      </c>
      <c r="H161" s="1"/>
      <c r="I161" s="61">
        <f>I160+(J160-J161)*1.5</f>
        <v>14.836</v>
      </c>
      <c r="J161" s="62">
        <v>-1.2</v>
      </c>
      <c r="K161" s="67">
        <f t="shared" si="68"/>
        <v>-0.58799999999999997</v>
      </c>
      <c r="L161" s="68">
        <f t="shared" si="69"/>
        <v>1.8360000000000003</v>
      </c>
      <c r="M161" s="67">
        <f t="shared" si="67"/>
        <v>-1.0795680000000001</v>
      </c>
      <c r="N161" s="20"/>
      <c r="O161" s="20"/>
      <c r="P161" s="20"/>
      <c r="R161" s="21"/>
    </row>
    <row r="162" spans="2:18" x14ac:dyDescent="0.2">
      <c r="B162" s="2"/>
      <c r="C162" s="3"/>
      <c r="D162" s="3"/>
      <c r="E162" s="67"/>
      <c r="F162" s="68"/>
      <c r="G162" s="67"/>
      <c r="H162" s="1"/>
      <c r="I162" s="70">
        <f>I161+1.5</f>
        <v>16.335999999999999</v>
      </c>
      <c r="J162" s="71">
        <f>J161</f>
        <v>-1.2</v>
      </c>
      <c r="K162" s="67">
        <f t="shared" si="68"/>
        <v>-1.2</v>
      </c>
      <c r="L162" s="68">
        <f t="shared" si="69"/>
        <v>1.4999999999999982</v>
      </c>
      <c r="M162" s="67">
        <f t="shared" si="67"/>
        <v>-1.7999999999999978</v>
      </c>
      <c r="N162" s="20"/>
      <c r="O162" s="20"/>
      <c r="P162" s="20"/>
      <c r="R162" s="21"/>
    </row>
    <row r="163" spans="2:18" ht="15" x14ac:dyDescent="0.2">
      <c r="B163" s="1" t="s">
        <v>7</v>
      </c>
      <c r="C163" s="1"/>
      <c r="D163" s="158">
        <v>0.9</v>
      </c>
      <c r="E163" s="158"/>
      <c r="J163" s="69"/>
      <c r="K163" s="69"/>
      <c r="L163" s="69"/>
      <c r="M163" s="69"/>
      <c r="N163" s="14"/>
      <c r="O163" s="14"/>
      <c r="P163" s="14"/>
    </row>
    <row r="164" spans="2:18" x14ac:dyDescent="0.2">
      <c r="B164" s="156"/>
      <c r="C164" s="156"/>
      <c r="D164" s="156"/>
      <c r="E164" s="156"/>
      <c r="F164" s="156"/>
      <c r="G164" s="156"/>
      <c r="I164" s="156"/>
      <c r="J164" s="156"/>
      <c r="K164" s="156"/>
      <c r="L164" s="156"/>
      <c r="M164" s="156"/>
      <c r="N164" s="15"/>
      <c r="O164" s="15"/>
      <c r="P164" s="20"/>
    </row>
    <row r="165" spans="2:18" x14ac:dyDescent="0.2">
      <c r="B165" s="2">
        <v>0</v>
      </c>
      <c r="C165" s="3">
        <v>1.5149999999999999</v>
      </c>
      <c r="D165" s="3" t="s">
        <v>31</v>
      </c>
      <c r="E165" s="68"/>
      <c r="F165" s="68"/>
      <c r="G165" s="68"/>
      <c r="H165" s="68"/>
      <c r="I165" s="17"/>
      <c r="J165" s="18"/>
      <c r="K165" s="67"/>
      <c r="L165" s="68"/>
      <c r="M165" s="67"/>
      <c r="N165" s="20"/>
      <c r="O165" s="20"/>
      <c r="P165" s="20"/>
      <c r="R165" s="21"/>
    </row>
    <row r="166" spans="2:18" x14ac:dyDescent="0.2">
      <c r="B166" s="2">
        <v>5</v>
      </c>
      <c r="C166" s="3">
        <v>1.5069999999999999</v>
      </c>
      <c r="D166" s="3"/>
      <c r="E166" s="67">
        <f>(C165+C166)/2</f>
        <v>1.5109999999999999</v>
      </c>
      <c r="F166" s="68">
        <f>B166-B165</f>
        <v>5</v>
      </c>
      <c r="G166" s="67">
        <f>E166*F166</f>
        <v>7.5549999999999997</v>
      </c>
      <c r="H166" s="68"/>
      <c r="I166" s="2"/>
      <c r="J166" s="2"/>
      <c r="K166" s="67"/>
      <c r="L166" s="68"/>
      <c r="M166" s="67"/>
      <c r="N166" s="20"/>
      <c r="O166" s="20"/>
      <c r="P166" s="20"/>
      <c r="Q166" s="22"/>
      <c r="R166" s="21"/>
    </row>
    <row r="167" spans="2:18" x14ac:dyDescent="0.2">
      <c r="B167" s="2">
        <v>10</v>
      </c>
      <c r="C167" s="3">
        <v>1.502</v>
      </c>
      <c r="D167" s="3" t="s">
        <v>18</v>
      </c>
      <c r="E167" s="67">
        <f t="shared" ref="E167:E176" si="70">(C166+C167)/2</f>
        <v>1.5044999999999999</v>
      </c>
      <c r="F167" s="68">
        <f t="shared" ref="F167:F176" si="71">B167-B166</f>
        <v>5</v>
      </c>
      <c r="G167" s="67">
        <f t="shared" ref="G167:G176" si="72">E167*F167</f>
        <v>7.5225</v>
      </c>
      <c r="H167" s="68"/>
      <c r="I167" s="2"/>
      <c r="J167" s="2"/>
      <c r="K167" s="67"/>
      <c r="L167" s="68"/>
      <c r="M167" s="67"/>
      <c r="N167" s="20"/>
      <c r="O167" s="20"/>
      <c r="P167" s="20"/>
      <c r="Q167" s="22"/>
      <c r="R167" s="21"/>
    </row>
    <row r="168" spans="2:18" x14ac:dyDescent="0.2">
      <c r="B168" s="2">
        <v>11</v>
      </c>
      <c r="C168" s="3">
        <v>0.55400000000000005</v>
      </c>
      <c r="D168" s="3"/>
      <c r="E168" s="67">
        <f t="shared" si="70"/>
        <v>1.028</v>
      </c>
      <c r="F168" s="68">
        <f t="shared" si="71"/>
        <v>1</v>
      </c>
      <c r="G168" s="67">
        <f t="shared" si="72"/>
        <v>1.028</v>
      </c>
      <c r="H168" s="68"/>
      <c r="I168" s="2"/>
      <c r="J168" s="2"/>
      <c r="K168" s="67"/>
      <c r="L168" s="68"/>
      <c r="M168" s="67"/>
      <c r="N168" s="20"/>
      <c r="O168" s="20"/>
      <c r="P168" s="20"/>
      <c r="Q168" s="22"/>
      <c r="R168" s="21"/>
    </row>
    <row r="169" spans="2:18" x14ac:dyDescent="0.2">
      <c r="B169" s="2">
        <v>13</v>
      </c>
      <c r="C169" s="3">
        <v>-0.152</v>
      </c>
      <c r="D169" s="3"/>
      <c r="E169" s="67">
        <f t="shared" si="70"/>
        <v>0.20100000000000001</v>
      </c>
      <c r="F169" s="68">
        <f t="shared" si="71"/>
        <v>2</v>
      </c>
      <c r="G169" s="67">
        <f t="shared" si="72"/>
        <v>0.40200000000000002</v>
      </c>
      <c r="H169" s="68"/>
      <c r="I169" s="2"/>
      <c r="J169" s="2"/>
      <c r="K169" s="67"/>
      <c r="L169" s="68"/>
      <c r="M169" s="67"/>
      <c r="N169" s="20"/>
      <c r="O169" s="20"/>
      <c r="P169" s="20"/>
      <c r="Q169" s="22"/>
      <c r="R169" s="21"/>
    </row>
    <row r="170" spans="2:18" x14ac:dyDescent="0.2">
      <c r="B170" s="2">
        <v>15</v>
      </c>
      <c r="C170" s="3">
        <v>-0.57999999999999996</v>
      </c>
      <c r="D170" s="3"/>
      <c r="E170" s="67">
        <f t="shared" si="70"/>
        <v>-0.36599999999999999</v>
      </c>
      <c r="F170" s="68">
        <f t="shared" si="71"/>
        <v>2</v>
      </c>
      <c r="G170" s="67">
        <f t="shared" si="72"/>
        <v>-0.73199999999999998</v>
      </c>
      <c r="H170" s="68"/>
      <c r="I170" s="2"/>
      <c r="J170" s="2"/>
      <c r="K170" s="67"/>
      <c r="L170" s="68"/>
      <c r="M170" s="67"/>
      <c r="N170" s="20"/>
      <c r="O170" s="20"/>
      <c r="P170" s="20"/>
      <c r="Q170" s="22"/>
      <c r="R170" s="21"/>
    </row>
    <row r="171" spans="2:18" x14ac:dyDescent="0.2">
      <c r="B171" s="2">
        <v>17</v>
      </c>
      <c r="C171" s="3">
        <v>-0.68300000000000005</v>
      </c>
      <c r="D171" s="3" t="s">
        <v>19</v>
      </c>
      <c r="E171" s="67">
        <f t="shared" si="70"/>
        <v>-0.63149999999999995</v>
      </c>
      <c r="F171" s="68">
        <f t="shared" si="71"/>
        <v>2</v>
      </c>
      <c r="G171" s="67">
        <f t="shared" si="72"/>
        <v>-1.2629999999999999</v>
      </c>
      <c r="H171" s="68"/>
      <c r="I171" s="2">
        <v>0</v>
      </c>
      <c r="J171" s="3">
        <v>1.5149999999999999</v>
      </c>
      <c r="K171" s="67"/>
      <c r="L171" s="68"/>
      <c r="M171" s="67"/>
      <c r="N171" s="20"/>
      <c r="O171" s="20"/>
      <c r="P171" s="20"/>
      <c r="Q171" s="22"/>
      <c r="R171" s="21"/>
    </row>
    <row r="172" spans="2:18" x14ac:dyDescent="0.2">
      <c r="B172" s="2">
        <v>19</v>
      </c>
      <c r="C172" s="3">
        <v>-0.58199999999999996</v>
      </c>
      <c r="D172" s="3"/>
      <c r="E172" s="67">
        <f t="shared" si="70"/>
        <v>-0.63250000000000006</v>
      </c>
      <c r="F172" s="68">
        <f t="shared" si="71"/>
        <v>2</v>
      </c>
      <c r="G172" s="67">
        <f t="shared" si="72"/>
        <v>-1.2650000000000001</v>
      </c>
      <c r="H172" s="68"/>
      <c r="I172" s="2">
        <v>5</v>
      </c>
      <c r="J172" s="3">
        <v>1.5069999999999999</v>
      </c>
      <c r="K172" s="67">
        <f t="shared" ref="K172:K177" si="73">AVERAGE(J171,J172)</f>
        <v>1.5109999999999999</v>
      </c>
      <c r="L172" s="68">
        <f t="shared" ref="L172:L177" si="74">I172-I171</f>
        <v>5</v>
      </c>
      <c r="M172" s="67">
        <f t="shared" ref="M172:M177" si="75">L172*K172</f>
        <v>7.5549999999999997</v>
      </c>
      <c r="N172" s="20"/>
      <c r="O172" s="20"/>
      <c r="P172" s="20"/>
      <c r="Q172" s="22"/>
      <c r="R172" s="21"/>
    </row>
    <row r="173" spans="2:18" x14ac:dyDescent="0.2">
      <c r="B173" s="2">
        <v>21</v>
      </c>
      <c r="C173" s="3">
        <v>-0.18099999999999999</v>
      </c>
      <c r="D173" s="3"/>
      <c r="E173" s="67">
        <f t="shared" si="70"/>
        <v>-0.38149999999999995</v>
      </c>
      <c r="F173" s="68">
        <f t="shared" si="71"/>
        <v>2</v>
      </c>
      <c r="G173" s="67">
        <f t="shared" si="72"/>
        <v>-0.7629999999999999</v>
      </c>
      <c r="H173" s="68"/>
      <c r="I173" s="2">
        <v>10</v>
      </c>
      <c r="J173" s="3">
        <v>1.502</v>
      </c>
      <c r="K173" s="67">
        <f t="shared" si="73"/>
        <v>1.5044999999999999</v>
      </c>
      <c r="L173" s="68">
        <f t="shared" si="74"/>
        <v>5</v>
      </c>
      <c r="M173" s="67">
        <f t="shared" si="75"/>
        <v>7.5225</v>
      </c>
      <c r="N173" s="24"/>
      <c r="O173" s="24"/>
      <c r="P173" s="24"/>
      <c r="Q173" s="22"/>
      <c r="R173" s="21"/>
    </row>
    <row r="174" spans="2:18" x14ac:dyDescent="0.2">
      <c r="B174" s="2">
        <v>23</v>
      </c>
      <c r="C174" s="3">
        <v>0.752</v>
      </c>
      <c r="D174" s="3"/>
      <c r="E174" s="67">
        <f t="shared" si="70"/>
        <v>0.28549999999999998</v>
      </c>
      <c r="F174" s="68">
        <f t="shared" si="71"/>
        <v>2</v>
      </c>
      <c r="G174" s="67">
        <f t="shared" si="72"/>
        <v>0.57099999999999995</v>
      </c>
      <c r="H174" s="68"/>
      <c r="I174" s="2">
        <v>11</v>
      </c>
      <c r="J174" s="3">
        <v>0.55400000000000005</v>
      </c>
      <c r="K174" s="67">
        <f t="shared" si="73"/>
        <v>1.028</v>
      </c>
      <c r="L174" s="68">
        <f t="shared" si="74"/>
        <v>1</v>
      </c>
      <c r="M174" s="67">
        <f t="shared" si="75"/>
        <v>1.028</v>
      </c>
      <c r="N174" s="20"/>
      <c r="O174" s="20"/>
      <c r="P174" s="20"/>
      <c r="Q174" s="22"/>
      <c r="R174" s="21"/>
    </row>
    <row r="175" spans="2:18" x14ac:dyDescent="0.2">
      <c r="B175" s="2">
        <v>24</v>
      </c>
      <c r="C175" s="3">
        <v>1.1870000000000001</v>
      </c>
      <c r="D175" s="3" t="s">
        <v>20</v>
      </c>
      <c r="E175" s="67">
        <f t="shared" si="70"/>
        <v>0.96950000000000003</v>
      </c>
      <c r="F175" s="68">
        <f t="shared" si="71"/>
        <v>1</v>
      </c>
      <c r="G175" s="67">
        <f t="shared" si="72"/>
        <v>0.96950000000000003</v>
      </c>
      <c r="H175" s="1"/>
      <c r="I175" s="2">
        <v>13</v>
      </c>
      <c r="J175" s="3">
        <v>-0.152</v>
      </c>
      <c r="K175" s="67">
        <f t="shared" si="73"/>
        <v>0.20100000000000001</v>
      </c>
      <c r="L175" s="68">
        <f t="shared" si="74"/>
        <v>2</v>
      </c>
      <c r="M175" s="67">
        <f t="shared" si="75"/>
        <v>0.40200000000000002</v>
      </c>
      <c r="N175" s="24"/>
      <c r="O175" s="24"/>
      <c r="P175" s="24"/>
      <c r="Q175" s="22"/>
      <c r="R175" s="21"/>
    </row>
    <row r="176" spans="2:18" x14ac:dyDescent="0.2">
      <c r="B176" s="2">
        <v>25</v>
      </c>
      <c r="C176" s="3">
        <v>1.194</v>
      </c>
      <c r="D176" s="3" t="s">
        <v>32</v>
      </c>
      <c r="E176" s="67">
        <f t="shared" si="70"/>
        <v>1.1905000000000001</v>
      </c>
      <c r="F176" s="68">
        <f t="shared" si="71"/>
        <v>1</v>
      </c>
      <c r="G176" s="67">
        <f t="shared" si="72"/>
        <v>1.1905000000000001</v>
      </c>
      <c r="H176" s="1"/>
      <c r="I176" s="2">
        <v>13.5</v>
      </c>
      <c r="J176" s="3">
        <v>-0.3</v>
      </c>
      <c r="K176" s="67">
        <f t="shared" si="73"/>
        <v>-0.22599999999999998</v>
      </c>
      <c r="L176" s="68">
        <f t="shared" si="74"/>
        <v>0.5</v>
      </c>
      <c r="M176" s="67">
        <f t="shared" si="75"/>
        <v>-0.11299999999999999</v>
      </c>
      <c r="N176" s="24"/>
      <c r="O176" s="24"/>
      <c r="P176" s="24"/>
      <c r="Q176" s="22"/>
      <c r="R176" s="21"/>
    </row>
    <row r="177" spans="2:18" x14ac:dyDescent="0.2">
      <c r="B177" s="2"/>
      <c r="C177" s="3"/>
      <c r="D177" s="3"/>
      <c r="E177" s="67"/>
      <c r="F177" s="68"/>
      <c r="G177" s="67"/>
      <c r="H177" s="1"/>
      <c r="I177" s="61">
        <f>I176+(J176-J177)*1.5</f>
        <v>15.3</v>
      </c>
      <c r="J177" s="62">
        <v>-1.5</v>
      </c>
      <c r="K177" s="67">
        <f t="shared" si="73"/>
        <v>-0.9</v>
      </c>
      <c r="L177" s="68">
        <f t="shared" si="74"/>
        <v>1.8000000000000007</v>
      </c>
      <c r="M177" s="67">
        <f t="shared" si="75"/>
        <v>-1.6200000000000008</v>
      </c>
      <c r="N177" s="20"/>
      <c r="O177" s="20"/>
      <c r="P177" s="20"/>
      <c r="R177" s="21"/>
    </row>
    <row r="178" spans="2:18" ht="15" x14ac:dyDescent="0.2">
      <c r="B178" s="1" t="s">
        <v>7</v>
      </c>
      <c r="C178" s="1"/>
      <c r="D178" s="158">
        <v>1</v>
      </c>
      <c r="E178" s="158"/>
      <c r="J178" s="69"/>
      <c r="K178" s="69"/>
      <c r="L178" s="69"/>
      <c r="M178" s="69"/>
      <c r="N178" s="14"/>
      <c r="O178" s="14"/>
      <c r="P178" s="14"/>
    </row>
    <row r="179" spans="2:18" x14ac:dyDescent="0.2">
      <c r="B179" s="156"/>
      <c r="C179" s="156"/>
      <c r="D179" s="156"/>
      <c r="E179" s="156"/>
      <c r="F179" s="156"/>
      <c r="G179" s="156"/>
      <c r="I179" s="156"/>
      <c r="J179" s="156"/>
      <c r="K179" s="156"/>
      <c r="L179" s="156"/>
      <c r="M179" s="156"/>
      <c r="N179" s="15"/>
      <c r="O179" s="15"/>
      <c r="P179" s="20"/>
    </row>
    <row r="180" spans="2:18" x14ac:dyDescent="0.2">
      <c r="B180" s="2">
        <v>0</v>
      </c>
      <c r="C180" s="3">
        <v>0.45</v>
      </c>
      <c r="D180" s="3" t="s">
        <v>26</v>
      </c>
      <c r="E180" s="68"/>
      <c r="F180" s="68"/>
      <c r="G180" s="68"/>
      <c r="H180" s="68"/>
      <c r="I180" s="17"/>
      <c r="J180" s="18"/>
      <c r="K180" s="67"/>
      <c r="L180" s="68"/>
      <c r="M180" s="67"/>
      <c r="N180" s="20"/>
      <c r="O180" s="20"/>
      <c r="P180" s="20"/>
      <c r="R180" s="21"/>
    </row>
    <row r="181" spans="2:18" x14ac:dyDescent="0.2">
      <c r="B181" s="2">
        <v>2</v>
      </c>
      <c r="C181" s="3">
        <v>1.2989999999999999</v>
      </c>
      <c r="D181" s="3"/>
      <c r="E181" s="67">
        <f>(C180+C181)/2</f>
        <v>0.87449999999999994</v>
      </c>
      <c r="F181" s="68">
        <f>B181-B180</f>
        <v>2</v>
      </c>
      <c r="G181" s="67">
        <f>E181*F181</f>
        <v>1.7489999999999999</v>
      </c>
      <c r="H181" s="68"/>
      <c r="I181" s="2"/>
      <c r="J181" s="2"/>
      <c r="K181" s="67"/>
      <c r="L181" s="68"/>
      <c r="M181" s="67"/>
      <c r="N181" s="20"/>
      <c r="O181" s="20"/>
      <c r="P181" s="20"/>
      <c r="Q181" s="22"/>
      <c r="R181" s="21"/>
    </row>
    <row r="182" spans="2:18" x14ac:dyDescent="0.2">
      <c r="B182" s="2">
        <v>4</v>
      </c>
      <c r="C182" s="3">
        <v>2.29</v>
      </c>
      <c r="D182" s="3"/>
      <c r="E182" s="67">
        <f t="shared" ref="E182:E192" si="76">(C181+C182)/2</f>
        <v>1.7945</v>
      </c>
      <c r="F182" s="68">
        <f t="shared" ref="F182:F192" si="77">B182-B181</f>
        <v>2</v>
      </c>
      <c r="G182" s="67">
        <f t="shared" ref="G182:G192" si="78">E182*F182</f>
        <v>3.589</v>
      </c>
      <c r="H182" s="68"/>
      <c r="I182" s="2"/>
      <c r="J182" s="2"/>
      <c r="K182" s="67"/>
      <c r="L182" s="68"/>
      <c r="M182" s="67"/>
      <c r="N182" s="20"/>
      <c r="O182" s="20"/>
      <c r="P182" s="20"/>
      <c r="Q182" s="22"/>
      <c r="R182" s="21"/>
    </row>
    <row r="183" spans="2:18" x14ac:dyDescent="0.2">
      <c r="B183" s="2">
        <v>8</v>
      </c>
      <c r="C183" s="3">
        <v>2.2850000000000001</v>
      </c>
      <c r="D183" s="3" t="s">
        <v>18</v>
      </c>
      <c r="E183" s="67">
        <f t="shared" si="76"/>
        <v>2.2875000000000001</v>
      </c>
      <c r="F183" s="68">
        <f t="shared" si="77"/>
        <v>4</v>
      </c>
      <c r="G183" s="67">
        <f t="shared" si="78"/>
        <v>9.15</v>
      </c>
      <c r="H183" s="68"/>
      <c r="I183" s="2"/>
      <c r="J183" s="2"/>
      <c r="K183" s="67"/>
      <c r="L183" s="68"/>
      <c r="M183" s="67"/>
      <c r="N183" s="20"/>
      <c r="O183" s="20"/>
      <c r="P183" s="20"/>
      <c r="Q183" s="22"/>
      <c r="R183" s="21"/>
    </row>
    <row r="184" spans="2:18" x14ac:dyDescent="0.2">
      <c r="B184" s="2">
        <v>9</v>
      </c>
      <c r="C184" s="3">
        <v>1.0780000000000001</v>
      </c>
      <c r="D184" s="3"/>
      <c r="E184" s="67">
        <f t="shared" si="76"/>
        <v>1.6815000000000002</v>
      </c>
      <c r="F184" s="68">
        <f t="shared" si="77"/>
        <v>1</v>
      </c>
      <c r="G184" s="67">
        <f t="shared" si="78"/>
        <v>1.6815000000000002</v>
      </c>
      <c r="H184" s="68"/>
      <c r="I184" s="2"/>
      <c r="J184" s="2"/>
      <c r="K184" s="67"/>
      <c r="L184" s="68"/>
      <c r="M184" s="67"/>
      <c r="N184" s="20"/>
      <c r="O184" s="20"/>
      <c r="P184" s="20"/>
      <c r="Q184" s="22"/>
      <c r="R184" s="21"/>
    </row>
    <row r="185" spans="2:18" x14ac:dyDescent="0.2">
      <c r="B185" s="2">
        <v>11</v>
      </c>
      <c r="C185" s="3">
        <v>0.255</v>
      </c>
      <c r="D185" s="3"/>
      <c r="E185" s="67">
        <f t="shared" si="76"/>
        <v>0.66650000000000009</v>
      </c>
      <c r="F185" s="68">
        <f t="shared" si="77"/>
        <v>2</v>
      </c>
      <c r="G185" s="67">
        <f t="shared" si="78"/>
        <v>1.3330000000000002</v>
      </c>
      <c r="H185" s="68"/>
      <c r="I185" s="2"/>
      <c r="J185" s="2"/>
      <c r="K185" s="67"/>
      <c r="L185" s="68"/>
      <c r="M185" s="67"/>
      <c r="N185" s="20"/>
      <c r="O185" s="20"/>
      <c r="P185" s="20"/>
      <c r="Q185" s="22"/>
      <c r="R185" s="21"/>
    </row>
    <row r="186" spans="2:18" x14ac:dyDescent="0.2">
      <c r="B186" s="2">
        <v>13</v>
      </c>
      <c r="C186" s="3">
        <v>-0.312</v>
      </c>
      <c r="D186" s="3"/>
      <c r="E186" s="67">
        <f t="shared" si="76"/>
        <v>-2.8499999999999998E-2</v>
      </c>
      <c r="F186" s="68">
        <f t="shared" si="77"/>
        <v>2</v>
      </c>
      <c r="G186" s="67">
        <f t="shared" si="78"/>
        <v>-5.6999999999999995E-2</v>
      </c>
      <c r="H186" s="68"/>
      <c r="I186" s="2">
        <v>0</v>
      </c>
      <c r="J186" s="3">
        <v>0.45</v>
      </c>
      <c r="K186" s="67"/>
      <c r="L186" s="68"/>
      <c r="M186" s="67"/>
      <c r="N186" s="20"/>
      <c r="O186" s="20"/>
      <c r="P186" s="20"/>
      <c r="Q186" s="22"/>
      <c r="R186" s="21"/>
    </row>
    <row r="187" spans="2:18" x14ac:dyDescent="0.2">
      <c r="B187" s="2">
        <v>14</v>
      </c>
      <c r="C187" s="3">
        <v>-0.41399999999999998</v>
      </c>
      <c r="D187" s="3" t="s">
        <v>19</v>
      </c>
      <c r="E187" s="67">
        <f t="shared" si="76"/>
        <v>-0.36299999999999999</v>
      </c>
      <c r="F187" s="68">
        <f t="shared" si="77"/>
        <v>1</v>
      </c>
      <c r="G187" s="67">
        <f t="shared" si="78"/>
        <v>-0.36299999999999999</v>
      </c>
      <c r="H187" s="68"/>
      <c r="I187" s="2">
        <v>2</v>
      </c>
      <c r="J187" s="3">
        <v>1.2989999999999999</v>
      </c>
      <c r="K187" s="67">
        <f t="shared" ref="K187:K192" si="79">AVERAGE(J186,J187)</f>
        <v>0.87449999999999994</v>
      </c>
      <c r="L187" s="68">
        <f t="shared" ref="L187:L192" si="80">I187-I186</f>
        <v>2</v>
      </c>
      <c r="M187" s="67">
        <f t="shared" ref="M187:M192" si="81">L187*K187</f>
        <v>1.7489999999999999</v>
      </c>
      <c r="N187" s="20"/>
      <c r="O187" s="20"/>
      <c r="P187" s="20"/>
      <c r="Q187" s="22"/>
      <c r="R187" s="21"/>
    </row>
    <row r="188" spans="2:18" x14ac:dyDescent="0.2">
      <c r="B188" s="2">
        <v>15</v>
      </c>
      <c r="C188" s="3">
        <v>-0.311</v>
      </c>
      <c r="D188" s="3"/>
      <c r="E188" s="67">
        <f t="shared" si="76"/>
        <v>-0.36249999999999999</v>
      </c>
      <c r="F188" s="68">
        <f t="shared" si="77"/>
        <v>1</v>
      </c>
      <c r="G188" s="67">
        <f t="shared" si="78"/>
        <v>-0.36249999999999999</v>
      </c>
      <c r="H188" s="68"/>
      <c r="I188" s="2">
        <v>4</v>
      </c>
      <c r="J188" s="3">
        <v>2.29</v>
      </c>
      <c r="K188" s="67">
        <f t="shared" si="79"/>
        <v>1.7945</v>
      </c>
      <c r="L188" s="68">
        <f t="shared" si="80"/>
        <v>2</v>
      </c>
      <c r="M188" s="67">
        <f t="shared" si="81"/>
        <v>3.589</v>
      </c>
      <c r="N188" s="24"/>
      <c r="O188" s="24"/>
      <c r="P188" s="24"/>
      <c r="Q188" s="22"/>
      <c r="R188" s="21"/>
    </row>
    <row r="189" spans="2:18" x14ac:dyDescent="0.2">
      <c r="B189" s="2">
        <v>17</v>
      </c>
      <c r="C189" s="3">
        <v>1E-3</v>
      </c>
      <c r="D189" s="3"/>
      <c r="E189" s="67">
        <f t="shared" si="76"/>
        <v>-0.155</v>
      </c>
      <c r="F189" s="68">
        <f t="shared" si="77"/>
        <v>2</v>
      </c>
      <c r="G189" s="67">
        <f t="shared" si="78"/>
        <v>-0.31</v>
      </c>
      <c r="H189" s="68"/>
      <c r="I189" s="2">
        <v>8</v>
      </c>
      <c r="J189" s="3">
        <v>2.2850000000000001</v>
      </c>
      <c r="K189" s="67">
        <f t="shared" si="79"/>
        <v>2.2875000000000001</v>
      </c>
      <c r="L189" s="68">
        <f t="shared" si="80"/>
        <v>4</v>
      </c>
      <c r="M189" s="67">
        <f t="shared" si="81"/>
        <v>9.15</v>
      </c>
      <c r="N189" s="20"/>
      <c r="O189" s="20"/>
      <c r="P189" s="20"/>
      <c r="Q189" s="22"/>
      <c r="R189" s="21"/>
    </row>
    <row r="190" spans="2:18" x14ac:dyDescent="0.2">
      <c r="B190" s="2">
        <v>19</v>
      </c>
      <c r="C190" s="3">
        <v>0.4</v>
      </c>
      <c r="D190" s="3"/>
      <c r="E190" s="67">
        <f t="shared" si="76"/>
        <v>0.20050000000000001</v>
      </c>
      <c r="F190" s="68">
        <f t="shared" si="77"/>
        <v>2</v>
      </c>
      <c r="G190" s="67">
        <f t="shared" si="78"/>
        <v>0.40100000000000002</v>
      </c>
      <c r="H190" s="1"/>
      <c r="I190" s="2">
        <v>9</v>
      </c>
      <c r="J190" s="3">
        <v>1.0780000000000001</v>
      </c>
      <c r="K190" s="67">
        <f t="shared" si="79"/>
        <v>1.6815000000000002</v>
      </c>
      <c r="L190" s="68">
        <f t="shared" si="80"/>
        <v>1</v>
      </c>
      <c r="M190" s="67">
        <f t="shared" si="81"/>
        <v>1.6815000000000002</v>
      </c>
      <c r="N190" s="24"/>
      <c r="O190" s="24"/>
      <c r="P190" s="24"/>
      <c r="Q190" s="22"/>
      <c r="R190" s="21"/>
    </row>
    <row r="191" spans="2:18" x14ac:dyDescent="0.2">
      <c r="B191" s="2">
        <v>20</v>
      </c>
      <c r="C191" s="3">
        <v>0.88600000000000001</v>
      </c>
      <c r="D191" s="3" t="s">
        <v>20</v>
      </c>
      <c r="E191" s="67">
        <f t="shared" si="76"/>
        <v>0.64300000000000002</v>
      </c>
      <c r="F191" s="68">
        <f t="shared" si="77"/>
        <v>1</v>
      </c>
      <c r="G191" s="67">
        <f t="shared" si="78"/>
        <v>0.64300000000000002</v>
      </c>
      <c r="H191" s="1"/>
      <c r="I191" s="2">
        <v>11</v>
      </c>
      <c r="J191" s="3">
        <v>0.255</v>
      </c>
      <c r="K191" s="67">
        <f t="shared" si="79"/>
        <v>0.66650000000000009</v>
      </c>
      <c r="L191" s="68">
        <f t="shared" si="80"/>
        <v>2</v>
      </c>
      <c r="M191" s="67">
        <f t="shared" si="81"/>
        <v>1.3330000000000002</v>
      </c>
      <c r="N191" s="24"/>
      <c r="O191" s="24"/>
      <c r="P191" s="24"/>
      <c r="Q191" s="22"/>
      <c r="R191" s="21"/>
    </row>
    <row r="192" spans="2:18" x14ac:dyDescent="0.2">
      <c r="B192" s="2">
        <v>21</v>
      </c>
      <c r="C192" s="3">
        <v>0.89900000000000002</v>
      </c>
      <c r="D192" s="3" t="s">
        <v>40</v>
      </c>
      <c r="E192" s="67">
        <f t="shared" si="76"/>
        <v>0.89250000000000007</v>
      </c>
      <c r="F192" s="68">
        <f t="shared" si="77"/>
        <v>1</v>
      </c>
      <c r="G192" s="67">
        <f t="shared" si="78"/>
        <v>0.89250000000000007</v>
      </c>
      <c r="H192" s="1"/>
      <c r="I192" s="61">
        <f>I191+(J191-J192)*1.5</f>
        <v>13.182500000000001</v>
      </c>
      <c r="J192" s="62">
        <v>-1.2</v>
      </c>
      <c r="K192" s="67">
        <f t="shared" si="79"/>
        <v>-0.47249999999999998</v>
      </c>
      <c r="L192" s="68">
        <f t="shared" si="80"/>
        <v>2.182500000000001</v>
      </c>
      <c r="M192" s="67">
        <f t="shared" si="81"/>
        <v>-1.0312312500000005</v>
      </c>
      <c r="N192" s="20"/>
      <c r="O192" s="20"/>
      <c r="P192" s="20"/>
      <c r="R192" s="21"/>
    </row>
    <row r="193" spans="2:18" ht="15" x14ac:dyDescent="0.2">
      <c r="B193" s="1" t="s">
        <v>7</v>
      </c>
      <c r="C193" s="1"/>
      <c r="D193" s="158">
        <v>1.1000000000000001</v>
      </c>
      <c r="E193" s="158"/>
      <c r="J193" s="69"/>
      <c r="K193" s="69"/>
      <c r="L193" s="69"/>
      <c r="M193" s="69"/>
      <c r="N193" s="14"/>
      <c r="O193" s="14"/>
      <c r="P193" s="14"/>
    </row>
    <row r="194" spans="2:18" x14ac:dyDescent="0.2">
      <c r="B194" s="2">
        <v>0</v>
      </c>
      <c r="C194" s="3">
        <v>2.714</v>
      </c>
      <c r="D194" s="3" t="s">
        <v>33</v>
      </c>
      <c r="E194" s="68"/>
      <c r="F194" s="68"/>
      <c r="G194" s="68"/>
      <c r="H194" s="68"/>
      <c r="I194" s="17"/>
      <c r="J194" s="18"/>
      <c r="K194" s="67"/>
      <c r="L194" s="68"/>
      <c r="M194" s="67"/>
      <c r="N194" s="20"/>
      <c r="O194" s="20"/>
      <c r="P194" s="20"/>
      <c r="R194" s="21"/>
    </row>
    <row r="195" spans="2:18" x14ac:dyDescent="0.2">
      <c r="B195" s="2">
        <v>5</v>
      </c>
      <c r="C195" s="3">
        <v>2.7410000000000001</v>
      </c>
      <c r="D195" s="3"/>
      <c r="E195" s="67">
        <f>(C194+C195)/2</f>
        <v>2.7275</v>
      </c>
      <c r="F195" s="68">
        <f>B195-B194</f>
        <v>5</v>
      </c>
      <c r="G195" s="67">
        <f>E195*F195</f>
        <v>13.637499999999999</v>
      </c>
      <c r="H195" s="68"/>
      <c r="I195" s="2"/>
      <c r="J195" s="2"/>
      <c r="K195" s="67"/>
      <c r="L195" s="68"/>
      <c r="M195" s="67"/>
      <c r="N195" s="20"/>
      <c r="O195" s="20"/>
      <c r="P195" s="20"/>
      <c r="Q195" s="22"/>
      <c r="R195" s="21"/>
    </row>
    <row r="196" spans="2:18" x14ac:dyDescent="0.2">
      <c r="B196" s="2">
        <v>10</v>
      </c>
      <c r="C196" s="3">
        <v>2.7650000000000001</v>
      </c>
      <c r="D196" s="3" t="s">
        <v>18</v>
      </c>
      <c r="E196" s="67">
        <f t="shared" ref="E196:E208" si="82">(C195+C196)/2</f>
        <v>2.7530000000000001</v>
      </c>
      <c r="F196" s="68">
        <f t="shared" ref="F196:F208" si="83">B196-B195</f>
        <v>5</v>
      </c>
      <c r="G196" s="67">
        <f t="shared" ref="G196:G208" si="84">E196*F196</f>
        <v>13.765000000000001</v>
      </c>
      <c r="H196" s="68"/>
      <c r="I196" s="2"/>
      <c r="J196" s="2"/>
      <c r="K196" s="67"/>
      <c r="L196" s="68"/>
      <c r="M196" s="67"/>
      <c r="N196" s="20"/>
      <c r="O196" s="20"/>
      <c r="P196" s="20"/>
      <c r="Q196" s="22"/>
      <c r="R196" s="21"/>
    </row>
    <row r="197" spans="2:18" x14ac:dyDescent="0.2">
      <c r="B197" s="2">
        <v>11</v>
      </c>
      <c r="C197" s="3">
        <v>1.5780000000000001</v>
      </c>
      <c r="D197" s="3"/>
      <c r="E197" s="67">
        <f t="shared" si="82"/>
        <v>2.1715</v>
      </c>
      <c r="F197" s="68">
        <f t="shared" si="83"/>
        <v>1</v>
      </c>
      <c r="G197" s="67">
        <f t="shared" si="84"/>
        <v>2.1715</v>
      </c>
      <c r="H197" s="68"/>
      <c r="I197" s="2"/>
      <c r="J197" s="2"/>
      <c r="K197" s="67"/>
      <c r="L197" s="68"/>
      <c r="M197" s="67"/>
      <c r="N197" s="20"/>
      <c r="O197" s="20"/>
      <c r="P197" s="20"/>
      <c r="Q197" s="22"/>
      <c r="R197" s="21"/>
    </row>
    <row r="198" spans="2:18" x14ac:dyDescent="0.2">
      <c r="B198" s="2">
        <v>12</v>
      </c>
      <c r="C198" s="3">
        <v>0.80500000000000005</v>
      </c>
      <c r="D198" s="3"/>
      <c r="E198" s="67">
        <f t="shared" si="82"/>
        <v>1.1915</v>
      </c>
      <c r="F198" s="68">
        <f t="shared" si="83"/>
        <v>1</v>
      </c>
      <c r="G198" s="67">
        <f t="shared" si="84"/>
        <v>1.1915</v>
      </c>
      <c r="H198" s="68"/>
      <c r="I198" s="2"/>
      <c r="J198" s="2"/>
      <c r="K198" s="67"/>
      <c r="L198" s="68"/>
      <c r="M198" s="67"/>
      <c r="N198" s="20"/>
      <c r="O198" s="20"/>
      <c r="P198" s="20"/>
      <c r="Q198" s="22"/>
      <c r="R198" s="21"/>
    </row>
    <row r="199" spans="2:18" x14ac:dyDescent="0.2">
      <c r="B199" s="2">
        <v>13</v>
      </c>
      <c r="C199" s="3">
        <v>0.30099999999999999</v>
      </c>
      <c r="D199" s="3"/>
      <c r="E199" s="67">
        <f t="shared" si="82"/>
        <v>0.55300000000000005</v>
      </c>
      <c r="F199" s="68">
        <f t="shared" si="83"/>
        <v>1</v>
      </c>
      <c r="G199" s="67">
        <f t="shared" si="84"/>
        <v>0.55300000000000005</v>
      </c>
      <c r="H199" s="68"/>
      <c r="I199" s="2"/>
      <c r="J199" s="2"/>
      <c r="K199" s="67"/>
      <c r="L199" s="68"/>
      <c r="M199" s="67"/>
      <c r="N199" s="20"/>
      <c r="O199" s="20"/>
      <c r="P199" s="20"/>
      <c r="Q199" s="22"/>
      <c r="R199" s="21"/>
    </row>
    <row r="200" spans="2:18" x14ac:dyDescent="0.2">
      <c r="B200" s="2">
        <v>15</v>
      </c>
      <c r="C200" s="3">
        <v>0.2</v>
      </c>
      <c r="D200" s="3" t="s">
        <v>19</v>
      </c>
      <c r="E200" s="67">
        <f t="shared" si="82"/>
        <v>0.2505</v>
      </c>
      <c r="F200" s="68">
        <f t="shared" si="83"/>
        <v>2</v>
      </c>
      <c r="G200" s="67">
        <f t="shared" si="84"/>
        <v>0.501</v>
      </c>
      <c r="H200" s="68"/>
      <c r="I200" s="2"/>
      <c r="J200" s="2"/>
      <c r="K200" s="67"/>
      <c r="L200" s="68"/>
      <c r="M200" s="67"/>
      <c r="N200" s="20"/>
      <c r="O200" s="20"/>
      <c r="P200" s="20"/>
      <c r="Q200" s="22"/>
      <c r="R200" s="21"/>
    </row>
    <row r="201" spans="2:18" x14ac:dyDescent="0.2">
      <c r="B201" s="2">
        <v>17</v>
      </c>
      <c r="C201" s="3">
        <v>0.30199999999999999</v>
      </c>
      <c r="D201" s="3"/>
      <c r="E201" s="67">
        <f t="shared" si="82"/>
        <v>0.251</v>
      </c>
      <c r="F201" s="68">
        <f t="shared" si="83"/>
        <v>2</v>
      </c>
      <c r="G201" s="67">
        <f t="shared" si="84"/>
        <v>0.502</v>
      </c>
      <c r="H201" s="68"/>
      <c r="I201" s="2">
        <v>0</v>
      </c>
      <c r="J201" s="3">
        <v>2.714</v>
      </c>
      <c r="K201" s="67"/>
      <c r="L201" s="68"/>
      <c r="M201" s="67"/>
      <c r="N201" s="20"/>
      <c r="O201" s="20"/>
      <c r="P201" s="20"/>
      <c r="Q201" s="22"/>
      <c r="R201" s="21"/>
    </row>
    <row r="202" spans="2:18" x14ac:dyDescent="0.2">
      <c r="B202" s="2">
        <v>18</v>
      </c>
      <c r="C202" s="3">
        <v>0.71499999999999997</v>
      </c>
      <c r="D202" s="3"/>
      <c r="E202" s="67">
        <f t="shared" si="82"/>
        <v>0.50849999999999995</v>
      </c>
      <c r="F202" s="68">
        <f t="shared" si="83"/>
        <v>1</v>
      </c>
      <c r="G202" s="67">
        <f t="shared" si="84"/>
        <v>0.50849999999999995</v>
      </c>
      <c r="H202" s="68"/>
      <c r="I202" s="2">
        <v>5</v>
      </c>
      <c r="J202" s="3">
        <v>2.7410000000000001</v>
      </c>
      <c r="K202" s="67">
        <f t="shared" ref="K202:K208" si="85">AVERAGE(J201,J202)</f>
        <v>2.7275</v>
      </c>
      <c r="L202" s="68">
        <f t="shared" ref="L202:L208" si="86">I202-I201</f>
        <v>5</v>
      </c>
      <c r="M202" s="67">
        <f t="shared" ref="M202:M208" si="87">L202*K202</f>
        <v>13.637499999999999</v>
      </c>
      <c r="N202" s="24"/>
      <c r="O202" s="24"/>
      <c r="P202" s="24"/>
      <c r="Q202" s="22"/>
      <c r="R202" s="21"/>
    </row>
    <row r="203" spans="2:18" x14ac:dyDescent="0.2">
      <c r="B203" s="2">
        <v>19</v>
      </c>
      <c r="C203" s="3">
        <v>1.405</v>
      </c>
      <c r="D203" s="3"/>
      <c r="E203" s="67">
        <f t="shared" si="82"/>
        <v>1.06</v>
      </c>
      <c r="F203" s="68">
        <f t="shared" si="83"/>
        <v>1</v>
      </c>
      <c r="G203" s="67">
        <f t="shared" si="84"/>
        <v>1.06</v>
      </c>
      <c r="H203" s="68"/>
      <c r="I203" s="2">
        <v>8.5</v>
      </c>
      <c r="J203" s="3">
        <v>2.7650000000000001</v>
      </c>
      <c r="K203" s="67">
        <f t="shared" si="85"/>
        <v>2.7530000000000001</v>
      </c>
      <c r="L203" s="68">
        <f t="shared" si="86"/>
        <v>3.5</v>
      </c>
      <c r="M203" s="67">
        <f t="shared" si="87"/>
        <v>9.6355000000000004</v>
      </c>
      <c r="N203" s="20"/>
      <c r="O203" s="20"/>
      <c r="P203" s="20"/>
      <c r="Q203" s="22"/>
      <c r="R203" s="21"/>
    </row>
    <row r="204" spans="2:18" x14ac:dyDescent="0.2">
      <c r="B204" s="2">
        <v>20</v>
      </c>
      <c r="C204" s="3">
        <v>2.3719999999999999</v>
      </c>
      <c r="D204" s="3" t="s">
        <v>20</v>
      </c>
      <c r="E204" s="67">
        <f t="shared" si="82"/>
        <v>1.8885000000000001</v>
      </c>
      <c r="F204" s="68">
        <f t="shared" si="83"/>
        <v>1</v>
      </c>
      <c r="G204" s="67">
        <f t="shared" si="84"/>
        <v>1.8885000000000001</v>
      </c>
      <c r="H204" s="1"/>
      <c r="I204" s="61">
        <f>I203+(J203-J204)*1.5</f>
        <v>14.4475</v>
      </c>
      <c r="J204" s="62">
        <v>-1.2</v>
      </c>
      <c r="K204" s="67">
        <f t="shared" si="85"/>
        <v>0.78250000000000008</v>
      </c>
      <c r="L204" s="68">
        <f t="shared" si="86"/>
        <v>5.9474999999999998</v>
      </c>
      <c r="M204" s="67">
        <f t="shared" si="87"/>
        <v>4.6539187500000008</v>
      </c>
      <c r="N204" s="24"/>
      <c r="O204" s="24"/>
      <c r="P204" s="24"/>
      <c r="Q204" s="22"/>
      <c r="R204" s="21"/>
    </row>
    <row r="205" spans="2:18" x14ac:dyDescent="0.2">
      <c r="B205" s="2">
        <v>21</v>
      </c>
      <c r="C205" s="3">
        <v>2.36</v>
      </c>
      <c r="D205" s="3"/>
      <c r="E205" s="67">
        <f t="shared" si="82"/>
        <v>2.3659999999999997</v>
      </c>
      <c r="F205" s="68">
        <f t="shared" si="83"/>
        <v>1</v>
      </c>
      <c r="G205" s="67">
        <f t="shared" si="84"/>
        <v>2.3659999999999997</v>
      </c>
      <c r="H205" s="1"/>
      <c r="I205" s="70">
        <f>I204+1.5</f>
        <v>15.9475</v>
      </c>
      <c r="J205" s="71">
        <f>J204</f>
        <v>-1.2</v>
      </c>
      <c r="K205" s="67">
        <f t="shared" si="85"/>
        <v>-1.2</v>
      </c>
      <c r="L205" s="68">
        <f t="shared" si="86"/>
        <v>1.5</v>
      </c>
      <c r="M205" s="67">
        <f t="shared" si="87"/>
        <v>-1.7999999999999998</v>
      </c>
      <c r="N205" s="24"/>
      <c r="O205" s="24"/>
      <c r="P205" s="24"/>
      <c r="Q205" s="22"/>
      <c r="R205" s="21"/>
    </row>
    <row r="206" spans="2:18" x14ac:dyDescent="0.2">
      <c r="B206" s="2">
        <v>22</v>
      </c>
      <c r="C206" s="3">
        <v>1.3140000000000001</v>
      </c>
      <c r="D206" s="3"/>
      <c r="E206" s="67">
        <f t="shared" si="82"/>
        <v>1.837</v>
      </c>
      <c r="F206" s="68">
        <f t="shared" si="83"/>
        <v>1</v>
      </c>
      <c r="G206" s="67">
        <f t="shared" si="84"/>
        <v>1.837</v>
      </c>
      <c r="H206" s="1"/>
      <c r="I206" s="61">
        <f>I205+1.5</f>
        <v>17.447499999999998</v>
      </c>
      <c r="J206" s="62">
        <f>J204</f>
        <v>-1.2</v>
      </c>
      <c r="K206" s="67">
        <f t="shared" si="85"/>
        <v>-1.2</v>
      </c>
      <c r="L206" s="68">
        <f t="shared" si="86"/>
        <v>1.4999999999999982</v>
      </c>
      <c r="M206" s="67">
        <f t="shared" si="87"/>
        <v>-1.7999999999999978</v>
      </c>
      <c r="N206" s="20"/>
      <c r="O206" s="20"/>
      <c r="P206" s="20"/>
      <c r="R206" s="21"/>
    </row>
    <row r="207" spans="2:18" x14ac:dyDescent="0.2">
      <c r="B207" s="2">
        <v>27</v>
      </c>
      <c r="C207" s="3">
        <v>1.3029999999999999</v>
      </c>
      <c r="D207" s="3"/>
      <c r="E207" s="67">
        <f t="shared" si="82"/>
        <v>1.3085</v>
      </c>
      <c r="F207" s="68">
        <f t="shared" si="83"/>
        <v>5</v>
      </c>
      <c r="G207" s="67">
        <f t="shared" si="84"/>
        <v>6.5425000000000004</v>
      </c>
      <c r="H207" s="1"/>
      <c r="I207" s="61">
        <f>I206+(J207-J206)*1.5</f>
        <v>21.722499999999997</v>
      </c>
      <c r="J207" s="65">
        <v>1.65</v>
      </c>
      <c r="K207" s="67">
        <f t="shared" si="85"/>
        <v>0.22499999999999998</v>
      </c>
      <c r="L207" s="68">
        <f t="shared" si="86"/>
        <v>4.2749999999999986</v>
      </c>
      <c r="M207" s="67">
        <f t="shared" si="87"/>
        <v>0.96187499999999959</v>
      </c>
      <c r="N207" s="20"/>
      <c r="O207" s="20"/>
      <c r="P207" s="20"/>
      <c r="R207" s="21"/>
    </row>
    <row r="208" spans="2:18" x14ac:dyDescent="0.2">
      <c r="B208" s="2">
        <v>32</v>
      </c>
      <c r="C208" s="3">
        <v>1.292</v>
      </c>
      <c r="D208" s="3" t="s">
        <v>17</v>
      </c>
      <c r="E208" s="67">
        <f t="shared" si="82"/>
        <v>1.2974999999999999</v>
      </c>
      <c r="F208" s="68">
        <f t="shared" si="83"/>
        <v>5</v>
      </c>
      <c r="G208" s="67">
        <f t="shared" si="84"/>
        <v>6.4874999999999989</v>
      </c>
      <c r="H208" s="1"/>
      <c r="I208" s="2">
        <v>22</v>
      </c>
      <c r="J208" s="3">
        <v>1.3140000000000001</v>
      </c>
      <c r="K208" s="67">
        <f t="shared" si="85"/>
        <v>1.482</v>
      </c>
      <c r="L208" s="68">
        <f t="shared" si="86"/>
        <v>0.27750000000000341</v>
      </c>
      <c r="M208" s="67">
        <f t="shared" si="87"/>
        <v>0.41125500000000503</v>
      </c>
      <c r="N208" s="20"/>
      <c r="O208" s="20"/>
      <c r="P208" s="20"/>
      <c r="R208" s="21"/>
    </row>
    <row r="209" spans="2:18" ht="15" x14ac:dyDescent="0.2">
      <c r="B209" s="1" t="s">
        <v>7</v>
      </c>
      <c r="C209" s="1"/>
      <c r="D209" s="158">
        <v>1.2</v>
      </c>
      <c r="E209" s="158"/>
      <c r="J209" s="69"/>
      <c r="K209" s="69"/>
      <c r="L209" s="69"/>
      <c r="M209" s="69"/>
      <c r="N209" s="14"/>
      <c r="O209" s="14"/>
      <c r="P209" s="14"/>
    </row>
    <row r="210" spans="2:18" x14ac:dyDescent="0.2">
      <c r="B210" s="2">
        <v>0</v>
      </c>
      <c r="C210" s="3">
        <v>1.117</v>
      </c>
      <c r="D210" s="3" t="s">
        <v>17</v>
      </c>
      <c r="E210" s="68"/>
      <c r="F210" s="68"/>
      <c r="G210" s="68"/>
      <c r="H210" s="68"/>
      <c r="I210" s="17"/>
      <c r="J210" s="18"/>
      <c r="K210" s="67"/>
      <c r="L210" s="68"/>
      <c r="M210" s="67"/>
      <c r="N210" s="20"/>
      <c r="O210" s="20"/>
      <c r="P210" s="20"/>
      <c r="R210" s="21"/>
    </row>
    <row r="211" spans="2:18" x14ac:dyDescent="0.2">
      <c r="B211" s="2">
        <v>7</v>
      </c>
      <c r="C211" s="3">
        <v>1.1279999999999999</v>
      </c>
      <c r="D211" s="3"/>
      <c r="E211" s="67">
        <f>(C210+C211)/2</f>
        <v>1.1225000000000001</v>
      </c>
      <c r="F211" s="68">
        <f>B211-B210</f>
        <v>7</v>
      </c>
      <c r="G211" s="67">
        <f>E211*F211</f>
        <v>7.8574999999999999</v>
      </c>
      <c r="H211" s="68"/>
      <c r="I211" s="2"/>
      <c r="J211" s="2"/>
      <c r="K211" s="67"/>
      <c r="L211" s="68"/>
      <c r="M211" s="67"/>
      <c r="N211" s="20"/>
      <c r="O211" s="20"/>
      <c r="P211" s="20"/>
      <c r="Q211" s="22"/>
      <c r="R211" s="21"/>
    </row>
    <row r="212" spans="2:18" x14ac:dyDescent="0.2">
      <c r="B212" s="2">
        <v>8</v>
      </c>
      <c r="C212" s="3">
        <v>2.3530000000000002</v>
      </c>
      <c r="D212" s="3"/>
      <c r="E212" s="67">
        <f t="shared" ref="E212:E225" si="88">(C211+C212)/2</f>
        <v>1.7404999999999999</v>
      </c>
      <c r="F212" s="68">
        <f t="shared" ref="F212:F225" si="89">B212-B211</f>
        <v>1</v>
      </c>
      <c r="G212" s="67">
        <f t="shared" ref="G212:G225" si="90">E212*F212</f>
        <v>1.7404999999999999</v>
      </c>
      <c r="H212" s="68"/>
      <c r="I212" s="2"/>
      <c r="J212" s="2"/>
      <c r="K212" s="67"/>
      <c r="L212" s="68"/>
      <c r="M212" s="67"/>
      <c r="N212" s="20"/>
      <c r="O212" s="20"/>
      <c r="P212" s="20"/>
      <c r="Q212" s="22"/>
      <c r="R212" s="21"/>
    </row>
    <row r="213" spans="2:18" x14ac:dyDescent="0.2">
      <c r="B213" s="2">
        <v>10</v>
      </c>
      <c r="C213" s="3">
        <v>2.339</v>
      </c>
      <c r="D213" s="3" t="s">
        <v>18</v>
      </c>
      <c r="E213" s="67">
        <f t="shared" si="88"/>
        <v>2.3460000000000001</v>
      </c>
      <c r="F213" s="68">
        <f t="shared" si="89"/>
        <v>2</v>
      </c>
      <c r="G213" s="67">
        <f t="shared" si="90"/>
        <v>4.6920000000000002</v>
      </c>
      <c r="H213" s="68"/>
      <c r="I213" s="2"/>
      <c r="J213" s="2"/>
      <c r="K213" s="67"/>
      <c r="L213" s="68"/>
      <c r="M213" s="67"/>
      <c r="N213" s="20"/>
      <c r="O213" s="20"/>
      <c r="P213" s="20"/>
      <c r="Q213" s="22"/>
      <c r="R213" s="21"/>
    </row>
    <row r="214" spans="2:18" x14ac:dyDescent="0.2">
      <c r="B214" s="2">
        <v>11</v>
      </c>
      <c r="C214" s="3">
        <v>1.3480000000000001</v>
      </c>
      <c r="D214" s="3"/>
      <c r="E214" s="67">
        <f t="shared" si="88"/>
        <v>1.8435000000000001</v>
      </c>
      <c r="F214" s="68">
        <f t="shared" si="89"/>
        <v>1</v>
      </c>
      <c r="G214" s="67">
        <f t="shared" si="90"/>
        <v>1.8435000000000001</v>
      </c>
      <c r="H214" s="68"/>
      <c r="I214" s="2"/>
      <c r="J214" s="2"/>
      <c r="K214" s="67"/>
      <c r="L214" s="68"/>
      <c r="M214" s="67"/>
      <c r="N214" s="20"/>
      <c r="O214" s="20"/>
      <c r="P214" s="20"/>
      <c r="Q214" s="22"/>
      <c r="R214" s="21"/>
    </row>
    <row r="215" spans="2:18" x14ac:dyDescent="0.2">
      <c r="B215" s="2">
        <v>12</v>
      </c>
      <c r="C215" s="3">
        <v>0.53200000000000003</v>
      </c>
      <c r="D215" s="3"/>
      <c r="E215" s="67">
        <f t="shared" si="88"/>
        <v>0.94000000000000006</v>
      </c>
      <c r="F215" s="68">
        <f t="shared" si="89"/>
        <v>1</v>
      </c>
      <c r="G215" s="67">
        <f t="shared" si="90"/>
        <v>0.94000000000000006</v>
      </c>
      <c r="H215" s="68"/>
      <c r="I215" s="2"/>
      <c r="J215" s="2"/>
      <c r="K215" s="67"/>
      <c r="L215" s="68"/>
      <c r="M215" s="67"/>
      <c r="N215" s="20"/>
      <c r="O215" s="20"/>
      <c r="P215" s="20"/>
      <c r="Q215" s="22"/>
      <c r="R215" s="21"/>
    </row>
    <row r="216" spans="2:18" x14ac:dyDescent="0.2">
      <c r="B216" s="2">
        <v>14</v>
      </c>
      <c r="C216" s="3">
        <v>5.1999999999999998E-2</v>
      </c>
      <c r="D216" s="3"/>
      <c r="E216" s="67">
        <f t="shared" si="88"/>
        <v>0.29200000000000004</v>
      </c>
      <c r="F216" s="68">
        <f t="shared" si="89"/>
        <v>2</v>
      </c>
      <c r="G216" s="67">
        <f t="shared" si="90"/>
        <v>0.58400000000000007</v>
      </c>
      <c r="H216" s="68"/>
      <c r="I216" s="2"/>
      <c r="J216" s="2"/>
      <c r="K216" s="67"/>
      <c r="L216" s="68"/>
      <c r="M216" s="67"/>
      <c r="N216" s="20"/>
      <c r="O216" s="20"/>
      <c r="P216" s="20"/>
      <c r="Q216" s="22"/>
      <c r="R216" s="21"/>
    </row>
    <row r="217" spans="2:18" x14ac:dyDescent="0.2">
      <c r="B217" s="2">
        <v>16</v>
      </c>
      <c r="C217" s="3">
        <v>-4.7E-2</v>
      </c>
      <c r="D217" s="3" t="s">
        <v>19</v>
      </c>
      <c r="E217" s="67">
        <f t="shared" si="88"/>
        <v>2.4999999999999988E-3</v>
      </c>
      <c r="F217" s="68">
        <f t="shared" si="89"/>
        <v>2</v>
      </c>
      <c r="G217" s="67">
        <f t="shared" si="90"/>
        <v>4.9999999999999975E-3</v>
      </c>
      <c r="H217" s="68"/>
      <c r="I217" s="2">
        <v>0</v>
      </c>
      <c r="J217" s="3">
        <v>1.117</v>
      </c>
      <c r="K217" s="67"/>
      <c r="L217" s="68"/>
      <c r="M217" s="67"/>
      <c r="N217" s="20"/>
      <c r="O217" s="20"/>
      <c r="P217" s="20"/>
      <c r="Q217" s="22"/>
      <c r="R217" s="21"/>
    </row>
    <row r="218" spans="2:18" x14ac:dyDescent="0.2">
      <c r="B218" s="2">
        <v>18</v>
      </c>
      <c r="C218" s="3">
        <v>5.5E-2</v>
      </c>
      <c r="D218" s="3"/>
      <c r="E218" s="67">
        <f t="shared" si="88"/>
        <v>4.0000000000000001E-3</v>
      </c>
      <c r="F218" s="68">
        <f t="shared" si="89"/>
        <v>2</v>
      </c>
      <c r="G218" s="67">
        <f t="shared" si="90"/>
        <v>8.0000000000000002E-3</v>
      </c>
      <c r="H218" s="68"/>
      <c r="I218" s="2">
        <v>7</v>
      </c>
      <c r="J218" s="3">
        <v>1.1279999999999999</v>
      </c>
      <c r="K218" s="67">
        <f t="shared" ref="K218:K225" si="91">AVERAGE(J217,J218)</f>
        <v>1.1225000000000001</v>
      </c>
      <c r="L218" s="68">
        <f t="shared" ref="L218:L225" si="92">I218-I217</f>
        <v>7</v>
      </c>
      <c r="M218" s="67">
        <f t="shared" ref="M218:M225" si="93">L218*K218</f>
        <v>7.8574999999999999</v>
      </c>
      <c r="N218" s="24"/>
      <c r="O218" s="24"/>
      <c r="P218" s="24"/>
      <c r="Q218" s="22"/>
      <c r="R218" s="21"/>
    </row>
    <row r="219" spans="2:18" x14ac:dyDescent="0.2">
      <c r="B219" s="2">
        <v>20</v>
      </c>
      <c r="C219" s="3">
        <v>0.54600000000000004</v>
      </c>
      <c r="D219" s="3"/>
      <c r="E219" s="67">
        <f t="shared" si="88"/>
        <v>0.30050000000000004</v>
      </c>
      <c r="F219" s="68">
        <f t="shared" si="89"/>
        <v>2</v>
      </c>
      <c r="G219" s="67">
        <f t="shared" si="90"/>
        <v>0.60100000000000009</v>
      </c>
      <c r="H219" s="68"/>
      <c r="I219" s="2">
        <v>8</v>
      </c>
      <c r="J219" s="3">
        <v>2.3530000000000002</v>
      </c>
      <c r="K219" s="67">
        <f t="shared" si="91"/>
        <v>1.7404999999999999</v>
      </c>
      <c r="L219" s="68">
        <f t="shared" si="92"/>
        <v>1</v>
      </c>
      <c r="M219" s="67">
        <f t="shared" si="93"/>
        <v>1.7404999999999999</v>
      </c>
      <c r="N219" s="20"/>
      <c r="O219" s="20"/>
      <c r="P219" s="20"/>
      <c r="Q219" s="22"/>
      <c r="R219" s="21"/>
    </row>
    <row r="220" spans="2:18" x14ac:dyDescent="0.2">
      <c r="B220" s="2">
        <v>21</v>
      </c>
      <c r="C220" s="3">
        <v>1.321</v>
      </c>
      <c r="D220" s="3"/>
      <c r="E220" s="67">
        <f t="shared" si="88"/>
        <v>0.9335</v>
      </c>
      <c r="F220" s="68">
        <f t="shared" si="89"/>
        <v>1</v>
      </c>
      <c r="G220" s="67">
        <f t="shared" si="90"/>
        <v>0.9335</v>
      </c>
      <c r="H220" s="1"/>
      <c r="I220" s="2">
        <v>9</v>
      </c>
      <c r="J220" s="3">
        <v>2.339</v>
      </c>
      <c r="K220" s="67">
        <f t="shared" si="91"/>
        <v>2.3460000000000001</v>
      </c>
      <c r="L220" s="68">
        <f t="shared" si="92"/>
        <v>1</v>
      </c>
      <c r="M220" s="67">
        <f t="shared" si="93"/>
        <v>2.3460000000000001</v>
      </c>
      <c r="N220" s="24"/>
      <c r="O220" s="24"/>
      <c r="P220" s="24"/>
      <c r="Q220" s="22"/>
      <c r="R220" s="21"/>
    </row>
    <row r="221" spans="2:18" x14ac:dyDescent="0.2">
      <c r="B221" s="2">
        <v>22</v>
      </c>
      <c r="C221" s="3">
        <v>2.5409999999999999</v>
      </c>
      <c r="D221" s="3" t="s">
        <v>20</v>
      </c>
      <c r="E221" s="67">
        <f t="shared" si="88"/>
        <v>1.931</v>
      </c>
      <c r="F221" s="68">
        <f t="shared" si="89"/>
        <v>1</v>
      </c>
      <c r="G221" s="67">
        <f t="shared" si="90"/>
        <v>1.931</v>
      </c>
      <c r="H221" s="1"/>
      <c r="I221" s="61">
        <f>I220+(J220-J221)*1.5</f>
        <v>14.308499999999999</v>
      </c>
      <c r="J221" s="62">
        <v>-1.2</v>
      </c>
      <c r="K221" s="67">
        <f t="shared" si="91"/>
        <v>0.56950000000000001</v>
      </c>
      <c r="L221" s="68">
        <f t="shared" si="92"/>
        <v>5.3084999999999987</v>
      </c>
      <c r="M221" s="67">
        <f t="shared" si="93"/>
        <v>3.0231907499999995</v>
      </c>
      <c r="N221" s="24"/>
      <c r="O221" s="24"/>
      <c r="P221" s="24"/>
      <c r="Q221" s="22"/>
      <c r="R221" s="21"/>
    </row>
    <row r="222" spans="2:18" x14ac:dyDescent="0.2">
      <c r="B222" s="2">
        <v>24</v>
      </c>
      <c r="C222" s="3">
        <v>2.5289999999999999</v>
      </c>
      <c r="D222" s="3"/>
      <c r="E222" s="67">
        <f t="shared" si="88"/>
        <v>2.5350000000000001</v>
      </c>
      <c r="F222" s="68">
        <f t="shared" si="89"/>
        <v>2</v>
      </c>
      <c r="G222" s="67">
        <f t="shared" si="90"/>
        <v>5.07</v>
      </c>
      <c r="H222" s="1"/>
      <c r="I222" s="70">
        <f>I221+1.5</f>
        <v>15.808499999999999</v>
      </c>
      <c r="J222" s="71">
        <f>J221</f>
        <v>-1.2</v>
      </c>
      <c r="K222" s="67">
        <f t="shared" si="91"/>
        <v>-1.2</v>
      </c>
      <c r="L222" s="68">
        <f t="shared" si="92"/>
        <v>1.5</v>
      </c>
      <c r="M222" s="67">
        <f t="shared" si="93"/>
        <v>-1.7999999999999998</v>
      </c>
      <c r="N222" s="20"/>
      <c r="O222" s="20"/>
      <c r="P222" s="20"/>
      <c r="R222" s="21"/>
    </row>
    <row r="223" spans="2:18" x14ac:dyDescent="0.2">
      <c r="B223" s="2">
        <v>25</v>
      </c>
      <c r="C223" s="3">
        <v>1.016</v>
      </c>
      <c r="D223" s="3"/>
      <c r="E223" s="67">
        <f t="shared" si="88"/>
        <v>1.7725</v>
      </c>
      <c r="F223" s="68">
        <f t="shared" si="89"/>
        <v>1</v>
      </c>
      <c r="G223" s="67">
        <f t="shared" si="90"/>
        <v>1.7725</v>
      </c>
      <c r="H223" s="1"/>
      <c r="I223" s="61">
        <f>I222+1.5</f>
        <v>17.308499999999999</v>
      </c>
      <c r="J223" s="62">
        <f>J221</f>
        <v>-1.2</v>
      </c>
      <c r="K223" s="67">
        <f t="shared" si="91"/>
        <v>-1.2</v>
      </c>
      <c r="L223" s="68">
        <f t="shared" si="92"/>
        <v>1.5</v>
      </c>
      <c r="M223" s="67">
        <f t="shared" si="93"/>
        <v>-1.7999999999999998</v>
      </c>
      <c r="N223" s="20"/>
      <c r="O223" s="20"/>
      <c r="P223" s="20"/>
      <c r="R223" s="21"/>
    </row>
    <row r="224" spans="2:18" x14ac:dyDescent="0.2">
      <c r="B224" s="2">
        <v>30</v>
      </c>
      <c r="C224" s="3">
        <v>1.0109999999999999</v>
      </c>
      <c r="D224" s="3"/>
      <c r="E224" s="67">
        <f t="shared" si="88"/>
        <v>1.0135000000000001</v>
      </c>
      <c r="F224" s="68">
        <f t="shared" si="89"/>
        <v>5</v>
      </c>
      <c r="G224" s="67">
        <f t="shared" si="90"/>
        <v>5.0675000000000008</v>
      </c>
      <c r="H224" s="1"/>
      <c r="I224" s="61">
        <f>I223+(J224-J223)*1.5</f>
        <v>22.902000000000001</v>
      </c>
      <c r="J224" s="65">
        <v>2.5289999999999999</v>
      </c>
      <c r="K224" s="67">
        <f t="shared" si="91"/>
        <v>0.66449999999999998</v>
      </c>
      <c r="L224" s="68">
        <f t="shared" si="92"/>
        <v>5.5935000000000024</v>
      </c>
      <c r="M224" s="67">
        <f t="shared" si="93"/>
        <v>3.7168807500000014</v>
      </c>
      <c r="N224" s="20"/>
      <c r="O224" s="20"/>
      <c r="P224" s="20"/>
      <c r="R224" s="21"/>
    </row>
    <row r="225" spans="2:18" x14ac:dyDescent="0.2">
      <c r="B225" s="17">
        <v>35</v>
      </c>
      <c r="C225" s="44">
        <v>1.002</v>
      </c>
      <c r="D225" s="3" t="s">
        <v>17</v>
      </c>
      <c r="E225" s="67">
        <f t="shared" si="88"/>
        <v>1.0065</v>
      </c>
      <c r="F225" s="68">
        <f t="shared" si="89"/>
        <v>5</v>
      </c>
      <c r="G225" s="67">
        <f t="shared" si="90"/>
        <v>5.0324999999999998</v>
      </c>
      <c r="I225" s="2">
        <v>24</v>
      </c>
      <c r="J225" s="3">
        <v>2.5289999999999999</v>
      </c>
      <c r="K225" s="67">
        <f t="shared" si="91"/>
        <v>2.5289999999999999</v>
      </c>
      <c r="L225" s="68">
        <f t="shared" si="92"/>
        <v>1.097999999999999</v>
      </c>
      <c r="M225" s="67">
        <f t="shared" si="93"/>
        <v>2.7768419999999971</v>
      </c>
      <c r="N225" s="20"/>
      <c r="O225" s="20"/>
      <c r="P225" s="20"/>
      <c r="R225" s="21"/>
    </row>
    <row r="226" spans="2:18" ht="15" x14ac:dyDescent="0.2">
      <c r="B226" s="1" t="s">
        <v>7</v>
      </c>
      <c r="C226" s="1"/>
      <c r="D226" s="158">
        <v>1.3</v>
      </c>
      <c r="E226" s="158"/>
      <c r="J226" s="69"/>
      <c r="K226" s="69"/>
      <c r="L226" s="69"/>
      <c r="M226" s="69"/>
      <c r="N226" s="14"/>
      <c r="O226" s="14"/>
      <c r="P226" s="14"/>
    </row>
    <row r="227" spans="2:18" x14ac:dyDescent="0.2">
      <c r="B227" s="2">
        <v>0</v>
      </c>
      <c r="C227" s="3">
        <v>2.2040000000000002</v>
      </c>
      <c r="D227" s="3" t="s">
        <v>41</v>
      </c>
      <c r="E227" s="68"/>
      <c r="F227" s="68"/>
      <c r="G227" s="68"/>
      <c r="H227" s="68"/>
      <c r="I227" s="17"/>
      <c r="J227" s="18"/>
      <c r="K227" s="67"/>
      <c r="L227" s="68"/>
      <c r="M227" s="67"/>
      <c r="N227" s="20"/>
      <c r="O227" s="20"/>
      <c r="P227" s="20"/>
      <c r="R227" s="21"/>
    </row>
    <row r="228" spans="2:18" x14ac:dyDescent="0.2">
      <c r="B228" s="2">
        <v>2</v>
      </c>
      <c r="C228" s="3">
        <v>2.1970000000000001</v>
      </c>
      <c r="D228" s="3" t="s">
        <v>18</v>
      </c>
      <c r="E228" s="67">
        <f>(C227+C228)/2</f>
        <v>2.2004999999999999</v>
      </c>
      <c r="F228" s="68">
        <f>B228-B227</f>
        <v>2</v>
      </c>
      <c r="G228" s="67">
        <f>E228*F228</f>
        <v>4.4009999999999998</v>
      </c>
      <c r="H228" s="68"/>
      <c r="I228" s="2"/>
      <c r="J228" s="2"/>
      <c r="K228" s="67"/>
      <c r="L228" s="68"/>
      <c r="M228" s="67"/>
      <c r="N228" s="20"/>
      <c r="O228" s="20"/>
      <c r="P228" s="20"/>
      <c r="Q228" s="22"/>
      <c r="R228" s="21"/>
    </row>
    <row r="229" spans="2:18" x14ac:dyDescent="0.2">
      <c r="B229" s="2">
        <v>3</v>
      </c>
      <c r="C229" s="3">
        <v>1.2529999999999999</v>
      </c>
      <c r="D229" s="3"/>
      <c r="E229" s="67">
        <f t="shared" ref="E229:E240" si="94">(C228+C229)/2</f>
        <v>1.7250000000000001</v>
      </c>
      <c r="F229" s="68">
        <f t="shared" ref="F229:F240" si="95">B229-B228</f>
        <v>1</v>
      </c>
      <c r="G229" s="67">
        <f t="shared" ref="G229:G240" si="96">E229*F229</f>
        <v>1.7250000000000001</v>
      </c>
      <c r="H229" s="68"/>
      <c r="I229" s="2"/>
      <c r="J229" s="2"/>
      <c r="K229" s="67"/>
      <c r="L229" s="68"/>
      <c r="M229" s="67"/>
      <c r="N229" s="20"/>
      <c r="O229" s="20"/>
      <c r="P229" s="20"/>
      <c r="Q229" s="22"/>
      <c r="R229" s="21"/>
    </row>
    <row r="230" spans="2:18" x14ac:dyDescent="0.2">
      <c r="B230" s="2">
        <v>5</v>
      </c>
      <c r="C230" s="3">
        <v>0.64900000000000002</v>
      </c>
      <c r="D230" s="3"/>
      <c r="E230" s="67">
        <f t="shared" si="94"/>
        <v>0.95099999999999996</v>
      </c>
      <c r="F230" s="68">
        <f t="shared" si="95"/>
        <v>2</v>
      </c>
      <c r="G230" s="67">
        <f t="shared" si="96"/>
        <v>1.9019999999999999</v>
      </c>
      <c r="H230" s="68"/>
      <c r="I230" s="2"/>
      <c r="J230" s="2"/>
      <c r="K230" s="67"/>
      <c r="L230" s="68"/>
      <c r="M230" s="67"/>
      <c r="N230" s="20"/>
      <c r="O230" s="20"/>
      <c r="P230" s="20"/>
      <c r="Q230" s="22"/>
      <c r="R230" s="21"/>
    </row>
    <row r="231" spans="2:18" x14ac:dyDescent="0.2">
      <c r="B231" s="2">
        <v>7</v>
      </c>
      <c r="C231" s="3">
        <v>0.221</v>
      </c>
      <c r="D231" s="3"/>
      <c r="E231" s="67">
        <f t="shared" si="94"/>
        <v>0.435</v>
      </c>
      <c r="F231" s="68">
        <f t="shared" si="95"/>
        <v>2</v>
      </c>
      <c r="G231" s="67">
        <f t="shared" si="96"/>
        <v>0.87</v>
      </c>
      <c r="H231" s="68"/>
      <c r="I231" s="2"/>
      <c r="J231" s="2"/>
      <c r="K231" s="67"/>
      <c r="L231" s="68"/>
      <c r="M231" s="67"/>
      <c r="N231" s="20"/>
      <c r="O231" s="20"/>
      <c r="P231" s="20"/>
      <c r="Q231" s="22"/>
      <c r="R231" s="21"/>
    </row>
    <row r="232" spans="2:18" x14ac:dyDescent="0.2">
      <c r="B232" s="2">
        <v>8</v>
      </c>
      <c r="C232" s="3">
        <v>0.12</v>
      </c>
      <c r="D232" s="3" t="s">
        <v>19</v>
      </c>
      <c r="E232" s="67">
        <f t="shared" si="94"/>
        <v>0.17049999999999998</v>
      </c>
      <c r="F232" s="68">
        <f t="shared" si="95"/>
        <v>1</v>
      </c>
      <c r="G232" s="67">
        <f t="shared" si="96"/>
        <v>0.17049999999999998</v>
      </c>
      <c r="H232" s="68"/>
      <c r="I232" s="2"/>
      <c r="J232" s="2"/>
      <c r="K232" s="67"/>
      <c r="L232" s="68"/>
      <c r="M232" s="67"/>
      <c r="N232" s="20"/>
      <c r="O232" s="20"/>
      <c r="P232" s="20"/>
      <c r="Q232" s="22"/>
      <c r="R232" s="21"/>
    </row>
    <row r="233" spans="2:18" x14ac:dyDescent="0.2">
      <c r="B233" s="2">
        <v>9</v>
      </c>
      <c r="C233" s="3">
        <v>0.222</v>
      </c>
      <c r="D233" s="3"/>
      <c r="E233" s="67">
        <f t="shared" si="94"/>
        <v>0.17099999999999999</v>
      </c>
      <c r="F233" s="68">
        <f t="shared" si="95"/>
        <v>1</v>
      </c>
      <c r="G233" s="67">
        <f t="shared" si="96"/>
        <v>0.17099999999999999</v>
      </c>
      <c r="H233" s="68"/>
      <c r="I233" s="2"/>
      <c r="J233" s="2"/>
      <c r="K233" s="67"/>
      <c r="L233" s="68"/>
      <c r="M233" s="67"/>
      <c r="N233" s="20"/>
      <c r="O233" s="20"/>
      <c r="P233" s="20"/>
      <c r="Q233" s="22"/>
      <c r="R233" s="21"/>
    </row>
    <row r="234" spans="2:18" x14ac:dyDescent="0.2">
      <c r="B234" s="2">
        <v>11</v>
      </c>
      <c r="C234" s="3">
        <v>0.629</v>
      </c>
      <c r="D234" s="3"/>
      <c r="E234" s="67">
        <f t="shared" si="94"/>
        <v>0.42549999999999999</v>
      </c>
      <c r="F234" s="68">
        <f t="shared" si="95"/>
        <v>2</v>
      </c>
      <c r="G234" s="67">
        <f t="shared" si="96"/>
        <v>0.85099999999999998</v>
      </c>
      <c r="H234" s="68"/>
      <c r="I234" s="2">
        <v>0</v>
      </c>
      <c r="J234" s="3">
        <v>2.2040000000000002</v>
      </c>
      <c r="K234" s="67"/>
      <c r="L234" s="68"/>
      <c r="M234" s="67"/>
      <c r="N234" s="20"/>
      <c r="O234" s="20"/>
      <c r="P234" s="20"/>
      <c r="Q234" s="22"/>
      <c r="R234" s="21"/>
    </row>
    <row r="235" spans="2:18" x14ac:dyDescent="0.2">
      <c r="B235" s="2">
        <v>13</v>
      </c>
      <c r="C235" s="3">
        <v>1.248</v>
      </c>
      <c r="D235" s="3"/>
      <c r="E235" s="67">
        <f t="shared" si="94"/>
        <v>0.9385</v>
      </c>
      <c r="F235" s="68">
        <f t="shared" si="95"/>
        <v>2</v>
      </c>
      <c r="G235" s="67">
        <f t="shared" si="96"/>
        <v>1.877</v>
      </c>
      <c r="H235" s="68"/>
      <c r="I235" s="2">
        <v>1.5</v>
      </c>
      <c r="J235" s="3">
        <v>2.1970000000000001</v>
      </c>
      <c r="K235" s="67">
        <f t="shared" ref="K235:K240" si="97">AVERAGE(J234,J235)</f>
        <v>2.2004999999999999</v>
      </c>
      <c r="L235" s="68">
        <f t="shared" ref="L235:L240" si="98">I235-I234</f>
        <v>1.5</v>
      </c>
      <c r="M235" s="67">
        <f t="shared" ref="M235:M240" si="99">L235*K235</f>
        <v>3.3007499999999999</v>
      </c>
      <c r="N235" s="24"/>
      <c r="O235" s="24"/>
      <c r="P235" s="24"/>
      <c r="Q235" s="22"/>
      <c r="R235" s="21"/>
    </row>
    <row r="236" spans="2:18" x14ac:dyDescent="0.2">
      <c r="B236" s="2">
        <v>14</v>
      </c>
      <c r="C236" s="3">
        <v>2.1539999999999999</v>
      </c>
      <c r="D236" s="3" t="s">
        <v>20</v>
      </c>
      <c r="E236" s="67">
        <f t="shared" si="94"/>
        <v>1.7010000000000001</v>
      </c>
      <c r="F236" s="68">
        <f t="shared" si="95"/>
        <v>1</v>
      </c>
      <c r="G236" s="67">
        <f t="shared" si="96"/>
        <v>1.7010000000000001</v>
      </c>
      <c r="H236" s="68"/>
      <c r="I236" s="61">
        <f>I235+(J235-J236)*1.5</f>
        <v>6.5955000000000004</v>
      </c>
      <c r="J236" s="62">
        <v>-1.2</v>
      </c>
      <c r="K236" s="67">
        <f t="shared" si="97"/>
        <v>0.49850000000000005</v>
      </c>
      <c r="L236" s="68">
        <f t="shared" si="98"/>
        <v>5.0955000000000004</v>
      </c>
      <c r="M236" s="67">
        <f t="shared" si="99"/>
        <v>2.5401067500000005</v>
      </c>
      <c r="N236" s="20"/>
      <c r="O236" s="20"/>
      <c r="P236" s="20"/>
      <c r="Q236" s="22"/>
      <c r="R236" s="21"/>
    </row>
    <row r="237" spans="2:18" x14ac:dyDescent="0.2">
      <c r="B237" s="2">
        <v>16</v>
      </c>
      <c r="C237" s="3">
        <v>2.1419999999999999</v>
      </c>
      <c r="D237" s="3"/>
      <c r="E237" s="67">
        <f t="shared" si="94"/>
        <v>2.1479999999999997</v>
      </c>
      <c r="F237" s="68">
        <f t="shared" si="95"/>
        <v>2</v>
      </c>
      <c r="G237" s="67">
        <f t="shared" si="96"/>
        <v>4.2959999999999994</v>
      </c>
      <c r="H237" s="1"/>
      <c r="I237" s="70">
        <f>I236+1.5</f>
        <v>8.0955000000000013</v>
      </c>
      <c r="J237" s="71">
        <f>J236</f>
        <v>-1.2</v>
      </c>
      <c r="K237" s="67">
        <f t="shared" si="97"/>
        <v>-1.2</v>
      </c>
      <c r="L237" s="68">
        <f t="shared" si="98"/>
        <v>1.5000000000000009</v>
      </c>
      <c r="M237" s="67">
        <f t="shared" si="99"/>
        <v>-1.8000000000000009</v>
      </c>
      <c r="N237" s="24"/>
      <c r="O237" s="24"/>
      <c r="P237" s="24"/>
      <c r="Q237" s="22"/>
      <c r="R237" s="21"/>
    </row>
    <row r="238" spans="2:18" x14ac:dyDescent="0.2">
      <c r="B238" s="2">
        <v>17</v>
      </c>
      <c r="C238" s="3">
        <v>0.93400000000000005</v>
      </c>
      <c r="D238" s="3"/>
      <c r="E238" s="67">
        <f t="shared" si="94"/>
        <v>1.538</v>
      </c>
      <c r="F238" s="68">
        <f t="shared" si="95"/>
        <v>1</v>
      </c>
      <c r="G238" s="67">
        <f t="shared" si="96"/>
        <v>1.538</v>
      </c>
      <c r="H238" s="1"/>
      <c r="I238" s="61">
        <f>I237+1.5</f>
        <v>9.5955000000000013</v>
      </c>
      <c r="J238" s="62">
        <f>J236</f>
        <v>-1.2</v>
      </c>
      <c r="K238" s="67">
        <f t="shared" si="97"/>
        <v>-1.2</v>
      </c>
      <c r="L238" s="68">
        <f t="shared" si="98"/>
        <v>1.5</v>
      </c>
      <c r="M238" s="67">
        <f t="shared" si="99"/>
        <v>-1.7999999999999998</v>
      </c>
      <c r="N238" s="24"/>
      <c r="O238" s="24"/>
      <c r="P238" s="24"/>
      <c r="Q238" s="22"/>
      <c r="R238" s="21"/>
    </row>
    <row r="239" spans="2:18" x14ac:dyDescent="0.2">
      <c r="B239" s="2">
        <v>25</v>
      </c>
      <c r="C239" s="3">
        <v>0.92800000000000005</v>
      </c>
      <c r="D239" s="3"/>
      <c r="E239" s="67">
        <f t="shared" si="94"/>
        <v>0.93100000000000005</v>
      </c>
      <c r="F239" s="68">
        <f t="shared" si="95"/>
        <v>8</v>
      </c>
      <c r="G239" s="67">
        <f t="shared" si="96"/>
        <v>7.4480000000000004</v>
      </c>
      <c r="H239" s="1"/>
      <c r="I239" s="61">
        <f>I238+(J239-J238)*1.5</f>
        <v>14.608500000000001</v>
      </c>
      <c r="J239" s="65">
        <v>2.1419999999999999</v>
      </c>
      <c r="K239" s="67">
        <f t="shared" si="97"/>
        <v>0.47099999999999997</v>
      </c>
      <c r="L239" s="68">
        <f t="shared" si="98"/>
        <v>5.0129999999999999</v>
      </c>
      <c r="M239" s="67">
        <f t="shared" si="99"/>
        <v>2.3611229999999996</v>
      </c>
      <c r="N239" s="20"/>
      <c r="O239" s="20"/>
      <c r="P239" s="20"/>
      <c r="R239" s="21"/>
    </row>
    <row r="240" spans="2:18" x14ac:dyDescent="0.2">
      <c r="B240" s="2">
        <v>30</v>
      </c>
      <c r="C240" s="3">
        <v>0.91900000000000004</v>
      </c>
      <c r="D240" s="3" t="s">
        <v>17</v>
      </c>
      <c r="E240" s="67">
        <f t="shared" si="94"/>
        <v>0.92349999999999999</v>
      </c>
      <c r="F240" s="68">
        <f t="shared" si="95"/>
        <v>5</v>
      </c>
      <c r="G240" s="67">
        <f t="shared" si="96"/>
        <v>4.6174999999999997</v>
      </c>
      <c r="H240" s="1"/>
      <c r="I240" s="2">
        <v>16</v>
      </c>
      <c r="J240" s="3">
        <v>2.1419999999999999</v>
      </c>
      <c r="K240" s="67">
        <f t="shared" si="97"/>
        <v>2.1419999999999999</v>
      </c>
      <c r="L240" s="68">
        <f t="shared" si="98"/>
        <v>1.3914999999999988</v>
      </c>
      <c r="M240" s="67">
        <f t="shared" si="99"/>
        <v>2.9805929999999976</v>
      </c>
      <c r="N240" s="20"/>
      <c r="O240" s="20"/>
      <c r="P240" s="20"/>
      <c r="R240" s="21"/>
    </row>
    <row r="241" spans="2:18" ht="15" x14ac:dyDescent="0.2">
      <c r="B241" s="1" t="s">
        <v>7</v>
      </c>
      <c r="C241" s="1"/>
      <c r="D241" s="158">
        <v>1.4</v>
      </c>
      <c r="E241" s="158"/>
      <c r="J241" s="69"/>
      <c r="K241" s="69"/>
      <c r="L241" s="69"/>
      <c r="M241" s="69"/>
      <c r="N241" s="14"/>
      <c r="O241" s="14"/>
      <c r="P241" s="14"/>
    </row>
    <row r="242" spans="2:18" x14ac:dyDescent="0.2">
      <c r="B242" s="2">
        <v>0</v>
      </c>
      <c r="C242" s="3">
        <v>1.228</v>
      </c>
      <c r="D242" s="3" t="s">
        <v>17</v>
      </c>
      <c r="E242" s="68"/>
      <c r="F242" s="68"/>
      <c r="G242" s="68"/>
      <c r="H242" s="68"/>
      <c r="I242" s="17"/>
      <c r="J242" s="18"/>
      <c r="K242" s="67"/>
      <c r="L242" s="68"/>
      <c r="M242" s="67"/>
      <c r="N242" s="20"/>
      <c r="O242" s="20"/>
      <c r="P242" s="20"/>
      <c r="R242" s="21"/>
    </row>
    <row r="243" spans="2:18" x14ac:dyDescent="0.2">
      <c r="B243" s="2">
        <v>7</v>
      </c>
      <c r="C243" s="3">
        <v>1.2330000000000001</v>
      </c>
      <c r="D243" s="3"/>
      <c r="E243" s="67">
        <f>(C242+C243)/2</f>
        <v>1.2305000000000001</v>
      </c>
      <c r="F243" s="68">
        <f>B243-B242</f>
        <v>7</v>
      </c>
      <c r="G243" s="67">
        <f>E243*F243</f>
        <v>8.6135000000000019</v>
      </c>
      <c r="H243" s="68"/>
      <c r="I243" s="2"/>
      <c r="J243" s="2"/>
      <c r="K243" s="67"/>
      <c r="L243" s="68"/>
      <c r="M243" s="67"/>
      <c r="N243" s="20"/>
      <c r="O243" s="20"/>
      <c r="P243" s="20"/>
      <c r="Q243" s="22"/>
      <c r="R243" s="21"/>
    </row>
    <row r="244" spans="2:18" x14ac:dyDescent="0.2">
      <c r="B244" s="2">
        <v>8</v>
      </c>
      <c r="C244" s="3">
        <v>2.149</v>
      </c>
      <c r="D244" s="3"/>
      <c r="E244" s="67">
        <f t="shared" ref="E244:E257" si="100">(C243+C244)/2</f>
        <v>1.6910000000000001</v>
      </c>
      <c r="F244" s="68">
        <f t="shared" ref="F244:F257" si="101">B244-B243</f>
        <v>1</v>
      </c>
      <c r="G244" s="67">
        <f t="shared" ref="G244:G257" si="102">E244*F244</f>
        <v>1.6910000000000001</v>
      </c>
      <c r="H244" s="68"/>
      <c r="I244" s="2"/>
      <c r="J244" s="2"/>
      <c r="K244" s="67"/>
      <c r="L244" s="68"/>
      <c r="M244" s="67"/>
      <c r="N244" s="20"/>
      <c r="O244" s="20"/>
      <c r="P244" s="20"/>
      <c r="Q244" s="22"/>
      <c r="R244" s="21"/>
    </row>
    <row r="245" spans="2:18" x14ac:dyDescent="0.2">
      <c r="B245" s="2">
        <v>10</v>
      </c>
      <c r="C245" s="3">
        <v>2.141</v>
      </c>
      <c r="D245" s="3" t="s">
        <v>18</v>
      </c>
      <c r="E245" s="67">
        <f t="shared" si="100"/>
        <v>2.145</v>
      </c>
      <c r="F245" s="68">
        <f t="shared" si="101"/>
        <v>2</v>
      </c>
      <c r="G245" s="67">
        <f t="shared" si="102"/>
        <v>4.29</v>
      </c>
      <c r="H245" s="68"/>
      <c r="I245" s="2"/>
      <c r="J245" s="2"/>
      <c r="K245" s="67"/>
      <c r="L245" s="68"/>
      <c r="M245" s="67"/>
      <c r="N245" s="20"/>
      <c r="O245" s="20"/>
      <c r="P245" s="20"/>
      <c r="Q245" s="22"/>
      <c r="R245" s="21"/>
    </row>
    <row r="246" spans="2:18" x14ac:dyDescent="0.2">
      <c r="B246" s="2">
        <v>11</v>
      </c>
      <c r="C246" s="3">
        <v>1.1180000000000001</v>
      </c>
      <c r="D246" s="3"/>
      <c r="E246" s="67">
        <f t="shared" si="100"/>
        <v>1.6295000000000002</v>
      </c>
      <c r="F246" s="68">
        <f t="shared" si="101"/>
        <v>1</v>
      </c>
      <c r="G246" s="67">
        <f t="shared" si="102"/>
        <v>1.6295000000000002</v>
      </c>
      <c r="H246" s="68"/>
      <c r="I246" s="2"/>
      <c r="J246" s="2"/>
      <c r="K246" s="67"/>
      <c r="L246" s="68"/>
      <c r="M246" s="67"/>
      <c r="N246" s="20"/>
      <c r="O246" s="20"/>
      <c r="P246" s="20"/>
      <c r="Q246" s="22"/>
      <c r="R246" s="21"/>
    </row>
    <row r="247" spans="2:18" x14ac:dyDescent="0.2">
      <c r="B247" s="2">
        <v>12</v>
      </c>
      <c r="C247" s="3">
        <v>0.45</v>
      </c>
      <c r="D247" s="3"/>
      <c r="E247" s="67">
        <f t="shared" si="100"/>
        <v>0.78400000000000003</v>
      </c>
      <c r="F247" s="68">
        <f t="shared" si="101"/>
        <v>1</v>
      </c>
      <c r="G247" s="67">
        <f t="shared" si="102"/>
        <v>0.78400000000000003</v>
      </c>
      <c r="H247" s="68"/>
      <c r="I247" s="2"/>
      <c r="J247" s="2"/>
      <c r="K247" s="67"/>
      <c r="L247" s="68"/>
      <c r="M247" s="67"/>
      <c r="N247" s="20"/>
      <c r="O247" s="20"/>
      <c r="P247" s="20"/>
      <c r="Q247" s="22"/>
      <c r="R247" s="21"/>
    </row>
    <row r="248" spans="2:18" x14ac:dyDescent="0.2">
      <c r="B248" s="2">
        <v>13</v>
      </c>
      <c r="C248" s="3">
        <v>6.4000000000000001E-2</v>
      </c>
      <c r="D248" s="3"/>
      <c r="E248" s="67">
        <f t="shared" si="100"/>
        <v>0.25700000000000001</v>
      </c>
      <c r="F248" s="68">
        <f t="shared" si="101"/>
        <v>1</v>
      </c>
      <c r="G248" s="67">
        <f t="shared" si="102"/>
        <v>0.25700000000000001</v>
      </c>
      <c r="H248" s="68"/>
      <c r="I248" s="2"/>
      <c r="J248" s="2"/>
      <c r="K248" s="67"/>
      <c r="L248" s="68"/>
      <c r="M248" s="67"/>
      <c r="N248" s="20"/>
      <c r="O248" s="20"/>
      <c r="P248" s="20"/>
      <c r="Q248" s="22"/>
      <c r="R248" s="21"/>
    </row>
    <row r="249" spans="2:18" x14ac:dyDescent="0.2">
      <c r="B249" s="2">
        <v>15</v>
      </c>
      <c r="C249" s="3">
        <v>-3.6999999999999998E-2</v>
      </c>
      <c r="D249" s="3" t="s">
        <v>19</v>
      </c>
      <c r="E249" s="67">
        <f t="shared" si="100"/>
        <v>1.3500000000000002E-2</v>
      </c>
      <c r="F249" s="68">
        <f t="shared" si="101"/>
        <v>2</v>
      </c>
      <c r="G249" s="67">
        <f t="shared" si="102"/>
        <v>2.7000000000000003E-2</v>
      </c>
      <c r="H249" s="68"/>
      <c r="I249" s="2">
        <v>0</v>
      </c>
      <c r="J249" s="3">
        <v>1.228</v>
      </c>
      <c r="K249" s="67"/>
      <c r="L249" s="68"/>
      <c r="M249" s="67"/>
      <c r="N249" s="20"/>
      <c r="O249" s="20"/>
      <c r="P249" s="20"/>
      <c r="Q249" s="22"/>
      <c r="R249" s="21"/>
    </row>
    <row r="250" spans="2:18" x14ac:dyDescent="0.2">
      <c r="B250" s="2">
        <v>17</v>
      </c>
      <c r="C250" s="3">
        <v>6.2E-2</v>
      </c>
      <c r="D250" s="3"/>
      <c r="E250" s="67">
        <f t="shared" si="100"/>
        <v>1.2500000000000001E-2</v>
      </c>
      <c r="F250" s="68">
        <f t="shared" si="101"/>
        <v>2</v>
      </c>
      <c r="G250" s="67">
        <f t="shared" si="102"/>
        <v>2.5000000000000001E-2</v>
      </c>
      <c r="H250" s="68"/>
      <c r="I250" s="2">
        <v>7</v>
      </c>
      <c r="J250" s="3">
        <v>1.2330000000000001</v>
      </c>
      <c r="K250" s="67">
        <f t="shared" ref="K250:K257" si="103">AVERAGE(J249,J250)</f>
        <v>1.2305000000000001</v>
      </c>
      <c r="L250" s="68">
        <f t="shared" ref="L250:L257" si="104">I250-I249</f>
        <v>7</v>
      </c>
      <c r="M250" s="67">
        <f t="shared" ref="M250:M257" si="105">L250*K250</f>
        <v>8.6135000000000019</v>
      </c>
      <c r="N250" s="24"/>
      <c r="O250" s="24"/>
      <c r="P250" s="24"/>
      <c r="Q250" s="22"/>
      <c r="R250" s="21"/>
    </row>
    <row r="251" spans="2:18" x14ac:dyDescent="0.2">
      <c r="B251" s="2">
        <v>18</v>
      </c>
      <c r="C251" s="3">
        <v>0.443</v>
      </c>
      <c r="D251" s="3"/>
      <c r="E251" s="67">
        <f t="shared" si="100"/>
        <v>0.2525</v>
      </c>
      <c r="F251" s="68">
        <f t="shared" si="101"/>
        <v>1</v>
      </c>
      <c r="G251" s="67">
        <f t="shared" si="102"/>
        <v>0.2525</v>
      </c>
      <c r="H251" s="68"/>
      <c r="I251" s="2">
        <v>8</v>
      </c>
      <c r="J251" s="3">
        <v>2.149</v>
      </c>
      <c r="K251" s="67">
        <f t="shared" si="103"/>
        <v>1.6910000000000001</v>
      </c>
      <c r="L251" s="68">
        <f t="shared" si="104"/>
        <v>1</v>
      </c>
      <c r="M251" s="67">
        <f t="shared" si="105"/>
        <v>1.6910000000000001</v>
      </c>
      <c r="N251" s="20"/>
      <c r="O251" s="20"/>
      <c r="P251" s="20"/>
      <c r="Q251" s="22"/>
      <c r="R251" s="21"/>
    </row>
    <row r="252" spans="2:18" x14ac:dyDescent="0.2">
      <c r="B252" s="2">
        <v>19</v>
      </c>
      <c r="C252" s="3">
        <v>1.0740000000000001</v>
      </c>
      <c r="D252" s="3"/>
      <c r="E252" s="67">
        <f t="shared" si="100"/>
        <v>0.75850000000000006</v>
      </c>
      <c r="F252" s="68">
        <f t="shared" si="101"/>
        <v>1</v>
      </c>
      <c r="G252" s="67">
        <f t="shared" si="102"/>
        <v>0.75850000000000006</v>
      </c>
      <c r="H252" s="1"/>
      <c r="I252" s="61">
        <f>I251+(J251-J252)*1.5</f>
        <v>13.0235</v>
      </c>
      <c r="J252" s="62">
        <v>-1.2</v>
      </c>
      <c r="K252" s="67">
        <f t="shared" si="103"/>
        <v>0.47450000000000003</v>
      </c>
      <c r="L252" s="68">
        <f t="shared" si="104"/>
        <v>5.0235000000000003</v>
      </c>
      <c r="M252" s="67">
        <f t="shared" si="105"/>
        <v>2.3836507500000002</v>
      </c>
      <c r="N252" s="24"/>
      <c r="O252" s="24"/>
      <c r="P252" s="24"/>
      <c r="Q252" s="22"/>
      <c r="R252" s="21"/>
    </row>
    <row r="253" spans="2:18" x14ac:dyDescent="0.2">
      <c r="B253" s="2">
        <v>20</v>
      </c>
      <c r="C253" s="3">
        <v>2.2799999999999998</v>
      </c>
      <c r="D253" s="3" t="s">
        <v>20</v>
      </c>
      <c r="E253" s="67">
        <f t="shared" si="100"/>
        <v>1.677</v>
      </c>
      <c r="F253" s="68">
        <f t="shared" si="101"/>
        <v>1</v>
      </c>
      <c r="G253" s="67">
        <f t="shared" si="102"/>
        <v>1.677</v>
      </c>
      <c r="H253" s="1"/>
      <c r="I253" s="70">
        <f>I252+1.5</f>
        <v>14.5235</v>
      </c>
      <c r="J253" s="71">
        <f>J252</f>
        <v>-1.2</v>
      </c>
      <c r="K253" s="67">
        <f t="shared" si="103"/>
        <v>-1.2</v>
      </c>
      <c r="L253" s="68">
        <f t="shared" si="104"/>
        <v>1.5</v>
      </c>
      <c r="M253" s="67">
        <f t="shared" si="105"/>
        <v>-1.7999999999999998</v>
      </c>
      <c r="N253" s="24"/>
      <c r="O253" s="24"/>
      <c r="P253" s="24"/>
      <c r="Q253" s="22"/>
      <c r="R253" s="21"/>
    </row>
    <row r="254" spans="2:18" x14ac:dyDescent="0.2">
      <c r="B254" s="2">
        <v>22</v>
      </c>
      <c r="C254" s="3">
        <v>2.2730000000000001</v>
      </c>
      <c r="D254" s="3"/>
      <c r="E254" s="67">
        <f t="shared" si="100"/>
        <v>2.2765</v>
      </c>
      <c r="F254" s="68">
        <f t="shared" si="101"/>
        <v>2</v>
      </c>
      <c r="G254" s="67">
        <f t="shared" si="102"/>
        <v>4.5529999999999999</v>
      </c>
      <c r="H254" s="1"/>
      <c r="I254" s="61">
        <f>I253+1.5</f>
        <v>16.023499999999999</v>
      </c>
      <c r="J254" s="62">
        <f>J252</f>
        <v>-1.2</v>
      </c>
      <c r="K254" s="67">
        <f t="shared" si="103"/>
        <v>-1.2</v>
      </c>
      <c r="L254" s="68">
        <f t="shared" si="104"/>
        <v>1.4999999999999982</v>
      </c>
      <c r="M254" s="67">
        <f t="shared" si="105"/>
        <v>-1.7999999999999978</v>
      </c>
      <c r="N254" s="20"/>
      <c r="O254" s="20"/>
      <c r="P254" s="20"/>
      <c r="R254" s="21"/>
    </row>
    <row r="255" spans="2:18" x14ac:dyDescent="0.2">
      <c r="B255" s="2">
        <v>23</v>
      </c>
      <c r="C255" s="3">
        <v>1.147</v>
      </c>
      <c r="D255" s="3"/>
      <c r="E255" s="67">
        <f t="shared" si="100"/>
        <v>1.71</v>
      </c>
      <c r="F255" s="68">
        <f t="shared" si="101"/>
        <v>1</v>
      </c>
      <c r="G255" s="67">
        <f t="shared" si="102"/>
        <v>1.71</v>
      </c>
      <c r="H255" s="1"/>
      <c r="I255" s="61">
        <f>I254+(J255-J254)*1.5</f>
        <v>21.273499999999999</v>
      </c>
      <c r="J255" s="65">
        <v>2.2999999999999998</v>
      </c>
      <c r="K255" s="67">
        <f t="shared" si="103"/>
        <v>0.54999999999999993</v>
      </c>
      <c r="L255" s="68">
        <f t="shared" si="104"/>
        <v>5.25</v>
      </c>
      <c r="M255" s="67">
        <f t="shared" si="105"/>
        <v>2.8874999999999997</v>
      </c>
      <c r="N255" s="20"/>
      <c r="O255" s="20"/>
      <c r="P255" s="20"/>
      <c r="R255" s="21"/>
    </row>
    <row r="256" spans="2:18" x14ac:dyDescent="0.2">
      <c r="B256" s="2">
        <v>28</v>
      </c>
      <c r="C256" s="3">
        <v>1.1419999999999999</v>
      </c>
      <c r="D256" s="3"/>
      <c r="E256" s="67">
        <f t="shared" si="100"/>
        <v>1.1444999999999999</v>
      </c>
      <c r="F256" s="68">
        <f t="shared" si="101"/>
        <v>5</v>
      </c>
      <c r="G256" s="67">
        <f t="shared" si="102"/>
        <v>5.7224999999999993</v>
      </c>
      <c r="H256" s="1"/>
      <c r="I256" s="2">
        <v>22</v>
      </c>
      <c r="J256" s="3">
        <v>2.2730000000000001</v>
      </c>
      <c r="K256" s="67">
        <f t="shared" si="103"/>
        <v>2.2865000000000002</v>
      </c>
      <c r="L256" s="68">
        <f t="shared" si="104"/>
        <v>0.72650000000000148</v>
      </c>
      <c r="M256" s="67">
        <f t="shared" si="105"/>
        <v>1.6611422500000035</v>
      </c>
      <c r="N256" s="20"/>
      <c r="O256" s="20"/>
      <c r="P256" s="20"/>
      <c r="R256" s="21"/>
    </row>
    <row r="257" spans="2:18" x14ac:dyDescent="0.2">
      <c r="B257" s="17">
        <v>33</v>
      </c>
      <c r="C257" s="44">
        <v>1.117</v>
      </c>
      <c r="D257" s="3" t="s">
        <v>17</v>
      </c>
      <c r="E257" s="67">
        <f t="shared" si="100"/>
        <v>1.1294999999999999</v>
      </c>
      <c r="F257" s="68">
        <f t="shared" si="101"/>
        <v>5</v>
      </c>
      <c r="G257" s="67">
        <f t="shared" si="102"/>
        <v>5.6475</v>
      </c>
      <c r="I257" s="2">
        <v>23</v>
      </c>
      <c r="J257" s="3">
        <v>1.147</v>
      </c>
      <c r="K257" s="67">
        <f t="shared" si="103"/>
        <v>1.71</v>
      </c>
      <c r="L257" s="68">
        <f t="shared" si="104"/>
        <v>1</v>
      </c>
      <c r="M257" s="67">
        <f t="shared" si="105"/>
        <v>1.71</v>
      </c>
      <c r="N257" s="20"/>
      <c r="O257" s="20"/>
      <c r="P257" s="20"/>
      <c r="R257" s="21"/>
    </row>
    <row r="258" spans="2:18" ht="15" x14ac:dyDescent="0.2">
      <c r="B258" s="1" t="s">
        <v>7</v>
      </c>
      <c r="C258" s="1"/>
      <c r="D258" s="158">
        <v>1.5</v>
      </c>
      <c r="E258" s="158"/>
      <c r="J258" s="69"/>
      <c r="K258" s="69"/>
      <c r="L258" s="69"/>
      <c r="M258" s="69"/>
      <c r="N258" s="14"/>
      <c r="O258" s="14"/>
      <c r="P258" s="14"/>
    </row>
    <row r="259" spans="2:18" x14ac:dyDescent="0.2">
      <c r="B259" s="156"/>
      <c r="C259" s="156"/>
      <c r="D259" s="156"/>
      <c r="E259" s="156"/>
      <c r="F259" s="156"/>
      <c r="G259" s="156"/>
      <c r="I259" s="156"/>
      <c r="J259" s="156"/>
      <c r="K259" s="156"/>
      <c r="L259" s="156"/>
      <c r="M259" s="156"/>
      <c r="N259" s="15"/>
      <c r="O259" s="15"/>
      <c r="P259" s="20"/>
    </row>
    <row r="260" spans="2:18" x14ac:dyDescent="0.2">
      <c r="B260" s="2">
        <v>0</v>
      </c>
      <c r="C260" s="3">
        <v>0.96399999999999997</v>
      </c>
      <c r="D260" s="3" t="s">
        <v>17</v>
      </c>
      <c r="E260" s="68"/>
      <c r="F260" s="68"/>
      <c r="G260" s="68"/>
      <c r="H260" s="68"/>
      <c r="I260" s="17"/>
      <c r="J260" s="18"/>
      <c r="K260" s="67"/>
      <c r="L260" s="68"/>
      <c r="M260" s="67"/>
      <c r="N260" s="20"/>
      <c r="O260" s="20"/>
      <c r="P260" s="20"/>
      <c r="R260" s="21"/>
    </row>
    <row r="261" spans="2:18" x14ac:dyDescent="0.2">
      <c r="B261" s="2">
        <v>7</v>
      </c>
      <c r="C261" s="3">
        <v>0.97699999999999998</v>
      </c>
      <c r="D261" s="3"/>
      <c r="E261" s="67">
        <f>(C260+C261)/2</f>
        <v>0.97049999999999992</v>
      </c>
      <c r="F261" s="68">
        <f>B261-B260</f>
        <v>7</v>
      </c>
      <c r="G261" s="67">
        <f>E261*F261</f>
        <v>6.7934999999999999</v>
      </c>
      <c r="H261" s="68"/>
      <c r="I261" s="2">
        <v>0</v>
      </c>
      <c r="J261" s="3">
        <v>0.96399999999999997</v>
      </c>
      <c r="K261" s="67"/>
      <c r="L261" s="68"/>
      <c r="M261" s="67"/>
      <c r="N261" s="20"/>
      <c r="O261" s="20"/>
      <c r="P261" s="20"/>
      <c r="Q261" s="22"/>
      <c r="R261" s="21"/>
    </row>
    <row r="262" spans="2:18" x14ac:dyDescent="0.2">
      <c r="B262" s="2">
        <v>8</v>
      </c>
      <c r="C262" s="3">
        <v>1.714</v>
      </c>
      <c r="D262" s="3"/>
      <c r="E262" s="67">
        <f t="shared" ref="E262:E275" si="106">(C261+C262)/2</f>
        <v>1.3454999999999999</v>
      </c>
      <c r="F262" s="68">
        <f t="shared" ref="F262:F275" si="107">B262-B261</f>
        <v>1</v>
      </c>
      <c r="G262" s="67">
        <f t="shared" ref="G262:G275" si="108">E262*F262</f>
        <v>1.3454999999999999</v>
      </c>
      <c r="H262" s="68"/>
      <c r="I262" s="2">
        <v>7</v>
      </c>
      <c r="J262" s="3">
        <v>0.97699999999999998</v>
      </c>
      <c r="K262" s="67">
        <f t="shared" ref="K262:K275" si="109">AVERAGE(J261,J262)</f>
        <v>0.97049999999999992</v>
      </c>
      <c r="L262" s="68">
        <f t="shared" ref="L262:L275" si="110">I262-I261</f>
        <v>7</v>
      </c>
      <c r="M262" s="67">
        <f t="shared" ref="M262:M275" si="111">L262*K262</f>
        <v>6.7934999999999999</v>
      </c>
      <c r="N262" s="20"/>
      <c r="O262" s="20"/>
      <c r="P262" s="20"/>
      <c r="Q262" s="22"/>
      <c r="R262" s="21"/>
    </row>
    <row r="263" spans="2:18" x14ac:dyDescent="0.2">
      <c r="B263" s="2">
        <v>10</v>
      </c>
      <c r="C263" s="3">
        <v>1.7090000000000001</v>
      </c>
      <c r="D263" s="3" t="s">
        <v>18</v>
      </c>
      <c r="E263" s="67">
        <f t="shared" si="106"/>
        <v>1.7115</v>
      </c>
      <c r="F263" s="68">
        <f t="shared" si="107"/>
        <v>2</v>
      </c>
      <c r="G263" s="67">
        <f t="shared" si="108"/>
        <v>3.423</v>
      </c>
      <c r="H263" s="68"/>
      <c r="I263" s="2">
        <v>8</v>
      </c>
      <c r="J263" s="3">
        <v>1.714</v>
      </c>
      <c r="K263" s="67">
        <f t="shared" si="109"/>
        <v>1.3454999999999999</v>
      </c>
      <c r="L263" s="68">
        <f t="shared" si="110"/>
        <v>1</v>
      </c>
      <c r="M263" s="67">
        <f t="shared" si="111"/>
        <v>1.3454999999999999</v>
      </c>
      <c r="N263" s="20"/>
      <c r="O263" s="20"/>
      <c r="P263" s="20"/>
      <c r="Q263" s="22"/>
      <c r="R263" s="21"/>
    </row>
    <row r="264" spans="2:18" x14ac:dyDescent="0.2">
      <c r="B264" s="2">
        <v>11</v>
      </c>
      <c r="C264" s="3">
        <v>0.877</v>
      </c>
      <c r="D264" s="3"/>
      <c r="E264" s="67">
        <f t="shared" si="106"/>
        <v>1.2930000000000001</v>
      </c>
      <c r="F264" s="68">
        <f t="shared" si="107"/>
        <v>1</v>
      </c>
      <c r="G264" s="67">
        <f t="shared" si="108"/>
        <v>1.2930000000000001</v>
      </c>
      <c r="H264" s="68"/>
      <c r="I264" s="2">
        <v>10</v>
      </c>
      <c r="J264" s="3">
        <v>1.7090000000000001</v>
      </c>
      <c r="K264" s="67">
        <f t="shared" si="109"/>
        <v>1.7115</v>
      </c>
      <c r="L264" s="68">
        <f t="shared" si="110"/>
        <v>2</v>
      </c>
      <c r="M264" s="67">
        <f t="shared" si="111"/>
        <v>3.423</v>
      </c>
      <c r="N264" s="20"/>
      <c r="O264" s="20"/>
      <c r="P264" s="20"/>
      <c r="Q264" s="22"/>
      <c r="R264" s="21"/>
    </row>
    <row r="265" spans="2:18" x14ac:dyDescent="0.2">
      <c r="B265" s="2">
        <v>13</v>
      </c>
      <c r="C265" s="3">
        <v>0.46800000000000003</v>
      </c>
      <c r="D265" s="3"/>
      <c r="E265" s="67">
        <f t="shared" si="106"/>
        <v>0.67249999999999999</v>
      </c>
      <c r="F265" s="68">
        <f t="shared" si="107"/>
        <v>2</v>
      </c>
      <c r="G265" s="67">
        <f t="shared" si="108"/>
        <v>1.345</v>
      </c>
      <c r="H265" s="68"/>
      <c r="I265" s="2">
        <v>11</v>
      </c>
      <c r="J265" s="3">
        <v>0.877</v>
      </c>
      <c r="K265" s="67">
        <f t="shared" si="109"/>
        <v>1.2930000000000001</v>
      </c>
      <c r="L265" s="68">
        <f t="shared" si="110"/>
        <v>1</v>
      </c>
      <c r="M265" s="67">
        <f t="shared" si="111"/>
        <v>1.2930000000000001</v>
      </c>
      <c r="N265" s="20"/>
      <c r="O265" s="20"/>
      <c r="P265" s="20"/>
      <c r="Q265" s="22"/>
      <c r="R265" s="21"/>
    </row>
    <row r="266" spans="2:18" x14ac:dyDescent="0.2">
      <c r="B266" s="2">
        <v>15</v>
      </c>
      <c r="C266" s="3">
        <v>0.157</v>
      </c>
      <c r="D266" s="3"/>
      <c r="E266" s="67">
        <f t="shared" si="106"/>
        <v>0.3125</v>
      </c>
      <c r="F266" s="68">
        <f t="shared" si="107"/>
        <v>2</v>
      </c>
      <c r="G266" s="67">
        <f t="shared" si="108"/>
        <v>0.625</v>
      </c>
      <c r="I266" s="61">
        <f>I265+(J265-J266)*1.5</f>
        <v>14.115500000000001</v>
      </c>
      <c r="J266" s="62">
        <v>-1.2</v>
      </c>
      <c r="K266" s="67">
        <f t="shared" si="109"/>
        <v>-0.16149999999999998</v>
      </c>
      <c r="L266" s="68">
        <f t="shared" si="110"/>
        <v>3.1155000000000008</v>
      </c>
      <c r="M266" s="67">
        <f t="shared" si="111"/>
        <v>-0.50315325000000011</v>
      </c>
      <c r="N266" s="20"/>
      <c r="O266" s="20"/>
      <c r="P266" s="20"/>
      <c r="Q266" s="22"/>
      <c r="R266" s="21"/>
    </row>
    <row r="267" spans="2:18" x14ac:dyDescent="0.2">
      <c r="B267" s="2">
        <v>16</v>
      </c>
      <c r="C267" s="3">
        <v>9.7000000000000003E-2</v>
      </c>
      <c r="D267" s="3" t="s">
        <v>19</v>
      </c>
      <c r="E267" s="67">
        <f t="shared" si="106"/>
        <v>0.127</v>
      </c>
      <c r="F267" s="68">
        <f t="shared" si="107"/>
        <v>1</v>
      </c>
      <c r="G267" s="67">
        <f t="shared" si="108"/>
        <v>0.127</v>
      </c>
      <c r="I267" s="70">
        <f>I266+1.5</f>
        <v>15.615500000000001</v>
      </c>
      <c r="J267" s="71">
        <f>J266</f>
        <v>-1.2</v>
      </c>
      <c r="K267" s="67">
        <f t="shared" si="109"/>
        <v>-1.2</v>
      </c>
      <c r="L267" s="68">
        <f t="shared" si="110"/>
        <v>1.5</v>
      </c>
      <c r="M267" s="67">
        <f t="shared" si="111"/>
        <v>-1.7999999999999998</v>
      </c>
      <c r="N267" s="20"/>
      <c r="O267" s="20"/>
      <c r="P267" s="20"/>
      <c r="Q267" s="22"/>
      <c r="R267" s="21"/>
    </row>
    <row r="268" spans="2:18" x14ac:dyDescent="0.2">
      <c r="B268" s="2">
        <v>17</v>
      </c>
      <c r="C268" s="3">
        <v>0.155</v>
      </c>
      <c r="D268" s="3"/>
      <c r="E268" s="67">
        <f t="shared" si="106"/>
        <v>0.126</v>
      </c>
      <c r="F268" s="68">
        <f t="shared" si="107"/>
        <v>1</v>
      </c>
      <c r="G268" s="67">
        <f t="shared" si="108"/>
        <v>0.126</v>
      </c>
      <c r="I268" s="61">
        <f>I267+1.5</f>
        <v>17.115500000000001</v>
      </c>
      <c r="J268" s="62">
        <f>J266</f>
        <v>-1.2</v>
      </c>
      <c r="K268" s="67">
        <f t="shared" si="109"/>
        <v>-1.2</v>
      </c>
      <c r="L268" s="68">
        <f t="shared" si="110"/>
        <v>1.5</v>
      </c>
      <c r="M268" s="67">
        <f t="shared" si="111"/>
        <v>-1.7999999999999998</v>
      </c>
      <c r="N268" s="24"/>
      <c r="O268" s="24"/>
      <c r="P268" s="24"/>
      <c r="Q268" s="22"/>
      <c r="R268" s="21"/>
    </row>
    <row r="269" spans="2:18" x14ac:dyDescent="0.2">
      <c r="B269" s="2">
        <v>19</v>
      </c>
      <c r="C269" s="3">
        <v>0.46300000000000002</v>
      </c>
      <c r="D269" s="3"/>
      <c r="E269" s="67">
        <f t="shared" si="106"/>
        <v>0.309</v>
      </c>
      <c r="F269" s="68">
        <f t="shared" si="107"/>
        <v>2</v>
      </c>
      <c r="G269" s="67">
        <f t="shared" si="108"/>
        <v>0.61799999999999999</v>
      </c>
      <c r="H269" s="68"/>
      <c r="I269" s="61">
        <f>I268+(J269-J268)*1.5</f>
        <v>19.965499999999999</v>
      </c>
      <c r="J269" s="65">
        <v>0.7</v>
      </c>
      <c r="K269" s="67">
        <f t="shared" si="109"/>
        <v>-0.25</v>
      </c>
      <c r="L269" s="68">
        <f t="shared" si="110"/>
        <v>2.8499999999999979</v>
      </c>
      <c r="M269" s="67">
        <f t="shared" si="111"/>
        <v>-0.71249999999999947</v>
      </c>
      <c r="N269" s="20"/>
      <c r="O269" s="20"/>
      <c r="P269" s="20"/>
      <c r="Q269" s="22"/>
      <c r="R269" s="21"/>
    </row>
    <row r="270" spans="2:18" x14ac:dyDescent="0.2">
      <c r="B270" s="2">
        <v>21</v>
      </c>
      <c r="C270" s="3">
        <v>0.85599999999999998</v>
      </c>
      <c r="D270" s="3"/>
      <c r="E270" s="67">
        <f t="shared" si="106"/>
        <v>0.65949999999999998</v>
      </c>
      <c r="F270" s="68">
        <f t="shared" si="107"/>
        <v>2</v>
      </c>
      <c r="G270" s="67">
        <f t="shared" si="108"/>
        <v>1.319</v>
      </c>
      <c r="H270" s="68"/>
      <c r="I270" s="2">
        <v>21</v>
      </c>
      <c r="J270" s="3">
        <v>0.85599999999999998</v>
      </c>
      <c r="K270" s="67">
        <f t="shared" si="109"/>
        <v>0.77800000000000002</v>
      </c>
      <c r="L270" s="68">
        <f t="shared" si="110"/>
        <v>1.0345000000000013</v>
      </c>
      <c r="M270" s="67">
        <f t="shared" si="111"/>
        <v>0.80484100000000103</v>
      </c>
      <c r="N270" s="24"/>
      <c r="O270" s="24"/>
      <c r="P270" s="24"/>
      <c r="Q270" s="22"/>
      <c r="R270" s="21"/>
    </row>
    <row r="271" spans="2:18" x14ac:dyDescent="0.2">
      <c r="B271" s="2">
        <v>22</v>
      </c>
      <c r="C271" s="3">
        <v>2.3279999999999998</v>
      </c>
      <c r="D271" s="3" t="s">
        <v>20</v>
      </c>
      <c r="E271" s="67">
        <f t="shared" si="106"/>
        <v>1.5919999999999999</v>
      </c>
      <c r="F271" s="68">
        <f t="shared" si="107"/>
        <v>1</v>
      </c>
      <c r="G271" s="67">
        <f t="shared" si="108"/>
        <v>1.5919999999999999</v>
      </c>
      <c r="H271" s="68"/>
      <c r="I271" s="2">
        <v>22</v>
      </c>
      <c r="J271" s="3">
        <v>2.3279999999999998</v>
      </c>
      <c r="K271" s="67">
        <f t="shared" si="109"/>
        <v>1.5919999999999999</v>
      </c>
      <c r="L271" s="68">
        <f t="shared" si="110"/>
        <v>1</v>
      </c>
      <c r="M271" s="67">
        <f t="shared" si="111"/>
        <v>1.5919999999999999</v>
      </c>
      <c r="N271" s="24"/>
      <c r="O271" s="24"/>
      <c r="P271" s="24"/>
      <c r="Q271" s="22"/>
      <c r="R271" s="21"/>
    </row>
    <row r="272" spans="2:18" x14ac:dyDescent="0.2">
      <c r="B272" s="2">
        <v>24</v>
      </c>
      <c r="C272" s="3">
        <v>2.323</v>
      </c>
      <c r="D272" s="3"/>
      <c r="E272" s="67">
        <f t="shared" si="106"/>
        <v>2.3254999999999999</v>
      </c>
      <c r="F272" s="68">
        <f t="shared" si="107"/>
        <v>2</v>
      </c>
      <c r="G272" s="67">
        <f t="shared" si="108"/>
        <v>4.6509999999999998</v>
      </c>
      <c r="H272" s="68"/>
      <c r="I272" s="2">
        <v>24</v>
      </c>
      <c r="J272" s="3">
        <v>2.323</v>
      </c>
      <c r="K272" s="67">
        <f t="shared" si="109"/>
        <v>2.3254999999999999</v>
      </c>
      <c r="L272" s="68">
        <f t="shared" si="110"/>
        <v>2</v>
      </c>
      <c r="M272" s="67">
        <f t="shared" si="111"/>
        <v>4.6509999999999998</v>
      </c>
      <c r="N272" s="20"/>
      <c r="O272" s="20"/>
      <c r="P272" s="20"/>
      <c r="R272" s="21"/>
    </row>
    <row r="273" spans="2:18" x14ac:dyDescent="0.2">
      <c r="B273" s="2">
        <v>25</v>
      </c>
      <c r="C273" s="3">
        <v>0.877</v>
      </c>
      <c r="D273" s="3"/>
      <c r="E273" s="67">
        <f t="shared" si="106"/>
        <v>1.6</v>
      </c>
      <c r="F273" s="68">
        <f t="shared" si="107"/>
        <v>1</v>
      </c>
      <c r="G273" s="67">
        <f t="shared" si="108"/>
        <v>1.6</v>
      </c>
      <c r="H273" s="1"/>
      <c r="I273" s="2">
        <v>25</v>
      </c>
      <c r="J273" s="3">
        <v>0.877</v>
      </c>
      <c r="K273" s="67">
        <f t="shared" si="109"/>
        <v>1.6</v>
      </c>
      <c r="L273" s="68">
        <f t="shared" si="110"/>
        <v>1</v>
      </c>
      <c r="M273" s="67">
        <f t="shared" si="111"/>
        <v>1.6</v>
      </c>
      <c r="N273" s="20"/>
      <c r="O273" s="20"/>
      <c r="P273" s="20"/>
      <c r="R273" s="21"/>
    </row>
    <row r="274" spans="2:18" x14ac:dyDescent="0.2">
      <c r="B274" s="2">
        <v>30</v>
      </c>
      <c r="C274" s="3">
        <v>0.86799999999999999</v>
      </c>
      <c r="D274" s="3"/>
      <c r="E274" s="67">
        <f t="shared" si="106"/>
        <v>0.87250000000000005</v>
      </c>
      <c r="F274" s="68">
        <f t="shared" si="107"/>
        <v>5</v>
      </c>
      <c r="G274" s="67">
        <f t="shared" si="108"/>
        <v>4.3625000000000007</v>
      </c>
      <c r="H274" s="1"/>
      <c r="I274" s="2">
        <v>30</v>
      </c>
      <c r="J274" s="3">
        <v>0.86799999999999999</v>
      </c>
      <c r="K274" s="67">
        <f t="shared" si="109"/>
        <v>0.87250000000000005</v>
      </c>
      <c r="L274" s="68">
        <f t="shared" si="110"/>
        <v>5</v>
      </c>
      <c r="M274" s="67">
        <f t="shared" si="111"/>
        <v>4.3625000000000007</v>
      </c>
      <c r="N274" s="20"/>
      <c r="O274" s="20"/>
      <c r="P274" s="20"/>
      <c r="R274" s="21"/>
    </row>
    <row r="275" spans="2:18" x14ac:dyDescent="0.2">
      <c r="B275" s="17">
        <v>35</v>
      </c>
      <c r="C275" s="44">
        <v>0.86299999999999999</v>
      </c>
      <c r="D275" s="3" t="s">
        <v>17</v>
      </c>
      <c r="E275" s="67">
        <f t="shared" si="106"/>
        <v>0.86549999999999994</v>
      </c>
      <c r="F275" s="68">
        <f t="shared" si="107"/>
        <v>5</v>
      </c>
      <c r="G275" s="67">
        <f t="shared" si="108"/>
        <v>4.3274999999999997</v>
      </c>
      <c r="H275" s="1"/>
      <c r="I275" s="17">
        <v>35</v>
      </c>
      <c r="J275" s="44">
        <v>0.86299999999999999</v>
      </c>
      <c r="K275" s="67">
        <f t="shared" si="109"/>
        <v>0.86549999999999994</v>
      </c>
      <c r="L275" s="68">
        <f t="shared" si="110"/>
        <v>5</v>
      </c>
      <c r="M275" s="67">
        <f t="shared" si="111"/>
        <v>4.3274999999999997</v>
      </c>
      <c r="N275" s="20"/>
      <c r="O275" s="20"/>
      <c r="P275" s="20"/>
      <c r="R275" s="21"/>
    </row>
    <row r="276" spans="2:18" x14ac:dyDescent="0.2">
      <c r="B276" s="17"/>
      <c r="C276" s="44"/>
      <c r="D276" s="44"/>
      <c r="E276" s="67"/>
      <c r="F276" s="68"/>
      <c r="G276" s="67"/>
      <c r="H276" s="68" t="s">
        <v>10</v>
      </c>
      <c r="I276" s="68"/>
      <c r="J276" s="68" t="e">
        <f>#REF!</f>
        <v>#REF!</v>
      </c>
      <c r="K276" s="67" t="s">
        <v>11</v>
      </c>
      <c r="L276" s="68" t="e">
        <f>#REF!</f>
        <v>#REF!</v>
      </c>
      <c r="M276" s="67" t="e">
        <f>J276-L276</f>
        <v>#REF!</v>
      </c>
      <c r="N276" s="20"/>
      <c r="O276" s="20"/>
      <c r="P276" s="20"/>
      <c r="R276" s="21"/>
    </row>
    <row r="277" spans="2:18" ht="15" x14ac:dyDescent="0.2">
      <c r="B277" s="1" t="s">
        <v>7</v>
      </c>
      <c r="C277" s="1"/>
      <c r="D277" s="158">
        <v>1.6</v>
      </c>
      <c r="E277" s="158"/>
      <c r="J277" s="69"/>
      <c r="K277" s="69"/>
      <c r="L277" s="69"/>
      <c r="M277" s="69"/>
      <c r="N277" s="14"/>
      <c r="O277" s="14"/>
      <c r="P277" s="14"/>
    </row>
    <row r="278" spans="2:18" x14ac:dyDescent="0.2">
      <c r="B278" s="156"/>
      <c r="C278" s="156"/>
      <c r="D278" s="156"/>
      <c r="E278" s="156"/>
      <c r="F278" s="156"/>
      <c r="G278" s="156"/>
      <c r="I278" s="156"/>
      <c r="J278" s="156"/>
      <c r="K278" s="156"/>
      <c r="L278" s="156"/>
      <c r="M278" s="156"/>
      <c r="N278" s="15"/>
      <c r="O278" s="15"/>
      <c r="P278" s="20"/>
    </row>
    <row r="279" spans="2:18" x14ac:dyDescent="0.2">
      <c r="B279" s="2">
        <v>0</v>
      </c>
      <c r="C279" s="3">
        <v>0.89800000000000002</v>
      </c>
      <c r="D279" s="3" t="s">
        <v>17</v>
      </c>
      <c r="E279" s="68"/>
      <c r="F279" s="68"/>
      <c r="G279" s="68"/>
      <c r="H279" s="68"/>
      <c r="I279" s="17"/>
      <c r="J279" s="18"/>
      <c r="K279" s="67"/>
      <c r="L279" s="68"/>
      <c r="M279" s="67"/>
      <c r="N279" s="20"/>
      <c r="O279" s="20"/>
      <c r="P279" s="20"/>
      <c r="R279" s="21"/>
    </row>
    <row r="280" spans="2:18" x14ac:dyDescent="0.2">
      <c r="B280" s="2">
        <v>7</v>
      </c>
      <c r="C280" s="3">
        <v>0.88500000000000001</v>
      </c>
      <c r="D280" s="3"/>
      <c r="E280" s="67">
        <f>(C279+C280)/2</f>
        <v>0.89149999999999996</v>
      </c>
      <c r="F280" s="68">
        <f>B280-B279</f>
        <v>7</v>
      </c>
      <c r="G280" s="67">
        <f>E280*F280</f>
        <v>6.2404999999999999</v>
      </c>
      <c r="H280" s="68"/>
      <c r="I280" s="21"/>
      <c r="J280" s="21"/>
      <c r="K280" s="67"/>
      <c r="L280" s="68"/>
      <c r="M280" s="67"/>
      <c r="N280" s="20"/>
      <c r="O280" s="20"/>
      <c r="P280" s="20"/>
      <c r="Q280" s="22"/>
      <c r="R280" s="21"/>
    </row>
    <row r="281" spans="2:18" x14ac:dyDescent="0.2">
      <c r="B281" s="2">
        <v>8</v>
      </c>
      <c r="C281" s="3">
        <v>1.788</v>
      </c>
      <c r="D281" s="3"/>
      <c r="E281" s="67">
        <f t="shared" ref="E281:E294" si="112">(C280+C281)/2</f>
        <v>1.3365</v>
      </c>
      <c r="F281" s="68">
        <f t="shared" ref="F281:F294" si="113">B281-B280</f>
        <v>1</v>
      </c>
      <c r="G281" s="67">
        <f t="shared" ref="G281:G294" si="114">E281*F281</f>
        <v>1.3365</v>
      </c>
      <c r="H281" s="68"/>
      <c r="I281" s="21"/>
      <c r="J281" s="21"/>
      <c r="K281" s="67"/>
      <c r="L281" s="68"/>
      <c r="M281" s="67"/>
      <c r="N281" s="20"/>
      <c r="O281" s="20"/>
      <c r="P281" s="20"/>
      <c r="Q281" s="22"/>
      <c r="R281" s="21"/>
    </row>
    <row r="282" spans="2:18" x14ac:dyDescent="0.2">
      <c r="B282" s="2">
        <v>10</v>
      </c>
      <c r="C282" s="3">
        <v>1.7829999999999999</v>
      </c>
      <c r="D282" s="3" t="s">
        <v>18</v>
      </c>
      <c r="E282" s="67">
        <f t="shared" si="112"/>
        <v>1.7854999999999999</v>
      </c>
      <c r="F282" s="68">
        <f t="shared" si="113"/>
        <v>2</v>
      </c>
      <c r="G282" s="67">
        <f t="shared" si="114"/>
        <v>3.5709999999999997</v>
      </c>
      <c r="H282" s="68"/>
      <c r="I282" s="21"/>
      <c r="J282" s="21"/>
      <c r="K282" s="67"/>
      <c r="L282" s="68"/>
      <c r="M282" s="67"/>
      <c r="N282" s="20"/>
      <c r="O282" s="20"/>
      <c r="P282" s="20"/>
      <c r="Q282" s="22"/>
      <c r="R282" s="21"/>
    </row>
    <row r="283" spans="2:18" x14ac:dyDescent="0.2">
      <c r="B283" s="2">
        <v>11</v>
      </c>
      <c r="C283" s="3">
        <v>0.97699999999999998</v>
      </c>
      <c r="D283" s="3"/>
      <c r="E283" s="67">
        <f t="shared" si="112"/>
        <v>1.38</v>
      </c>
      <c r="F283" s="68">
        <f t="shared" si="113"/>
        <v>1</v>
      </c>
      <c r="G283" s="67">
        <f t="shared" si="114"/>
        <v>1.38</v>
      </c>
      <c r="H283" s="68"/>
      <c r="I283" s="21"/>
      <c r="J283" s="21"/>
      <c r="K283" s="67"/>
      <c r="L283" s="68"/>
      <c r="M283" s="67"/>
      <c r="N283" s="20"/>
      <c r="O283" s="20"/>
      <c r="P283" s="20"/>
      <c r="Q283" s="22"/>
      <c r="R283" s="21"/>
    </row>
    <row r="284" spans="2:18" x14ac:dyDescent="0.2">
      <c r="B284" s="2">
        <v>13</v>
      </c>
      <c r="C284" s="3">
        <v>0.57899999999999996</v>
      </c>
      <c r="D284" s="3"/>
      <c r="E284" s="67">
        <f t="shared" si="112"/>
        <v>0.77800000000000002</v>
      </c>
      <c r="F284" s="68">
        <f t="shared" si="113"/>
        <v>2</v>
      </c>
      <c r="G284" s="67">
        <f t="shared" si="114"/>
        <v>1.556</v>
      </c>
      <c r="H284" s="68"/>
      <c r="I284" s="2">
        <v>0</v>
      </c>
      <c r="J284" s="3">
        <v>0.89800000000000002</v>
      </c>
      <c r="K284" s="67"/>
      <c r="L284" s="68"/>
      <c r="M284" s="67"/>
      <c r="N284" s="20"/>
      <c r="O284" s="20"/>
      <c r="P284" s="20"/>
      <c r="Q284" s="22"/>
      <c r="R284" s="21"/>
    </row>
    <row r="285" spans="2:18" x14ac:dyDescent="0.2">
      <c r="B285" s="2">
        <v>15</v>
      </c>
      <c r="C285" s="3">
        <v>0.26400000000000001</v>
      </c>
      <c r="D285" s="3"/>
      <c r="E285" s="67">
        <f t="shared" si="112"/>
        <v>0.42149999999999999</v>
      </c>
      <c r="F285" s="68">
        <f t="shared" si="113"/>
        <v>2</v>
      </c>
      <c r="G285" s="67">
        <f t="shared" si="114"/>
        <v>0.84299999999999997</v>
      </c>
      <c r="I285" s="2">
        <v>7</v>
      </c>
      <c r="J285" s="3">
        <v>0.88500000000000001</v>
      </c>
      <c r="K285" s="67">
        <f t="shared" ref="K285:K294" si="115">AVERAGE(J284,J285)</f>
        <v>0.89149999999999996</v>
      </c>
      <c r="L285" s="68">
        <f t="shared" ref="L285:L294" si="116">I285-I284</f>
        <v>7</v>
      </c>
      <c r="M285" s="67">
        <f t="shared" ref="M285:M294" si="117">L285*K285</f>
        <v>6.2404999999999999</v>
      </c>
      <c r="N285" s="20"/>
      <c r="O285" s="20"/>
      <c r="P285" s="20"/>
      <c r="Q285" s="22"/>
      <c r="R285" s="21"/>
    </row>
    <row r="286" spans="2:18" x14ac:dyDescent="0.2">
      <c r="B286" s="2">
        <v>16</v>
      </c>
      <c r="C286" s="3">
        <v>0.192</v>
      </c>
      <c r="D286" s="3" t="s">
        <v>19</v>
      </c>
      <c r="E286" s="67">
        <f t="shared" si="112"/>
        <v>0.22800000000000001</v>
      </c>
      <c r="F286" s="68">
        <f t="shared" si="113"/>
        <v>1</v>
      </c>
      <c r="G286" s="67">
        <f t="shared" si="114"/>
        <v>0.22800000000000001</v>
      </c>
      <c r="I286" s="2">
        <v>8</v>
      </c>
      <c r="J286" s="3">
        <v>1.788</v>
      </c>
      <c r="K286" s="67">
        <f t="shared" si="115"/>
        <v>1.3365</v>
      </c>
      <c r="L286" s="68">
        <f t="shared" si="116"/>
        <v>1</v>
      </c>
      <c r="M286" s="67">
        <f t="shared" si="117"/>
        <v>1.3365</v>
      </c>
      <c r="N286" s="20"/>
      <c r="O286" s="20"/>
      <c r="P286" s="20"/>
      <c r="Q286" s="22"/>
      <c r="R286" s="21"/>
    </row>
    <row r="287" spans="2:18" x14ac:dyDescent="0.2">
      <c r="B287" s="2">
        <v>17</v>
      </c>
      <c r="C287" s="3">
        <v>0.26300000000000001</v>
      </c>
      <c r="D287" s="3"/>
      <c r="E287" s="67">
        <f t="shared" si="112"/>
        <v>0.22750000000000001</v>
      </c>
      <c r="F287" s="68">
        <f t="shared" si="113"/>
        <v>1</v>
      </c>
      <c r="G287" s="67">
        <f t="shared" si="114"/>
        <v>0.22750000000000001</v>
      </c>
      <c r="I287" s="2">
        <v>10</v>
      </c>
      <c r="J287" s="3">
        <v>1.7829999999999999</v>
      </c>
      <c r="K287" s="67">
        <f t="shared" si="115"/>
        <v>1.7854999999999999</v>
      </c>
      <c r="L287" s="68">
        <f t="shared" si="116"/>
        <v>2</v>
      </c>
      <c r="M287" s="67">
        <f t="shared" si="117"/>
        <v>3.5709999999999997</v>
      </c>
      <c r="N287" s="24"/>
      <c r="O287" s="24"/>
      <c r="P287" s="24"/>
      <c r="Q287" s="22"/>
      <c r="R287" s="21"/>
    </row>
    <row r="288" spans="2:18" x14ac:dyDescent="0.2">
      <c r="B288" s="2">
        <v>19</v>
      </c>
      <c r="C288" s="3">
        <v>0.56799999999999995</v>
      </c>
      <c r="D288" s="3"/>
      <c r="E288" s="67">
        <f t="shared" si="112"/>
        <v>0.41549999999999998</v>
      </c>
      <c r="F288" s="68">
        <f t="shared" si="113"/>
        <v>2</v>
      </c>
      <c r="G288" s="67">
        <f t="shared" si="114"/>
        <v>0.83099999999999996</v>
      </c>
      <c r="H288" s="68"/>
      <c r="I288" s="2">
        <v>11</v>
      </c>
      <c r="J288" s="3">
        <v>0.97699999999999998</v>
      </c>
      <c r="K288" s="67">
        <f t="shared" si="115"/>
        <v>1.38</v>
      </c>
      <c r="L288" s="68">
        <f t="shared" si="116"/>
        <v>1</v>
      </c>
      <c r="M288" s="67">
        <f t="shared" si="117"/>
        <v>1.38</v>
      </c>
      <c r="N288" s="20"/>
      <c r="O288" s="20"/>
      <c r="P288" s="20"/>
      <c r="Q288" s="22"/>
      <c r="R288" s="21"/>
    </row>
    <row r="289" spans="2:18" x14ac:dyDescent="0.2">
      <c r="B289" s="2">
        <v>21</v>
      </c>
      <c r="C289" s="3">
        <v>0.94399999999999995</v>
      </c>
      <c r="D289" s="3"/>
      <c r="E289" s="67">
        <f t="shared" si="112"/>
        <v>0.75600000000000001</v>
      </c>
      <c r="F289" s="68">
        <f t="shared" si="113"/>
        <v>2</v>
      </c>
      <c r="G289" s="67">
        <f t="shared" si="114"/>
        <v>1.512</v>
      </c>
      <c r="H289" s="68"/>
      <c r="I289" s="61">
        <f>I288+(J288-J289)*1.5</f>
        <v>14.265499999999999</v>
      </c>
      <c r="J289" s="62">
        <v>-1.2</v>
      </c>
      <c r="K289" s="67">
        <f t="shared" si="115"/>
        <v>-0.11149999999999999</v>
      </c>
      <c r="L289" s="68">
        <f t="shared" si="116"/>
        <v>3.2654999999999994</v>
      </c>
      <c r="M289" s="67">
        <f t="shared" si="117"/>
        <v>-0.36410324999999988</v>
      </c>
      <c r="N289" s="24"/>
      <c r="O289" s="24"/>
      <c r="P289" s="24"/>
      <c r="Q289" s="22"/>
      <c r="R289" s="21"/>
    </row>
    <row r="290" spans="2:18" x14ac:dyDescent="0.2">
      <c r="B290" s="2">
        <v>22</v>
      </c>
      <c r="C290" s="3">
        <v>1.855</v>
      </c>
      <c r="D290" s="3" t="s">
        <v>20</v>
      </c>
      <c r="E290" s="67">
        <f t="shared" si="112"/>
        <v>1.3995</v>
      </c>
      <c r="F290" s="68">
        <f t="shared" si="113"/>
        <v>1</v>
      </c>
      <c r="G290" s="67">
        <f t="shared" si="114"/>
        <v>1.3995</v>
      </c>
      <c r="H290" s="68"/>
      <c r="I290" s="70">
        <f>I289+1.5</f>
        <v>15.765499999999999</v>
      </c>
      <c r="J290" s="71">
        <f>J289</f>
        <v>-1.2</v>
      </c>
      <c r="K290" s="67">
        <f t="shared" si="115"/>
        <v>-1.2</v>
      </c>
      <c r="L290" s="68">
        <f t="shared" si="116"/>
        <v>1.5</v>
      </c>
      <c r="M290" s="67">
        <f t="shared" si="117"/>
        <v>-1.7999999999999998</v>
      </c>
      <c r="N290" s="24"/>
      <c r="O290" s="24"/>
      <c r="P290" s="24"/>
      <c r="Q290" s="22"/>
      <c r="R290" s="21"/>
    </row>
    <row r="291" spans="2:18" x14ac:dyDescent="0.2">
      <c r="B291" s="2">
        <v>23</v>
      </c>
      <c r="C291" s="3">
        <v>1.8440000000000001</v>
      </c>
      <c r="D291" s="3"/>
      <c r="E291" s="67">
        <f t="shared" si="112"/>
        <v>1.8494999999999999</v>
      </c>
      <c r="F291" s="68">
        <f t="shared" si="113"/>
        <v>1</v>
      </c>
      <c r="G291" s="67">
        <f t="shared" si="114"/>
        <v>1.8494999999999999</v>
      </c>
      <c r="H291" s="68"/>
      <c r="I291" s="61">
        <f>I290+1.5</f>
        <v>17.265499999999999</v>
      </c>
      <c r="J291" s="62">
        <f>J289</f>
        <v>-1.2</v>
      </c>
      <c r="K291" s="67">
        <f t="shared" si="115"/>
        <v>-1.2</v>
      </c>
      <c r="L291" s="68">
        <f t="shared" si="116"/>
        <v>1.5</v>
      </c>
      <c r="M291" s="67">
        <f t="shared" si="117"/>
        <v>-1.7999999999999998</v>
      </c>
      <c r="N291" s="20"/>
      <c r="O291" s="20"/>
      <c r="P291" s="20"/>
      <c r="R291" s="21"/>
    </row>
    <row r="292" spans="2:18" x14ac:dyDescent="0.2">
      <c r="B292" s="2">
        <v>24</v>
      </c>
      <c r="C292" s="3">
        <v>0.752</v>
      </c>
      <c r="D292" s="3"/>
      <c r="E292" s="67">
        <f t="shared" si="112"/>
        <v>1.298</v>
      </c>
      <c r="F292" s="68">
        <f t="shared" si="113"/>
        <v>1</v>
      </c>
      <c r="G292" s="67">
        <f t="shared" si="114"/>
        <v>1.298</v>
      </c>
      <c r="H292" s="1"/>
      <c r="I292" s="61">
        <f>I291+(J292-J291)*1.5</f>
        <v>20.265499999999999</v>
      </c>
      <c r="J292" s="65">
        <v>0.8</v>
      </c>
      <c r="K292" s="67">
        <f t="shared" si="115"/>
        <v>-0.19999999999999996</v>
      </c>
      <c r="L292" s="68">
        <f t="shared" si="116"/>
        <v>3</v>
      </c>
      <c r="M292" s="67">
        <f t="shared" si="117"/>
        <v>-0.59999999999999987</v>
      </c>
      <c r="N292" s="20"/>
      <c r="O292" s="20"/>
      <c r="P292" s="20"/>
      <c r="R292" s="21"/>
    </row>
    <row r="293" spans="2:18" x14ac:dyDescent="0.2">
      <c r="B293" s="2">
        <v>30</v>
      </c>
      <c r="C293" s="3">
        <v>0.74399999999999999</v>
      </c>
      <c r="D293" s="3"/>
      <c r="E293" s="67">
        <f t="shared" si="112"/>
        <v>0.748</v>
      </c>
      <c r="F293" s="68">
        <f t="shared" si="113"/>
        <v>6</v>
      </c>
      <c r="G293" s="67">
        <f t="shared" si="114"/>
        <v>4.4879999999999995</v>
      </c>
      <c r="H293" s="1"/>
      <c r="I293" s="2">
        <v>21</v>
      </c>
      <c r="J293" s="3">
        <v>0.94399999999999995</v>
      </c>
      <c r="K293" s="67">
        <f t="shared" si="115"/>
        <v>0.872</v>
      </c>
      <c r="L293" s="68">
        <f t="shared" si="116"/>
        <v>0.7345000000000006</v>
      </c>
      <c r="M293" s="67">
        <f t="shared" si="117"/>
        <v>0.6404840000000005</v>
      </c>
      <c r="N293" s="20"/>
      <c r="O293" s="20"/>
      <c r="P293" s="20"/>
      <c r="R293" s="21"/>
    </row>
    <row r="294" spans="2:18" x14ac:dyDescent="0.2">
      <c r="B294" s="17">
        <v>35</v>
      </c>
      <c r="C294" s="44">
        <v>0.73399999999999999</v>
      </c>
      <c r="D294" s="3" t="s">
        <v>17</v>
      </c>
      <c r="E294" s="67">
        <f t="shared" si="112"/>
        <v>0.73899999999999999</v>
      </c>
      <c r="F294" s="68">
        <f t="shared" si="113"/>
        <v>5</v>
      </c>
      <c r="G294" s="67">
        <f t="shared" si="114"/>
        <v>3.6949999999999998</v>
      </c>
      <c r="H294" s="1"/>
      <c r="I294" s="2">
        <v>22</v>
      </c>
      <c r="J294" s="3">
        <v>1.855</v>
      </c>
      <c r="K294" s="67">
        <f t="shared" si="115"/>
        <v>1.3995</v>
      </c>
      <c r="L294" s="68">
        <f t="shared" si="116"/>
        <v>1</v>
      </c>
      <c r="M294" s="67">
        <f t="shared" si="117"/>
        <v>1.3995</v>
      </c>
      <c r="N294" s="20"/>
      <c r="O294" s="20"/>
      <c r="P294" s="20"/>
      <c r="R294" s="21"/>
    </row>
    <row r="295" spans="2:18" x14ac:dyDescent="0.2">
      <c r="B295" s="17"/>
      <c r="C295" s="44"/>
      <c r="D295" s="44"/>
      <c r="E295" s="67"/>
      <c r="F295" s="68"/>
      <c r="G295" s="67"/>
      <c r="H295" s="68" t="s">
        <v>10</v>
      </c>
      <c r="I295" s="68"/>
      <c r="J295" s="68" t="e">
        <f>#REF!</f>
        <v>#REF!</v>
      </c>
      <c r="K295" s="67" t="s">
        <v>11</v>
      </c>
      <c r="L295" s="68" t="e">
        <f>#REF!</f>
        <v>#REF!</v>
      </c>
      <c r="M295" s="67" t="e">
        <f>J295-L295</f>
        <v>#REF!</v>
      </c>
      <c r="N295" s="20"/>
      <c r="O295" s="20"/>
      <c r="P295" s="20"/>
      <c r="R295" s="21"/>
    </row>
    <row r="296" spans="2:18" ht="15" x14ac:dyDescent="0.2">
      <c r="B296" s="1" t="s">
        <v>7</v>
      </c>
      <c r="C296" s="1"/>
      <c r="D296" s="158">
        <v>1.7</v>
      </c>
      <c r="E296" s="158"/>
      <c r="J296" s="69"/>
      <c r="K296" s="69"/>
      <c r="L296" s="69"/>
      <c r="M296" s="69"/>
      <c r="N296" s="14"/>
      <c r="O296" s="14"/>
      <c r="P296" s="14"/>
    </row>
    <row r="297" spans="2:18" x14ac:dyDescent="0.2">
      <c r="B297" s="156"/>
      <c r="C297" s="156"/>
      <c r="D297" s="156"/>
      <c r="E297" s="156"/>
      <c r="F297" s="156"/>
      <c r="G297" s="156"/>
      <c r="I297" s="156"/>
      <c r="J297" s="156"/>
      <c r="K297" s="156"/>
      <c r="L297" s="156"/>
      <c r="M297" s="156"/>
      <c r="N297" s="15"/>
      <c r="O297" s="15"/>
      <c r="P297" s="20"/>
    </row>
    <row r="298" spans="2:18" x14ac:dyDescent="0.2">
      <c r="B298" s="2">
        <v>0</v>
      </c>
      <c r="C298" s="3">
        <v>0.77300000000000002</v>
      </c>
      <c r="D298" s="3" t="s">
        <v>17</v>
      </c>
      <c r="E298" s="68"/>
      <c r="F298" s="68"/>
      <c r="G298" s="68"/>
      <c r="H298" s="68"/>
      <c r="I298" s="17"/>
      <c r="J298" s="18"/>
      <c r="K298" s="67"/>
      <c r="L298" s="68"/>
      <c r="M298" s="67"/>
      <c r="N298" s="20"/>
      <c r="O298" s="20"/>
      <c r="P298" s="20"/>
      <c r="R298" s="21"/>
    </row>
    <row r="299" spans="2:18" x14ac:dyDescent="0.2">
      <c r="B299" s="2">
        <v>7.5</v>
      </c>
      <c r="C299" s="3">
        <v>0.77800000000000002</v>
      </c>
      <c r="D299" s="3"/>
      <c r="E299" s="67">
        <f>(C298+C299)/2</f>
        <v>0.77550000000000008</v>
      </c>
      <c r="F299" s="68">
        <f>B299-B298</f>
        <v>7.5</v>
      </c>
      <c r="G299" s="67">
        <f>E299*F299</f>
        <v>5.8162500000000001</v>
      </c>
      <c r="H299" s="68"/>
      <c r="I299" s="21"/>
      <c r="J299" s="21"/>
      <c r="K299" s="67"/>
      <c r="L299" s="68"/>
      <c r="M299" s="67"/>
      <c r="N299" s="20"/>
      <c r="O299" s="20"/>
      <c r="P299" s="20"/>
      <c r="Q299" s="22"/>
      <c r="R299" s="21"/>
    </row>
    <row r="300" spans="2:18" x14ac:dyDescent="0.2">
      <c r="B300" s="2">
        <v>8</v>
      </c>
      <c r="C300" s="3">
        <v>1.367</v>
      </c>
      <c r="D300" s="3"/>
      <c r="E300" s="67">
        <f t="shared" ref="E300:E315" si="118">(C299+C300)/2</f>
        <v>1.0725</v>
      </c>
      <c r="F300" s="68">
        <f t="shared" ref="F300:F315" si="119">B300-B299</f>
        <v>0.5</v>
      </c>
      <c r="G300" s="67">
        <f t="shared" ref="G300:G315" si="120">E300*F300</f>
        <v>0.53625</v>
      </c>
      <c r="H300" s="68"/>
      <c r="I300" s="21"/>
      <c r="J300" s="21"/>
      <c r="K300" s="67"/>
      <c r="L300" s="68"/>
      <c r="M300" s="67"/>
      <c r="N300" s="20"/>
      <c r="O300" s="20"/>
      <c r="P300" s="20"/>
      <c r="Q300" s="22"/>
      <c r="R300" s="21"/>
    </row>
    <row r="301" spans="2:18" x14ac:dyDescent="0.2">
      <c r="B301" s="2">
        <v>10</v>
      </c>
      <c r="C301" s="3">
        <v>1.3580000000000001</v>
      </c>
      <c r="D301" s="3" t="s">
        <v>18</v>
      </c>
      <c r="E301" s="67">
        <f t="shared" si="118"/>
        <v>1.3625</v>
      </c>
      <c r="F301" s="68">
        <f t="shared" si="119"/>
        <v>2</v>
      </c>
      <c r="G301" s="67">
        <f t="shared" si="120"/>
        <v>2.7250000000000001</v>
      </c>
      <c r="H301" s="68"/>
      <c r="I301" s="2">
        <v>0</v>
      </c>
      <c r="J301" s="3">
        <v>0.77300000000000002</v>
      </c>
      <c r="K301" s="67"/>
      <c r="L301" s="68"/>
      <c r="M301" s="67"/>
      <c r="N301" s="20"/>
      <c r="O301" s="20"/>
      <c r="P301" s="20"/>
      <c r="Q301" s="22"/>
      <c r="R301" s="21"/>
    </row>
    <row r="302" spans="2:18" x14ac:dyDescent="0.2">
      <c r="B302" s="2">
        <v>11</v>
      </c>
      <c r="C302" s="3">
        <v>0.753</v>
      </c>
      <c r="D302" s="3"/>
      <c r="E302" s="67">
        <f t="shared" si="118"/>
        <v>1.0555000000000001</v>
      </c>
      <c r="F302" s="68">
        <f t="shared" si="119"/>
        <v>1</v>
      </c>
      <c r="G302" s="67">
        <f t="shared" si="120"/>
        <v>1.0555000000000001</v>
      </c>
      <c r="H302" s="68"/>
      <c r="I302" s="2">
        <v>7.5</v>
      </c>
      <c r="J302" s="3">
        <v>0.77800000000000002</v>
      </c>
      <c r="K302" s="67">
        <f t="shared" ref="K302:K312" si="121">AVERAGE(J301,J302)</f>
        <v>0.77550000000000008</v>
      </c>
      <c r="L302" s="68">
        <f t="shared" ref="L302:L312" si="122">I302-I301</f>
        <v>7.5</v>
      </c>
      <c r="M302" s="67">
        <f t="shared" ref="M302:M312" si="123">L302*K302</f>
        <v>5.8162500000000001</v>
      </c>
      <c r="N302" s="20"/>
      <c r="O302" s="20"/>
      <c r="P302" s="20"/>
      <c r="Q302" s="22"/>
      <c r="R302" s="21"/>
    </row>
    <row r="303" spans="2:18" x14ac:dyDescent="0.2">
      <c r="B303" s="2">
        <v>12</v>
      </c>
      <c r="C303" s="3">
        <v>0.38500000000000001</v>
      </c>
      <c r="D303" s="3"/>
      <c r="E303" s="67">
        <f t="shared" si="118"/>
        <v>0.56899999999999995</v>
      </c>
      <c r="F303" s="68">
        <f t="shared" si="119"/>
        <v>1</v>
      </c>
      <c r="G303" s="67">
        <f t="shared" si="120"/>
        <v>0.56899999999999995</v>
      </c>
      <c r="H303" s="68"/>
      <c r="I303" s="2">
        <v>8</v>
      </c>
      <c r="J303" s="3">
        <v>1.367</v>
      </c>
      <c r="K303" s="67">
        <f t="shared" si="121"/>
        <v>1.0725</v>
      </c>
      <c r="L303" s="68">
        <f t="shared" si="122"/>
        <v>0.5</v>
      </c>
      <c r="M303" s="67">
        <f t="shared" si="123"/>
        <v>0.53625</v>
      </c>
      <c r="N303" s="20"/>
      <c r="O303" s="20"/>
      <c r="P303" s="20"/>
      <c r="Q303" s="22"/>
      <c r="R303" s="21"/>
    </row>
    <row r="304" spans="2:18" x14ac:dyDescent="0.2">
      <c r="B304" s="2">
        <v>13</v>
      </c>
      <c r="C304" s="3">
        <v>0.17399999999999999</v>
      </c>
      <c r="D304" s="3"/>
      <c r="E304" s="67">
        <f t="shared" si="118"/>
        <v>0.27949999999999997</v>
      </c>
      <c r="F304" s="68">
        <f t="shared" si="119"/>
        <v>1</v>
      </c>
      <c r="G304" s="67">
        <f t="shared" si="120"/>
        <v>0.27949999999999997</v>
      </c>
      <c r="I304" s="2">
        <v>10</v>
      </c>
      <c r="J304" s="3">
        <v>1.3580000000000001</v>
      </c>
      <c r="K304" s="67">
        <f t="shared" si="121"/>
        <v>1.3625</v>
      </c>
      <c r="L304" s="68">
        <f t="shared" si="122"/>
        <v>2</v>
      </c>
      <c r="M304" s="67">
        <f t="shared" si="123"/>
        <v>2.7250000000000001</v>
      </c>
      <c r="N304" s="20"/>
      <c r="O304" s="20"/>
      <c r="P304" s="20"/>
      <c r="Q304" s="22"/>
      <c r="R304" s="21"/>
    </row>
    <row r="305" spans="2:18" x14ac:dyDescent="0.2">
      <c r="B305" s="2">
        <v>14</v>
      </c>
      <c r="C305" s="3">
        <v>3.9E-2</v>
      </c>
      <c r="D305" s="3"/>
      <c r="E305" s="67">
        <f t="shared" si="118"/>
        <v>0.1065</v>
      </c>
      <c r="F305" s="68">
        <f t="shared" si="119"/>
        <v>1</v>
      </c>
      <c r="G305" s="67">
        <f t="shared" si="120"/>
        <v>0.1065</v>
      </c>
      <c r="I305" s="61">
        <f>I304+(J304-J305)*1.5</f>
        <v>13.837</v>
      </c>
      <c r="J305" s="62">
        <v>-1.2</v>
      </c>
      <c r="K305" s="67">
        <f t="shared" si="121"/>
        <v>7.900000000000007E-2</v>
      </c>
      <c r="L305" s="68">
        <f t="shared" si="122"/>
        <v>3.8369999999999997</v>
      </c>
      <c r="M305" s="67">
        <f t="shared" si="123"/>
        <v>0.30312300000000025</v>
      </c>
      <c r="N305" s="20"/>
      <c r="O305" s="20"/>
      <c r="P305" s="20"/>
      <c r="Q305" s="22"/>
      <c r="R305" s="21"/>
    </row>
    <row r="306" spans="2:18" x14ac:dyDescent="0.2">
      <c r="B306" s="2">
        <v>15.5</v>
      </c>
      <c r="C306" s="3">
        <v>-6.4000000000000001E-2</v>
      </c>
      <c r="D306" s="3" t="s">
        <v>19</v>
      </c>
      <c r="E306" s="67">
        <f t="shared" si="118"/>
        <v>-1.2500000000000001E-2</v>
      </c>
      <c r="F306" s="68">
        <f t="shared" si="119"/>
        <v>1.5</v>
      </c>
      <c r="G306" s="67">
        <f t="shared" si="120"/>
        <v>-1.8750000000000003E-2</v>
      </c>
      <c r="I306" s="70">
        <f>I305+1.5</f>
        <v>15.337</v>
      </c>
      <c r="J306" s="71">
        <f>J305</f>
        <v>-1.2</v>
      </c>
      <c r="K306" s="67">
        <f t="shared" si="121"/>
        <v>-1.2</v>
      </c>
      <c r="L306" s="68">
        <f t="shared" si="122"/>
        <v>1.5</v>
      </c>
      <c r="M306" s="67">
        <f t="shared" si="123"/>
        <v>-1.7999999999999998</v>
      </c>
      <c r="N306" s="24"/>
      <c r="O306" s="24"/>
      <c r="P306" s="24"/>
      <c r="Q306" s="22"/>
      <c r="R306" s="21"/>
    </row>
    <row r="307" spans="2:18" x14ac:dyDescent="0.2">
      <c r="B307" s="2">
        <v>17</v>
      </c>
      <c r="C307" s="3">
        <v>3.7999999999999999E-2</v>
      </c>
      <c r="D307" s="3"/>
      <c r="E307" s="67">
        <f t="shared" si="118"/>
        <v>-1.3000000000000001E-2</v>
      </c>
      <c r="F307" s="68">
        <f t="shared" si="119"/>
        <v>1.5</v>
      </c>
      <c r="G307" s="67">
        <f t="shared" si="120"/>
        <v>-1.9500000000000003E-2</v>
      </c>
      <c r="H307" s="68"/>
      <c r="I307" s="61">
        <f>I306+1.5</f>
        <v>16.837</v>
      </c>
      <c r="J307" s="62">
        <f>J305</f>
        <v>-1.2</v>
      </c>
      <c r="K307" s="67">
        <f t="shared" si="121"/>
        <v>-1.2</v>
      </c>
      <c r="L307" s="68">
        <f t="shared" si="122"/>
        <v>1.5</v>
      </c>
      <c r="M307" s="67">
        <f t="shared" si="123"/>
        <v>-1.7999999999999998</v>
      </c>
      <c r="N307" s="20"/>
      <c r="O307" s="20"/>
      <c r="P307" s="20"/>
      <c r="Q307" s="22"/>
      <c r="R307" s="21"/>
    </row>
    <row r="308" spans="2:18" x14ac:dyDescent="0.2">
      <c r="B308" s="2">
        <v>18</v>
      </c>
      <c r="C308" s="3">
        <v>0.14599999999999999</v>
      </c>
      <c r="D308" s="3"/>
      <c r="E308" s="67">
        <f t="shared" si="118"/>
        <v>9.1999999999999998E-2</v>
      </c>
      <c r="F308" s="68">
        <f t="shared" si="119"/>
        <v>1</v>
      </c>
      <c r="G308" s="67">
        <f t="shared" si="120"/>
        <v>9.1999999999999998E-2</v>
      </c>
      <c r="H308" s="68"/>
      <c r="I308" s="61">
        <f>I307+(J308-J307)*1.5</f>
        <v>21.111999999999998</v>
      </c>
      <c r="J308" s="65">
        <v>1.65</v>
      </c>
      <c r="K308" s="67">
        <f t="shared" si="121"/>
        <v>0.22499999999999998</v>
      </c>
      <c r="L308" s="68">
        <f t="shared" si="122"/>
        <v>4.2749999999999986</v>
      </c>
      <c r="M308" s="67">
        <f t="shared" si="123"/>
        <v>0.96187499999999959</v>
      </c>
      <c r="N308" s="24"/>
      <c r="O308" s="24"/>
      <c r="P308" s="24"/>
      <c r="Q308" s="22"/>
      <c r="R308" s="21"/>
    </row>
    <row r="309" spans="2:18" x14ac:dyDescent="0.2">
      <c r="B309" s="2">
        <v>19</v>
      </c>
      <c r="C309" s="3">
        <v>0.372</v>
      </c>
      <c r="D309" s="3"/>
      <c r="E309" s="67">
        <f t="shared" si="118"/>
        <v>0.25900000000000001</v>
      </c>
      <c r="F309" s="68">
        <f t="shared" si="119"/>
        <v>1</v>
      </c>
      <c r="G309" s="67">
        <f t="shared" si="120"/>
        <v>0.25900000000000001</v>
      </c>
      <c r="H309" s="68"/>
      <c r="I309" s="2">
        <v>22</v>
      </c>
      <c r="J309" s="3">
        <v>1.649</v>
      </c>
      <c r="K309" s="67">
        <f t="shared" si="121"/>
        <v>1.6495</v>
      </c>
      <c r="L309" s="68">
        <f t="shared" si="122"/>
        <v>0.88800000000000168</v>
      </c>
      <c r="M309" s="67">
        <f t="shared" si="123"/>
        <v>1.4647560000000028</v>
      </c>
      <c r="N309" s="24"/>
      <c r="O309" s="24"/>
      <c r="P309" s="24"/>
      <c r="Q309" s="22"/>
      <c r="R309" s="21"/>
    </row>
    <row r="310" spans="2:18" x14ac:dyDescent="0.2">
      <c r="B310" s="2">
        <v>20</v>
      </c>
      <c r="C310" s="3">
        <v>0.76800000000000002</v>
      </c>
      <c r="D310" s="3"/>
      <c r="E310" s="67">
        <f t="shared" si="118"/>
        <v>0.57000000000000006</v>
      </c>
      <c r="F310" s="68">
        <f t="shared" si="119"/>
        <v>1</v>
      </c>
      <c r="G310" s="67">
        <f t="shared" si="120"/>
        <v>0.57000000000000006</v>
      </c>
      <c r="H310" s="68"/>
      <c r="I310" s="17">
        <v>23</v>
      </c>
      <c r="J310" s="44">
        <v>0.624</v>
      </c>
      <c r="K310" s="67">
        <f t="shared" si="121"/>
        <v>1.1365000000000001</v>
      </c>
      <c r="L310" s="68">
        <f t="shared" si="122"/>
        <v>1</v>
      </c>
      <c r="M310" s="67">
        <f t="shared" si="123"/>
        <v>1.1365000000000001</v>
      </c>
      <c r="N310" s="20"/>
      <c r="O310" s="20"/>
      <c r="P310" s="20"/>
      <c r="R310" s="21"/>
    </row>
    <row r="311" spans="2:18" x14ac:dyDescent="0.2">
      <c r="B311" s="2">
        <v>21</v>
      </c>
      <c r="C311" s="3">
        <v>1.6539999999999999</v>
      </c>
      <c r="D311" s="3" t="s">
        <v>20</v>
      </c>
      <c r="E311" s="67">
        <f t="shared" si="118"/>
        <v>1.2109999999999999</v>
      </c>
      <c r="F311" s="68">
        <f t="shared" si="119"/>
        <v>1</v>
      </c>
      <c r="G311" s="67">
        <f t="shared" si="120"/>
        <v>1.2109999999999999</v>
      </c>
      <c r="H311" s="1"/>
      <c r="I311" s="17">
        <v>28</v>
      </c>
      <c r="J311" s="44">
        <v>0.61799999999999999</v>
      </c>
      <c r="K311" s="67">
        <f t="shared" si="121"/>
        <v>0.621</v>
      </c>
      <c r="L311" s="68">
        <f t="shared" si="122"/>
        <v>5</v>
      </c>
      <c r="M311" s="67">
        <f t="shared" si="123"/>
        <v>3.105</v>
      </c>
      <c r="N311" s="20"/>
      <c r="O311" s="20"/>
      <c r="P311" s="20"/>
      <c r="R311" s="21"/>
    </row>
    <row r="312" spans="2:18" x14ac:dyDescent="0.2">
      <c r="B312" s="2">
        <v>22</v>
      </c>
      <c r="C312" s="3">
        <v>1.649</v>
      </c>
      <c r="D312" s="3"/>
      <c r="E312" s="67">
        <f t="shared" si="118"/>
        <v>1.6515</v>
      </c>
      <c r="F312" s="68">
        <f t="shared" si="119"/>
        <v>1</v>
      </c>
      <c r="G312" s="67">
        <f t="shared" si="120"/>
        <v>1.6515</v>
      </c>
      <c r="H312" s="1"/>
      <c r="I312" s="17">
        <v>33</v>
      </c>
      <c r="J312" s="44">
        <v>0.61299999999999999</v>
      </c>
      <c r="K312" s="67">
        <f t="shared" si="121"/>
        <v>0.61549999999999994</v>
      </c>
      <c r="L312" s="68">
        <f t="shared" si="122"/>
        <v>5</v>
      </c>
      <c r="M312" s="67">
        <f t="shared" si="123"/>
        <v>3.0774999999999997</v>
      </c>
      <c r="N312" s="20"/>
      <c r="O312" s="20"/>
      <c r="P312" s="20"/>
      <c r="R312" s="21"/>
    </row>
    <row r="313" spans="2:18" x14ac:dyDescent="0.2">
      <c r="B313" s="17">
        <v>23</v>
      </c>
      <c r="C313" s="44">
        <v>0.624</v>
      </c>
      <c r="D313" s="44"/>
      <c r="E313" s="67">
        <f t="shared" si="118"/>
        <v>1.1365000000000001</v>
      </c>
      <c r="F313" s="68">
        <f t="shared" si="119"/>
        <v>1</v>
      </c>
      <c r="G313" s="67">
        <f t="shared" si="120"/>
        <v>1.1365000000000001</v>
      </c>
      <c r="H313" s="1"/>
      <c r="I313" s="68"/>
      <c r="J313" s="68"/>
      <c r="K313" s="67"/>
      <c r="L313" s="68"/>
      <c r="M313" s="67"/>
      <c r="N313" s="20"/>
      <c r="O313" s="20"/>
      <c r="P313" s="20"/>
      <c r="R313" s="21"/>
    </row>
    <row r="314" spans="2:18" x14ac:dyDescent="0.2">
      <c r="B314" s="17">
        <v>28</v>
      </c>
      <c r="C314" s="44">
        <v>0.61799999999999999</v>
      </c>
      <c r="D314" s="44"/>
      <c r="E314" s="67">
        <f t="shared" si="118"/>
        <v>0.621</v>
      </c>
      <c r="F314" s="68">
        <f t="shared" si="119"/>
        <v>5</v>
      </c>
      <c r="G314" s="67">
        <f t="shared" si="120"/>
        <v>3.105</v>
      </c>
      <c r="H314" s="1"/>
      <c r="I314" s="68"/>
      <c r="J314" s="28"/>
      <c r="K314" s="67"/>
      <c r="L314" s="68"/>
      <c r="M314" s="67"/>
      <c r="O314" s="24"/>
      <c r="P314" s="24"/>
    </row>
    <row r="315" spans="2:18" x14ac:dyDescent="0.2">
      <c r="B315" s="17">
        <v>33</v>
      </c>
      <c r="C315" s="44">
        <v>0.61299999999999999</v>
      </c>
      <c r="D315" s="3" t="s">
        <v>17</v>
      </c>
      <c r="E315" s="67">
        <f t="shared" si="118"/>
        <v>0.61549999999999994</v>
      </c>
      <c r="F315" s="68">
        <f t="shared" si="119"/>
        <v>5</v>
      </c>
      <c r="G315" s="67">
        <f t="shared" si="120"/>
        <v>3.0774999999999997</v>
      </c>
      <c r="H315" s="1"/>
      <c r="I315" s="17"/>
      <c r="J315" s="17"/>
      <c r="K315" s="67"/>
      <c r="L315" s="68"/>
      <c r="M315" s="67"/>
      <c r="O315" s="14"/>
      <c r="P315" s="14"/>
    </row>
    <row r="316" spans="2:18" x14ac:dyDescent="0.2">
      <c r="B316" s="17"/>
      <c r="C316" s="44"/>
      <c r="D316" s="44"/>
      <c r="E316" s="67"/>
      <c r="F316" s="68"/>
      <c r="G316" s="67"/>
      <c r="I316" s="17"/>
      <c r="J316" s="17"/>
      <c r="K316" s="67"/>
      <c r="L316" s="68"/>
      <c r="M316" s="67"/>
      <c r="O316" s="14"/>
      <c r="P316" s="14"/>
    </row>
    <row r="317" spans="2:18" x14ac:dyDescent="0.2">
      <c r="B317" s="17"/>
      <c r="C317" s="44"/>
      <c r="D317" s="44"/>
      <c r="E317" s="67"/>
      <c r="F317" s="68"/>
      <c r="G317" s="67"/>
      <c r="I317" s="17"/>
      <c r="J317" s="17"/>
      <c r="K317" s="67"/>
      <c r="L317" s="68"/>
      <c r="M317" s="67"/>
      <c r="N317" s="14"/>
      <c r="O317" s="14"/>
      <c r="P317" s="14"/>
    </row>
    <row r="318" spans="2:18" x14ac:dyDescent="0.2">
      <c r="B318" s="17"/>
      <c r="C318" s="44"/>
      <c r="D318" s="44"/>
      <c r="E318" s="67"/>
      <c r="F318" s="68"/>
      <c r="G318" s="67"/>
      <c r="I318" s="17"/>
      <c r="J318" s="17"/>
      <c r="K318" s="67"/>
      <c r="L318" s="68"/>
      <c r="M318" s="67"/>
      <c r="N318" s="14"/>
      <c r="O318" s="14"/>
      <c r="P318" s="14"/>
    </row>
    <row r="319" spans="2:18" x14ac:dyDescent="0.2">
      <c r="B319" s="17"/>
      <c r="C319" s="44"/>
      <c r="D319" s="44"/>
      <c r="E319" s="67"/>
      <c r="F319" s="68"/>
      <c r="G319" s="67"/>
      <c r="I319" s="17"/>
      <c r="J319" s="17"/>
      <c r="K319" s="67"/>
      <c r="L319" s="68"/>
      <c r="M319" s="67"/>
      <c r="N319" s="14"/>
      <c r="O319" s="14"/>
      <c r="P319" s="14"/>
    </row>
    <row r="320" spans="2:18" x14ac:dyDescent="0.2">
      <c r="B320" s="17"/>
      <c r="C320" s="44"/>
      <c r="D320" s="44"/>
      <c r="E320" s="67"/>
      <c r="F320" s="68"/>
      <c r="G320" s="67"/>
      <c r="H320" s="67"/>
      <c r="I320" s="17"/>
      <c r="J320" s="17"/>
      <c r="K320" s="67"/>
      <c r="L320" s="68"/>
      <c r="M320" s="67"/>
      <c r="N320" s="14"/>
      <c r="O320" s="14"/>
      <c r="P320" s="14"/>
    </row>
    <row r="321" spans="2:18" x14ac:dyDescent="0.2">
      <c r="B321" s="17"/>
      <c r="C321" s="44"/>
      <c r="D321" s="44"/>
      <c r="E321" s="67"/>
      <c r="F321" s="68"/>
      <c r="G321" s="67"/>
      <c r="H321" s="67"/>
      <c r="I321" s="17"/>
      <c r="J321" s="17"/>
      <c r="K321" s="67"/>
      <c r="L321" s="68"/>
      <c r="M321" s="67"/>
      <c r="N321" s="24"/>
      <c r="O321" s="14"/>
      <c r="P321" s="14"/>
    </row>
    <row r="322" spans="2:18" x14ac:dyDescent="0.2">
      <c r="B322" s="17"/>
      <c r="C322" s="44"/>
      <c r="D322" s="44"/>
      <c r="E322" s="67"/>
      <c r="F322" s="68"/>
      <c r="G322" s="67"/>
      <c r="H322" s="67"/>
      <c r="I322" s="17"/>
      <c r="J322" s="17"/>
      <c r="K322" s="67"/>
      <c r="L322" s="68"/>
      <c r="M322" s="67"/>
      <c r="N322" s="20"/>
      <c r="O322" s="20"/>
      <c r="P322" s="20"/>
      <c r="R322" s="21"/>
    </row>
    <row r="323" spans="2:18" ht="15" x14ac:dyDescent="0.2">
      <c r="B323" s="1" t="s">
        <v>7</v>
      </c>
      <c r="C323" s="1"/>
      <c r="D323" s="158">
        <v>1.8</v>
      </c>
      <c r="E323" s="158"/>
      <c r="J323" s="69"/>
      <c r="K323" s="69"/>
      <c r="L323" s="69"/>
      <c r="M323" s="69"/>
      <c r="N323" s="14"/>
      <c r="O323" s="14"/>
      <c r="P323" s="14"/>
    </row>
    <row r="324" spans="2:18" x14ac:dyDescent="0.2">
      <c r="B324" s="2">
        <v>0</v>
      </c>
      <c r="C324" s="3">
        <v>0.69</v>
      </c>
      <c r="D324" s="3" t="s">
        <v>17</v>
      </c>
      <c r="E324" s="68"/>
      <c r="F324" s="68"/>
      <c r="G324" s="68"/>
      <c r="H324" s="68"/>
      <c r="I324" s="17"/>
      <c r="J324" s="18"/>
      <c r="K324" s="67"/>
      <c r="L324" s="68"/>
      <c r="M324" s="67"/>
      <c r="N324" s="20"/>
      <c r="O324" s="20"/>
      <c r="P324" s="20"/>
      <c r="R324" s="21"/>
    </row>
    <row r="325" spans="2:18" x14ac:dyDescent="0.2">
      <c r="B325" s="2">
        <v>8.5</v>
      </c>
      <c r="C325" s="3">
        <v>0.68200000000000005</v>
      </c>
      <c r="D325" s="3"/>
      <c r="E325" s="67">
        <f>(C324+C325)/2</f>
        <v>0.68599999999999994</v>
      </c>
      <c r="F325" s="68">
        <f>B325-B324</f>
        <v>8.5</v>
      </c>
      <c r="G325" s="67">
        <f>E325*F325</f>
        <v>5.8309999999999995</v>
      </c>
      <c r="H325" s="68"/>
      <c r="I325" s="21"/>
      <c r="J325" s="21"/>
      <c r="K325" s="67"/>
      <c r="L325" s="68"/>
      <c r="M325" s="67"/>
      <c r="N325" s="20"/>
      <c r="O325" s="20"/>
      <c r="P325" s="20"/>
      <c r="Q325" s="22"/>
      <c r="R325" s="21"/>
    </row>
    <row r="326" spans="2:18" x14ac:dyDescent="0.2">
      <c r="B326" s="2">
        <v>9</v>
      </c>
      <c r="C326" s="3">
        <v>1.161</v>
      </c>
      <c r="D326" s="3"/>
      <c r="E326" s="67">
        <f t="shared" ref="E326:E339" si="124">(C325+C326)/2</f>
        <v>0.92149999999999999</v>
      </c>
      <c r="F326" s="68">
        <f t="shared" ref="F326:F339" si="125">B326-B325</f>
        <v>0.5</v>
      </c>
      <c r="G326" s="67">
        <f t="shared" ref="G326:G339" si="126">E326*F326</f>
        <v>0.46074999999999999</v>
      </c>
      <c r="H326" s="68"/>
      <c r="I326" s="21"/>
      <c r="J326" s="21"/>
      <c r="K326" s="67"/>
      <c r="L326" s="68"/>
      <c r="M326" s="67"/>
      <c r="N326" s="20"/>
      <c r="O326" s="20"/>
      <c r="P326" s="20"/>
      <c r="Q326" s="22"/>
      <c r="R326" s="21"/>
    </row>
    <row r="327" spans="2:18" x14ac:dyDescent="0.2">
      <c r="B327" s="2">
        <v>10</v>
      </c>
      <c r="C327" s="3">
        <v>1.1559999999999999</v>
      </c>
      <c r="D327" s="3" t="s">
        <v>18</v>
      </c>
      <c r="E327" s="67">
        <f t="shared" si="124"/>
        <v>1.1585000000000001</v>
      </c>
      <c r="F327" s="68">
        <f t="shared" si="125"/>
        <v>1</v>
      </c>
      <c r="G327" s="67">
        <f t="shared" si="126"/>
        <v>1.1585000000000001</v>
      </c>
      <c r="H327" s="68"/>
      <c r="I327" s="21"/>
      <c r="J327" s="21"/>
      <c r="K327" s="67"/>
      <c r="L327" s="68"/>
      <c r="M327" s="67"/>
      <c r="N327" s="20"/>
      <c r="O327" s="20"/>
      <c r="P327" s="20"/>
      <c r="Q327" s="22"/>
      <c r="R327" s="21"/>
    </row>
    <row r="328" spans="2:18" x14ac:dyDescent="0.2">
      <c r="B328" s="2">
        <v>11</v>
      </c>
      <c r="C328" s="3">
        <v>0.61280000000000001</v>
      </c>
      <c r="D328" s="3"/>
      <c r="E328" s="67">
        <f t="shared" si="124"/>
        <v>0.88439999999999996</v>
      </c>
      <c r="F328" s="68">
        <f t="shared" si="125"/>
        <v>1</v>
      </c>
      <c r="G328" s="67">
        <f t="shared" si="126"/>
        <v>0.88439999999999996</v>
      </c>
      <c r="H328" s="68"/>
      <c r="I328" s="2">
        <v>0</v>
      </c>
      <c r="J328" s="3">
        <v>0.69</v>
      </c>
      <c r="K328" s="67"/>
      <c r="L328" s="68"/>
      <c r="M328" s="67"/>
      <c r="N328" s="20"/>
      <c r="O328" s="20"/>
      <c r="P328" s="20"/>
      <c r="Q328" s="22"/>
      <c r="R328" s="21"/>
    </row>
    <row r="329" spans="2:18" x14ac:dyDescent="0.2">
      <c r="B329" s="2">
        <v>12</v>
      </c>
      <c r="C329" s="3">
        <v>0.32100000000000001</v>
      </c>
      <c r="D329" s="3"/>
      <c r="E329" s="67">
        <f t="shared" si="124"/>
        <v>0.46689999999999998</v>
      </c>
      <c r="F329" s="68">
        <f t="shared" si="125"/>
        <v>1</v>
      </c>
      <c r="G329" s="67">
        <f t="shared" si="126"/>
        <v>0.46689999999999998</v>
      </c>
      <c r="H329" s="68"/>
      <c r="I329" s="2">
        <v>8.5</v>
      </c>
      <c r="J329" s="3">
        <v>0.68200000000000005</v>
      </c>
      <c r="K329" s="67">
        <f t="shared" ref="K329:K337" si="127">AVERAGE(J328,J329)</f>
        <v>0.68599999999999994</v>
      </c>
      <c r="L329" s="68">
        <f t="shared" ref="L329:L337" si="128">I329-I328</f>
        <v>8.5</v>
      </c>
      <c r="M329" s="67">
        <f t="shared" ref="M329:M337" si="129">L329*K329</f>
        <v>5.8309999999999995</v>
      </c>
      <c r="N329" s="20"/>
      <c r="O329" s="20"/>
      <c r="P329" s="20"/>
      <c r="Q329" s="22"/>
      <c r="R329" s="21"/>
    </row>
    <row r="330" spans="2:18" x14ac:dyDescent="0.2">
      <c r="B330" s="2">
        <v>13</v>
      </c>
      <c r="C330" s="3">
        <v>0.21299999999999999</v>
      </c>
      <c r="D330" s="3"/>
      <c r="E330" s="67">
        <f t="shared" si="124"/>
        <v>0.26700000000000002</v>
      </c>
      <c r="F330" s="68">
        <f t="shared" si="125"/>
        <v>1</v>
      </c>
      <c r="G330" s="67">
        <f t="shared" si="126"/>
        <v>0.26700000000000002</v>
      </c>
      <c r="I330" s="2">
        <v>9</v>
      </c>
      <c r="J330" s="3">
        <v>1.161</v>
      </c>
      <c r="K330" s="67">
        <f t="shared" si="127"/>
        <v>0.92149999999999999</v>
      </c>
      <c r="L330" s="68">
        <f t="shared" si="128"/>
        <v>0.5</v>
      </c>
      <c r="M330" s="67">
        <f t="shared" si="129"/>
        <v>0.46074999999999999</v>
      </c>
      <c r="N330" s="20"/>
      <c r="O330" s="20"/>
      <c r="P330" s="20"/>
      <c r="Q330" s="22"/>
      <c r="R330" s="21"/>
    </row>
    <row r="331" spans="2:18" x14ac:dyDescent="0.2">
      <c r="B331" s="2">
        <v>14</v>
      </c>
      <c r="C331" s="3">
        <v>0.112</v>
      </c>
      <c r="D331" s="3" t="s">
        <v>19</v>
      </c>
      <c r="E331" s="67">
        <f t="shared" si="124"/>
        <v>0.16250000000000001</v>
      </c>
      <c r="F331" s="68">
        <f t="shared" si="125"/>
        <v>1</v>
      </c>
      <c r="G331" s="67">
        <f t="shared" si="126"/>
        <v>0.16250000000000001</v>
      </c>
      <c r="I331" s="61">
        <f>I330+(J330-J331)*1.5</f>
        <v>12.541499999999999</v>
      </c>
      <c r="J331" s="62">
        <v>-1.2</v>
      </c>
      <c r="K331" s="67">
        <f t="shared" si="127"/>
        <v>-1.9499999999999962E-2</v>
      </c>
      <c r="L331" s="68">
        <f t="shared" si="128"/>
        <v>3.5414999999999992</v>
      </c>
      <c r="M331" s="67">
        <f t="shared" si="129"/>
        <v>-6.905924999999985E-2</v>
      </c>
      <c r="N331" s="20"/>
      <c r="O331" s="20"/>
      <c r="P331" s="20"/>
      <c r="Q331" s="22"/>
      <c r="R331" s="21"/>
    </row>
    <row r="332" spans="2:18" x14ac:dyDescent="0.2">
      <c r="B332" s="2">
        <v>15</v>
      </c>
      <c r="C332" s="3">
        <v>0.107</v>
      </c>
      <c r="D332" s="3"/>
      <c r="E332" s="67">
        <f t="shared" si="124"/>
        <v>0.1095</v>
      </c>
      <c r="F332" s="68">
        <f t="shared" si="125"/>
        <v>1</v>
      </c>
      <c r="G332" s="67">
        <f t="shared" si="126"/>
        <v>0.1095</v>
      </c>
      <c r="I332" s="70">
        <f>I331+1.5</f>
        <v>14.041499999999999</v>
      </c>
      <c r="J332" s="71">
        <f>J331</f>
        <v>-1.2</v>
      </c>
      <c r="K332" s="67">
        <f t="shared" si="127"/>
        <v>-1.2</v>
      </c>
      <c r="L332" s="68">
        <f t="shared" si="128"/>
        <v>1.5</v>
      </c>
      <c r="M332" s="67">
        <f t="shared" si="129"/>
        <v>-1.7999999999999998</v>
      </c>
      <c r="N332" s="24"/>
      <c r="O332" s="24"/>
      <c r="P332" s="24"/>
      <c r="Q332" s="22"/>
      <c r="R332" s="21"/>
    </row>
    <row r="333" spans="2:18" x14ac:dyDescent="0.2">
      <c r="B333" s="2">
        <v>16</v>
      </c>
      <c r="C333" s="3">
        <v>0.309</v>
      </c>
      <c r="D333" s="3"/>
      <c r="E333" s="67">
        <f t="shared" si="124"/>
        <v>0.20799999999999999</v>
      </c>
      <c r="F333" s="68">
        <f t="shared" si="125"/>
        <v>1</v>
      </c>
      <c r="G333" s="67">
        <f t="shared" si="126"/>
        <v>0.20799999999999999</v>
      </c>
      <c r="H333" s="68"/>
      <c r="I333" s="61">
        <f>I332+1.5</f>
        <v>15.541499999999999</v>
      </c>
      <c r="J333" s="62">
        <f>J331</f>
        <v>-1.2</v>
      </c>
      <c r="K333" s="67">
        <f t="shared" si="127"/>
        <v>-1.2</v>
      </c>
      <c r="L333" s="68">
        <f t="shared" si="128"/>
        <v>1.5</v>
      </c>
      <c r="M333" s="67">
        <f t="shared" si="129"/>
        <v>-1.7999999999999998</v>
      </c>
      <c r="N333" s="20"/>
      <c r="O333" s="20"/>
      <c r="P333" s="20"/>
      <c r="Q333" s="22"/>
      <c r="R333" s="21"/>
    </row>
    <row r="334" spans="2:18" x14ac:dyDescent="0.2">
      <c r="B334" s="2">
        <v>17</v>
      </c>
      <c r="C334" s="3">
        <v>0.626</v>
      </c>
      <c r="D334" s="3"/>
      <c r="E334" s="67">
        <f t="shared" si="124"/>
        <v>0.46750000000000003</v>
      </c>
      <c r="F334" s="68">
        <f t="shared" si="125"/>
        <v>1</v>
      </c>
      <c r="G334" s="67">
        <f t="shared" si="126"/>
        <v>0.46750000000000003</v>
      </c>
      <c r="H334" s="68"/>
      <c r="I334" s="61">
        <f>I333+(J334-J333)*1.5</f>
        <v>19.141500000000001</v>
      </c>
      <c r="J334" s="65">
        <v>1.2</v>
      </c>
      <c r="K334" s="67">
        <f t="shared" si="127"/>
        <v>0</v>
      </c>
      <c r="L334" s="68">
        <f t="shared" si="128"/>
        <v>3.6000000000000014</v>
      </c>
      <c r="M334" s="67">
        <f t="shared" si="129"/>
        <v>0</v>
      </c>
      <c r="N334" s="24"/>
      <c r="O334" s="24"/>
      <c r="P334" s="24"/>
      <c r="Q334" s="22"/>
      <c r="R334" s="21"/>
    </row>
    <row r="335" spans="2:18" x14ac:dyDescent="0.2">
      <c r="B335" s="2">
        <v>18</v>
      </c>
      <c r="C335" s="3">
        <v>1.333</v>
      </c>
      <c r="D335" s="3" t="s">
        <v>20</v>
      </c>
      <c r="E335" s="67">
        <f t="shared" si="124"/>
        <v>0.97950000000000004</v>
      </c>
      <c r="F335" s="68">
        <f t="shared" si="125"/>
        <v>1</v>
      </c>
      <c r="G335" s="67">
        <f t="shared" si="126"/>
        <v>0.97950000000000004</v>
      </c>
      <c r="H335" s="68"/>
      <c r="I335" s="2">
        <v>20</v>
      </c>
      <c r="J335" s="3">
        <v>0.621</v>
      </c>
      <c r="K335" s="67">
        <f t="shared" si="127"/>
        <v>0.91049999999999998</v>
      </c>
      <c r="L335" s="68">
        <f t="shared" si="128"/>
        <v>0.85849999999999937</v>
      </c>
      <c r="M335" s="67">
        <f t="shared" si="129"/>
        <v>0.78166424999999939</v>
      </c>
      <c r="N335" s="24"/>
      <c r="O335" s="24"/>
      <c r="P335" s="24"/>
      <c r="Q335" s="22"/>
      <c r="R335" s="21"/>
    </row>
    <row r="336" spans="2:18" x14ac:dyDescent="0.2">
      <c r="B336" s="2">
        <v>19</v>
      </c>
      <c r="C336" s="3">
        <v>1.3120000000000001</v>
      </c>
      <c r="D336" s="3"/>
      <c r="E336" s="67">
        <f t="shared" si="124"/>
        <v>1.3225</v>
      </c>
      <c r="F336" s="68">
        <f t="shared" si="125"/>
        <v>1</v>
      </c>
      <c r="G336" s="67">
        <f t="shared" si="126"/>
        <v>1.3225</v>
      </c>
      <c r="H336" s="68"/>
      <c r="I336" s="2">
        <v>25</v>
      </c>
      <c r="J336" s="3">
        <v>0.61199999999999999</v>
      </c>
      <c r="K336" s="67">
        <f t="shared" si="127"/>
        <v>0.61650000000000005</v>
      </c>
      <c r="L336" s="68">
        <f t="shared" si="128"/>
        <v>5</v>
      </c>
      <c r="M336" s="67">
        <f t="shared" si="129"/>
        <v>3.0825000000000005</v>
      </c>
      <c r="N336" s="20"/>
      <c r="O336" s="20"/>
      <c r="P336" s="20"/>
      <c r="R336" s="21"/>
    </row>
    <row r="337" spans="2:18" x14ac:dyDescent="0.2">
      <c r="B337" s="2">
        <v>20</v>
      </c>
      <c r="C337" s="3">
        <v>0.621</v>
      </c>
      <c r="D337" s="3"/>
      <c r="E337" s="67">
        <f t="shared" si="124"/>
        <v>0.96650000000000003</v>
      </c>
      <c r="F337" s="68">
        <f t="shared" si="125"/>
        <v>1</v>
      </c>
      <c r="G337" s="67">
        <f t="shared" si="126"/>
        <v>0.96650000000000003</v>
      </c>
      <c r="H337" s="1"/>
      <c r="I337" s="17">
        <v>30</v>
      </c>
      <c r="J337" s="44">
        <v>0.6</v>
      </c>
      <c r="K337" s="67">
        <f t="shared" si="127"/>
        <v>0.60599999999999998</v>
      </c>
      <c r="L337" s="68">
        <f t="shared" si="128"/>
        <v>5</v>
      </c>
      <c r="M337" s="67">
        <f t="shared" si="129"/>
        <v>3.03</v>
      </c>
      <c r="N337" s="20"/>
      <c r="O337" s="20"/>
      <c r="P337" s="20"/>
      <c r="R337" s="21"/>
    </row>
    <row r="338" spans="2:18" x14ac:dyDescent="0.2">
      <c r="B338" s="2">
        <v>25</v>
      </c>
      <c r="C338" s="3">
        <v>0.61199999999999999</v>
      </c>
      <c r="D338" s="3"/>
      <c r="E338" s="67">
        <f t="shared" si="124"/>
        <v>0.61650000000000005</v>
      </c>
      <c r="F338" s="68">
        <f t="shared" si="125"/>
        <v>5</v>
      </c>
      <c r="G338" s="67">
        <f t="shared" si="126"/>
        <v>3.0825000000000005</v>
      </c>
      <c r="H338" s="1"/>
      <c r="I338" s="68"/>
      <c r="J338" s="68"/>
      <c r="K338" s="67"/>
      <c r="L338" s="68"/>
      <c r="M338" s="67"/>
      <c r="N338" s="20"/>
      <c r="O338" s="20"/>
      <c r="P338" s="20"/>
      <c r="R338" s="21"/>
    </row>
    <row r="339" spans="2:18" x14ac:dyDescent="0.2">
      <c r="B339" s="17">
        <v>30</v>
      </c>
      <c r="C339" s="44">
        <v>0.6</v>
      </c>
      <c r="D339" s="3" t="s">
        <v>17</v>
      </c>
      <c r="E339" s="67">
        <f t="shared" si="124"/>
        <v>0.60599999999999998</v>
      </c>
      <c r="F339" s="68">
        <f t="shared" si="125"/>
        <v>5</v>
      </c>
      <c r="G339" s="67">
        <f t="shared" si="126"/>
        <v>3.03</v>
      </c>
      <c r="H339" s="1"/>
      <c r="I339" s="68"/>
      <c r="J339" s="68"/>
      <c r="K339" s="67"/>
      <c r="L339" s="68"/>
      <c r="M339" s="67"/>
      <c r="N339" s="20"/>
      <c r="O339" s="20"/>
      <c r="P339" s="20"/>
      <c r="R339" s="21"/>
    </row>
    <row r="341" spans="2:18" ht="15" x14ac:dyDescent="0.2">
      <c r="B341" s="1" t="s">
        <v>7</v>
      </c>
      <c r="C341" s="1"/>
      <c r="D341" s="158">
        <v>1.9</v>
      </c>
      <c r="E341" s="158"/>
      <c r="J341" s="69"/>
      <c r="K341" s="69"/>
      <c r="L341" s="69"/>
      <c r="M341" s="69"/>
      <c r="N341" s="14"/>
      <c r="O341" s="14"/>
      <c r="P341" s="14"/>
    </row>
    <row r="342" spans="2:18" x14ac:dyDescent="0.2">
      <c r="B342" s="2">
        <v>0</v>
      </c>
      <c r="C342" s="3">
        <v>0.59899999999999998</v>
      </c>
      <c r="D342" s="3" t="s">
        <v>17</v>
      </c>
      <c r="E342" s="68"/>
      <c r="F342" s="68"/>
      <c r="G342" s="68"/>
      <c r="H342" s="68"/>
      <c r="I342" s="17"/>
      <c r="J342" s="18"/>
      <c r="K342" s="67"/>
      <c r="L342" s="68"/>
      <c r="M342" s="67"/>
      <c r="N342" s="20"/>
      <c r="O342" s="20"/>
      <c r="P342" s="20"/>
      <c r="R342" s="21"/>
    </row>
    <row r="343" spans="2:18" x14ac:dyDescent="0.2">
      <c r="B343" s="2">
        <v>5</v>
      </c>
      <c r="C343" s="3">
        <v>0.60699999999999998</v>
      </c>
      <c r="D343" s="3"/>
      <c r="E343" s="67">
        <f>(C342+C343)/2</f>
        <v>0.60299999999999998</v>
      </c>
      <c r="F343" s="68">
        <f>B343-B342</f>
        <v>5</v>
      </c>
      <c r="G343" s="67">
        <f>E343*F343</f>
        <v>3.0149999999999997</v>
      </c>
      <c r="H343" s="68"/>
      <c r="I343" s="21"/>
      <c r="J343" s="21"/>
      <c r="K343" s="67"/>
      <c r="L343" s="68"/>
      <c r="M343" s="67"/>
      <c r="N343" s="20"/>
      <c r="O343" s="20"/>
      <c r="P343" s="20"/>
      <c r="Q343" s="22"/>
      <c r="R343" s="21"/>
    </row>
    <row r="344" spans="2:18" x14ac:dyDescent="0.2">
      <c r="B344" s="2">
        <v>8.5</v>
      </c>
      <c r="C344" s="3">
        <v>0.61199999999999999</v>
      </c>
      <c r="D344" s="3"/>
      <c r="E344" s="67">
        <f t="shared" ref="E344:E358" si="130">(C343+C344)/2</f>
        <v>0.60949999999999993</v>
      </c>
      <c r="F344" s="68">
        <f t="shared" ref="F344:F358" si="131">B344-B343</f>
        <v>3.5</v>
      </c>
      <c r="G344" s="67">
        <f t="shared" ref="G344:G358" si="132">E344*F344</f>
        <v>2.1332499999999999</v>
      </c>
      <c r="H344" s="68"/>
      <c r="I344" s="21"/>
      <c r="J344" s="21"/>
      <c r="K344" s="67"/>
      <c r="L344" s="68"/>
      <c r="M344" s="67"/>
      <c r="N344" s="20"/>
      <c r="O344" s="20"/>
      <c r="P344" s="20"/>
      <c r="Q344" s="22"/>
      <c r="R344" s="21"/>
    </row>
    <row r="345" spans="2:18" x14ac:dyDescent="0.2">
      <c r="B345" s="2">
        <v>9</v>
      </c>
      <c r="C345" s="3">
        <v>1.329</v>
      </c>
      <c r="D345" s="3"/>
      <c r="E345" s="67">
        <f t="shared" si="130"/>
        <v>0.97049999999999992</v>
      </c>
      <c r="F345" s="68">
        <f t="shared" si="131"/>
        <v>0.5</v>
      </c>
      <c r="G345" s="67">
        <f t="shared" si="132"/>
        <v>0.48524999999999996</v>
      </c>
      <c r="H345" s="68"/>
      <c r="I345" s="21"/>
      <c r="J345" s="21"/>
      <c r="K345" s="67"/>
      <c r="L345" s="68"/>
      <c r="M345" s="67"/>
      <c r="N345" s="20"/>
      <c r="O345" s="20"/>
      <c r="P345" s="20"/>
      <c r="Q345" s="22"/>
      <c r="R345" s="21"/>
    </row>
    <row r="346" spans="2:18" x14ac:dyDescent="0.2">
      <c r="B346" s="2">
        <v>10</v>
      </c>
      <c r="C346" s="3">
        <v>1.321</v>
      </c>
      <c r="D346" s="3" t="s">
        <v>18</v>
      </c>
      <c r="E346" s="67">
        <f t="shared" si="130"/>
        <v>1.325</v>
      </c>
      <c r="F346" s="68">
        <f t="shared" si="131"/>
        <v>1</v>
      </c>
      <c r="G346" s="67">
        <f t="shared" si="132"/>
        <v>1.325</v>
      </c>
      <c r="H346" s="68"/>
      <c r="I346" s="21"/>
      <c r="J346" s="21"/>
      <c r="K346" s="67"/>
      <c r="L346" s="68"/>
      <c r="M346" s="67"/>
      <c r="N346" s="20"/>
      <c r="O346" s="20"/>
      <c r="P346" s="20"/>
      <c r="Q346" s="22"/>
      <c r="R346" s="21"/>
    </row>
    <row r="347" spans="2:18" x14ac:dyDescent="0.2">
      <c r="B347" s="2">
        <v>11</v>
      </c>
      <c r="C347" s="3">
        <v>0.70799999999999996</v>
      </c>
      <c r="D347" s="3"/>
      <c r="E347" s="67">
        <f t="shared" si="130"/>
        <v>1.0145</v>
      </c>
      <c r="F347" s="68">
        <f t="shared" si="131"/>
        <v>1</v>
      </c>
      <c r="G347" s="67">
        <f t="shared" si="132"/>
        <v>1.0145</v>
      </c>
      <c r="H347" s="68"/>
      <c r="I347" s="2">
        <v>0</v>
      </c>
      <c r="J347" s="3">
        <v>0.59899999999999998</v>
      </c>
      <c r="K347" s="67"/>
      <c r="L347" s="68"/>
      <c r="M347" s="67"/>
      <c r="N347" s="20"/>
      <c r="O347" s="20"/>
      <c r="P347" s="20"/>
      <c r="Q347" s="22"/>
      <c r="R347" s="21"/>
    </row>
    <row r="348" spans="2:18" x14ac:dyDescent="0.2">
      <c r="B348" s="2">
        <v>12</v>
      </c>
      <c r="C348" s="3">
        <v>0.442</v>
      </c>
      <c r="D348" s="3"/>
      <c r="E348" s="67">
        <f t="shared" si="130"/>
        <v>0.57499999999999996</v>
      </c>
      <c r="F348" s="68">
        <f t="shared" si="131"/>
        <v>1</v>
      </c>
      <c r="G348" s="67">
        <f t="shared" si="132"/>
        <v>0.57499999999999996</v>
      </c>
      <c r="I348" s="2">
        <v>5</v>
      </c>
      <c r="J348" s="3">
        <v>0.60699999999999998</v>
      </c>
      <c r="K348" s="67">
        <f t="shared" ref="K348:K358" si="133">AVERAGE(J347,J348)</f>
        <v>0.60299999999999998</v>
      </c>
      <c r="L348" s="68">
        <f t="shared" ref="L348:L358" si="134">I348-I347</f>
        <v>5</v>
      </c>
      <c r="M348" s="67">
        <f t="shared" ref="M348:M358" si="135">L348*K348</f>
        <v>3.0149999999999997</v>
      </c>
      <c r="N348" s="20"/>
      <c r="O348" s="20"/>
      <c r="P348" s="20"/>
      <c r="Q348" s="22"/>
      <c r="R348" s="21"/>
    </row>
    <row r="349" spans="2:18" x14ac:dyDescent="0.2">
      <c r="B349" s="2">
        <v>13</v>
      </c>
      <c r="C349" s="3">
        <v>0.33500000000000002</v>
      </c>
      <c r="D349" s="3"/>
      <c r="E349" s="67">
        <f t="shared" si="130"/>
        <v>0.38850000000000001</v>
      </c>
      <c r="F349" s="68">
        <f t="shared" si="131"/>
        <v>1</v>
      </c>
      <c r="G349" s="67">
        <f t="shared" si="132"/>
        <v>0.38850000000000001</v>
      </c>
      <c r="I349" s="2">
        <v>8.5</v>
      </c>
      <c r="J349" s="3">
        <v>0.61199999999999999</v>
      </c>
      <c r="K349" s="67">
        <f t="shared" si="133"/>
        <v>0.60949999999999993</v>
      </c>
      <c r="L349" s="68">
        <f t="shared" si="134"/>
        <v>3.5</v>
      </c>
      <c r="M349" s="67">
        <f t="shared" si="135"/>
        <v>2.1332499999999999</v>
      </c>
      <c r="N349" s="20"/>
      <c r="O349" s="20"/>
      <c r="P349" s="20"/>
      <c r="Q349" s="22"/>
      <c r="R349" s="21"/>
    </row>
    <row r="350" spans="2:18" x14ac:dyDescent="0.2">
      <c r="B350" s="2">
        <v>14</v>
      </c>
      <c r="C350" s="3">
        <v>0.23200000000000001</v>
      </c>
      <c r="D350" s="3" t="s">
        <v>19</v>
      </c>
      <c r="E350" s="67">
        <f t="shared" si="130"/>
        <v>0.28350000000000003</v>
      </c>
      <c r="F350" s="68">
        <f t="shared" si="131"/>
        <v>1</v>
      </c>
      <c r="G350" s="67">
        <f t="shared" si="132"/>
        <v>0.28350000000000003</v>
      </c>
      <c r="I350" s="2">
        <v>9</v>
      </c>
      <c r="J350" s="3">
        <v>1.329</v>
      </c>
      <c r="K350" s="67">
        <f t="shared" si="133"/>
        <v>0.97049999999999992</v>
      </c>
      <c r="L350" s="68">
        <f t="shared" si="134"/>
        <v>0.5</v>
      </c>
      <c r="M350" s="67">
        <f t="shared" si="135"/>
        <v>0.48524999999999996</v>
      </c>
      <c r="N350" s="24"/>
      <c r="O350" s="24"/>
      <c r="P350" s="24"/>
      <c r="Q350" s="22"/>
      <c r="R350" s="21"/>
    </row>
    <row r="351" spans="2:18" x14ac:dyDescent="0.2">
      <c r="B351" s="2">
        <v>15</v>
      </c>
      <c r="C351" s="3">
        <v>0.33300000000000002</v>
      </c>
      <c r="D351" s="3"/>
      <c r="E351" s="67">
        <f t="shared" si="130"/>
        <v>0.28250000000000003</v>
      </c>
      <c r="F351" s="68">
        <f t="shared" si="131"/>
        <v>1</v>
      </c>
      <c r="G351" s="67">
        <f t="shared" si="132"/>
        <v>0.28250000000000003</v>
      </c>
      <c r="H351" s="68"/>
      <c r="I351" s="2">
        <v>9.25</v>
      </c>
      <c r="J351" s="3">
        <v>1.321</v>
      </c>
      <c r="K351" s="67">
        <f t="shared" si="133"/>
        <v>1.325</v>
      </c>
      <c r="L351" s="68">
        <f t="shared" si="134"/>
        <v>0.25</v>
      </c>
      <c r="M351" s="67">
        <f t="shared" si="135"/>
        <v>0.33124999999999999</v>
      </c>
      <c r="N351" s="20"/>
      <c r="O351" s="20"/>
      <c r="P351" s="20"/>
      <c r="Q351" s="22"/>
      <c r="R351" s="21"/>
    </row>
    <row r="352" spans="2:18" x14ac:dyDescent="0.2">
      <c r="B352" s="2">
        <v>16</v>
      </c>
      <c r="C352" s="3">
        <v>0.439</v>
      </c>
      <c r="D352" s="3"/>
      <c r="E352" s="67">
        <f t="shared" si="130"/>
        <v>0.38600000000000001</v>
      </c>
      <c r="F352" s="68">
        <f t="shared" si="131"/>
        <v>1</v>
      </c>
      <c r="G352" s="67">
        <f t="shared" si="132"/>
        <v>0.38600000000000001</v>
      </c>
      <c r="H352" s="68"/>
      <c r="I352" s="61">
        <f>I351+(J351-J352)*1.5</f>
        <v>13.031499999999999</v>
      </c>
      <c r="J352" s="62">
        <v>-1.2</v>
      </c>
      <c r="K352" s="67">
        <f t="shared" si="133"/>
        <v>6.0499999999999998E-2</v>
      </c>
      <c r="L352" s="68">
        <f t="shared" si="134"/>
        <v>3.7814999999999994</v>
      </c>
      <c r="M352" s="67">
        <f t="shared" si="135"/>
        <v>0.22878074999999995</v>
      </c>
      <c r="N352" s="24"/>
      <c r="O352" s="24"/>
      <c r="P352" s="24"/>
      <c r="Q352" s="22"/>
      <c r="R352" s="21"/>
    </row>
    <row r="353" spans="2:18" x14ac:dyDescent="0.2">
      <c r="B353" s="2">
        <v>17</v>
      </c>
      <c r="C353" s="3">
        <v>0.71799999999999997</v>
      </c>
      <c r="D353" s="3"/>
      <c r="E353" s="67">
        <f t="shared" si="130"/>
        <v>0.57850000000000001</v>
      </c>
      <c r="F353" s="68">
        <f t="shared" si="131"/>
        <v>1</v>
      </c>
      <c r="G353" s="67">
        <f t="shared" si="132"/>
        <v>0.57850000000000001</v>
      </c>
      <c r="H353" s="68"/>
      <c r="I353" s="70">
        <f>I352+1.5</f>
        <v>14.531499999999999</v>
      </c>
      <c r="J353" s="71">
        <f>J352</f>
        <v>-1.2</v>
      </c>
      <c r="K353" s="67">
        <f t="shared" si="133"/>
        <v>-1.2</v>
      </c>
      <c r="L353" s="68">
        <f t="shared" si="134"/>
        <v>1.5</v>
      </c>
      <c r="M353" s="67">
        <f t="shared" si="135"/>
        <v>-1.7999999999999998</v>
      </c>
      <c r="N353" s="24"/>
      <c r="O353" s="24"/>
      <c r="P353" s="24"/>
      <c r="Q353" s="22"/>
      <c r="R353" s="21"/>
    </row>
    <row r="354" spans="2:18" x14ac:dyDescent="0.2">
      <c r="B354" s="2">
        <v>18</v>
      </c>
      <c r="C354" s="3">
        <v>1.0760000000000001</v>
      </c>
      <c r="D354" s="3" t="s">
        <v>20</v>
      </c>
      <c r="E354" s="67">
        <f t="shared" si="130"/>
        <v>0.89700000000000002</v>
      </c>
      <c r="F354" s="68">
        <f t="shared" si="131"/>
        <v>1</v>
      </c>
      <c r="G354" s="67">
        <f t="shared" si="132"/>
        <v>0.89700000000000002</v>
      </c>
      <c r="H354" s="68"/>
      <c r="I354" s="61">
        <f>I353+1.5</f>
        <v>16.031500000000001</v>
      </c>
      <c r="J354" s="62">
        <f>J352</f>
        <v>-1.2</v>
      </c>
      <c r="K354" s="67">
        <f t="shared" si="133"/>
        <v>-1.2</v>
      </c>
      <c r="L354" s="68">
        <f t="shared" si="134"/>
        <v>1.5000000000000018</v>
      </c>
      <c r="M354" s="67">
        <f t="shared" si="135"/>
        <v>-1.800000000000002</v>
      </c>
      <c r="N354" s="20"/>
      <c r="O354" s="20"/>
      <c r="P354" s="20"/>
      <c r="R354" s="21"/>
    </row>
    <row r="355" spans="2:18" x14ac:dyDescent="0.2">
      <c r="B355" s="2">
        <v>19</v>
      </c>
      <c r="C355" s="3">
        <v>1.0720000000000001</v>
      </c>
      <c r="D355" s="3"/>
      <c r="E355" s="67">
        <f t="shared" si="130"/>
        <v>1.0740000000000001</v>
      </c>
      <c r="F355" s="68">
        <f t="shared" si="131"/>
        <v>1</v>
      </c>
      <c r="G355" s="67">
        <f t="shared" si="132"/>
        <v>1.0740000000000001</v>
      </c>
      <c r="H355" s="1"/>
      <c r="I355" s="61">
        <f>I354+(J355-J354)*1.5</f>
        <v>19.256500000000003</v>
      </c>
      <c r="J355" s="65">
        <v>0.95</v>
      </c>
      <c r="K355" s="67">
        <f t="shared" si="133"/>
        <v>-0.125</v>
      </c>
      <c r="L355" s="68">
        <f t="shared" si="134"/>
        <v>3.2250000000000014</v>
      </c>
      <c r="M355" s="67">
        <f t="shared" si="135"/>
        <v>-0.40312500000000018</v>
      </c>
      <c r="N355" s="20"/>
      <c r="O355" s="20"/>
      <c r="P355" s="20"/>
      <c r="R355" s="21"/>
    </row>
    <row r="356" spans="2:18" x14ac:dyDescent="0.2">
      <c r="B356" s="2">
        <v>19.5</v>
      </c>
      <c r="C356" s="3">
        <v>0.52600000000000002</v>
      </c>
      <c r="D356" s="3"/>
      <c r="E356" s="67">
        <f t="shared" si="130"/>
        <v>0.79900000000000004</v>
      </c>
      <c r="F356" s="68">
        <f t="shared" si="131"/>
        <v>0.5</v>
      </c>
      <c r="G356" s="67">
        <f t="shared" si="132"/>
        <v>0.39950000000000002</v>
      </c>
      <c r="H356" s="1"/>
      <c r="I356" s="2">
        <v>19.5</v>
      </c>
      <c r="J356" s="3">
        <v>0.52600000000000002</v>
      </c>
      <c r="K356" s="67">
        <f t="shared" si="133"/>
        <v>0.73799999999999999</v>
      </c>
      <c r="L356" s="68">
        <f t="shared" si="134"/>
        <v>0.24349999999999739</v>
      </c>
      <c r="M356" s="67">
        <f t="shared" si="135"/>
        <v>0.17970299999999806</v>
      </c>
      <c r="N356" s="20"/>
      <c r="O356" s="20"/>
      <c r="P356" s="20"/>
      <c r="R356" s="21"/>
    </row>
    <row r="357" spans="2:18" x14ac:dyDescent="0.2">
      <c r="B357" s="17">
        <v>25</v>
      </c>
      <c r="C357" s="44">
        <v>0.52</v>
      </c>
      <c r="D357" s="44"/>
      <c r="E357" s="67">
        <f t="shared" si="130"/>
        <v>0.52300000000000002</v>
      </c>
      <c r="F357" s="68">
        <f t="shared" si="131"/>
        <v>5.5</v>
      </c>
      <c r="G357" s="67">
        <f t="shared" si="132"/>
        <v>2.8765000000000001</v>
      </c>
      <c r="H357" s="1"/>
      <c r="I357" s="17">
        <v>25</v>
      </c>
      <c r="J357" s="44">
        <v>0.52</v>
      </c>
      <c r="K357" s="67">
        <f t="shared" si="133"/>
        <v>0.52300000000000002</v>
      </c>
      <c r="L357" s="68">
        <f t="shared" si="134"/>
        <v>5.5</v>
      </c>
      <c r="M357" s="67">
        <f t="shared" si="135"/>
        <v>2.8765000000000001</v>
      </c>
      <c r="N357" s="20"/>
      <c r="O357" s="20"/>
      <c r="P357" s="20"/>
      <c r="R357" s="21"/>
    </row>
    <row r="358" spans="2:18" x14ac:dyDescent="0.2">
      <c r="B358" s="17">
        <v>30</v>
      </c>
      <c r="C358" s="44">
        <v>0.51200000000000001</v>
      </c>
      <c r="D358" s="3" t="s">
        <v>17</v>
      </c>
      <c r="E358" s="67">
        <f t="shared" si="130"/>
        <v>0.51600000000000001</v>
      </c>
      <c r="F358" s="68">
        <f t="shared" si="131"/>
        <v>5</v>
      </c>
      <c r="G358" s="67">
        <f t="shared" si="132"/>
        <v>2.58</v>
      </c>
      <c r="H358" s="1"/>
      <c r="I358" s="17">
        <v>30</v>
      </c>
      <c r="J358" s="44">
        <v>0.51200000000000001</v>
      </c>
      <c r="K358" s="67">
        <f t="shared" si="133"/>
        <v>0.51600000000000001</v>
      </c>
      <c r="L358" s="68">
        <f t="shared" si="134"/>
        <v>5</v>
      </c>
      <c r="M358" s="67">
        <f t="shared" si="135"/>
        <v>2.58</v>
      </c>
      <c r="O358" s="24"/>
      <c r="P358" s="24"/>
    </row>
    <row r="360" spans="2:18" ht="15" x14ac:dyDescent="0.2">
      <c r="B360" s="1" t="s">
        <v>7</v>
      </c>
      <c r="C360" s="1"/>
      <c r="D360" s="158">
        <v>2</v>
      </c>
      <c r="E360" s="158"/>
      <c r="J360" s="69"/>
      <c r="K360" s="69"/>
      <c r="L360" s="69"/>
      <c r="M360" s="69"/>
      <c r="N360" s="14"/>
      <c r="O360" s="14"/>
      <c r="P360" s="14"/>
    </row>
    <row r="361" spans="2:18" x14ac:dyDescent="0.2">
      <c r="B361" s="2">
        <v>0</v>
      </c>
      <c r="C361" s="3">
        <v>0.52100000000000002</v>
      </c>
      <c r="D361" s="3" t="s">
        <v>17</v>
      </c>
      <c r="E361" s="68"/>
      <c r="F361" s="68"/>
      <c r="G361" s="68"/>
      <c r="H361" s="68"/>
      <c r="I361" s="17"/>
      <c r="J361" s="18"/>
      <c r="K361" s="67"/>
      <c r="L361" s="68"/>
      <c r="M361" s="67"/>
      <c r="N361" s="20"/>
      <c r="O361" s="20"/>
      <c r="P361" s="20"/>
      <c r="R361" s="21"/>
    </row>
    <row r="362" spans="2:18" x14ac:dyDescent="0.2">
      <c r="B362" s="2">
        <v>5</v>
      </c>
      <c r="C362" s="3">
        <v>0.50900000000000001</v>
      </c>
      <c r="D362" s="3"/>
      <c r="E362" s="67">
        <f>(C361+C362)/2</f>
        <v>0.51500000000000001</v>
      </c>
      <c r="F362" s="68">
        <f>B362-B361</f>
        <v>5</v>
      </c>
      <c r="G362" s="67">
        <f>E362*F362</f>
        <v>2.5750000000000002</v>
      </c>
      <c r="H362" s="68"/>
      <c r="I362" s="21"/>
      <c r="J362" s="21"/>
      <c r="K362" s="67"/>
      <c r="L362" s="68"/>
      <c r="M362" s="67"/>
      <c r="N362" s="20"/>
      <c r="O362" s="20"/>
      <c r="P362" s="20"/>
      <c r="Q362" s="22"/>
      <c r="R362" s="21"/>
    </row>
    <row r="363" spans="2:18" x14ac:dyDescent="0.2">
      <c r="B363" s="2">
        <v>10</v>
      </c>
      <c r="C363" s="3">
        <v>0.497</v>
      </c>
      <c r="D363" s="3" t="s">
        <v>18</v>
      </c>
      <c r="E363" s="67">
        <f t="shared" ref="E363:E371" si="136">(C362+C363)/2</f>
        <v>0.503</v>
      </c>
      <c r="F363" s="68">
        <f t="shared" ref="F363:F371" si="137">B363-B362</f>
        <v>5</v>
      </c>
      <c r="G363" s="67">
        <f t="shared" ref="G363:G371" si="138">E363*F363</f>
        <v>2.5150000000000001</v>
      </c>
      <c r="H363" s="68"/>
      <c r="I363" s="21"/>
      <c r="J363" s="21"/>
      <c r="K363" s="67"/>
      <c r="L363" s="68"/>
      <c r="M363" s="67"/>
      <c r="N363" s="20"/>
      <c r="O363" s="20"/>
      <c r="P363" s="20"/>
      <c r="Q363" s="22"/>
      <c r="R363" s="21"/>
    </row>
    <row r="364" spans="2:18" x14ac:dyDescent="0.2">
      <c r="B364" s="2">
        <v>11</v>
      </c>
      <c r="C364" s="3">
        <v>0.222</v>
      </c>
      <c r="D364" s="3"/>
      <c r="E364" s="67">
        <f t="shared" si="136"/>
        <v>0.35949999999999999</v>
      </c>
      <c r="F364" s="68">
        <f t="shared" si="137"/>
        <v>1</v>
      </c>
      <c r="G364" s="67">
        <f t="shared" si="138"/>
        <v>0.35949999999999999</v>
      </c>
      <c r="H364" s="68"/>
      <c r="I364" s="21"/>
      <c r="J364" s="21"/>
      <c r="K364" s="67"/>
      <c r="L364" s="68"/>
      <c r="M364" s="67"/>
      <c r="N364" s="20"/>
      <c r="O364" s="20"/>
      <c r="P364" s="20"/>
      <c r="Q364" s="22"/>
      <c r="R364" s="21"/>
    </row>
    <row r="365" spans="2:18" x14ac:dyDescent="0.2">
      <c r="B365" s="2">
        <v>12</v>
      </c>
      <c r="C365" s="3">
        <v>2.5999999999999999E-2</v>
      </c>
      <c r="D365" s="3"/>
      <c r="E365" s="67">
        <f t="shared" si="136"/>
        <v>0.124</v>
      </c>
      <c r="F365" s="68">
        <f t="shared" si="137"/>
        <v>1</v>
      </c>
      <c r="G365" s="67">
        <f t="shared" si="138"/>
        <v>0.124</v>
      </c>
      <c r="H365" s="68"/>
      <c r="I365" s="2">
        <v>0</v>
      </c>
      <c r="J365" s="3">
        <v>0.52100000000000002</v>
      </c>
      <c r="K365" s="67"/>
      <c r="L365" s="68"/>
      <c r="M365" s="67"/>
      <c r="N365" s="20"/>
      <c r="O365" s="20"/>
      <c r="P365" s="20"/>
      <c r="Q365" s="22"/>
      <c r="R365" s="21"/>
    </row>
    <row r="366" spans="2:18" x14ac:dyDescent="0.2">
      <c r="B366" s="2">
        <v>13.5</v>
      </c>
      <c r="C366" s="3">
        <v>-7.6999999999999999E-2</v>
      </c>
      <c r="D366" s="3" t="s">
        <v>19</v>
      </c>
      <c r="E366" s="67">
        <f t="shared" si="136"/>
        <v>-2.5500000000000002E-2</v>
      </c>
      <c r="F366" s="68">
        <f t="shared" si="137"/>
        <v>1.5</v>
      </c>
      <c r="G366" s="67">
        <f t="shared" si="138"/>
        <v>-3.8250000000000006E-2</v>
      </c>
      <c r="H366" s="68"/>
      <c r="I366" s="2">
        <v>5</v>
      </c>
      <c r="J366" s="3">
        <v>0.50900000000000001</v>
      </c>
      <c r="K366" s="67">
        <f t="shared" ref="K366:K372" si="139">AVERAGE(J365,J366)</f>
        <v>0.51500000000000001</v>
      </c>
      <c r="L366" s="68">
        <f t="shared" ref="L366:L372" si="140">I366-I365</f>
        <v>5</v>
      </c>
      <c r="M366" s="67">
        <f t="shared" ref="M366:M372" si="141">L366*K366</f>
        <v>2.5750000000000002</v>
      </c>
      <c r="N366" s="20"/>
      <c r="O366" s="20"/>
      <c r="P366" s="20"/>
      <c r="Q366" s="22"/>
      <c r="R366" s="21"/>
    </row>
    <row r="367" spans="2:18" x14ac:dyDescent="0.2">
      <c r="B367" s="2">
        <v>15</v>
      </c>
      <c r="C367" s="3">
        <v>2.4E-2</v>
      </c>
      <c r="D367" s="3"/>
      <c r="E367" s="67">
        <f t="shared" si="136"/>
        <v>-2.6499999999999999E-2</v>
      </c>
      <c r="F367" s="68">
        <f t="shared" si="137"/>
        <v>1.5</v>
      </c>
      <c r="G367" s="67">
        <f t="shared" si="138"/>
        <v>-3.9750000000000001E-2</v>
      </c>
      <c r="I367" s="2">
        <v>9.5</v>
      </c>
      <c r="J367" s="3">
        <v>0.497</v>
      </c>
      <c r="K367" s="67">
        <f t="shared" si="139"/>
        <v>0.503</v>
      </c>
      <c r="L367" s="68">
        <f t="shared" si="140"/>
        <v>4.5</v>
      </c>
      <c r="M367" s="67">
        <f t="shared" si="141"/>
        <v>2.2635000000000001</v>
      </c>
      <c r="N367" s="20"/>
      <c r="O367" s="20"/>
      <c r="P367" s="20"/>
      <c r="Q367" s="22"/>
      <c r="R367" s="21"/>
    </row>
    <row r="368" spans="2:18" x14ac:dyDescent="0.2">
      <c r="B368" s="2">
        <v>16</v>
      </c>
      <c r="C368" s="3">
        <v>0.19800000000000001</v>
      </c>
      <c r="D368" s="3"/>
      <c r="E368" s="67">
        <f t="shared" si="136"/>
        <v>0.111</v>
      </c>
      <c r="F368" s="68">
        <f t="shared" si="137"/>
        <v>1</v>
      </c>
      <c r="G368" s="67">
        <f t="shared" si="138"/>
        <v>0.111</v>
      </c>
      <c r="I368" s="61">
        <f>I367+(J367-J368)*1.5</f>
        <v>12.045500000000001</v>
      </c>
      <c r="J368" s="62">
        <v>-1.2</v>
      </c>
      <c r="K368" s="67">
        <f t="shared" si="139"/>
        <v>-0.35149999999999998</v>
      </c>
      <c r="L368" s="68">
        <f t="shared" si="140"/>
        <v>2.5455000000000005</v>
      </c>
      <c r="M368" s="67">
        <f t="shared" si="141"/>
        <v>-0.8947432500000001</v>
      </c>
      <c r="N368" s="20"/>
      <c r="O368" s="20"/>
      <c r="P368" s="20"/>
      <c r="Q368" s="22"/>
      <c r="R368" s="21"/>
    </row>
    <row r="369" spans="2:18" x14ac:dyDescent="0.2">
      <c r="B369" s="2">
        <v>17</v>
      </c>
      <c r="C369" s="3">
        <v>0.48799999999999999</v>
      </c>
      <c r="D369" s="3" t="s">
        <v>20</v>
      </c>
      <c r="E369" s="67">
        <f t="shared" si="136"/>
        <v>0.34299999999999997</v>
      </c>
      <c r="F369" s="68">
        <f t="shared" si="137"/>
        <v>1</v>
      </c>
      <c r="G369" s="67">
        <f t="shared" si="138"/>
        <v>0.34299999999999997</v>
      </c>
      <c r="I369" s="70">
        <f>I368+1.5</f>
        <v>13.545500000000001</v>
      </c>
      <c r="J369" s="71">
        <f>J368</f>
        <v>-1.2</v>
      </c>
      <c r="K369" s="67">
        <f t="shared" si="139"/>
        <v>-1.2</v>
      </c>
      <c r="L369" s="68">
        <f t="shared" si="140"/>
        <v>1.5</v>
      </c>
      <c r="M369" s="67">
        <f t="shared" si="141"/>
        <v>-1.7999999999999998</v>
      </c>
      <c r="N369" s="24"/>
      <c r="O369" s="24"/>
      <c r="P369" s="24"/>
      <c r="Q369" s="22"/>
      <c r="R369" s="21"/>
    </row>
    <row r="370" spans="2:18" x14ac:dyDescent="0.2">
      <c r="B370" s="2">
        <v>22</v>
      </c>
      <c r="C370" s="3">
        <v>0.47199999999999998</v>
      </c>
      <c r="D370" s="3"/>
      <c r="E370" s="67">
        <f t="shared" si="136"/>
        <v>0.48</v>
      </c>
      <c r="F370" s="68">
        <f t="shared" si="137"/>
        <v>5</v>
      </c>
      <c r="G370" s="67">
        <f t="shared" si="138"/>
        <v>2.4</v>
      </c>
      <c r="H370" s="68"/>
      <c r="I370" s="61">
        <f>I369+1.5</f>
        <v>15.045500000000001</v>
      </c>
      <c r="J370" s="62">
        <f>J368</f>
        <v>-1.2</v>
      </c>
      <c r="K370" s="67">
        <f t="shared" si="139"/>
        <v>-1.2</v>
      </c>
      <c r="L370" s="68">
        <f t="shared" si="140"/>
        <v>1.5</v>
      </c>
      <c r="M370" s="67">
        <f t="shared" si="141"/>
        <v>-1.7999999999999998</v>
      </c>
      <c r="N370" s="20"/>
      <c r="O370" s="20"/>
      <c r="P370" s="20"/>
      <c r="Q370" s="22"/>
      <c r="R370" s="21"/>
    </row>
    <row r="371" spans="2:18" x14ac:dyDescent="0.2">
      <c r="B371" s="2">
        <v>27</v>
      </c>
      <c r="C371" s="3">
        <v>0.46700000000000003</v>
      </c>
      <c r="D371" s="3" t="s">
        <v>17</v>
      </c>
      <c r="E371" s="67">
        <f t="shared" si="136"/>
        <v>0.46950000000000003</v>
      </c>
      <c r="F371" s="68">
        <f t="shared" si="137"/>
        <v>5</v>
      </c>
      <c r="G371" s="67">
        <f t="shared" si="138"/>
        <v>2.3475000000000001</v>
      </c>
      <c r="H371" s="68"/>
      <c r="I371" s="61">
        <f>I370+(J371-J370)*1.5</f>
        <v>17.595500000000001</v>
      </c>
      <c r="J371" s="65">
        <v>0.5</v>
      </c>
      <c r="K371" s="67">
        <f t="shared" si="139"/>
        <v>-0.35</v>
      </c>
      <c r="L371" s="68">
        <f t="shared" si="140"/>
        <v>2.5500000000000007</v>
      </c>
      <c r="M371" s="67">
        <f t="shared" si="141"/>
        <v>-0.89250000000000018</v>
      </c>
      <c r="N371" s="24"/>
      <c r="O371" s="24"/>
      <c r="P371" s="24"/>
      <c r="Q371" s="22"/>
      <c r="R371" s="21"/>
    </row>
    <row r="372" spans="2:18" x14ac:dyDescent="0.2">
      <c r="B372" s="2"/>
      <c r="C372" s="3"/>
      <c r="D372" s="3"/>
      <c r="E372" s="67"/>
      <c r="F372" s="68"/>
      <c r="G372" s="67"/>
      <c r="H372" s="68"/>
      <c r="I372" s="2">
        <v>22</v>
      </c>
      <c r="J372" s="3">
        <v>0.47199999999999998</v>
      </c>
      <c r="K372" s="67">
        <f t="shared" si="139"/>
        <v>0.48599999999999999</v>
      </c>
      <c r="L372" s="68">
        <f t="shared" si="140"/>
        <v>4.4044999999999987</v>
      </c>
      <c r="M372" s="67">
        <f t="shared" si="141"/>
        <v>2.1405869999999991</v>
      </c>
      <c r="N372" s="24"/>
      <c r="O372" s="24"/>
      <c r="P372" s="24"/>
      <c r="Q372" s="22"/>
      <c r="R372" s="21"/>
    </row>
    <row r="373" spans="2:18" ht="15" x14ac:dyDescent="0.2">
      <c r="B373" s="1" t="s">
        <v>7</v>
      </c>
      <c r="C373" s="1"/>
      <c r="D373" s="158">
        <v>2.1</v>
      </c>
      <c r="E373" s="158"/>
      <c r="J373" s="69"/>
      <c r="K373" s="69"/>
      <c r="L373" s="69"/>
      <c r="M373" s="69"/>
      <c r="N373" s="14"/>
      <c r="O373" s="14"/>
      <c r="P373" s="14"/>
    </row>
    <row r="374" spans="2:18" x14ac:dyDescent="0.2">
      <c r="B374" s="2">
        <v>0</v>
      </c>
      <c r="C374" s="3">
        <v>0.41899999999999998</v>
      </c>
      <c r="D374" s="3" t="s">
        <v>17</v>
      </c>
      <c r="E374" s="68"/>
      <c r="F374" s="68"/>
      <c r="G374" s="68"/>
      <c r="H374" s="68"/>
      <c r="I374" s="17"/>
      <c r="J374" s="18"/>
      <c r="K374" s="67"/>
      <c r="L374" s="68"/>
      <c r="M374" s="67"/>
      <c r="N374" s="20"/>
      <c r="O374" s="20"/>
      <c r="P374" s="20"/>
      <c r="R374" s="21"/>
    </row>
    <row r="375" spans="2:18" x14ac:dyDescent="0.2">
      <c r="B375" s="2">
        <v>5</v>
      </c>
      <c r="C375" s="3">
        <v>0.41399999999999998</v>
      </c>
      <c r="D375" s="3"/>
      <c r="E375" s="67">
        <f>(C374+C375)/2</f>
        <v>0.41649999999999998</v>
      </c>
      <c r="F375" s="68">
        <f>B375-B374</f>
        <v>5</v>
      </c>
      <c r="G375" s="67">
        <f>E375*F375</f>
        <v>2.0825</v>
      </c>
      <c r="H375" s="68"/>
      <c r="I375" s="21"/>
      <c r="J375" s="21"/>
      <c r="K375" s="67"/>
      <c r="L375" s="68"/>
      <c r="M375" s="67"/>
      <c r="N375" s="20"/>
      <c r="O375" s="20"/>
      <c r="P375" s="20"/>
      <c r="Q375" s="22"/>
      <c r="R375" s="21"/>
    </row>
    <row r="376" spans="2:18" x14ac:dyDescent="0.2">
      <c r="B376" s="2">
        <v>10</v>
      </c>
      <c r="C376" s="3">
        <v>0.40600000000000003</v>
      </c>
      <c r="D376" s="3" t="s">
        <v>18</v>
      </c>
      <c r="E376" s="67">
        <f t="shared" ref="E376:E386" si="142">(C375+C376)/2</f>
        <v>0.41000000000000003</v>
      </c>
      <c r="F376" s="68">
        <f t="shared" ref="F376:F386" si="143">B376-B375</f>
        <v>5</v>
      </c>
      <c r="G376" s="67">
        <f t="shared" ref="G376:G386" si="144">E376*F376</f>
        <v>2.0500000000000003</v>
      </c>
      <c r="H376" s="68"/>
      <c r="I376" s="21"/>
      <c r="J376" s="21"/>
      <c r="K376" s="67"/>
      <c r="L376" s="68"/>
      <c r="M376" s="67"/>
      <c r="N376" s="20"/>
      <c r="O376" s="20"/>
      <c r="P376" s="20"/>
      <c r="Q376" s="22"/>
      <c r="R376" s="21"/>
    </row>
    <row r="377" spans="2:18" x14ac:dyDescent="0.2">
      <c r="B377" s="2">
        <v>11</v>
      </c>
      <c r="C377" s="3">
        <v>0.20100000000000001</v>
      </c>
      <c r="D377" s="3"/>
      <c r="E377" s="67">
        <f t="shared" si="142"/>
        <v>0.30349999999999999</v>
      </c>
      <c r="F377" s="68">
        <f t="shared" si="143"/>
        <v>1</v>
      </c>
      <c r="G377" s="67">
        <f t="shared" si="144"/>
        <v>0.30349999999999999</v>
      </c>
      <c r="H377" s="68"/>
      <c r="I377" s="21"/>
      <c r="J377" s="21"/>
      <c r="K377" s="67"/>
      <c r="L377" s="68"/>
      <c r="M377" s="67"/>
      <c r="N377" s="20"/>
      <c r="O377" s="20"/>
      <c r="P377" s="20"/>
      <c r="Q377" s="22"/>
      <c r="R377" s="21"/>
    </row>
    <row r="378" spans="2:18" x14ac:dyDescent="0.2">
      <c r="B378" s="2">
        <v>12</v>
      </c>
      <c r="C378" s="3">
        <v>0.12</v>
      </c>
      <c r="D378" s="3"/>
      <c r="E378" s="67">
        <f t="shared" si="142"/>
        <v>0.1605</v>
      </c>
      <c r="F378" s="68">
        <f t="shared" si="143"/>
        <v>1</v>
      </c>
      <c r="G378" s="67">
        <f t="shared" si="144"/>
        <v>0.1605</v>
      </c>
      <c r="H378" s="68"/>
      <c r="I378" s="21"/>
      <c r="J378" s="21"/>
      <c r="K378" s="67"/>
      <c r="L378" s="68"/>
      <c r="M378" s="67"/>
      <c r="N378" s="20"/>
      <c r="O378" s="20"/>
      <c r="P378" s="20"/>
      <c r="Q378" s="22"/>
      <c r="R378" s="21"/>
    </row>
    <row r="379" spans="2:18" x14ac:dyDescent="0.2">
      <c r="B379" s="2">
        <v>13</v>
      </c>
      <c r="C379" s="3">
        <v>1.4999999999999999E-2</v>
      </c>
      <c r="D379" s="3"/>
      <c r="E379" s="67">
        <f t="shared" si="142"/>
        <v>6.7500000000000004E-2</v>
      </c>
      <c r="F379" s="68">
        <f t="shared" si="143"/>
        <v>1</v>
      </c>
      <c r="G379" s="67">
        <f t="shared" si="144"/>
        <v>6.7500000000000004E-2</v>
      </c>
      <c r="H379" s="68"/>
      <c r="I379" s="21"/>
      <c r="J379" s="21"/>
      <c r="K379" s="67"/>
      <c r="L379" s="68"/>
      <c r="M379" s="67"/>
      <c r="N379" s="20"/>
      <c r="O379" s="20"/>
      <c r="P379" s="20"/>
      <c r="Q379" s="22"/>
      <c r="R379" s="21"/>
    </row>
    <row r="380" spans="2:18" x14ac:dyDescent="0.2">
      <c r="B380" s="2">
        <v>14</v>
      </c>
      <c r="C380" s="3">
        <v>-8.4000000000000005E-2</v>
      </c>
      <c r="D380" s="3" t="s">
        <v>19</v>
      </c>
      <c r="E380" s="67">
        <f t="shared" si="142"/>
        <v>-3.4500000000000003E-2</v>
      </c>
      <c r="F380" s="68">
        <f t="shared" si="143"/>
        <v>1</v>
      </c>
      <c r="G380" s="67">
        <f t="shared" si="144"/>
        <v>-3.4500000000000003E-2</v>
      </c>
      <c r="I380" s="21"/>
      <c r="J380" s="21"/>
      <c r="K380" s="67"/>
      <c r="L380" s="68"/>
      <c r="M380" s="67"/>
      <c r="N380" s="20"/>
      <c r="O380" s="20"/>
      <c r="P380" s="20"/>
      <c r="Q380" s="22"/>
      <c r="R380" s="21"/>
    </row>
    <row r="381" spans="2:18" x14ac:dyDescent="0.2">
      <c r="B381" s="2">
        <v>15</v>
      </c>
      <c r="C381" s="3">
        <v>1.7000000000000001E-2</v>
      </c>
      <c r="D381" s="3"/>
      <c r="E381" s="67">
        <f t="shared" si="142"/>
        <v>-3.3500000000000002E-2</v>
      </c>
      <c r="F381" s="68">
        <f t="shared" si="143"/>
        <v>1</v>
      </c>
      <c r="G381" s="67">
        <f t="shared" si="144"/>
        <v>-3.3500000000000002E-2</v>
      </c>
      <c r="I381" s="21"/>
      <c r="J381" s="21"/>
      <c r="K381" s="67"/>
      <c r="L381" s="68"/>
      <c r="M381" s="67"/>
      <c r="N381" s="20"/>
      <c r="O381" s="20"/>
      <c r="P381" s="20"/>
      <c r="Q381" s="22"/>
      <c r="R381" s="21"/>
    </row>
    <row r="382" spans="2:18" x14ac:dyDescent="0.2">
      <c r="B382" s="2">
        <v>16</v>
      </c>
      <c r="C382" s="3">
        <v>0.124</v>
      </c>
      <c r="D382" s="3"/>
      <c r="E382" s="67">
        <f t="shared" si="142"/>
        <v>7.0500000000000007E-2</v>
      </c>
      <c r="F382" s="68">
        <f t="shared" si="143"/>
        <v>1</v>
      </c>
      <c r="G382" s="67">
        <f t="shared" si="144"/>
        <v>7.0500000000000007E-2</v>
      </c>
      <c r="I382" s="2">
        <v>0</v>
      </c>
      <c r="J382" s="3">
        <v>0.41899999999999998</v>
      </c>
      <c r="K382" s="67"/>
      <c r="L382" s="68"/>
      <c r="M382" s="67"/>
      <c r="N382" s="24"/>
      <c r="O382" s="24"/>
      <c r="P382" s="24"/>
      <c r="Q382" s="22"/>
      <c r="R382" s="21"/>
    </row>
    <row r="383" spans="2:18" x14ac:dyDescent="0.2">
      <c r="B383" s="2">
        <v>17</v>
      </c>
      <c r="C383" s="3">
        <v>0.189</v>
      </c>
      <c r="D383" s="3"/>
      <c r="E383" s="67">
        <f t="shared" si="142"/>
        <v>0.1565</v>
      </c>
      <c r="F383" s="68">
        <f t="shared" si="143"/>
        <v>1</v>
      </c>
      <c r="G383" s="67">
        <f t="shared" si="144"/>
        <v>0.1565</v>
      </c>
      <c r="H383" s="68"/>
      <c r="I383" s="2">
        <v>5</v>
      </c>
      <c r="J383" s="3">
        <v>0.41399999999999998</v>
      </c>
      <c r="K383" s="67">
        <f t="shared" ref="K383:K387" si="145">AVERAGE(J382,J383)</f>
        <v>0.41649999999999998</v>
      </c>
      <c r="L383" s="68">
        <f t="shared" ref="L383:L387" si="146">I383-I382</f>
        <v>5</v>
      </c>
      <c r="M383" s="67">
        <f t="shared" ref="M383:M387" si="147">L383*K383</f>
        <v>2.0825</v>
      </c>
      <c r="N383" s="20"/>
      <c r="O383" s="20"/>
      <c r="P383" s="20"/>
      <c r="Q383" s="22"/>
      <c r="R383" s="21"/>
    </row>
    <row r="384" spans="2:18" x14ac:dyDescent="0.2">
      <c r="B384" s="2">
        <v>18</v>
      </c>
      <c r="C384" s="3">
        <v>0.47699999999999998</v>
      </c>
      <c r="D384" s="3" t="s">
        <v>20</v>
      </c>
      <c r="E384" s="67">
        <f t="shared" si="142"/>
        <v>0.33299999999999996</v>
      </c>
      <c r="F384" s="68">
        <f t="shared" si="143"/>
        <v>1</v>
      </c>
      <c r="G384" s="67">
        <f t="shared" si="144"/>
        <v>0.33299999999999996</v>
      </c>
      <c r="H384" s="68"/>
      <c r="I384" s="2">
        <v>10</v>
      </c>
      <c r="J384" s="3">
        <v>0.40600000000000003</v>
      </c>
      <c r="K384" s="67">
        <f t="shared" si="145"/>
        <v>0.41000000000000003</v>
      </c>
      <c r="L384" s="68">
        <f t="shared" si="146"/>
        <v>5</v>
      </c>
      <c r="M384" s="67">
        <f t="shared" si="147"/>
        <v>2.0500000000000003</v>
      </c>
      <c r="N384" s="24"/>
      <c r="O384" s="24"/>
      <c r="P384" s="24"/>
      <c r="Q384" s="22"/>
      <c r="R384" s="21"/>
    </row>
    <row r="385" spans="2:18" x14ac:dyDescent="0.2">
      <c r="B385" s="2">
        <v>23</v>
      </c>
      <c r="C385" s="3">
        <v>0.47</v>
      </c>
      <c r="D385" s="3"/>
      <c r="E385" s="67">
        <f t="shared" si="142"/>
        <v>0.47349999999999998</v>
      </c>
      <c r="F385" s="68">
        <f t="shared" si="143"/>
        <v>5</v>
      </c>
      <c r="G385" s="67">
        <f t="shared" si="144"/>
        <v>2.3674999999999997</v>
      </c>
      <c r="H385" s="68"/>
      <c r="I385" s="61">
        <f>I384+(J384-J385)*1.5</f>
        <v>12.408999999999999</v>
      </c>
      <c r="J385" s="62">
        <v>-1.2</v>
      </c>
      <c r="K385" s="67">
        <f t="shared" si="145"/>
        <v>-0.39699999999999996</v>
      </c>
      <c r="L385" s="68">
        <f t="shared" si="146"/>
        <v>2.4089999999999989</v>
      </c>
      <c r="M385" s="67">
        <f t="shared" si="147"/>
        <v>-0.95637299999999947</v>
      </c>
      <c r="N385" s="24"/>
      <c r="O385" s="24"/>
      <c r="P385" s="24"/>
      <c r="Q385" s="22"/>
      <c r="R385" s="21"/>
    </row>
    <row r="386" spans="2:18" x14ac:dyDescent="0.2">
      <c r="B386" s="2">
        <v>28</v>
      </c>
      <c r="C386" s="3">
        <v>0.45800000000000002</v>
      </c>
      <c r="D386" s="3" t="s">
        <v>17</v>
      </c>
      <c r="E386" s="67">
        <f t="shared" si="142"/>
        <v>0.46399999999999997</v>
      </c>
      <c r="F386" s="68">
        <f t="shared" si="143"/>
        <v>5</v>
      </c>
      <c r="G386" s="67">
        <f t="shared" si="144"/>
        <v>2.3199999999999998</v>
      </c>
      <c r="H386" s="68"/>
      <c r="I386" s="70">
        <f>I385+1.5</f>
        <v>13.908999999999999</v>
      </c>
      <c r="J386" s="71">
        <f>J385</f>
        <v>-1.2</v>
      </c>
      <c r="K386" s="67">
        <f t="shared" si="145"/>
        <v>-1.2</v>
      </c>
      <c r="L386" s="68">
        <f t="shared" si="146"/>
        <v>1.5</v>
      </c>
      <c r="M386" s="67">
        <f t="shared" si="147"/>
        <v>-1.7999999999999998</v>
      </c>
      <c r="N386" s="20"/>
      <c r="O386" s="20"/>
      <c r="P386" s="20"/>
      <c r="R386" s="21"/>
    </row>
    <row r="387" spans="2:18" x14ac:dyDescent="0.2">
      <c r="B387" s="2"/>
      <c r="C387" s="3"/>
      <c r="D387" s="3"/>
      <c r="E387" s="67"/>
      <c r="F387" s="68"/>
      <c r="G387" s="67"/>
      <c r="H387" s="1"/>
      <c r="I387" s="61">
        <f>I386+1.5</f>
        <v>15.408999999999999</v>
      </c>
      <c r="J387" s="62">
        <f>J385</f>
        <v>-1.2</v>
      </c>
      <c r="K387" s="67">
        <f t="shared" si="145"/>
        <v>-1.2</v>
      </c>
      <c r="L387" s="68">
        <f t="shared" si="146"/>
        <v>1.5</v>
      </c>
      <c r="M387" s="67">
        <f t="shared" si="147"/>
        <v>-1.7999999999999998</v>
      </c>
      <c r="N387" s="20"/>
      <c r="O387" s="20"/>
      <c r="P387" s="20"/>
      <c r="R387" s="21"/>
    </row>
    <row r="388" spans="2:18" ht="15" x14ac:dyDescent="0.2">
      <c r="B388" s="1" t="s">
        <v>7</v>
      </c>
      <c r="C388" s="1"/>
      <c r="D388" s="158">
        <v>2.2000000000000002</v>
      </c>
      <c r="E388" s="158"/>
      <c r="J388" s="69"/>
      <c r="K388" s="69"/>
      <c r="L388" s="69"/>
      <c r="M388" s="69"/>
      <c r="N388" s="14"/>
      <c r="O388" s="14"/>
      <c r="P388" s="14"/>
    </row>
    <row r="389" spans="2:18" x14ac:dyDescent="0.2">
      <c r="B389" s="156"/>
      <c r="C389" s="156"/>
      <c r="D389" s="156"/>
      <c r="E389" s="156"/>
      <c r="F389" s="156"/>
      <c r="G389" s="156"/>
      <c r="I389" s="156"/>
      <c r="J389" s="156"/>
      <c r="K389" s="156"/>
      <c r="L389" s="156"/>
      <c r="M389" s="156"/>
      <c r="N389" s="15"/>
      <c r="O389" s="15"/>
      <c r="P389" s="20"/>
    </row>
    <row r="390" spans="2:18" x14ac:dyDescent="0.2">
      <c r="B390" s="2">
        <v>0</v>
      </c>
      <c r="C390" s="3">
        <v>0.19800000000000001</v>
      </c>
      <c r="D390" s="3" t="s">
        <v>17</v>
      </c>
      <c r="E390" s="68"/>
      <c r="F390" s="68"/>
      <c r="G390" s="68"/>
      <c r="H390" s="68"/>
      <c r="I390" s="17"/>
      <c r="J390" s="18"/>
      <c r="K390" s="67"/>
      <c r="L390" s="68"/>
      <c r="M390" s="67"/>
      <c r="N390" s="20"/>
      <c r="O390" s="20"/>
      <c r="P390" s="20"/>
      <c r="R390" s="21"/>
    </row>
    <row r="391" spans="2:18" x14ac:dyDescent="0.2">
      <c r="B391" s="2">
        <v>5</v>
      </c>
      <c r="C391" s="3">
        <v>0.193</v>
      </c>
      <c r="D391" s="3"/>
      <c r="E391" s="67">
        <f>(C390+C391)/2</f>
        <v>0.19550000000000001</v>
      </c>
      <c r="F391" s="68">
        <f>B391-B390</f>
        <v>5</v>
      </c>
      <c r="G391" s="67">
        <f>E391*F391</f>
        <v>0.97750000000000004</v>
      </c>
      <c r="H391" s="68"/>
      <c r="I391" s="21"/>
      <c r="J391" s="21"/>
      <c r="K391" s="67"/>
      <c r="L391" s="68"/>
      <c r="M391" s="67"/>
      <c r="N391" s="20"/>
      <c r="O391" s="20"/>
      <c r="P391" s="20"/>
      <c r="Q391" s="22"/>
      <c r="R391" s="21"/>
    </row>
    <row r="392" spans="2:18" x14ac:dyDescent="0.2">
      <c r="B392" s="2">
        <v>10</v>
      </c>
      <c r="C392" s="3">
        <v>0.187</v>
      </c>
      <c r="D392" s="3" t="s">
        <v>18</v>
      </c>
      <c r="E392" s="67">
        <f t="shared" ref="E392:E403" si="148">(C391+C392)/2</f>
        <v>0.19</v>
      </c>
      <c r="F392" s="68">
        <f t="shared" ref="F392:F403" si="149">B392-B391</f>
        <v>5</v>
      </c>
      <c r="G392" s="67">
        <f t="shared" ref="G392:G403" si="150">E392*F392</f>
        <v>0.95</v>
      </c>
      <c r="H392" s="68"/>
      <c r="I392" s="21"/>
      <c r="J392" s="21"/>
      <c r="K392" s="67"/>
      <c r="L392" s="68"/>
      <c r="M392" s="67"/>
      <c r="N392" s="20"/>
      <c r="O392" s="20"/>
      <c r="P392" s="20"/>
      <c r="Q392" s="22"/>
      <c r="R392" s="21"/>
    </row>
    <row r="393" spans="2:18" x14ac:dyDescent="0.2">
      <c r="B393" s="2">
        <v>11</v>
      </c>
      <c r="C393" s="3">
        <v>8.7999999999999995E-2</v>
      </c>
      <c r="D393" s="3"/>
      <c r="E393" s="67">
        <f t="shared" si="148"/>
        <v>0.13750000000000001</v>
      </c>
      <c r="F393" s="68">
        <f t="shared" si="149"/>
        <v>1</v>
      </c>
      <c r="G393" s="67">
        <f t="shared" si="150"/>
        <v>0.13750000000000001</v>
      </c>
      <c r="H393" s="68"/>
      <c r="I393" s="21"/>
      <c r="J393" s="21"/>
      <c r="K393" s="67"/>
      <c r="L393" s="68"/>
      <c r="M393" s="67"/>
      <c r="N393" s="20"/>
      <c r="O393" s="20"/>
      <c r="P393" s="20"/>
      <c r="Q393" s="22"/>
      <c r="R393" s="21"/>
    </row>
    <row r="394" spans="2:18" x14ac:dyDescent="0.2">
      <c r="B394" s="2">
        <v>12</v>
      </c>
      <c r="C394" s="3">
        <v>1E-3</v>
      </c>
      <c r="D394" s="3"/>
      <c r="E394" s="67">
        <f t="shared" si="148"/>
        <v>4.4499999999999998E-2</v>
      </c>
      <c r="F394" s="68">
        <f t="shared" si="149"/>
        <v>1</v>
      </c>
      <c r="G394" s="67">
        <f t="shared" si="150"/>
        <v>4.4499999999999998E-2</v>
      </c>
      <c r="H394" s="68"/>
      <c r="I394" s="21"/>
      <c r="J394" s="21"/>
      <c r="K394" s="67"/>
      <c r="L394" s="68"/>
      <c r="M394" s="67"/>
      <c r="N394" s="20"/>
      <c r="O394" s="20"/>
      <c r="P394" s="20"/>
      <c r="Q394" s="22"/>
      <c r="R394" s="21"/>
    </row>
    <row r="395" spans="2:18" x14ac:dyDescent="0.2">
      <c r="B395" s="2">
        <v>13</v>
      </c>
      <c r="C395" s="3">
        <v>-0.10100000000000001</v>
      </c>
      <c r="D395" s="3"/>
      <c r="E395" s="67">
        <f t="shared" si="148"/>
        <v>-0.05</v>
      </c>
      <c r="F395" s="68">
        <f t="shared" si="149"/>
        <v>1</v>
      </c>
      <c r="G395" s="67">
        <f t="shared" si="150"/>
        <v>-0.05</v>
      </c>
      <c r="H395" s="68"/>
      <c r="I395" s="21"/>
      <c r="J395" s="21"/>
      <c r="K395" s="67"/>
      <c r="L395" s="68"/>
      <c r="M395" s="67"/>
      <c r="N395" s="20"/>
      <c r="O395" s="20"/>
      <c r="P395" s="20"/>
      <c r="Q395" s="22"/>
      <c r="R395" s="21"/>
    </row>
    <row r="396" spans="2:18" x14ac:dyDescent="0.2">
      <c r="B396" s="2">
        <v>14.5</v>
      </c>
      <c r="C396" s="3">
        <v>-0.20300000000000001</v>
      </c>
      <c r="D396" s="3" t="s">
        <v>19</v>
      </c>
      <c r="E396" s="67">
        <f t="shared" si="148"/>
        <v>-0.15200000000000002</v>
      </c>
      <c r="F396" s="68">
        <f t="shared" si="149"/>
        <v>1.5</v>
      </c>
      <c r="G396" s="67">
        <f t="shared" si="150"/>
        <v>-0.22800000000000004</v>
      </c>
      <c r="I396" s="21"/>
      <c r="J396" s="21"/>
      <c r="K396" s="67"/>
      <c r="L396" s="68"/>
      <c r="M396" s="67"/>
      <c r="N396" s="20"/>
      <c r="O396" s="20"/>
      <c r="P396" s="20"/>
      <c r="Q396" s="22"/>
      <c r="R396" s="21"/>
    </row>
    <row r="397" spans="2:18" x14ac:dyDescent="0.2">
      <c r="B397" s="2">
        <v>16</v>
      </c>
      <c r="C397" s="3">
        <v>-0.10199999999999999</v>
      </c>
      <c r="D397" s="3"/>
      <c r="E397" s="67">
        <f t="shared" si="148"/>
        <v>-0.1525</v>
      </c>
      <c r="F397" s="68">
        <f t="shared" si="149"/>
        <v>1.5</v>
      </c>
      <c r="G397" s="67">
        <f t="shared" si="150"/>
        <v>-0.22875000000000001</v>
      </c>
      <c r="I397" s="21"/>
      <c r="J397" s="21"/>
      <c r="K397" s="67"/>
      <c r="L397" s="68"/>
      <c r="M397" s="67"/>
      <c r="N397" s="20"/>
      <c r="O397" s="20"/>
      <c r="P397" s="20"/>
      <c r="Q397" s="22"/>
      <c r="R397" s="21"/>
    </row>
    <row r="398" spans="2:18" x14ac:dyDescent="0.2">
      <c r="B398" s="2">
        <v>17</v>
      </c>
      <c r="C398" s="3">
        <v>0.104</v>
      </c>
      <c r="D398" s="3"/>
      <c r="E398" s="67">
        <f t="shared" si="148"/>
        <v>1.0000000000000009E-3</v>
      </c>
      <c r="F398" s="68">
        <f t="shared" si="149"/>
        <v>1</v>
      </c>
      <c r="G398" s="67">
        <f t="shared" si="150"/>
        <v>1.0000000000000009E-3</v>
      </c>
      <c r="I398" s="21"/>
      <c r="J398" s="21"/>
      <c r="K398" s="67"/>
      <c r="L398" s="68"/>
      <c r="M398" s="67"/>
      <c r="N398" s="24"/>
      <c r="O398" s="24"/>
      <c r="P398" s="24"/>
      <c r="Q398" s="22"/>
      <c r="R398" s="21"/>
    </row>
    <row r="399" spans="2:18" x14ac:dyDescent="0.2">
      <c r="B399" s="2">
        <v>18</v>
      </c>
      <c r="C399" s="3">
        <v>9.5000000000000001E-2</v>
      </c>
      <c r="D399" s="3"/>
      <c r="E399" s="67">
        <f t="shared" si="148"/>
        <v>9.9500000000000005E-2</v>
      </c>
      <c r="F399" s="68">
        <f t="shared" si="149"/>
        <v>1</v>
      </c>
      <c r="G399" s="67">
        <f t="shared" si="150"/>
        <v>9.9500000000000005E-2</v>
      </c>
      <c r="H399" s="68"/>
      <c r="I399" s="2">
        <v>0</v>
      </c>
      <c r="J399" s="3">
        <v>0.19800000000000001</v>
      </c>
      <c r="K399" s="67"/>
      <c r="L399" s="68"/>
      <c r="M399" s="67"/>
      <c r="N399" s="20"/>
      <c r="O399" s="20"/>
      <c r="P399" s="20"/>
      <c r="Q399" s="22"/>
      <c r="R399" s="21"/>
    </row>
    <row r="400" spans="2:18" x14ac:dyDescent="0.2">
      <c r="B400" s="2">
        <v>19</v>
      </c>
      <c r="C400" s="3">
        <v>0.29399999999999998</v>
      </c>
      <c r="D400" s="3" t="s">
        <v>20</v>
      </c>
      <c r="E400" s="67">
        <f t="shared" si="148"/>
        <v>0.19450000000000001</v>
      </c>
      <c r="F400" s="68">
        <f t="shared" si="149"/>
        <v>1</v>
      </c>
      <c r="G400" s="67">
        <f t="shared" si="150"/>
        <v>0.19450000000000001</v>
      </c>
      <c r="H400" s="68"/>
      <c r="I400" s="2">
        <v>5</v>
      </c>
      <c r="J400" s="3">
        <v>0.193</v>
      </c>
      <c r="K400" s="67">
        <f t="shared" ref="K400:K404" si="151">AVERAGE(J399,J400)</f>
        <v>0.19550000000000001</v>
      </c>
      <c r="L400" s="68">
        <f t="shared" ref="L400:L404" si="152">I400-I399</f>
        <v>5</v>
      </c>
      <c r="M400" s="67">
        <f t="shared" ref="M400:M404" si="153">L400*K400</f>
        <v>0.97750000000000004</v>
      </c>
      <c r="N400" s="24"/>
      <c r="O400" s="24"/>
      <c r="P400" s="24"/>
      <c r="Q400" s="22"/>
      <c r="R400" s="21"/>
    </row>
    <row r="401" spans="2:18" x14ac:dyDescent="0.2">
      <c r="B401" s="2">
        <v>20</v>
      </c>
      <c r="C401" s="3">
        <v>0.27800000000000002</v>
      </c>
      <c r="D401" s="3"/>
      <c r="E401" s="67">
        <f t="shared" si="148"/>
        <v>0.28600000000000003</v>
      </c>
      <c r="F401" s="68">
        <f t="shared" si="149"/>
        <v>1</v>
      </c>
      <c r="G401" s="67">
        <f t="shared" si="150"/>
        <v>0.28600000000000003</v>
      </c>
      <c r="H401" s="68"/>
      <c r="I401" s="2">
        <v>10</v>
      </c>
      <c r="J401" s="3">
        <v>0.187</v>
      </c>
      <c r="K401" s="67">
        <f t="shared" si="151"/>
        <v>0.19</v>
      </c>
      <c r="L401" s="68">
        <f t="shared" si="152"/>
        <v>5</v>
      </c>
      <c r="M401" s="67">
        <f t="shared" si="153"/>
        <v>0.95</v>
      </c>
      <c r="N401" s="24"/>
      <c r="O401" s="24"/>
      <c r="P401" s="24"/>
      <c r="Q401" s="22"/>
      <c r="R401" s="21"/>
    </row>
    <row r="402" spans="2:18" x14ac:dyDescent="0.2">
      <c r="B402" s="2">
        <v>22</v>
      </c>
      <c r="C402" s="3">
        <v>-0.10199999999999999</v>
      </c>
      <c r="D402" s="3"/>
      <c r="E402" s="67">
        <f t="shared" si="148"/>
        <v>8.8000000000000023E-2</v>
      </c>
      <c r="F402" s="68">
        <f t="shared" si="149"/>
        <v>2</v>
      </c>
      <c r="G402" s="67">
        <f t="shared" si="150"/>
        <v>0.17600000000000005</v>
      </c>
      <c r="H402" s="68"/>
      <c r="I402" s="61">
        <f>I401+(J401-J402)*1.5</f>
        <v>12.080500000000001</v>
      </c>
      <c r="J402" s="62">
        <v>-1.2</v>
      </c>
      <c r="K402" s="67">
        <f t="shared" si="151"/>
        <v>-0.50649999999999995</v>
      </c>
      <c r="L402" s="68">
        <f t="shared" si="152"/>
        <v>2.0805000000000007</v>
      </c>
      <c r="M402" s="67">
        <f t="shared" si="153"/>
        <v>-1.0537732500000003</v>
      </c>
      <c r="N402" s="20"/>
      <c r="O402" s="20"/>
      <c r="P402" s="20"/>
      <c r="R402" s="21"/>
    </row>
    <row r="403" spans="2:18" x14ac:dyDescent="0.2">
      <c r="B403" s="2">
        <v>23</v>
      </c>
      <c r="C403" s="3">
        <v>-0.51300000000000001</v>
      </c>
      <c r="D403" s="3" t="s">
        <v>26</v>
      </c>
      <c r="E403" s="67">
        <f t="shared" si="148"/>
        <v>-0.3075</v>
      </c>
      <c r="F403" s="68">
        <f t="shared" si="149"/>
        <v>1</v>
      </c>
      <c r="G403" s="67">
        <f t="shared" si="150"/>
        <v>-0.3075</v>
      </c>
      <c r="H403" s="1"/>
      <c r="I403" s="70">
        <f>I402+1.5</f>
        <v>13.580500000000001</v>
      </c>
      <c r="J403" s="71">
        <f>J402</f>
        <v>-1.2</v>
      </c>
      <c r="K403" s="67">
        <f t="shared" si="151"/>
        <v>-1.2</v>
      </c>
      <c r="L403" s="68">
        <f t="shared" si="152"/>
        <v>1.5</v>
      </c>
      <c r="M403" s="67">
        <f t="shared" si="153"/>
        <v>-1.7999999999999998</v>
      </c>
      <c r="N403" s="20"/>
      <c r="O403" s="20"/>
      <c r="P403" s="20"/>
      <c r="R403" s="21"/>
    </row>
    <row r="404" spans="2:18" x14ac:dyDescent="0.2">
      <c r="B404" s="2"/>
      <c r="C404" s="3"/>
      <c r="D404" s="3"/>
      <c r="E404" s="67"/>
      <c r="F404" s="68"/>
      <c r="G404" s="67"/>
      <c r="H404" s="1"/>
      <c r="I404" s="61">
        <f>I403+1.5</f>
        <v>15.080500000000001</v>
      </c>
      <c r="J404" s="62">
        <f>J402</f>
        <v>-1.2</v>
      </c>
      <c r="K404" s="67">
        <f t="shared" si="151"/>
        <v>-1.2</v>
      </c>
      <c r="L404" s="68">
        <f t="shared" si="152"/>
        <v>1.5</v>
      </c>
      <c r="M404" s="67">
        <f t="shared" si="153"/>
        <v>-1.7999999999999998</v>
      </c>
      <c r="N404" s="20"/>
      <c r="O404" s="20"/>
      <c r="P404" s="20"/>
      <c r="R404" s="21"/>
    </row>
    <row r="405" spans="2:18" ht="15" x14ac:dyDescent="0.2">
      <c r="B405" s="1" t="s">
        <v>7</v>
      </c>
      <c r="C405" s="1"/>
      <c r="D405" s="158">
        <v>2.2599999999999998</v>
      </c>
      <c r="E405" s="158"/>
      <c r="J405" s="69"/>
      <c r="K405" s="69"/>
      <c r="L405" s="69"/>
      <c r="M405" s="69"/>
      <c r="N405" s="14"/>
      <c r="O405" s="14"/>
      <c r="P405" s="14"/>
    </row>
    <row r="406" spans="2:18" x14ac:dyDescent="0.2">
      <c r="B406" s="156"/>
      <c r="C406" s="156"/>
      <c r="D406" s="156"/>
      <c r="E406" s="156"/>
      <c r="F406" s="156"/>
      <c r="G406" s="156"/>
      <c r="I406" s="156"/>
      <c r="J406" s="156"/>
      <c r="K406" s="156"/>
      <c r="L406" s="156"/>
      <c r="M406" s="156"/>
      <c r="N406" s="15"/>
      <c r="O406" s="15"/>
      <c r="P406" s="20"/>
    </row>
    <row r="407" spans="2:18" x14ac:dyDescent="0.2">
      <c r="B407" s="2">
        <v>0</v>
      </c>
      <c r="C407" s="3">
        <v>0.107</v>
      </c>
      <c r="D407" s="3" t="s">
        <v>17</v>
      </c>
      <c r="E407" s="68"/>
      <c r="F407" s="68"/>
      <c r="G407" s="68"/>
      <c r="H407" s="68"/>
      <c r="I407" s="17"/>
      <c r="J407" s="18"/>
      <c r="K407" s="67"/>
      <c r="L407" s="68"/>
      <c r="M407" s="67"/>
      <c r="N407" s="20"/>
      <c r="O407" s="20"/>
      <c r="P407" s="20"/>
      <c r="R407" s="21"/>
    </row>
    <row r="408" spans="2:18" x14ac:dyDescent="0.2">
      <c r="B408" s="2">
        <v>5</v>
      </c>
      <c r="C408" s="3">
        <v>9.8000000000000004E-2</v>
      </c>
      <c r="D408" s="3"/>
      <c r="E408" s="67">
        <f>(C407+C408)/2</f>
        <v>0.10250000000000001</v>
      </c>
      <c r="F408" s="68">
        <f>B408-B407</f>
        <v>5</v>
      </c>
      <c r="G408" s="67">
        <f>E408*F408</f>
        <v>0.51250000000000007</v>
      </c>
      <c r="H408" s="68"/>
      <c r="I408" s="21"/>
      <c r="J408" s="21"/>
      <c r="K408" s="67"/>
      <c r="L408" s="68"/>
      <c r="M408" s="67"/>
      <c r="N408" s="20"/>
      <c r="O408" s="20"/>
      <c r="P408" s="20"/>
      <c r="Q408" s="22"/>
      <c r="R408" s="21"/>
    </row>
    <row r="409" spans="2:18" x14ac:dyDescent="0.2">
      <c r="B409" s="2">
        <v>10</v>
      </c>
      <c r="C409" s="3">
        <v>8.7999999999999995E-2</v>
      </c>
      <c r="D409" s="3" t="s">
        <v>18</v>
      </c>
      <c r="E409" s="67">
        <f t="shared" ref="E409:E419" si="154">(C408+C409)/2</f>
        <v>9.2999999999999999E-2</v>
      </c>
      <c r="F409" s="68">
        <f t="shared" ref="F409:F419" si="155">B409-B408</f>
        <v>5</v>
      </c>
      <c r="G409" s="67">
        <f t="shared" ref="G409:G419" si="156">E409*F409</f>
        <v>0.46499999999999997</v>
      </c>
      <c r="H409" s="68"/>
      <c r="I409" s="2">
        <v>0</v>
      </c>
      <c r="J409" s="3">
        <v>0.107</v>
      </c>
      <c r="K409" s="67"/>
      <c r="L409" s="68"/>
      <c r="M409" s="67"/>
      <c r="N409" s="20"/>
      <c r="O409" s="20"/>
      <c r="P409" s="20"/>
      <c r="Q409" s="22"/>
      <c r="R409" s="21"/>
    </row>
    <row r="410" spans="2:18" x14ac:dyDescent="0.2">
      <c r="B410" s="2">
        <v>11</v>
      </c>
      <c r="C410" s="3">
        <v>-1.2999999999999999E-2</v>
      </c>
      <c r="D410" s="3"/>
      <c r="E410" s="67">
        <f t="shared" si="154"/>
        <v>3.7499999999999999E-2</v>
      </c>
      <c r="F410" s="68">
        <f t="shared" si="155"/>
        <v>1</v>
      </c>
      <c r="G410" s="67">
        <f t="shared" si="156"/>
        <v>3.7499999999999999E-2</v>
      </c>
      <c r="H410" s="68"/>
      <c r="I410" s="2">
        <v>5</v>
      </c>
      <c r="J410" s="3">
        <v>9.8000000000000004E-2</v>
      </c>
      <c r="K410" s="67">
        <f t="shared" ref="K410:K419" si="157">AVERAGE(J409,J410)</f>
        <v>0.10250000000000001</v>
      </c>
      <c r="L410" s="68">
        <f t="shared" ref="L410:L419" si="158">I410-I409</f>
        <v>5</v>
      </c>
      <c r="M410" s="67">
        <f t="shared" ref="M410:M419" si="159">L410*K410</f>
        <v>0.51250000000000007</v>
      </c>
      <c r="N410" s="20"/>
      <c r="O410" s="20"/>
      <c r="P410" s="20"/>
      <c r="Q410" s="22"/>
      <c r="R410" s="21"/>
    </row>
    <row r="411" spans="2:18" x14ac:dyDescent="0.2">
      <c r="B411" s="2">
        <v>12</v>
      </c>
      <c r="C411" s="3">
        <v>-9.2999999999999999E-2</v>
      </c>
      <c r="D411" s="3"/>
      <c r="E411" s="67">
        <f t="shared" si="154"/>
        <v>-5.2999999999999999E-2</v>
      </c>
      <c r="F411" s="68">
        <f t="shared" si="155"/>
        <v>1</v>
      </c>
      <c r="G411" s="67">
        <f t="shared" si="156"/>
        <v>-5.2999999999999999E-2</v>
      </c>
      <c r="H411" s="68"/>
      <c r="I411" s="2">
        <v>10</v>
      </c>
      <c r="J411" s="3">
        <v>8.7999999999999995E-2</v>
      </c>
      <c r="K411" s="67">
        <f t="shared" si="157"/>
        <v>9.2999999999999999E-2</v>
      </c>
      <c r="L411" s="68">
        <f t="shared" si="158"/>
        <v>5</v>
      </c>
      <c r="M411" s="67">
        <f t="shared" si="159"/>
        <v>0.46499999999999997</v>
      </c>
      <c r="N411" s="20"/>
      <c r="O411" s="20"/>
      <c r="P411" s="20"/>
      <c r="Q411" s="22"/>
      <c r="R411" s="21"/>
    </row>
    <row r="412" spans="2:18" x14ac:dyDescent="0.2">
      <c r="B412" s="2">
        <v>13</v>
      </c>
      <c r="C412" s="3">
        <v>-0.20599999999999999</v>
      </c>
      <c r="D412" s="3"/>
      <c r="E412" s="67">
        <f t="shared" si="154"/>
        <v>-0.14949999999999999</v>
      </c>
      <c r="F412" s="68">
        <f t="shared" si="155"/>
        <v>1</v>
      </c>
      <c r="G412" s="67">
        <f t="shared" si="156"/>
        <v>-0.14949999999999999</v>
      </c>
      <c r="H412" s="68"/>
      <c r="I412" s="61">
        <f>I411+(J411-J412)*1.5</f>
        <v>11.932</v>
      </c>
      <c r="J412" s="62">
        <v>-1.2</v>
      </c>
      <c r="K412" s="67">
        <f t="shared" si="157"/>
        <v>-0.55599999999999994</v>
      </c>
      <c r="L412" s="68">
        <f t="shared" si="158"/>
        <v>1.9320000000000004</v>
      </c>
      <c r="M412" s="67">
        <f t="shared" si="159"/>
        <v>-1.074192</v>
      </c>
      <c r="N412" s="20"/>
      <c r="O412" s="20"/>
      <c r="P412" s="20"/>
      <c r="Q412" s="22"/>
      <c r="R412" s="21"/>
    </row>
    <row r="413" spans="2:18" x14ac:dyDescent="0.2">
      <c r="B413" s="2">
        <v>14</v>
      </c>
      <c r="C413" s="3">
        <v>-0.309</v>
      </c>
      <c r="D413" s="3" t="s">
        <v>19</v>
      </c>
      <c r="E413" s="67">
        <f t="shared" si="154"/>
        <v>-0.25750000000000001</v>
      </c>
      <c r="F413" s="68">
        <f t="shared" si="155"/>
        <v>1</v>
      </c>
      <c r="G413" s="67">
        <f t="shared" si="156"/>
        <v>-0.25750000000000001</v>
      </c>
      <c r="I413" s="70">
        <f>I412+1.5</f>
        <v>13.432</v>
      </c>
      <c r="J413" s="71">
        <f>J412</f>
        <v>-1.2</v>
      </c>
      <c r="K413" s="67">
        <f t="shared" si="157"/>
        <v>-1.2</v>
      </c>
      <c r="L413" s="68">
        <f t="shared" si="158"/>
        <v>1.5</v>
      </c>
      <c r="M413" s="67">
        <f t="shared" si="159"/>
        <v>-1.7999999999999998</v>
      </c>
      <c r="N413" s="20"/>
      <c r="O413" s="20"/>
      <c r="P413" s="20"/>
      <c r="Q413" s="22"/>
      <c r="R413" s="21"/>
    </row>
    <row r="414" spans="2:18" x14ac:dyDescent="0.2">
      <c r="B414" s="2">
        <v>15</v>
      </c>
      <c r="C414" s="3">
        <v>-0.20599999999999999</v>
      </c>
      <c r="D414" s="3"/>
      <c r="E414" s="67">
        <f t="shared" si="154"/>
        <v>-0.25750000000000001</v>
      </c>
      <c r="F414" s="68">
        <f t="shared" si="155"/>
        <v>1</v>
      </c>
      <c r="G414" s="67">
        <f t="shared" si="156"/>
        <v>-0.25750000000000001</v>
      </c>
      <c r="I414" s="61">
        <f>I413+1.5</f>
        <v>14.932</v>
      </c>
      <c r="J414" s="62">
        <f>J412</f>
        <v>-1.2</v>
      </c>
      <c r="K414" s="67">
        <f t="shared" si="157"/>
        <v>-1.2</v>
      </c>
      <c r="L414" s="68">
        <f t="shared" si="158"/>
        <v>1.5</v>
      </c>
      <c r="M414" s="67">
        <f t="shared" si="159"/>
        <v>-1.7999999999999998</v>
      </c>
      <c r="N414" s="20"/>
      <c r="O414" s="20"/>
      <c r="P414" s="20"/>
      <c r="Q414" s="22"/>
      <c r="R414" s="21"/>
    </row>
    <row r="415" spans="2:18" x14ac:dyDescent="0.2">
      <c r="B415" s="2">
        <v>16</v>
      </c>
      <c r="C415" s="3">
        <v>-9.7000000000000003E-2</v>
      </c>
      <c r="D415" s="3"/>
      <c r="E415" s="67">
        <f t="shared" si="154"/>
        <v>-0.1515</v>
      </c>
      <c r="F415" s="68">
        <f t="shared" si="155"/>
        <v>1</v>
      </c>
      <c r="G415" s="67">
        <f t="shared" si="156"/>
        <v>-0.1515</v>
      </c>
      <c r="I415" s="61">
        <f>I414+(J415-J414)*1.5</f>
        <v>16.582000000000001</v>
      </c>
      <c r="J415" s="65">
        <v>-0.1</v>
      </c>
      <c r="K415" s="67">
        <f t="shared" si="157"/>
        <v>-0.65</v>
      </c>
      <c r="L415" s="68">
        <f t="shared" si="158"/>
        <v>1.6500000000000004</v>
      </c>
      <c r="M415" s="67">
        <f t="shared" si="159"/>
        <v>-1.0725000000000002</v>
      </c>
      <c r="N415" s="24"/>
      <c r="O415" s="24"/>
      <c r="P415" s="24"/>
      <c r="Q415" s="22"/>
      <c r="R415" s="21"/>
    </row>
    <row r="416" spans="2:18" x14ac:dyDescent="0.2">
      <c r="B416" s="2">
        <v>17</v>
      </c>
      <c r="C416" s="3">
        <v>-3.3000000000000002E-2</v>
      </c>
      <c r="D416" s="3"/>
      <c r="E416" s="67">
        <f t="shared" si="154"/>
        <v>-6.5000000000000002E-2</v>
      </c>
      <c r="F416" s="68">
        <f t="shared" si="155"/>
        <v>1</v>
      </c>
      <c r="G416" s="67">
        <f t="shared" si="156"/>
        <v>-6.5000000000000002E-2</v>
      </c>
      <c r="H416" s="68"/>
      <c r="I416" s="2">
        <v>17</v>
      </c>
      <c r="J416" s="3">
        <v>-3.3000000000000002E-2</v>
      </c>
      <c r="K416" s="67">
        <f t="shared" si="157"/>
        <v>-6.6500000000000004E-2</v>
      </c>
      <c r="L416" s="68">
        <f t="shared" si="158"/>
        <v>0.41799999999999926</v>
      </c>
      <c r="M416" s="67">
        <f t="shared" si="159"/>
        <v>-2.7796999999999954E-2</v>
      </c>
      <c r="N416" s="20"/>
      <c r="O416" s="20"/>
      <c r="P416" s="20"/>
      <c r="Q416" s="22"/>
      <c r="R416" s="21"/>
    </row>
    <row r="417" spans="2:18" x14ac:dyDescent="0.2">
      <c r="B417" s="2">
        <v>18</v>
      </c>
      <c r="C417" s="3">
        <v>0.193</v>
      </c>
      <c r="D417" s="3" t="s">
        <v>20</v>
      </c>
      <c r="E417" s="67">
        <f t="shared" si="154"/>
        <v>0.08</v>
      </c>
      <c r="F417" s="68">
        <f t="shared" si="155"/>
        <v>1</v>
      </c>
      <c r="G417" s="67">
        <f t="shared" si="156"/>
        <v>0.08</v>
      </c>
      <c r="H417" s="68"/>
      <c r="I417" s="2">
        <v>18</v>
      </c>
      <c r="J417" s="3">
        <v>0.193</v>
      </c>
      <c r="K417" s="67">
        <f t="shared" si="157"/>
        <v>0.08</v>
      </c>
      <c r="L417" s="68">
        <f t="shared" si="158"/>
        <v>1</v>
      </c>
      <c r="M417" s="67">
        <f t="shared" si="159"/>
        <v>0.08</v>
      </c>
      <c r="N417" s="24"/>
      <c r="O417" s="24"/>
      <c r="P417" s="24"/>
      <c r="Q417" s="22"/>
      <c r="R417" s="21"/>
    </row>
    <row r="418" spans="2:18" x14ac:dyDescent="0.2">
      <c r="B418" s="2">
        <v>23</v>
      </c>
      <c r="C418" s="3">
        <v>0.18099999999999999</v>
      </c>
      <c r="D418" s="3"/>
      <c r="E418" s="67">
        <f t="shared" si="154"/>
        <v>0.187</v>
      </c>
      <c r="F418" s="68">
        <f t="shared" si="155"/>
        <v>5</v>
      </c>
      <c r="G418" s="67">
        <f t="shared" si="156"/>
        <v>0.93500000000000005</v>
      </c>
      <c r="H418" s="68"/>
      <c r="I418" s="2">
        <v>23</v>
      </c>
      <c r="J418" s="3">
        <v>0.18099999999999999</v>
      </c>
      <c r="K418" s="67">
        <f t="shared" si="157"/>
        <v>0.187</v>
      </c>
      <c r="L418" s="68">
        <f t="shared" si="158"/>
        <v>5</v>
      </c>
      <c r="M418" s="67">
        <f t="shared" si="159"/>
        <v>0.93500000000000005</v>
      </c>
      <c r="N418" s="24"/>
      <c r="O418" s="24"/>
      <c r="P418" s="24"/>
      <c r="Q418" s="22"/>
      <c r="R418" s="21"/>
    </row>
    <row r="419" spans="2:18" x14ac:dyDescent="0.2">
      <c r="B419" s="2">
        <v>30</v>
      </c>
      <c r="C419" s="3">
        <v>0.17199999999999999</v>
      </c>
      <c r="D419" s="3" t="s">
        <v>17</v>
      </c>
      <c r="E419" s="67">
        <f t="shared" si="154"/>
        <v>0.17649999999999999</v>
      </c>
      <c r="F419" s="68">
        <f t="shared" si="155"/>
        <v>7</v>
      </c>
      <c r="G419" s="67">
        <f t="shared" si="156"/>
        <v>1.2355</v>
      </c>
      <c r="H419" s="68"/>
      <c r="I419" s="2">
        <v>30</v>
      </c>
      <c r="J419" s="3">
        <v>0.17199999999999999</v>
      </c>
      <c r="K419" s="67">
        <f t="shared" si="157"/>
        <v>0.17649999999999999</v>
      </c>
      <c r="L419" s="68">
        <f t="shared" si="158"/>
        <v>7</v>
      </c>
      <c r="M419" s="67">
        <f t="shared" si="159"/>
        <v>1.2355</v>
      </c>
      <c r="N419" s="20"/>
      <c r="O419" s="20"/>
      <c r="P419" s="20"/>
      <c r="R419" s="21"/>
    </row>
    <row r="420" spans="2:18" x14ac:dyDescent="0.2">
      <c r="B420" s="2"/>
      <c r="C420" s="3"/>
      <c r="D420" s="3"/>
      <c r="E420" s="67"/>
      <c r="F420" s="68"/>
      <c r="G420" s="67"/>
      <c r="H420" s="1"/>
      <c r="I420" s="33"/>
      <c r="J420" s="21"/>
      <c r="K420" s="67"/>
      <c r="L420" s="68"/>
      <c r="M420" s="67"/>
      <c r="N420" s="20"/>
      <c r="O420" s="20"/>
      <c r="P420" s="20"/>
      <c r="R420" s="21"/>
    </row>
    <row r="421" spans="2:18" x14ac:dyDescent="0.2">
      <c r="B421" s="2"/>
      <c r="C421" s="3"/>
      <c r="D421" s="3"/>
      <c r="E421" s="67"/>
      <c r="F421" s="68"/>
      <c r="G421" s="67"/>
      <c r="H421" s="1"/>
      <c r="I421" s="34"/>
      <c r="J421" s="68"/>
      <c r="K421" s="67"/>
      <c r="L421" s="68"/>
      <c r="M421" s="67"/>
      <c r="N421" s="20"/>
      <c r="O421" s="20"/>
      <c r="P421" s="20"/>
      <c r="R421" s="21"/>
    </row>
    <row r="422" spans="2:18" x14ac:dyDescent="0.2">
      <c r="B422" s="17"/>
      <c r="C422" s="44"/>
      <c r="D422" s="44"/>
      <c r="E422" s="67"/>
      <c r="F422" s="68"/>
      <c r="G422" s="67"/>
      <c r="H422" s="1"/>
      <c r="I422" s="68"/>
      <c r="J422" s="68"/>
      <c r="K422" s="67"/>
      <c r="L422" s="68"/>
      <c r="M422" s="67"/>
      <c r="N422" s="20"/>
      <c r="O422" s="20"/>
      <c r="P422" s="20"/>
      <c r="R422" s="21"/>
    </row>
    <row r="423" spans="2:18" x14ac:dyDescent="0.2">
      <c r="B423" s="17"/>
      <c r="C423" s="44"/>
      <c r="D423" s="44"/>
      <c r="E423" s="67"/>
      <c r="F423" s="68"/>
      <c r="G423" s="67"/>
      <c r="H423" s="1"/>
      <c r="I423" s="2"/>
      <c r="J423" s="28"/>
      <c r="K423" s="67"/>
      <c r="L423" s="68"/>
      <c r="M423" s="67"/>
      <c r="O423" s="24"/>
      <c r="P423" s="24"/>
    </row>
    <row r="424" spans="2:18" x14ac:dyDescent="0.2">
      <c r="B424" s="17"/>
      <c r="C424" s="44"/>
      <c r="D424" s="44"/>
      <c r="E424" s="67"/>
      <c r="F424" s="68"/>
      <c r="G424" s="67"/>
      <c r="H424" s="1"/>
      <c r="I424" s="17"/>
      <c r="J424" s="17"/>
      <c r="K424" s="67"/>
      <c r="L424" s="68"/>
      <c r="M424" s="67"/>
      <c r="O424" s="14"/>
      <c r="P424" s="14"/>
    </row>
    <row r="425" spans="2:18" x14ac:dyDescent="0.2">
      <c r="B425" s="17"/>
      <c r="C425" s="44"/>
      <c r="D425" s="44"/>
      <c r="E425" s="67"/>
      <c r="F425" s="68"/>
      <c r="G425" s="67"/>
      <c r="I425" s="17"/>
      <c r="J425" s="17"/>
      <c r="K425" s="67"/>
      <c r="L425" s="68"/>
      <c r="M425" s="67"/>
      <c r="O425" s="14"/>
      <c r="P425" s="14"/>
    </row>
    <row r="426" spans="2:18" x14ac:dyDescent="0.2">
      <c r="B426" s="17"/>
      <c r="C426" s="44"/>
      <c r="D426" s="44"/>
      <c r="E426" s="67"/>
      <c r="F426" s="68"/>
      <c r="G426" s="67"/>
      <c r="I426" s="17"/>
      <c r="J426" s="17"/>
      <c r="K426" s="67"/>
      <c r="L426" s="68"/>
      <c r="M426" s="67"/>
      <c r="N426" s="14"/>
      <c r="O426" s="14"/>
      <c r="P426" s="14"/>
    </row>
    <row r="427" spans="2:18" x14ac:dyDescent="0.2">
      <c r="B427" s="17"/>
      <c r="C427" s="44"/>
      <c r="D427" s="44"/>
      <c r="E427" s="67"/>
      <c r="F427" s="68"/>
      <c r="G427" s="67"/>
      <c r="I427" s="17"/>
      <c r="J427" s="17"/>
      <c r="K427" s="67"/>
      <c r="L427" s="68"/>
      <c r="M427" s="67"/>
      <c r="N427" s="14"/>
      <c r="O427" s="14"/>
      <c r="P427" s="14"/>
    </row>
    <row r="428" spans="2:18" x14ac:dyDescent="0.2">
      <c r="B428" s="17"/>
      <c r="C428" s="44"/>
      <c r="D428" s="44"/>
      <c r="E428" s="67"/>
      <c r="F428" s="68"/>
      <c r="G428" s="67"/>
      <c r="I428" s="17"/>
      <c r="J428" s="17"/>
      <c r="K428" s="67"/>
      <c r="L428" s="68"/>
      <c r="M428" s="67"/>
      <c r="N428" s="14"/>
      <c r="O428" s="14"/>
      <c r="P428" s="14"/>
    </row>
    <row r="429" spans="2:18" x14ac:dyDescent="0.2">
      <c r="B429" s="17"/>
      <c r="C429" s="44"/>
      <c r="D429" s="44"/>
      <c r="E429" s="67"/>
      <c r="F429" s="68"/>
      <c r="G429" s="67"/>
      <c r="H429" s="67"/>
      <c r="I429" s="17"/>
      <c r="J429" s="17"/>
      <c r="K429" s="67"/>
      <c r="L429" s="68"/>
      <c r="M429" s="67"/>
      <c r="N429" s="14"/>
      <c r="O429" s="14"/>
      <c r="P429" s="14"/>
    </row>
    <row r="430" spans="2:18" x14ac:dyDescent="0.2">
      <c r="B430" s="17"/>
      <c r="C430" s="44"/>
      <c r="D430" s="44"/>
      <c r="E430" s="67"/>
      <c r="F430" s="68"/>
      <c r="G430" s="67"/>
      <c r="H430" s="67"/>
      <c r="I430" s="17"/>
      <c r="J430" s="17"/>
      <c r="K430" s="67"/>
      <c r="L430" s="68"/>
      <c r="M430" s="67"/>
      <c r="N430" s="24"/>
      <c r="O430" s="14"/>
      <c r="P430" s="14"/>
    </row>
    <row r="431" spans="2:18" x14ac:dyDescent="0.2">
      <c r="B431" s="17"/>
      <c r="C431" s="44"/>
      <c r="D431" s="44"/>
      <c r="E431" s="67"/>
      <c r="F431" s="68"/>
      <c r="G431" s="67"/>
      <c r="H431" s="67"/>
      <c r="I431" s="17"/>
      <c r="J431" s="17"/>
      <c r="K431" s="67"/>
      <c r="L431" s="68"/>
      <c r="M431" s="67"/>
      <c r="N431" s="20"/>
      <c r="O431" s="20"/>
      <c r="P431" s="20"/>
      <c r="R431" s="21"/>
    </row>
    <row r="432" spans="2:18" ht="15" x14ac:dyDescent="0.2">
      <c r="B432" s="17"/>
      <c r="C432" s="44"/>
      <c r="D432" s="44"/>
      <c r="E432" s="67"/>
      <c r="F432" s="68">
        <f>SUM(F408:F431)</f>
        <v>30</v>
      </c>
      <c r="G432" s="67">
        <f>SUM(G408:G431)</f>
        <v>2.3315000000000001</v>
      </c>
      <c r="H432" s="67"/>
      <c r="I432" s="67"/>
      <c r="J432" s="69"/>
      <c r="K432" s="69"/>
      <c r="L432" s="68">
        <f>SUM(L409:L431)</f>
        <v>30</v>
      </c>
      <c r="M432" s="68">
        <f>SUM(M409:M431)</f>
        <v>-2.5464889999999998</v>
      </c>
      <c r="N432" s="20"/>
      <c r="O432" s="20"/>
      <c r="P432" s="20"/>
      <c r="R432" s="21"/>
    </row>
    <row r="433" spans="2:18" x14ac:dyDescent="0.2">
      <c r="B433" s="17"/>
      <c r="C433" s="44"/>
      <c r="D433" s="44"/>
      <c r="E433" s="67"/>
      <c r="F433" s="68"/>
      <c r="G433" s="67"/>
      <c r="H433" s="68" t="s">
        <v>10</v>
      </c>
      <c r="I433" s="68"/>
      <c r="J433" s="68">
        <f>G432</f>
        <v>2.3315000000000001</v>
      </c>
      <c r="K433" s="67" t="s">
        <v>11</v>
      </c>
      <c r="L433" s="68">
        <f>M432</f>
        <v>-2.5464889999999998</v>
      </c>
      <c r="M433" s="67">
        <f>J433-L433</f>
        <v>4.8779889999999995</v>
      </c>
      <c r="N433" s="20"/>
      <c r="O433" s="20"/>
      <c r="P433" s="20"/>
      <c r="R433" s="21"/>
    </row>
    <row r="449" s="5" customFormat="1" x14ac:dyDescent="0.2"/>
    <row r="450" s="5" customFormat="1" x14ac:dyDescent="0.2"/>
    <row r="451" s="5" customFormat="1" x14ac:dyDescent="0.2"/>
    <row r="452" s="5" customFormat="1" x14ac:dyDescent="0.2"/>
    <row r="453" s="5" customFormat="1" x14ac:dyDescent="0.2"/>
    <row r="454" s="5" customFormat="1" x14ac:dyDescent="0.2"/>
    <row r="455" s="5" customFormat="1" x14ac:dyDescent="0.2"/>
    <row r="456" s="5" customFormat="1" x14ac:dyDescent="0.2"/>
    <row r="457" s="5" customFormat="1" x14ac:dyDescent="0.2"/>
    <row r="458" s="5" customFormat="1" x14ac:dyDescent="0.2"/>
    <row r="459" s="5" customFormat="1" x14ac:dyDescent="0.2"/>
    <row r="460" s="5" customFormat="1" x14ac:dyDescent="0.2"/>
    <row r="461" s="5" customFormat="1" x14ac:dyDescent="0.2"/>
    <row r="462" s="5" customFormat="1" x14ac:dyDescent="0.2"/>
    <row r="463" s="5" customFormat="1" x14ac:dyDescent="0.2"/>
    <row r="464" s="5" customFormat="1" x14ac:dyDescent="0.2"/>
    <row r="465" s="5" customFormat="1" x14ac:dyDescent="0.2"/>
    <row r="466" s="5" customFormat="1" x14ac:dyDescent="0.2"/>
    <row r="467" s="5" customFormat="1" x14ac:dyDescent="0.2"/>
    <row r="468" s="5" customFormat="1" x14ac:dyDescent="0.2"/>
    <row r="469" s="5" customFormat="1" x14ac:dyDescent="0.2"/>
    <row r="470" s="5" customFormat="1" x14ac:dyDescent="0.2"/>
    <row r="471" s="5" customFormat="1" x14ac:dyDescent="0.2"/>
    <row r="472" s="5" customFormat="1" x14ac:dyDescent="0.2"/>
    <row r="473" s="5" customFormat="1" x14ac:dyDescent="0.2"/>
    <row r="474" s="5" customFormat="1" x14ac:dyDescent="0.2"/>
    <row r="475" s="5" customFormat="1" x14ac:dyDescent="0.2"/>
    <row r="476" s="5" customFormat="1" x14ac:dyDescent="0.2"/>
    <row r="477" s="5" customFormat="1" x14ac:dyDescent="0.2"/>
    <row r="478" s="5" customFormat="1" x14ac:dyDescent="0.2"/>
    <row r="479" s="5" customFormat="1" x14ac:dyDescent="0.2"/>
    <row r="480" s="5" customFormat="1" x14ac:dyDescent="0.2"/>
    <row r="481" s="5" customFormat="1" x14ac:dyDescent="0.2"/>
    <row r="482" s="5" customFormat="1" x14ac:dyDescent="0.2"/>
    <row r="483" s="5" customFormat="1" x14ac:dyDescent="0.2"/>
    <row r="484" s="5" customFormat="1" x14ac:dyDescent="0.2"/>
    <row r="485" s="5" customFormat="1" x14ac:dyDescent="0.2"/>
    <row r="486" s="5" customFormat="1" x14ac:dyDescent="0.2"/>
    <row r="487" s="5" customFormat="1" x14ac:dyDescent="0.2"/>
    <row r="488" s="5" customFormat="1" x14ac:dyDescent="0.2"/>
    <row r="489" s="5" customFormat="1" x14ac:dyDescent="0.2"/>
    <row r="497" s="5" customFormat="1" x14ac:dyDescent="0.2"/>
    <row r="498" s="5" customFormat="1" x14ac:dyDescent="0.2"/>
    <row r="499" s="5" customFormat="1" x14ac:dyDescent="0.2"/>
    <row r="500" s="5" customFormat="1" x14ac:dyDescent="0.2"/>
    <row r="501" s="5" customFormat="1" x14ac:dyDescent="0.2"/>
    <row r="502" s="5" customFormat="1" x14ac:dyDescent="0.2"/>
    <row r="503" s="5" customFormat="1" x14ac:dyDescent="0.2"/>
    <row r="504" s="5" customFormat="1" x14ac:dyDescent="0.2"/>
    <row r="505" s="5" customFormat="1" x14ac:dyDescent="0.2"/>
    <row r="506" s="5" customFormat="1" x14ac:dyDescent="0.2"/>
    <row r="507" s="5" customFormat="1" x14ac:dyDescent="0.2"/>
    <row r="508" s="5" customFormat="1" x14ac:dyDescent="0.2"/>
    <row r="509" s="5" customFormat="1" x14ac:dyDescent="0.2"/>
    <row r="510" s="5" customFormat="1" x14ac:dyDescent="0.2"/>
    <row r="511" s="5" customFormat="1" x14ac:dyDescent="0.2"/>
    <row r="512" s="5" customFormat="1" x14ac:dyDescent="0.2"/>
    <row r="513" s="5" customFormat="1" x14ac:dyDescent="0.2"/>
    <row r="514" s="5" customFormat="1" x14ac:dyDescent="0.2"/>
    <row r="515" s="5" customFormat="1" x14ac:dyDescent="0.2"/>
    <row r="516" s="5" customFormat="1" x14ac:dyDescent="0.2"/>
    <row r="517" s="5" customFormat="1" x14ac:dyDescent="0.2"/>
    <row r="518" s="5" customFormat="1" x14ac:dyDescent="0.2"/>
    <row r="519" s="5" customFormat="1" x14ac:dyDescent="0.2"/>
    <row r="520" s="5" customFormat="1" x14ac:dyDescent="0.2"/>
    <row r="521" s="5" customFormat="1" x14ac:dyDescent="0.2"/>
    <row r="522" s="5" customFormat="1" x14ac:dyDescent="0.2"/>
    <row r="523" s="5" customFormat="1" x14ac:dyDescent="0.2"/>
    <row r="524" s="5" customFormat="1" x14ac:dyDescent="0.2"/>
    <row r="525" s="5" customFormat="1" x14ac:dyDescent="0.2"/>
    <row r="526" s="5" customFormat="1" x14ac:dyDescent="0.2"/>
    <row r="527" s="5" customFormat="1" x14ac:dyDescent="0.2"/>
    <row r="528" s="5" customFormat="1" x14ac:dyDescent="0.2"/>
    <row r="529" s="5" customFormat="1" x14ac:dyDescent="0.2"/>
    <row r="530" s="5" customFormat="1" x14ac:dyDescent="0.2"/>
    <row r="531" s="5" customFormat="1" x14ac:dyDescent="0.2"/>
    <row r="532" s="5" customFormat="1" x14ac:dyDescent="0.2"/>
    <row r="533" s="5" customFormat="1" x14ac:dyDescent="0.2"/>
    <row r="534" s="5" customFormat="1" x14ac:dyDescent="0.2"/>
    <row r="535" s="5" customFormat="1" x14ac:dyDescent="0.2"/>
    <row r="536" s="5" customFormat="1" x14ac:dyDescent="0.2"/>
    <row r="537" s="5" customFormat="1" x14ac:dyDescent="0.2"/>
    <row r="538" s="5" customFormat="1" x14ac:dyDescent="0.2"/>
    <row r="539" s="5" customFormat="1" x14ac:dyDescent="0.2"/>
    <row r="540" s="5" customFormat="1" x14ac:dyDescent="0.2"/>
    <row r="541" s="5" customFormat="1" x14ac:dyDescent="0.2"/>
    <row r="542" s="5" customFormat="1" x14ac:dyDescent="0.2"/>
    <row r="543" s="5" customFormat="1" x14ac:dyDescent="0.2"/>
    <row r="544" s="5" customFormat="1" x14ac:dyDescent="0.2"/>
    <row r="545" s="5" customFormat="1" x14ac:dyDescent="0.2"/>
    <row r="546" s="5" customFormat="1" x14ac:dyDescent="0.2"/>
    <row r="547" s="5" customFormat="1" x14ac:dyDescent="0.2"/>
    <row r="548" s="5" customFormat="1" x14ac:dyDescent="0.2"/>
    <row r="549" s="5" customFormat="1" x14ac:dyDescent="0.2"/>
    <row r="550" s="5" customFormat="1" x14ac:dyDescent="0.2"/>
    <row r="551" s="5" customFormat="1" x14ac:dyDescent="0.2"/>
    <row r="552" s="5" customFormat="1" x14ac:dyDescent="0.2"/>
    <row r="553" s="5" customFormat="1" x14ac:dyDescent="0.2"/>
    <row r="554" s="5" customFormat="1" x14ac:dyDescent="0.2"/>
    <row r="555" s="5" customFormat="1" x14ac:dyDescent="0.2"/>
    <row r="556" s="5" customFormat="1" x14ac:dyDescent="0.2"/>
    <row r="557" s="5" customFormat="1" x14ac:dyDescent="0.2"/>
    <row r="558" s="5" customFormat="1" x14ac:dyDescent="0.2"/>
    <row r="559" s="5" customFormat="1" x14ac:dyDescent="0.2"/>
    <row r="560" s="5" customFormat="1" x14ac:dyDescent="0.2"/>
    <row r="561" s="5" customFormat="1" x14ac:dyDescent="0.2"/>
    <row r="562" s="5" customFormat="1" x14ac:dyDescent="0.2"/>
    <row r="563" s="5" customFormat="1" x14ac:dyDescent="0.2"/>
    <row r="564" s="5" customFormat="1" x14ac:dyDescent="0.2"/>
    <row r="565" s="5" customFormat="1" x14ac:dyDescent="0.2"/>
    <row r="566" s="5" customFormat="1" x14ac:dyDescent="0.2"/>
    <row r="567" s="5" customFormat="1" x14ac:dyDescent="0.2"/>
    <row r="568" s="5" customFormat="1" x14ac:dyDescent="0.2"/>
    <row r="569" s="5" customFormat="1" x14ac:dyDescent="0.2"/>
    <row r="570" s="5" customFormat="1" x14ac:dyDescent="0.2"/>
    <row r="571" s="5" customFormat="1" x14ac:dyDescent="0.2"/>
    <row r="572" s="5" customFormat="1" x14ac:dyDescent="0.2"/>
    <row r="573" s="5" customFormat="1" x14ac:dyDescent="0.2"/>
    <row r="574" s="5" customFormat="1" x14ac:dyDescent="0.2"/>
    <row r="575" s="5" customFormat="1" x14ac:dyDescent="0.2"/>
    <row r="576" s="5" customFormat="1" x14ac:dyDescent="0.2"/>
    <row r="577" s="5" customFormat="1" x14ac:dyDescent="0.2"/>
    <row r="578" s="5" customFormat="1" x14ac:dyDescent="0.2"/>
    <row r="579" s="5" customFormat="1" x14ac:dyDescent="0.2"/>
    <row r="580" s="5" customFormat="1" x14ac:dyDescent="0.2"/>
    <row r="581" s="5" customFormat="1" x14ac:dyDescent="0.2"/>
    <row r="582" s="5" customFormat="1" x14ac:dyDescent="0.2"/>
    <row r="583" s="5" customFormat="1" x14ac:dyDescent="0.2"/>
    <row r="584" s="5" customFormat="1" x14ac:dyDescent="0.2"/>
    <row r="585" s="5" customFormat="1" x14ac:dyDescent="0.2"/>
    <row r="586" s="5" customFormat="1" x14ac:dyDescent="0.2"/>
    <row r="587" s="5" customFormat="1" x14ac:dyDescent="0.2"/>
    <row r="588" s="5" customFormat="1" x14ac:dyDescent="0.2"/>
    <row r="589" s="5" customFormat="1" x14ac:dyDescent="0.2"/>
    <row r="590" s="5" customFormat="1" x14ac:dyDescent="0.2"/>
    <row r="591" s="5" customFormat="1" x14ac:dyDescent="0.2"/>
    <row r="592" s="5" customFormat="1" x14ac:dyDescent="0.2"/>
    <row r="593" s="5" customFormat="1" x14ac:dyDescent="0.2"/>
    <row r="594" s="5" customFormat="1" x14ac:dyDescent="0.2"/>
    <row r="595" s="5" customFormat="1" x14ac:dyDescent="0.2"/>
    <row r="596" s="5" customFormat="1" x14ac:dyDescent="0.2"/>
    <row r="597" s="5" customFormat="1" x14ac:dyDescent="0.2"/>
    <row r="598" s="5" customFormat="1" x14ac:dyDescent="0.2"/>
    <row r="599" s="5" customFormat="1" x14ac:dyDescent="0.2"/>
    <row r="600" s="5" customFormat="1" x14ac:dyDescent="0.2"/>
    <row r="601" s="5" customFormat="1" x14ac:dyDescent="0.2"/>
    <row r="602" s="5" customFormat="1" x14ac:dyDescent="0.2"/>
    <row r="603" s="5" customFormat="1" x14ac:dyDescent="0.2"/>
    <row r="604" s="5" customFormat="1" x14ac:dyDescent="0.2"/>
    <row r="605" s="5" customFormat="1" x14ac:dyDescent="0.2"/>
    <row r="606" s="5" customFormat="1" x14ac:dyDescent="0.2"/>
    <row r="607" s="5" customFormat="1" x14ac:dyDescent="0.2"/>
    <row r="608" s="5" customFormat="1" x14ac:dyDescent="0.2"/>
    <row r="609" s="5" customFormat="1" x14ac:dyDescent="0.2"/>
    <row r="610" s="5" customFormat="1" x14ac:dyDescent="0.2"/>
    <row r="611" s="5" customFormat="1" x14ac:dyDescent="0.2"/>
    <row r="612" s="5" customFormat="1" x14ac:dyDescent="0.2"/>
    <row r="613" s="5" customFormat="1" x14ac:dyDescent="0.2"/>
    <row r="614" s="5" customFormat="1" x14ac:dyDescent="0.2"/>
    <row r="615" s="5" customFormat="1" x14ac:dyDescent="0.2"/>
    <row r="616" s="5" customFormat="1" x14ac:dyDescent="0.2"/>
    <row r="617" s="5" customFormat="1" x14ac:dyDescent="0.2"/>
    <row r="618" s="5" customFormat="1" x14ac:dyDescent="0.2"/>
    <row r="619" s="5" customFormat="1" x14ac:dyDescent="0.2"/>
    <row r="620" s="5" customFormat="1" x14ac:dyDescent="0.2"/>
    <row r="621" s="5" customFormat="1" x14ac:dyDescent="0.2"/>
    <row r="622" s="5" customFormat="1" x14ac:dyDescent="0.2"/>
    <row r="623" s="5" customFormat="1" x14ac:dyDescent="0.2"/>
    <row r="624" s="5" customFormat="1" x14ac:dyDescent="0.2"/>
    <row r="625" s="5" customFormat="1" x14ac:dyDescent="0.2"/>
    <row r="626" s="5" customFormat="1" x14ac:dyDescent="0.2"/>
    <row r="627" s="5" customFormat="1" x14ac:dyDescent="0.2"/>
    <row r="628" s="5" customFormat="1" x14ac:dyDescent="0.2"/>
    <row r="629" s="5" customFormat="1" x14ac:dyDescent="0.2"/>
    <row r="630" s="5" customFormat="1" x14ac:dyDescent="0.2"/>
    <row r="631" s="5" customFormat="1" x14ac:dyDescent="0.2"/>
    <row r="632" s="5" customFormat="1" x14ac:dyDescent="0.2"/>
    <row r="633" s="5" customFormat="1" x14ac:dyDescent="0.2"/>
    <row r="634" s="5" customFormat="1" x14ac:dyDescent="0.2"/>
    <row r="635" s="5" customFormat="1" x14ac:dyDescent="0.2"/>
    <row r="636" s="5" customFormat="1" x14ac:dyDescent="0.2"/>
    <row r="637" s="5" customFormat="1" x14ac:dyDescent="0.2"/>
    <row r="638" s="5" customFormat="1" x14ac:dyDescent="0.2"/>
    <row r="639" s="5" customFormat="1" x14ac:dyDescent="0.2"/>
    <row r="640" s="5" customFormat="1" x14ac:dyDescent="0.2"/>
    <row r="641" s="5" customFormat="1" x14ac:dyDescent="0.2"/>
    <row r="642" s="5" customFormat="1" x14ac:dyDescent="0.2"/>
    <row r="643" s="5" customFormat="1" x14ac:dyDescent="0.2"/>
    <row r="644" s="5" customFormat="1" x14ac:dyDescent="0.2"/>
    <row r="645" s="5" customFormat="1" x14ac:dyDescent="0.2"/>
    <row r="646" s="5" customFormat="1" x14ac:dyDescent="0.2"/>
    <row r="647" s="5" customFormat="1" x14ac:dyDescent="0.2"/>
    <row r="648" s="5" customFormat="1" x14ac:dyDescent="0.2"/>
    <row r="649" s="5" customFormat="1" x14ac:dyDescent="0.2"/>
    <row r="650" s="5" customFormat="1" x14ac:dyDescent="0.2"/>
    <row r="651" s="5" customFormat="1" x14ac:dyDescent="0.2"/>
    <row r="652" s="5" customFormat="1" x14ac:dyDescent="0.2"/>
    <row r="653" s="5" customFormat="1" x14ac:dyDescent="0.2"/>
    <row r="654" s="5" customFormat="1" x14ac:dyDescent="0.2"/>
    <row r="655" s="5" customFormat="1" x14ac:dyDescent="0.2"/>
    <row r="656" s="5" customFormat="1" x14ac:dyDescent="0.2"/>
    <row r="657" s="5" customFormat="1" x14ac:dyDescent="0.2"/>
    <row r="658" s="5" customFormat="1" x14ac:dyDescent="0.2"/>
    <row r="659" s="5" customFormat="1" x14ac:dyDescent="0.2"/>
    <row r="660" s="5" customFormat="1" x14ac:dyDescent="0.2"/>
    <row r="661" s="5" customFormat="1" x14ac:dyDescent="0.2"/>
    <row r="662" s="5" customFormat="1" x14ac:dyDescent="0.2"/>
    <row r="663" s="5" customFormat="1" x14ac:dyDescent="0.2"/>
    <row r="664" s="5" customFormat="1" x14ac:dyDescent="0.2"/>
    <row r="665" s="5" customFormat="1" x14ac:dyDescent="0.2"/>
    <row r="666" s="5" customFormat="1" x14ac:dyDescent="0.2"/>
    <row r="667" s="5" customFormat="1" x14ac:dyDescent="0.2"/>
    <row r="668" s="5" customFormat="1" x14ac:dyDescent="0.2"/>
    <row r="669" s="5" customFormat="1" x14ac:dyDescent="0.2"/>
    <row r="670" s="5" customFormat="1" x14ac:dyDescent="0.2"/>
    <row r="671" s="5" customFormat="1" x14ac:dyDescent="0.2"/>
    <row r="672" s="5" customFormat="1" x14ac:dyDescent="0.2"/>
    <row r="673" s="5" customFormat="1" x14ac:dyDescent="0.2"/>
    <row r="674" s="5" customFormat="1" x14ac:dyDescent="0.2"/>
    <row r="675" s="5" customFormat="1" x14ac:dyDescent="0.2"/>
    <row r="676" s="5" customFormat="1" x14ac:dyDescent="0.2"/>
    <row r="677" s="5" customFormat="1" x14ac:dyDescent="0.2"/>
    <row r="678" s="5" customFormat="1" x14ac:dyDescent="0.2"/>
    <row r="679" s="5" customFormat="1" x14ac:dyDescent="0.2"/>
    <row r="680" s="5" customFormat="1" x14ac:dyDescent="0.2"/>
    <row r="681" s="5" customFormat="1" x14ac:dyDescent="0.2"/>
    <row r="682" s="5" customFormat="1" x14ac:dyDescent="0.2"/>
    <row r="683" s="5" customFormat="1" x14ac:dyDescent="0.2"/>
    <row r="684" s="5" customFormat="1" x14ac:dyDescent="0.2"/>
    <row r="685" s="5" customFormat="1" x14ac:dyDescent="0.2"/>
    <row r="686" s="5" customFormat="1" x14ac:dyDescent="0.2"/>
    <row r="687" s="5" customFormat="1" x14ac:dyDescent="0.2"/>
    <row r="688" s="5" customFormat="1" x14ac:dyDescent="0.2"/>
    <row r="689" s="5" customFormat="1" x14ac:dyDescent="0.2"/>
    <row r="690" s="5" customFormat="1" x14ac:dyDescent="0.2"/>
    <row r="691" s="5" customFormat="1" x14ac:dyDescent="0.2"/>
    <row r="692" s="5" customFormat="1" x14ac:dyDescent="0.2"/>
    <row r="693" s="5" customFormat="1" x14ac:dyDescent="0.2"/>
    <row r="694" s="5" customFormat="1" x14ac:dyDescent="0.2"/>
    <row r="695" s="5" customFormat="1" x14ac:dyDescent="0.2"/>
    <row r="696" s="5" customFormat="1" x14ac:dyDescent="0.2"/>
    <row r="697" s="5" customFormat="1" x14ac:dyDescent="0.2"/>
    <row r="698" s="5" customFormat="1" x14ac:dyDescent="0.2"/>
    <row r="699" s="5" customFormat="1" x14ac:dyDescent="0.2"/>
    <row r="700" s="5" customFormat="1" x14ac:dyDescent="0.2"/>
    <row r="701" s="5" customFormat="1" x14ac:dyDescent="0.2"/>
    <row r="702" s="5" customFormat="1" x14ac:dyDescent="0.2"/>
    <row r="703" s="5" customFormat="1" x14ac:dyDescent="0.2"/>
    <row r="704" s="5" customFormat="1" x14ac:dyDescent="0.2"/>
    <row r="705" s="5" customFormat="1" x14ac:dyDescent="0.2"/>
    <row r="706" s="5" customFormat="1" x14ac:dyDescent="0.2"/>
    <row r="707" s="5" customFormat="1" x14ac:dyDescent="0.2"/>
    <row r="708" s="5" customFormat="1" x14ac:dyDescent="0.2"/>
    <row r="709" s="5" customFormat="1" x14ac:dyDescent="0.2"/>
    <row r="710" s="5" customFormat="1" x14ac:dyDescent="0.2"/>
    <row r="711" s="5" customFormat="1" x14ac:dyDescent="0.2"/>
    <row r="712" s="5" customFormat="1" x14ac:dyDescent="0.2"/>
    <row r="713" s="5" customFormat="1" x14ac:dyDescent="0.2"/>
    <row r="714" s="5" customFormat="1" x14ac:dyDescent="0.2"/>
    <row r="715" s="5" customFormat="1" x14ac:dyDescent="0.2"/>
    <row r="716" s="5" customFormat="1" x14ac:dyDescent="0.2"/>
    <row r="717" s="5" customFormat="1" x14ac:dyDescent="0.2"/>
    <row r="718" s="5" customFormat="1" x14ac:dyDescent="0.2"/>
    <row r="719" s="5" customFormat="1" x14ac:dyDescent="0.2"/>
    <row r="720" s="5" customFormat="1" x14ac:dyDescent="0.2"/>
    <row r="721" s="5" customFormat="1" x14ac:dyDescent="0.2"/>
    <row r="722" s="5" customFormat="1" x14ac:dyDescent="0.2"/>
    <row r="723" s="5" customFormat="1" x14ac:dyDescent="0.2"/>
    <row r="724" s="5" customFormat="1" x14ac:dyDescent="0.2"/>
    <row r="725" s="5" customFormat="1" x14ac:dyDescent="0.2"/>
    <row r="726" s="5" customFormat="1" x14ac:dyDescent="0.2"/>
    <row r="727" s="5" customFormat="1" x14ac:dyDescent="0.2"/>
    <row r="728" s="5" customFormat="1" x14ac:dyDescent="0.2"/>
    <row r="729" s="5" customFormat="1" x14ac:dyDescent="0.2"/>
    <row r="730" s="5" customFormat="1" x14ac:dyDescent="0.2"/>
    <row r="731" s="5" customFormat="1" x14ac:dyDescent="0.2"/>
    <row r="732" s="5" customFormat="1" x14ac:dyDescent="0.2"/>
    <row r="733" s="5" customFormat="1" x14ac:dyDescent="0.2"/>
    <row r="734" s="5" customFormat="1" x14ac:dyDescent="0.2"/>
    <row r="735" s="5" customFormat="1" x14ac:dyDescent="0.2"/>
    <row r="736" s="5" customFormat="1" x14ac:dyDescent="0.2"/>
    <row r="737" s="5" customFormat="1" x14ac:dyDescent="0.2"/>
    <row r="738" s="5" customFormat="1" x14ac:dyDescent="0.2"/>
    <row r="739" s="5" customFormat="1" x14ac:dyDescent="0.2"/>
    <row r="740" s="5" customFormat="1" x14ac:dyDescent="0.2"/>
    <row r="741" s="5" customFormat="1" x14ac:dyDescent="0.2"/>
    <row r="742" s="5" customFormat="1" x14ac:dyDescent="0.2"/>
    <row r="743" s="5" customFormat="1" x14ac:dyDescent="0.2"/>
    <row r="744" s="5" customFormat="1" x14ac:dyDescent="0.2"/>
    <row r="745" s="5" customFormat="1" x14ac:dyDescent="0.2"/>
    <row r="746" s="5" customFormat="1" x14ac:dyDescent="0.2"/>
    <row r="747" s="5" customFormat="1" x14ac:dyDescent="0.2"/>
    <row r="748" s="5" customFormat="1" x14ac:dyDescent="0.2"/>
    <row r="749" s="5" customFormat="1" x14ac:dyDescent="0.2"/>
    <row r="750" s="5" customFormat="1" x14ac:dyDescent="0.2"/>
    <row r="751" s="5" customFormat="1" x14ac:dyDescent="0.2"/>
    <row r="752" s="5" customFormat="1" x14ac:dyDescent="0.2"/>
    <row r="753" s="5" customFormat="1" x14ac:dyDescent="0.2"/>
    <row r="754" s="5" customFormat="1" x14ac:dyDescent="0.2"/>
    <row r="755" s="5" customFormat="1" x14ac:dyDescent="0.2"/>
    <row r="756" s="5" customFormat="1" x14ac:dyDescent="0.2"/>
    <row r="757" s="5" customFormat="1" x14ac:dyDescent="0.2"/>
    <row r="758" s="5" customFormat="1" x14ac:dyDescent="0.2"/>
    <row r="759" s="5" customFormat="1" x14ac:dyDescent="0.2"/>
    <row r="760" s="5" customFormat="1" x14ac:dyDescent="0.2"/>
    <row r="761" s="5" customFormat="1" x14ac:dyDescent="0.2"/>
    <row r="762" s="5" customFormat="1" x14ac:dyDescent="0.2"/>
    <row r="763" s="5" customFormat="1" x14ac:dyDescent="0.2"/>
    <row r="764" s="5" customFormat="1" x14ac:dyDescent="0.2"/>
    <row r="765" s="5" customFormat="1" x14ac:dyDescent="0.2"/>
    <row r="766" s="5" customFormat="1" x14ac:dyDescent="0.2"/>
    <row r="767" s="5" customFormat="1" x14ac:dyDescent="0.2"/>
    <row r="768" s="5" customFormat="1" x14ac:dyDescent="0.2"/>
    <row r="769" s="5" customFormat="1" x14ac:dyDescent="0.2"/>
    <row r="770" s="5" customFormat="1" x14ac:dyDescent="0.2"/>
    <row r="771" s="5" customFormat="1" x14ac:dyDescent="0.2"/>
    <row r="772" s="5" customFormat="1" x14ac:dyDescent="0.2"/>
    <row r="773" s="5" customFormat="1" x14ac:dyDescent="0.2"/>
    <row r="774" s="5" customFormat="1" x14ac:dyDescent="0.2"/>
    <row r="775" s="5" customFormat="1" x14ac:dyDescent="0.2"/>
    <row r="776" s="5" customFormat="1" x14ac:dyDescent="0.2"/>
    <row r="777" s="5" customFormat="1" x14ac:dyDescent="0.2"/>
    <row r="778" s="5" customFormat="1" x14ac:dyDescent="0.2"/>
    <row r="779" s="5" customFormat="1" x14ac:dyDescent="0.2"/>
    <row r="780" s="5" customFormat="1" x14ac:dyDescent="0.2"/>
    <row r="781" s="5" customFormat="1" x14ac:dyDescent="0.2"/>
    <row r="782" s="5" customFormat="1" x14ac:dyDescent="0.2"/>
    <row r="783" s="5" customFormat="1" x14ac:dyDescent="0.2"/>
    <row r="784" s="5" customFormat="1" x14ac:dyDescent="0.2"/>
    <row r="785" s="5" customFormat="1" x14ac:dyDescent="0.2"/>
    <row r="786" s="5" customFormat="1" x14ac:dyDescent="0.2"/>
    <row r="787" s="5" customFormat="1" x14ac:dyDescent="0.2"/>
    <row r="788" s="5" customFormat="1" x14ac:dyDescent="0.2"/>
    <row r="789" s="5" customFormat="1" x14ac:dyDescent="0.2"/>
    <row r="790" s="5" customFormat="1" x14ac:dyDescent="0.2"/>
    <row r="791" s="5" customFormat="1" x14ac:dyDescent="0.2"/>
    <row r="792" s="5" customFormat="1" x14ac:dyDescent="0.2"/>
    <row r="793" s="5" customFormat="1" x14ac:dyDescent="0.2"/>
    <row r="794" s="5" customFormat="1" x14ac:dyDescent="0.2"/>
    <row r="795" s="5" customFormat="1" x14ac:dyDescent="0.2"/>
    <row r="796" s="5" customFormat="1" x14ac:dyDescent="0.2"/>
    <row r="797" s="5" customFormat="1" x14ac:dyDescent="0.2"/>
    <row r="798" s="5" customFormat="1" x14ac:dyDescent="0.2"/>
    <row r="799" s="5" customFormat="1" x14ac:dyDescent="0.2"/>
    <row r="800" s="5" customFormat="1" x14ac:dyDescent="0.2"/>
    <row r="801" s="5" customFormat="1" x14ac:dyDescent="0.2"/>
    <row r="802" s="5" customFormat="1" x14ac:dyDescent="0.2"/>
    <row r="803" s="5" customFormat="1" x14ac:dyDescent="0.2"/>
    <row r="804" s="5" customFormat="1" x14ac:dyDescent="0.2"/>
    <row r="805" s="5" customFormat="1" x14ac:dyDescent="0.2"/>
    <row r="806" s="5" customFormat="1" x14ac:dyDescent="0.2"/>
    <row r="807" s="5" customFormat="1" x14ac:dyDescent="0.2"/>
    <row r="808" s="5" customFormat="1" x14ac:dyDescent="0.2"/>
    <row r="809" s="5" customFormat="1" x14ac:dyDescent="0.2"/>
    <row r="810" s="5" customFormat="1" x14ac:dyDescent="0.2"/>
    <row r="811" s="5" customFormat="1" x14ac:dyDescent="0.2"/>
    <row r="812" s="5" customFormat="1" x14ac:dyDescent="0.2"/>
    <row r="813" s="5" customFormat="1" x14ac:dyDescent="0.2"/>
    <row r="814" s="5" customFormat="1" x14ac:dyDescent="0.2"/>
    <row r="815" s="5" customFormat="1" x14ac:dyDescent="0.2"/>
    <row r="816" s="5" customFormat="1" x14ac:dyDescent="0.2"/>
    <row r="817" s="5" customFormat="1" x14ac:dyDescent="0.2"/>
    <row r="818" s="5" customFormat="1" x14ac:dyDescent="0.2"/>
    <row r="819" s="5" customFormat="1" x14ac:dyDescent="0.2"/>
    <row r="820" s="5" customFormat="1" x14ac:dyDescent="0.2"/>
    <row r="821" s="5" customFormat="1" x14ac:dyDescent="0.2"/>
    <row r="822" s="5" customFormat="1" x14ac:dyDescent="0.2"/>
    <row r="823" s="5" customFormat="1" x14ac:dyDescent="0.2"/>
    <row r="824" s="5" customFormat="1" x14ac:dyDescent="0.2"/>
    <row r="825" s="5" customFormat="1" x14ac:dyDescent="0.2"/>
    <row r="826" s="5" customFormat="1" x14ac:dyDescent="0.2"/>
    <row r="827" s="5" customFormat="1" x14ac:dyDescent="0.2"/>
    <row r="828" s="5" customFormat="1" x14ac:dyDescent="0.2"/>
    <row r="829" s="5" customFormat="1" x14ac:dyDescent="0.2"/>
    <row r="830" s="5" customFormat="1" x14ac:dyDescent="0.2"/>
    <row r="831" s="5" customFormat="1" x14ac:dyDescent="0.2"/>
    <row r="832" s="5" customFormat="1" x14ac:dyDescent="0.2"/>
    <row r="833" s="5" customFormat="1" x14ac:dyDescent="0.2"/>
    <row r="834" s="5" customFormat="1" x14ac:dyDescent="0.2"/>
    <row r="835" s="5" customFormat="1" x14ac:dyDescent="0.2"/>
    <row r="836" s="5" customFormat="1" x14ac:dyDescent="0.2"/>
    <row r="837" s="5" customFormat="1" x14ac:dyDescent="0.2"/>
    <row r="838" s="5" customFormat="1" x14ac:dyDescent="0.2"/>
    <row r="839" s="5" customFormat="1" x14ac:dyDescent="0.2"/>
    <row r="840" s="5" customFormat="1" x14ac:dyDescent="0.2"/>
    <row r="841" s="5" customFormat="1" x14ac:dyDescent="0.2"/>
    <row r="842" s="5" customFormat="1" x14ac:dyDescent="0.2"/>
    <row r="843" s="5" customFormat="1" x14ac:dyDescent="0.2"/>
    <row r="844" s="5" customFormat="1" x14ac:dyDescent="0.2"/>
    <row r="845" s="5" customFormat="1" x14ac:dyDescent="0.2"/>
    <row r="846" s="5" customFormat="1" x14ac:dyDescent="0.2"/>
    <row r="847" s="5" customFormat="1" x14ac:dyDescent="0.2"/>
    <row r="848" s="5" customFormat="1" x14ac:dyDescent="0.2"/>
    <row r="849" s="5" customFormat="1" x14ac:dyDescent="0.2"/>
    <row r="850" s="5" customFormat="1" x14ac:dyDescent="0.2"/>
    <row r="851" s="5" customFormat="1" x14ac:dyDescent="0.2"/>
    <row r="852" s="5" customFormat="1" x14ac:dyDescent="0.2"/>
    <row r="853" s="5" customFormat="1" x14ac:dyDescent="0.2"/>
    <row r="854" s="5" customFormat="1" x14ac:dyDescent="0.2"/>
    <row r="855" s="5" customFormat="1" x14ac:dyDescent="0.2"/>
    <row r="856" s="5" customFormat="1" x14ac:dyDescent="0.2"/>
    <row r="857" s="5" customFormat="1" x14ac:dyDescent="0.2"/>
    <row r="858" s="5" customFormat="1" x14ac:dyDescent="0.2"/>
    <row r="859" s="5" customFormat="1" x14ac:dyDescent="0.2"/>
    <row r="860" s="5" customFormat="1" x14ac:dyDescent="0.2"/>
    <row r="861" s="5" customFormat="1" x14ac:dyDescent="0.2"/>
  </sheetData>
  <mergeCells count="51">
    <mergeCell ref="D3:E3"/>
    <mergeCell ref="B4:G4"/>
    <mergeCell ref="I4:M4"/>
    <mergeCell ref="A1:T1"/>
    <mergeCell ref="B41:G41"/>
    <mergeCell ref="I41:M41"/>
    <mergeCell ref="D63:E63"/>
    <mergeCell ref="H20:I20"/>
    <mergeCell ref="D21:E21"/>
    <mergeCell ref="B22:G22"/>
    <mergeCell ref="I22:M22"/>
    <mergeCell ref="H39:I39"/>
    <mergeCell ref="D40:E40"/>
    <mergeCell ref="D128:E128"/>
    <mergeCell ref="B129:G129"/>
    <mergeCell ref="I129:M129"/>
    <mergeCell ref="D113:E113"/>
    <mergeCell ref="D79:E79"/>
    <mergeCell ref="D96:E96"/>
    <mergeCell ref="I179:M179"/>
    <mergeCell ref="D193:E193"/>
    <mergeCell ref="D146:E146"/>
    <mergeCell ref="B147:G147"/>
    <mergeCell ref="I147:M147"/>
    <mergeCell ref="D163:E163"/>
    <mergeCell ref="B164:G164"/>
    <mergeCell ref="I164:M164"/>
    <mergeCell ref="D226:E226"/>
    <mergeCell ref="D241:E241"/>
    <mergeCell ref="D209:E209"/>
    <mergeCell ref="D178:E178"/>
    <mergeCell ref="B179:G179"/>
    <mergeCell ref="I278:M278"/>
    <mergeCell ref="D296:E296"/>
    <mergeCell ref="B297:G297"/>
    <mergeCell ref="I297:M297"/>
    <mergeCell ref="D258:E258"/>
    <mergeCell ref="B259:G259"/>
    <mergeCell ref="I259:M259"/>
    <mergeCell ref="D360:E360"/>
    <mergeCell ref="D373:E373"/>
    <mergeCell ref="D323:E323"/>
    <mergeCell ref="D341:E341"/>
    <mergeCell ref="D277:E277"/>
    <mergeCell ref="B278:G278"/>
    <mergeCell ref="D388:E388"/>
    <mergeCell ref="B389:G389"/>
    <mergeCell ref="I389:M389"/>
    <mergeCell ref="D405:E405"/>
    <mergeCell ref="B406:G406"/>
    <mergeCell ref="I406:M406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Long Section Doal beel khal</vt:lpstr>
      <vt:lpstr>Outfall khal</vt:lpstr>
      <vt:lpstr>Doal beel_Dola beel khal</vt:lpstr>
      <vt:lpstr>Abstract of earth</vt:lpstr>
      <vt:lpstr>Doal beel_Dola beel khal (Data)</vt:lpstr>
      <vt:lpstr>'Long Section Doal beel khal'!Print_Area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2024-12-11T10:22:38Z</dcterms:modified>
</cp:coreProperties>
</file>