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a2ce3e7edb9adf1/Desktop/정승우/AX대회관련/"/>
    </mc:Choice>
  </mc:AlternateContent>
  <xr:revisionPtr revIDLastSave="3" documentId="8_{172DA2C6-18AF-4A51-AD47-B0778786DD00}" xr6:coauthVersionLast="47" xr6:coauthVersionMax="47" xr10:uidLastSave="{44FF1F81-05BC-4A48-9970-8D5ED00D8C09}"/>
  <bookViews>
    <workbookView xWindow="-98" yWindow="-98" windowWidth="21795" windowHeight="12975" xr2:uid="{E955D713-B6FD-D044-AFC2-AE3DB1046D3F}"/>
  </bookViews>
  <sheets>
    <sheet name="2025 KES_전시 공통" sheetId="16" r:id="rId1"/>
    <sheet name="(전시 증빙) 인건비 공통" sheetId="15" r:id="rId2"/>
    <sheet name="2025 KES_전시 제작" sheetId="14" r:id="rId3"/>
  </sheets>
  <definedNames>
    <definedName name="_xlnm.Print_Area" localSheetId="0">'2025 KES_전시 공통'!$A$1:$L$14</definedName>
    <definedName name="_xlnm.Print_Area" localSheetId="2">'2025 KES_전시 제작'!$A$1:$J$115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" i="15" l="1"/>
  <c r="F9" i="16"/>
  <c r="F8" i="16"/>
  <c r="F5" i="16"/>
  <c r="F4" i="16"/>
  <c r="G9" i="16"/>
  <c r="H9" i="16"/>
  <c r="I9" i="16"/>
  <c r="H8" i="16"/>
  <c r="I8" i="16"/>
  <c r="G8" i="16"/>
  <c r="H5" i="16"/>
  <c r="I5" i="16"/>
  <c r="G5" i="16"/>
  <c r="H4" i="16"/>
  <c r="I4" i="16"/>
  <c r="G4" i="16"/>
  <c r="M12" i="15" l="1"/>
  <c r="M11" i="15"/>
  <c r="O8" i="15"/>
  <c r="P8" i="15" s="1"/>
  <c r="N8" i="15"/>
  <c r="Q8" i="15" s="1"/>
  <c r="O7" i="15"/>
  <c r="P7" i="15" s="1"/>
  <c r="Q7" i="15" s="1"/>
  <c r="N7" i="15"/>
  <c r="O6" i="15"/>
  <c r="P6" i="15" s="1"/>
  <c r="N6" i="15"/>
  <c r="Q6" i="15" s="1"/>
  <c r="O5" i="15"/>
  <c r="P5" i="15" s="1"/>
  <c r="Q5" i="15" s="1"/>
  <c r="N5" i="15"/>
  <c r="E10" i="15" l="1"/>
  <c r="E6" i="15"/>
  <c r="I6" i="15" s="1"/>
  <c r="E5" i="15"/>
  <c r="I5" i="15" s="1"/>
  <c r="J4" i="16" s="1"/>
  <c r="E9" i="15"/>
  <c r="I9" i="15" s="1"/>
  <c r="J8" i="16" s="1"/>
  <c r="I10" i="15"/>
  <c r="J9" i="16" s="1"/>
  <c r="G69" i="14"/>
  <c r="J10" i="16" l="1"/>
  <c r="J11" i="16" s="1"/>
  <c r="I7" i="15"/>
  <c r="I8" i="15" s="1"/>
  <c r="J5" i="16"/>
  <c r="J6" i="16" s="1"/>
  <c r="J7" i="16" s="1"/>
  <c r="I11" i="15"/>
  <c r="I12" i="15" s="1"/>
  <c r="G70" i="14"/>
  <c r="G71" i="14"/>
  <c r="G65" i="14"/>
  <c r="G58" i="14"/>
  <c r="G54" i="14"/>
  <c r="G48" i="14"/>
  <c r="G44" i="14"/>
  <c r="G40" i="14"/>
  <c r="J12" i="16" l="1"/>
  <c r="J13" i="16" s="1"/>
  <c r="J14" i="16" s="1"/>
  <c r="H36" i="14"/>
  <c r="G75" i="14" l="1"/>
  <c r="G74" i="14"/>
  <c r="G73" i="14"/>
  <c r="G68" i="14"/>
  <c r="G67" i="14" l="1"/>
  <c r="G66" i="14"/>
  <c r="G63" i="14" l="1"/>
  <c r="G62" i="14"/>
  <c r="G60" i="14"/>
  <c r="G77" i="14"/>
  <c r="G76" i="14" l="1"/>
  <c r="G59" i="14"/>
  <c r="G56" i="14"/>
  <c r="G55" i="14"/>
  <c r="G52" i="14"/>
  <c r="G51" i="14"/>
  <c r="G49" i="14"/>
  <c r="G47" i="14"/>
  <c r="G46" i="14"/>
  <c r="G45" i="14"/>
  <c r="G72" i="14"/>
  <c r="G41" i="14"/>
  <c r="G39" i="14"/>
  <c r="G38" i="14"/>
  <c r="G43" i="14"/>
  <c r="G42" i="14"/>
  <c r="G86" i="14" l="1"/>
  <c r="G85" i="14"/>
  <c r="G84" i="14"/>
  <c r="G83" i="14"/>
  <c r="G82" i="14"/>
  <c r="G81" i="14"/>
  <c r="H37" i="14" l="1"/>
  <c r="H107" i="14"/>
  <c r="H108" i="14" l="1"/>
  <c r="H111" i="14"/>
  <c r="H110" i="14"/>
  <c r="H109" i="14"/>
  <c r="H112" i="14" l="1"/>
  <c r="H113" i="14" s="1"/>
  <c r="H114" i="14" l="1"/>
  <c r="H115" i="14" s="1"/>
</calcChain>
</file>

<file path=xl/sharedStrings.xml><?xml version="1.0" encoding="utf-8"?>
<sst xmlns="http://schemas.openxmlformats.org/spreadsheetml/2006/main" count="390" uniqueCount="243">
  <si>
    <t>항목</t>
  </si>
  <si>
    <t>소항목</t>
  </si>
  <si>
    <t>세부내역</t>
  </si>
  <si>
    <t>수량</t>
    <phoneticPr fontId="2" type="noConversion"/>
  </si>
  <si>
    <t>베뉴 전반</t>
    <phoneticPr fontId="2" type="noConversion"/>
  </si>
  <si>
    <t>가설 공사</t>
    <phoneticPr fontId="2" type="noConversion"/>
  </si>
  <si>
    <t>금속 공사</t>
    <phoneticPr fontId="2" type="noConversion"/>
  </si>
  <si>
    <t>전기 공사</t>
    <phoneticPr fontId="2" type="noConversion"/>
  </si>
  <si>
    <t>수장 공사</t>
    <phoneticPr fontId="2" type="noConversion"/>
  </si>
  <si>
    <t>그래픽 사인공사</t>
    <phoneticPr fontId="2" type="noConversion"/>
  </si>
  <si>
    <t>영상하드웨어 공사</t>
    <phoneticPr fontId="2" type="noConversion"/>
  </si>
  <si>
    <t>전시 공사 합계</t>
    <phoneticPr fontId="2" type="noConversion"/>
  </si>
  <si>
    <t>구분</t>
    <phoneticPr fontId="2" type="noConversion"/>
  </si>
  <si>
    <t>금액</t>
    <phoneticPr fontId="2" type="noConversion"/>
  </si>
  <si>
    <t>전시 공사 소계</t>
    <phoneticPr fontId="2" type="noConversion"/>
  </si>
  <si>
    <t>안전 관리 공사</t>
    <phoneticPr fontId="2" type="noConversion"/>
  </si>
  <si>
    <t>집기 제작 소계</t>
    <phoneticPr fontId="2" type="noConversion"/>
  </si>
  <si>
    <t>집기 제작 합계</t>
    <phoneticPr fontId="2" type="noConversion"/>
  </si>
  <si>
    <t>3. 필수보험료</t>
    <phoneticPr fontId="2" type="noConversion"/>
  </si>
  <si>
    <t xml:space="preserve">필수보험료 </t>
    <phoneticPr fontId="2" type="noConversion"/>
  </si>
  <si>
    <t>산재보험료</t>
  </si>
  <si>
    <t>고용보험료</t>
  </si>
  <si>
    <t>공사금액 * 0.795%</t>
  </si>
  <si>
    <t>보증보험료</t>
  </si>
  <si>
    <t>필수보험료 총계</t>
    <phoneticPr fontId="2" type="noConversion"/>
  </si>
  <si>
    <t>대행수수료</t>
    <phoneticPr fontId="2" type="noConversion"/>
  </si>
  <si>
    <t>보험료 5%, 이외 17.65%</t>
    <phoneticPr fontId="2" type="noConversion"/>
  </si>
  <si>
    <t>1. 집기 제작</t>
    <phoneticPr fontId="2" type="noConversion"/>
  </si>
  <si>
    <t>단위</t>
    <phoneticPr fontId="2" type="noConversion"/>
  </si>
  <si>
    <t>현장사진</t>
    <phoneticPr fontId="2" type="noConversion"/>
  </si>
  <si>
    <t>M2</t>
    <phoneticPr fontId="2" type="noConversion"/>
  </si>
  <si>
    <t>공사금액 * 0.8778%</t>
    <phoneticPr fontId="2" type="noConversion"/>
  </si>
  <si>
    <t>식</t>
    <phoneticPr fontId="2" type="noConversion"/>
  </si>
  <si>
    <t>실시 설계</t>
    <phoneticPr fontId="2" type="noConversion"/>
  </si>
  <si>
    <t>EA</t>
    <phoneticPr fontId="2" type="noConversion"/>
  </si>
  <si>
    <t>SET</t>
    <phoneticPr fontId="2" type="noConversion"/>
  </si>
  <si>
    <t>목 공사</t>
    <phoneticPr fontId="2" type="noConversion"/>
  </si>
  <si>
    <t>디오라마 테이블</t>
    <phoneticPr fontId="2" type="noConversion"/>
  </si>
  <si>
    <t>2. 전시 제작</t>
    <phoneticPr fontId="2" type="noConversion"/>
  </si>
  <si>
    <t>M</t>
    <phoneticPr fontId="2" type="noConversion"/>
  </si>
  <si>
    <t>테이블</t>
    <phoneticPr fontId="2" type="noConversion"/>
  </si>
  <si>
    <t>AI HOME(Living Room)</t>
    <phoneticPr fontId="2" type="noConversion"/>
  </si>
  <si>
    <t>75" TV 벽장</t>
    <phoneticPr fontId="2" type="noConversion"/>
  </si>
  <si>
    <t>65" TV 벽장</t>
    <phoneticPr fontId="2" type="noConversion"/>
  </si>
  <si>
    <t>강아지 집</t>
    <phoneticPr fontId="2" type="noConversion"/>
  </si>
  <si>
    <t>AI HOME(Kitchen)</t>
    <phoneticPr fontId="2" type="noConversion"/>
  </si>
  <si>
    <t>세탁기 매립장</t>
    <phoneticPr fontId="2" type="noConversion"/>
  </si>
  <si>
    <t>에어드레서 매립장</t>
    <phoneticPr fontId="2" type="noConversion"/>
  </si>
  <si>
    <t>로봇 청소기 매립장</t>
    <phoneticPr fontId="2" type="noConversion"/>
  </si>
  <si>
    <t>제습기 매립장</t>
    <phoneticPr fontId="2" type="noConversion"/>
  </si>
  <si>
    <t>옷걸이 장</t>
    <phoneticPr fontId="2" type="noConversion"/>
  </si>
  <si>
    <t>냉장고 매립장</t>
    <phoneticPr fontId="2" type="noConversion"/>
  </si>
  <si>
    <t>정수기 멀티큐커 매립장</t>
    <phoneticPr fontId="2" type="noConversion"/>
  </si>
  <si>
    <t>AI HOME(Bedroom)</t>
    <phoneticPr fontId="2" type="noConversion"/>
  </si>
  <si>
    <t>에어컨 벽장</t>
    <phoneticPr fontId="2" type="noConversion"/>
  </si>
  <si>
    <t>코너타입 선반장</t>
    <phoneticPr fontId="2" type="noConversion"/>
  </si>
  <si>
    <t>침대 모형집기</t>
    <phoneticPr fontId="2" type="noConversion"/>
  </si>
  <si>
    <t>곡선형 핸즈온 테이블-A</t>
    <phoneticPr fontId="2" type="noConversion"/>
  </si>
  <si>
    <t>스툴</t>
    <phoneticPr fontId="2" type="noConversion"/>
  </si>
  <si>
    <t>하부장 테이블</t>
    <phoneticPr fontId="2" type="noConversion"/>
  </si>
  <si>
    <t>원형 핸즈온 테이블 의자</t>
    <phoneticPr fontId="2" type="noConversion"/>
  </si>
  <si>
    <t>Energy Saving</t>
    <phoneticPr fontId="2" type="noConversion"/>
  </si>
  <si>
    <t>벽장 집기</t>
    <phoneticPr fontId="2" type="noConversion"/>
  </si>
  <si>
    <t>커튼 집기</t>
    <phoneticPr fontId="2" type="noConversion"/>
  </si>
  <si>
    <t>AI School</t>
    <phoneticPr fontId="2" type="noConversion"/>
  </si>
  <si>
    <t>AI Store</t>
    <phoneticPr fontId="2" type="noConversion"/>
  </si>
  <si>
    <t>[분전반 및 배관배선]
- 가설 분전함 설치 
- 분전반 결선 
- F-CV 2.5 / F-CV 4 벽체 및 바닥 전열 배선</t>
    <phoneticPr fontId="2" type="noConversion"/>
  </si>
  <si>
    <t>[베뉴 전체 바닥 단올림]
- 33,000X27,300
- 15T+9T MDF NC 가공
- 출입구 23m2 제외
- 제작 및 현장 설치 작업</t>
    <phoneticPr fontId="2" type="noConversion"/>
  </si>
  <si>
    <t>무한</t>
    <phoneticPr fontId="2" type="noConversion"/>
  </si>
  <si>
    <t>Micro RGB</t>
    <phoneticPr fontId="2" type="noConversion"/>
  </si>
  <si>
    <t>[좌측 LED 파사드 구조 목공 벽체]
- 15,110X200X5,290
- 30X30각재, 9T,12T 합판 및 MDF NC 가공
- 점검 도어 설치
- 제작 및 현장 설치 작업</t>
    <phoneticPr fontId="2" type="noConversion"/>
  </si>
  <si>
    <t>[우측 LED 파사드 구조 목공 벽체]
- 16,800X200X5,290
- 30X30각재, 9T,12T 합판 및 MDF NC 가공
- 점검 도어 설치
- 제작 및 현장 설치 작업</t>
    <phoneticPr fontId="2" type="noConversion"/>
  </si>
  <si>
    <t>리깅 공사</t>
    <phoneticPr fontId="2" type="noConversion"/>
  </si>
  <si>
    <t>소방 공사</t>
    <phoneticPr fontId="2" type="noConversion"/>
  </si>
  <si>
    <t>부대 시설 이용료</t>
    <phoneticPr fontId="2" type="noConversion"/>
  </si>
  <si>
    <t>철거 공사</t>
    <phoneticPr fontId="2" type="noConversion"/>
  </si>
  <si>
    <t>[집기 제작]
- 1,900X300X2,200
- 30X30 각재 및 12T, 15T 합판 NC 가공
- TV 브라켓 매립 타공
- 지정 펠트 마감</t>
    <phoneticPr fontId="2" type="noConversion"/>
  </si>
  <si>
    <t>[집기 제작]
- 800X400X1,000
- 30X30 각재 및 12T, 15T 합판 NC 가공
- 지정 펠트 마감</t>
    <phoneticPr fontId="2" type="noConversion"/>
  </si>
  <si>
    <t>[집기 제작]
- 400X500X400
- 30X30 각재 및 12T, 15T 합판 NC 가공
- 지정 펠트 마감
- 650X700 10T 투명 강화유리</t>
    <phoneticPr fontId="2" type="noConversion"/>
  </si>
  <si>
    <t>[집기 제작]
- 900X300X950
- 30X30 각재 및 12T, 15T 합판 NC 가공
- 하부 점검도어
- 지정 펠트 마감</t>
    <phoneticPr fontId="2" type="noConversion"/>
  </si>
  <si>
    <t>[집기 제작]
- 650X550X650
- 30X30 각재 및 12T, 15T 합판 NC 가공
- 지정 펠트 마감
- 다릿발 기성제품</t>
    <phoneticPr fontId="2" type="noConversion"/>
  </si>
  <si>
    <t>[집기 제작]
- 2,650X1,200X750
- 30X30 각재 및 12T, 15T MDF NC 가공
- 하부 점검도어
- 지정색도장 마감</t>
    <phoneticPr fontId="2" type="noConversion"/>
  </si>
  <si>
    <t>[집기 제작]
- 1,935X720X750
- 30X30 각재 및 12T, 15T MDF NC 가공
- 하부 점검도어
- 지정색도장 마감</t>
    <phoneticPr fontId="2" type="noConversion"/>
  </si>
  <si>
    <t>[집기 제작]
- 1,550X600X900
- 30X30 각재 및 12T, 15T MDF NC 가공
- 하부장 도어 경첩
- 지정색도장 마감</t>
    <phoneticPr fontId="2" type="noConversion"/>
  </si>
  <si>
    <t>[집기 제작]
- 2,700X450X450
- 30X30 각재 및 12T, 15T MDF NC 가공
- 하부 덮게 탈착식
- Ø300X600 핸즈온 테이블 3EA
- Ø30 파이프 절곡 및 용접
- 지정색도장 마감</t>
    <phoneticPr fontId="2" type="noConversion"/>
  </si>
  <si>
    <t>곡선형 핸즈온 테이블-B</t>
    <phoneticPr fontId="2" type="noConversion"/>
  </si>
  <si>
    <t>2025 KES 한국전자전 소계</t>
    <phoneticPr fontId="2" type="noConversion"/>
  </si>
  <si>
    <t>2025 KES 한국전자전 총계</t>
    <phoneticPr fontId="2" type="noConversion"/>
  </si>
  <si>
    <t>공사금액(VAT포함) * 0.102%</t>
    <phoneticPr fontId="2" type="noConversion"/>
  </si>
  <si>
    <t>디자인 개발</t>
    <phoneticPr fontId="2" type="noConversion"/>
  </si>
  <si>
    <r>
      <t xml:space="preserve">[재활용]
- 1,200X300X2,200
- 30X30 각재 및 12T, 15T 합판 NC 가공
- TV 브라켓 매립 타공
</t>
    </r>
    <r>
      <rPr>
        <sz val="12"/>
        <color rgb="FFFF0000"/>
        <rFont val="맑은 고딕"/>
        <family val="2"/>
        <charset val="129"/>
      </rPr>
      <t>- 지정 필름 마감 재시공</t>
    </r>
    <phoneticPr fontId="2" type="noConversion"/>
  </si>
  <si>
    <r>
      <t xml:space="preserve">[재활용]
- 900X700X2,200
- 30X30 각재 및 12T, 15T 합판 NC 가공
</t>
    </r>
    <r>
      <rPr>
        <sz val="12"/>
        <color rgb="FFFF0000"/>
        <rFont val="맑은 고딕"/>
        <family val="2"/>
        <charset val="129"/>
      </rPr>
      <t>- 제품 변경으로 내경 사이즈 수정
- 지정 펠트 마감 재시공</t>
    </r>
    <phoneticPr fontId="2" type="noConversion"/>
  </si>
  <si>
    <r>
      <t xml:space="preserve">[재활용]
- 600X400X750
- 30X30 각재 및 12T, 15T 합판 NC 가공
</t>
    </r>
    <r>
      <rPr>
        <sz val="12"/>
        <color rgb="FFFF0000"/>
        <rFont val="맑은 고딕"/>
        <family val="2"/>
        <charset val="129"/>
      </rPr>
      <t>- 지정 펠트 마감 재시공</t>
    </r>
    <phoneticPr fontId="2" type="noConversion"/>
  </si>
  <si>
    <t>거실 테이블</t>
    <phoneticPr fontId="2" type="noConversion"/>
  </si>
  <si>
    <t>거실 테이블 의자</t>
    <phoneticPr fontId="2" type="noConversion"/>
  </si>
  <si>
    <r>
      <t xml:space="preserve">[재활용]
- 400X420X400
- 30X30 각재 및 12T, 15T 합판 NC 가공
</t>
    </r>
    <r>
      <rPr>
        <sz val="12"/>
        <color rgb="FFFF0000"/>
        <rFont val="맑은 고딕"/>
        <family val="2"/>
        <charset val="129"/>
      </rPr>
      <t>- 지정 펠트 마감 재시공</t>
    </r>
    <phoneticPr fontId="2" type="noConversion"/>
  </si>
  <si>
    <r>
      <t xml:space="preserve">[재활용]
- 1,410X970X1,300
- 30X30 각재 및 12T, 15T 합판 NC 가공
</t>
    </r>
    <r>
      <rPr>
        <sz val="12"/>
        <color theme="1"/>
        <rFont val="맑은 고딕"/>
        <family val="2"/>
        <charset val="129"/>
      </rPr>
      <t>- 지정 펠트 마감</t>
    </r>
    <phoneticPr fontId="2" type="noConversion"/>
  </si>
  <si>
    <t>[재활용]
- 1,730X700X1,600
- 30X30 각재 및 12T, 15T 합판 NC 가공
- Ø20 SUS 파이프 w550
- 지정 펠트 마감</t>
    <phoneticPr fontId="2" type="noConversion"/>
  </si>
  <si>
    <r>
      <t xml:space="preserve">[재활용]
- 1,420X780X2,050
- 30X30 각재 및 12T, 15T 합판 NC 가공
- 지정 펠트 마감
</t>
    </r>
    <r>
      <rPr>
        <sz val="12"/>
        <color rgb="FFFF0000"/>
        <rFont val="맑은 고딕"/>
        <family val="2"/>
        <charset val="129"/>
      </rPr>
      <t>- 하부 도어 추가</t>
    </r>
    <phoneticPr fontId="2" type="noConversion"/>
  </si>
  <si>
    <t>[재활용]
- 1,300X1,130X2,050
- 30X30 각재 및 12T, 15T 합판 NC 가공
- 지정 펠트 마감</t>
    <phoneticPr fontId="2" type="noConversion"/>
  </si>
  <si>
    <t>주방 테이블</t>
    <phoneticPr fontId="2" type="noConversion"/>
  </si>
  <si>
    <r>
      <t xml:space="preserve">[재활용]
- 1,700X800X950
- 30X30 각재 및 12T, 15T 합판 NC 가공
- 하부 점검도어
- 지정 펠트 마감
</t>
    </r>
    <r>
      <rPr>
        <sz val="12"/>
        <color rgb="FFFF0000"/>
        <rFont val="맑은 고딕"/>
        <family val="2"/>
        <charset val="129"/>
      </rPr>
      <t>- 상판 재도장</t>
    </r>
    <phoneticPr fontId="2" type="noConversion"/>
  </si>
  <si>
    <r>
      <t xml:space="preserve">[재활용]
- 1,700X300X2,200
- 30X30 각재 및 12T, 15T 합판 NC 가공
- 지정 펠트 마감
</t>
    </r>
    <r>
      <rPr>
        <sz val="12"/>
        <color rgb="FFFF0000"/>
        <rFont val="맑은 고딕"/>
        <family val="2"/>
        <charset val="129"/>
      </rPr>
      <t>- 마감 보수 및 집기 디테일 수정(조명)</t>
    </r>
    <phoneticPr fontId="2" type="noConversion"/>
  </si>
  <si>
    <r>
      <t xml:space="preserve">[재활용]
- 380X280X1,200
- 30X30 각재 및 12T, 15T 합판 NC 가공
- 지정 펠트 마감
</t>
    </r>
    <r>
      <rPr>
        <sz val="12"/>
        <color rgb="FFFF0000"/>
        <rFont val="맑은 고딕"/>
        <family val="2"/>
        <charset val="129"/>
      </rPr>
      <t>- 마감 보수</t>
    </r>
    <phoneticPr fontId="2" type="noConversion"/>
  </si>
  <si>
    <r>
      <t xml:space="preserve">[재활용]
- 1,600X300X2,000
- 30X30 각재 및 12T, 15T 합판 NC 가공
</t>
    </r>
    <r>
      <rPr>
        <sz val="12"/>
        <color rgb="FFFF0000"/>
        <rFont val="맑은 고딕"/>
        <family val="2"/>
        <charset val="129"/>
      </rPr>
      <t>- 지정 펠트 마감 재시공</t>
    </r>
    <phoneticPr fontId="2" type="noConversion"/>
  </si>
  <si>
    <r>
      <t xml:space="preserve">[재활용]
- 2,070X1,450X950
- 30X30 각재 및 12T, 15T 합판 NC 가공
- 지정 펠트 마감
</t>
    </r>
    <r>
      <rPr>
        <sz val="12"/>
        <color rgb="FFFF0000"/>
        <rFont val="맑은 고딕"/>
        <family val="2"/>
        <charset val="129"/>
      </rPr>
      <t>- 방향 수정 및 펠트 마감 재시공</t>
    </r>
    <phoneticPr fontId="2" type="noConversion"/>
  </si>
  <si>
    <t>침실 테이블</t>
    <phoneticPr fontId="2" type="noConversion"/>
  </si>
  <si>
    <t>침실 테이블 의자</t>
    <phoneticPr fontId="2" type="noConversion"/>
  </si>
  <si>
    <t>[재활용]
- 2,000X1,700X950
- 30X30 각재 및 12T, 15T MDF NC 가공
- 하부장 도어 경첩
- 지정 시멘트 도장+지정색 우레탄 도장 마감</t>
    <phoneticPr fontId="2" type="noConversion"/>
  </si>
  <si>
    <t>AI Multi-tasking 테이블</t>
    <phoneticPr fontId="2" type="noConversion"/>
  </si>
  <si>
    <t>[재활용]
- 1.200X200X950
- 2T 갈바 절곡 및 용접
- 15X15 각파이프 내부보강 
- 하부 점검도어
- 지정 시멘트 도장+지정색 우레탄 도장 마감</t>
    <phoneticPr fontId="2" type="noConversion"/>
  </si>
  <si>
    <t>[재활용]
- Ø470X420
- 30X30 각재 및 12T, 15T MDF NC 가공
- 지정 패브릭 마감</t>
    <phoneticPr fontId="2" type="noConversion"/>
  </si>
  <si>
    <r>
      <t xml:space="preserve">[재활용]
- 1,400X500X2,690
- 30X30 각재 및 12T, 15T MDF NC 가공
</t>
    </r>
    <r>
      <rPr>
        <sz val="12"/>
        <color rgb="FFFF0000"/>
        <rFont val="맑은 고딕"/>
        <family val="2"/>
        <charset val="129"/>
      </rPr>
      <t>- 1,400X500X250 상부 라이팅 박스 5T 아크릴 제작 설치
- 전면 제품 주변 라이팅 박스 제작 설치
- Bar LED 6000K 설치
- 지정색 도장 마감 변경</t>
    </r>
    <phoneticPr fontId="2" type="noConversion"/>
  </si>
  <si>
    <t>제작집기 반입/설치</t>
    <phoneticPr fontId="2" type="noConversion"/>
  </si>
  <si>
    <t>[제작집기 셋팅비]
- 집기 양중, 집기 배치, 집기 조립 등의 현장 작업</t>
    <phoneticPr fontId="2" type="noConversion"/>
  </si>
  <si>
    <t>[제작집기 반입]
- 3.5톤 2대 10월 1일 (평택창고-&gt;파주공장)
- 1톤 1대 10월 1일 (평택창고-&gt;파주공장)
- 3.5톤 4대 10월 18일 (파주공장-&gt;코엑스)
- 1톤 3대 10월 18일 (파주공장-&gt;코엑스)
- 집기 반입</t>
    <phoneticPr fontId="2" type="noConversion"/>
  </si>
  <si>
    <t>[Living Room 벽체]
- 11,020X300X4,000
- 30X30각재, 9T,12T 합판 및 MDF NC 가공
- 상단 간접 박스 조성
- 제작 및 현장 설치 작업</t>
    <phoneticPr fontId="2" type="noConversion"/>
  </si>
  <si>
    <t>[Living Room 중간 벽체]
- 4,000X200X2,800
- 3,900X200X2,800
- 30X30각재, 9T,12T 합판 및 MDF NC 가공
- 제작 및 현장 설치 작업</t>
    <phoneticPr fontId="2" type="noConversion"/>
  </si>
  <si>
    <t>[Kitchen 벽체]
- 11,300X300X4,000
- 30X30각재, 9T,12T 합판 및 MDF NC 가공
- 상단 간접 박스 조성
- 3,000X900 경계 파티션
- 제작 및 현장 설치 작업</t>
    <phoneticPr fontId="2" type="noConversion"/>
  </si>
  <si>
    <t>[Kitchen 중간 벽체]
- 10,400X200X2,800
- 30X30각재, 9T,12T 합판 및 MDF NC 가공
- 1,050X200X30T 도장 마감 선반 2EA
- 제작 및 현장 설치 작업</t>
    <phoneticPr fontId="2" type="noConversion"/>
  </si>
  <si>
    <t>[Bedroom 벽체]
- 9,720X300X4,000
- 30X30각재, 9T,12T 합판 및 MDF NC 가공
- 상단 간접 박스 조성
- 제작 및 현장 설치 작업</t>
    <phoneticPr fontId="2" type="noConversion"/>
  </si>
  <si>
    <t>[Bedroom 중간 벽체]
- 8,520X200X2,800
- 30X30각재, 9T,12T 합판 및 MDF NC 가공
- 제작 및 현장 설치 작업</t>
    <phoneticPr fontId="2" type="noConversion"/>
  </si>
  <si>
    <t>[AI School 벽체]
- 23,485X300X4,000
- 30X30각재, 9T,12T 합판 및 MDF NC 가공
- 상단 간접 박스 조성
- 제작 및 현장 설치 작업</t>
    <phoneticPr fontId="2" type="noConversion"/>
  </si>
  <si>
    <t>[AI CLASS LED 금속]
- 3,950X2,030
- 2T 갈바 레이저 타공 및 용접 가공
- 제작 및 현장 설치 작업</t>
    <phoneticPr fontId="2" type="noConversion"/>
  </si>
  <si>
    <t>목공사</t>
    <phoneticPr fontId="2" type="noConversion"/>
  </si>
  <si>
    <t>[B7 모뉴먼트 하우징 재활용]
- 2,200X1,300X2,400
- 각 파이프 및 SUS 마감 
- 파이프트러스 등 부분 추가 제작
- 제작 및 현장 설치 작업</t>
    <phoneticPr fontId="2" type="noConversion"/>
  </si>
  <si>
    <t>[AI Store 지붕]
- 3,900X1,600X850
- 30X30각재, 9T,12T 합판 및 MDF NC 가공
- 제작 및 현장 설치 작업</t>
    <phoneticPr fontId="2" type="noConversion"/>
  </si>
  <si>
    <t>[AI Store 벽체]
- 19,500X300X4,000
- 30X30각재, 9T,12T 합판 및 MDF NC 가공
- Spatial Signage 지붕 바리솔 구조
- The Movingstyle 돌출 벽체 및 선반 구조 
- 하부장 및 선반장 포함
- 제작 및 현장 설치 작업</t>
    <phoneticPr fontId="2" type="noConversion"/>
  </si>
  <si>
    <t>[Energy Saving 벽체]
- 14,020X100X3,500
- 9,860X100X3,500 B7~75"벽체
- 30X30각재, 9T,12T 합판 및 MDF NC 가공
- 30X30 루버 시공
- 내부 점검용 창고 조성
- 제작 및 현장 설치 작업</t>
    <phoneticPr fontId="2" type="noConversion"/>
  </si>
  <si>
    <t>[라인 조명 목공 바닥]
- 8,170X5,850
- 35mm LED NC 컷팅
- 제작 및 현장 설치 작업</t>
    <phoneticPr fontId="2" type="noConversion"/>
  </si>
  <si>
    <t>[무한 벽체]
- 8,370X100X3,500
- 30X30각재, 9T,12T 합판 및 MDF NC 가공
- 제작 및 현장 설치 작업</t>
    <phoneticPr fontId="2" type="noConversion"/>
  </si>
  <si>
    <t>[벽체 구조 벽지 마감]
- 14,020X3,500
- 9,860X3,500 B7~75"벽체
- 퍼티 및 하지작업
- 지정 벽지 마감 
- 현장 설치 작업</t>
    <phoneticPr fontId="2" type="noConversion"/>
  </si>
  <si>
    <t>[AI Store 지붕 필름 마감]
- 3,900X1,600X850
- 퍼티 및 샌딩, 프라이머
- 지정 필름 마감 
- 현장 설치 작업</t>
    <phoneticPr fontId="2" type="noConversion"/>
  </si>
  <si>
    <t>[AI Store 벽지 마감]
- 19,500X4,000
- 퍼티 및 하지작업
- 지정 벽지 마감(개구부 및 도장 면적 제외)
- 현장 설치 작업</t>
    <phoneticPr fontId="2" type="noConversion"/>
  </si>
  <si>
    <t>[AI School 벽지 마감]
- 23,485X4,000
- 퍼티 및 하지작업
- 지정 벽지 마감(실사 출력 마감 면적13.72M2, LED 면적8.02M2 제외)
- 현장 설치 작업</t>
    <phoneticPr fontId="2" type="noConversion"/>
  </si>
  <si>
    <t>[커튼 설치]
- 1,430X1,990X2EA
- 화이트 쉬폰 커튼 나비주름
- 현장 설치 작업</t>
    <phoneticPr fontId="2" type="noConversion"/>
  </si>
  <si>
    <t>[Bedroom 필름 마감]
- 8,520X2,800
- 퍼티 및 샌딩, 프라이머
- 지정 필름 마감 
- 현장 설치 작업</t>
    <phoneticPr fontId="2" type="noConversion"/>
  </si>
  <si>
    <t>[Bedroom 벽지 마감]
- 9,720X4,000
- 퍼티 및 하지작업
- 지정 벽지 마감(필름 마감면적 제외)
- 현장 설치 작업</t>
    <phoneticPr fontId="2" type="noConversion"/>
  </si>
  <si>
    <t>[Kitchen 필름 마감]
- 10,400X2,800
- 퍼티 및 샌딩, 프라이머
- 지정 필름 마감 
- 현장 설치 작업</t>
    <phoneticPr fontId="2" type="noConversion"/>
  </si>
  <si>
    <t>[Kitchen 벽지 마감]
- 11,300X4,000
- 퍼티 및 하지작업
- 지정 벽지 마감(필름 마감면적 제외)
- 현장 설치 작업</t>
    <phoneticPr fontId="2" type="noConversion"/>
  </si>
  <si>
    <t>[Living Room 필름 마감]
- 4,000X2,800, 3,900X2,800
- 퍼티 및 샌딩, 프라이머
- 지정 필름 마감 
- 현장 설치 작업</t>
    <phoneticPr fontId="2" type="noConversion"/>
  </si>
  <si>
    <t>[Living Room 벽지 마감]
- 11,020X4,000
- 퍼티 및 하지작업
- 지정 벽지 마감(필름 마감면적 제외)
- 현장 설치 작업</t>
    <phoneticPr fontId="2" type="noConversion"/>
  </si>
  <si>
    <t>[무한 벽지 마감]
- 8,370X3,500
- 퍼티 및 하지작업
- 지정 벽지 마감(무한 매립 벽체 면적7.96M2 제외)
- 현장 설치 작업</t>
    <phoneticPr fontId="2" type="noConversion"/>
  </si>
  <si>
    <t>[Micro RGB 벽체]
- 8,170X1,000X3,980
- 30X30각재, 9T,12T 합판 및 MDF NC 가공
- 제작 및 현장 설치 작업</t>
    <phoneticPr fontId="2" type="noConversion"/>
  </si>
  <si>
    <t>[Micro RGB 벽지 마감]
- 1,105X3,400X2EA
- 퍼티 및 하지작업
- 지정 벽지 마감 
- 현장 설치 작업</t>
    <phoneticPr fontId="2" type="noConversion"/>
  </si>
  <si>
    <t>[AI Concierge 벽체]
- 11,740X250X5,290
- 30X30각재, 9T,12T 합판 및 MDF NC 가공
- 상단 100MM 루버 시공
- 제작 및 현장 설치 작업</t>
    <phoneticPr fontId="2" type="noConversion"/>
  </si>
  <si>
    <t>AI Concierge</t>
    <phoneticPr fontId="2" type="noConversion"/>
  </si>
  <si>
    <t>[무빙스타일 단올림 박스]
- 1,900X650X150
- 30X30 각재 및 12T, 15T MDF NC 가공
- 지정 인테리어 필름 마감
- 2구 콘센트 매립 
- 제작 및 현장 설치 작업</t>
    <phoneticPr fontId="2" type="noConversion"/>
  </si>
  <si>
    <t>[AI Concierge 벽지 마감]
- 11,740X5,290 
- 7,560X5,290 입구 오른쪽 벽체
- 퍼티 및 하지작업
- 지정 벽지 마감(실사출력, 필름, 바리솔 면적 제외)
- 현장 설치 작업</t>
    <phoneticPr fontId="2" type="noConversion"/>
  </si>
  <si>
    <t>[AI Concierge 필름 마감]
- 3,970X2,800
- 퍼티 및 샌딩, 프라이머
- 지정 필름 마감 
- 현장 설치 작업</t>
    <phoneticPr fontId="2" type="noConversion"/>
  </si>
  <si>
    <t>[주변 보양 및 현장 정리]
- 양중 동선 보양 및 현장 정리정돈 
- 준공 청소
- 고소 작업 리프트
- 현장 주야간 작업</t>
    <phoneticPr fontId="2" type="noConversion"/>
  </si>
  <si>
    <t>[천장 구조 목공 벽체]
- 10,750X300X3,800
- 30X30각재, 9T,12T 합판 및 MDF NC 가공
- 제작 및 현장 설치 작업</t>
    <phoneticPr fontId="2" type="noConversion"/>
  </si>
  <si>
    <t>[콘센트 및 조명 설치]
- 2구산업용노출콘센트 및 멀티콘센트
- 매립형 다운라이트
- Bar LED 6000K 간접 라이팅, SMPS 등
- 바리솔 LED T-5
- 투광기 200W 45EA
- 현장 설치 작업</t>
    <phoneticPr fontId="2" type="noConversion"/>
  </si>
  <si>
    <t>[AI HOME(Living Room) 바닥 마감]
- 9,215X5,887 다각형
- 지정 타일 시공
- 현장 설치 작업</t>
    <phoneticPr fontId="2" type="noConversion"/>
  </si>
  <si>
    <t>[AI HOME(Kitchen) 바닥 마감]
- 7,600X4,300
- 지정 타일 시공
- 현장 설치 작업</t>
    <phoneticPr fontId="2" type="noConversion"/>
  </si>
  <si>
    <t>[AI HOME(Bedroom) 바닥 마감]
- 6,500X3,820
- 지정 타일 시공
- 현장 설치 작업</t>
    <phoneticPr fontId="2" type="noConversion"/>
  </si>
  <si>
    <t>[AI School 바닥 마감]
- 12,600X6,820
- 지정 타일 시공
- 현장 설치 작업</t>
    <phoneticPr fontId="2" type="noConversion"/>
  </si>
  <si>
    <t>[AI Store 바닥 마감]
- 12,300X4,000
- 지정 타일 시공
- 현장 설치 작업</t>
    <phoneticPr fontId="2" type="noConversion"/>
  </si>
  <si>
    <t>[Energy Saving 바닥 마감]
- 8,170X6,850
- 지정 마모륨 롤 타입 장판 시공
- 현장 설치 작업</t>
    <phoneticPr fontId="2" type="noConversion"/>
  </si>
  <si>
    <t>[출입구 및 기타 동선 바닥 마감]
- 24,700X22,190 다각형
- 중앙 창고 부위(39.24m2) 제외
- 지정 타일 시공
- 현장 설치 작업</t>
    <phoneticPr fontId="2" type="noConversion"/>
  </si>
  <si>
    <t>[바리솔 마감]
- 10,750X3,920 출입구 천장
- 1,500X1,000 스페셜사이니지 천장
- 1,750X1,650 무빙스타일 벽면
- 지정 검정 유광, 조명용 백색 바리솔 시공
- 현장 설치 작업</t>
    <phoneticPr fontId="2" type="noConversion"/>
  </si>
  <si>
    <t>[파사드 메인 잔넬]
- H:900 SAMSUNG 잔넬 재활용
- 분리 및 점검
- 보강 프레임, 거치대 50X50 각 파이프 절곡 및 용접, 검정 도장 제작
- 현장 설치 작업</t>
    <phoneticPr fontId="2" type="noConversion"/>
  </si>
  <si>
    <t>[AI Class 재활용 LED 설치]
- 3,840X1,920
- Flxible LED 2.0mm pitch
- 320x160cabinet
- 컨트롤러 및 미디어 서버, 구동PC 기타 케이블류 포함
- 현장 설치 작업</t>
    <phoneticPr fontId="2" type="noConversion"/>
  </si>
  <si>
    <t>[좌측 파사드 LED 설치]
- 13,920X4,860
- SAMSUNG LED IER2.5mm pitch
- 960x540cabinet, 코너 240x540cabinet
- 컨트롤러 및 미디어 서버, 구동PC 기타 케이블류 포함
- 현장 설치 작업</t>
    <phoneticPr fontId="2" type="noConversion"/>
  </si>
  <si>
    <t>[우측 파사드 LED 설치]
- 8,160X4,860
- SAMSUNG LED IER2.5mm pitch
- 960x540cabinet, 코너 240x540cabinet
- 컨트롤러 및 미디어 서버, 구동PC 기타 케이블류 포함
- 현장 설치 작업</t>
    <phoneticPr fontId="2" type="noConversion"/>
  </si>
  <si>
    <t>[Micro RGB 뒷면 LED 설치]
- 5,760X3,780
- SAMSUNG LED IER1.5mm pitch
- 960x540cabinet
- 컨트롤러 및 미디어 서버, 구동PC 기타 케이블류 포함
- 현장 설치 작업</t>
    <phoneticPr fontId="2" type="noConversion"/>
  </si>
  <si>
    <t>기획 및 디자인 인건비 금액 기준표</t>
    <phoneticPr fontId="2" type="noConversion"/>
  </si>
  <si>
    <t>*25년 엔지니어링 기술자 및 SW 기술자 노임 단가 기준</t>
    <phoneticPr fontId="2" type="noConversion"/>
  </si>
  <si>
    <t>구분</t>
  </si>
  <si>
    <t xml:space="preserve"> 투입률 100%
기준 합계 </t>
  </si>
  <si>
    <t>인원</t>
  </si>
  <si>
    <t>수량</t>
  </si>
  <si>
    <t>투입률</t>
  </si>
  <si>
    <t>비용</t>
  </si>
  <si>
    <t>비고</t>
  </si>
  <si>
    <t>직접인건비</t>
  </si>
  <si>
    <t>직접경비</t>
  </si>
  <si>
    <t>제경비</t>
  </si>
  <si>
    <t>기술료</t>
  </si>
  <si>
    <t>최종 방향 금액</t>
  </si>
  <si>
    <t>** &lt;참고자료&gt; 「엔지니어링산업 진흥법」 제31조제2항에 따른 엔지니어링사업의 대가의 기준 "실비정액가산방식"</t>
    <phoneticPr fontId="2" type="noConversion"/>
  </si>
  <si>
    <t>중급 기술자</t>
  </si>
  <si>
    <t>직접경비: 직접인건비의 10%</t>
  </si>
  <si>
    <t>소계</t>
  </si>
  <si>
    <t>제경비: 직접인건비의 20%</t>
  </si>
  <si>
    <t xml:space="preserve">기술료: (직접인건비+제경비)의 40% </t>
  </si>
  <si>
    <t>고급 기술자</t>
  </si>
  <si>
    <t>투입률 (근로 100% = 1일 8시간)</t>
    <phoneticPr fontId="2" type="noConversion"/>
  </si>
  <si>
    <t>** &lt;참고자료&gt; 「근로기준법」 제56조(연장ㆍ야간 및 휴일 근로)에 따른 투입률 기준 산정 방식, 해당 기준 이내 근로 투입</t>
    <phoneticPr fontId="2" type="noConversion"/>
  </si>
  <si>
    <t>주간 근로</t>
  </si>
  <si>
    <t>1일 8시간</t>
  </si>
  <si>
    <t>연장 근로</t>
  </si>
  <si>
    <r>
      <t>1</t>
    </r>
    <r>
      <rPr>
        <sz val="11"/>
        <color theme="6"/>
        <rFont val="Malgun Gothic"/>
        <family val="2"/>
        <charset val="129"/>
      </rPr>
      <t>일</t>
    </r>
    <r>
      <rPr>
        <sz val="11"/>
        <color theme="6"/>
        <rFont val="Arial"/>
        <family val="2"/>
      </rPr>
      <t xml:space="preserve"> 8</t>
    </r>
    <r>
      <rPr>
        <sz val="11"/>
        <color theme="6"/>
        <rFont val="Malgun Gothic"/>
        <family val="2"/>
        <charset val="129"/>
      </rPr>
      <t>시간</t>
    </r>
    <r>
      <rPr>
        <sz val="11"/>
        <color theme="6"/>
        <rFont val="Arial"/>
        <family val="2"/>
      </rPr>
      <t xml:space="preserve">, </t>
    </r>
    <r>
      <rPr>
        <sz val="11"/>
        <color theme="6"/>
        <rFont val="Malgun Gothic"/>
        <family val="2"/>
        <charset val="129"/>
      </rPr>
      <t>주</t>
    </r>
    <r>
      <rPr>
        <sz val="11"/>
        <color theme="6"/>
        <rFont val="Arial"/>
        <family val="2"/>
      </rPr>
      <t xml:space="preserve"> 40</t>
    </r>
    <r>
      <rPr>
        <sz val="11"/>
        <color theme="6"/>
        <rFont val="Malgun Gothic"/>
        <family val="2"/>
        <charset val="129"/>
      </rPr>
      <t>시간</t>
    </r>
    <r>
      <rPr>
        <sz val="11"/>
        <color theme="6"/>
        <rFont val="Arial"/>
        <family val="2"/>
      </rPr>
      <t>(</t>
    </r>
    <r>
      <rPr>
        <sz val="11"/>
        <color theme="6"/>
        <rFont val="Malgun Gothic"/>
        <family val="2"/>
        <charset val="129"/>
      </rPr>
      <t>법정근로시간</t>
    </r>
    <r>
      <rPr>
        <sz val="11"/>
        <color theme="6"/>
        <rFont val="Arial"/>
        <family val="2"/>
      </rPr>
      <t>)</t>
    </r>
    <r>
      <rPr>
        <sz val="11"/>
        <color theme="6"/>
        <rFont val="Malgun Gothic"/>
        <family val="2"/>
        <charset val="129"/>
      </rPr>
      <t>을</t>
    </r>
    <r>
      <rPr>
        <sz val="11"/>
        <color theme="6"/>
        <rFont val="Arial"/>
        <family val="2"/>
      </rPr>
      <t xml:space="preserve"> </t>
    </r>
    <r>
      <rPr>
        <sz val="11"/>
        <color theme="6"/>
        <rFont val="Malgun Gothic"/>
        <family val="2"/>
        <charset val="129"/>
      </rPr>
      <t>초과하는</t>
    </r>
    <r>
      <rPr>
        <sz val="11"/>
        <color theme="6"/>
        <rFont val="Arial"/>
        <family val="2"/>
      </rPr>
      <t xml:space="preserve"> </t>
    </r>
    <r>
      <rPr>
        <sz val="11"/>
        <color theme="6"/>
        <rFont val="Malgun Gothic"/>
        <family val="2"/>
        <charset val="129"/>
      </rPr>
      <t>근로시간으로</t>
    </r>
    <r>
      <rPr>
        <sz val="11"/>
        <color theme="6"/>
        <rFont val="Arial"/>
        <family val="2"/>
      </rPr>
      <t xml:space="preserve"> </t>
    </r>
    <r>
      <rPr>
        <sz val="11"/>
        <color theme="6"/>
        <rFont val="Malgun Gothic"/>
        <family val="2"/>
        <charset val="129"/>
      </rPr>
      <t>소정근로시간을</t>
    </r>
    <r>
      <rPr>
        <sz val="11"/>
        <color theme="6"/>
        <rFont val="Arial"/>
        <family val="2"/>
      </rPr>
      <t xml:space="preserve"> </t>
    </r>
    <r>
      <rPr>
        <sz val="11"/>
        <color theme="6"/>
        <rFont val="Malgun Gothic"/>
        <family val="2"/>
        <charset val="129"/>
      </rPr>
      <t>초과한</t>
    </r>
    <r>
      <rPr>
        <sz val="11"/>
        <color theme="6"/>
        <rFont val="Arial"/>
        <family val="2"/>
      </rPr>
      <t xml:space="preserve"> </t>
    </r>
    <r>
      <rPr>
        <sz val="11"/>
        <color theme="6"/>
        <rFont val="Malgun Gothic"/>
        <family val="2"/>
        <charset val="129"/>
      </rPr>
      <t>근로</t>
    </r>
    <r>
      <rPr>
        <sz val="11"/>
        <color theme="6"/>
        <rFont val="Arial"/>
        <family val="2"/>
      </rPr>
      <t xml:space="preserve"> / 통상임금의 100분의 50 이상 가산</t>
    </r>
    <phoneticPr fontId="2" type="noConversion"/>
  </si>
  <si>
    <t>야간 근로</t>
  </si>
  <si>
    <r>
      <rPr>
        <sz val="11"/>
        <color theme="6"/>
        <rFont val="Malgun Gothic"/>
        <family val="2"/>
        <charset val="129"/>
      </rPr>
      <t>오후</t>
    </r>
    <r>
      <rPr>
        <sz val="11"/>
        <color theme="6"/>
        <rFont val="Arial"/>
        <family val="2"/>
      </rPr>
      <t xml:space="preserve"> 10</t>
    </r>
    <r>
      <rPr>
        <sz val="11"/>
        <color theme="6"/>
        <rFont val="Malgun Gothic"/>
        <family val="2"/>
        <charset val="129"/>
      </rPr>
      <t>시</t>
    </r>
    <r>
      <rPr>
        <sz val="11"/>
        <color theme="6"/>
        <rFont val="Arial"/>
        <family val="2"/>
      </rPr>
      <t xml:space="preserve"> ~ </t>
    </r>
    <r>
      <rPr>
        <sz val="11"/>
        <color theme="6"/>
        <rFont val="Malgun Gothic"/>
        <family val="2"/>
        <charset val="129"/>
      </rPr>
      <t>다음날</t>
    </r>
    <r>
      <rPr>
        <sz val="11"/>
        <color theme="6"/>
        <rFont val="Arial"/>
        <family val="2"/>
      </rPr>
      <t xml:space="preserve"> </t>
    </r>
    <r>
      <rPr>
        <sz val="11"/>
        <color theme="6"/>
        <rFont val="Malgun Gothic"/>
        <family val="2"/>
        <charset val="129"/>
      </rPr>
      <t>오전</t>
    </r>
    <r>
      <rPr>
        <sz val="11"/>
        <color theme="6"/>
        <rFont val="Arial"/>
        <family val="2"/>
      </rPr>
      <t xml:space="preserve"> 6</t>
    </r>
    <r>
      <rPr>
        <sz val="11"/>
        <color theme="6"/>
        <rFont val="Malgun Gothic"/>
        <family val="2"/>
        <charset val="129"/>
      </rPr>
      <t>시</t>
    </r>
    <r>
      <rPr>
        <sz val="11"/>
        <color theme="6"/>
        <rFont val="Arial"/>
        <family val="2"/>
      </rPr>
      <t xml:space="preserve"> </t>
    </r>
    <r>
      <rPr>
        <sz val="11"/>
        <color theme="6"/>
        <rFont val="Malgun Gothic"/>
        <family val="2"/>
        <charset val="129"/>
      </rPr>
      <t>사이의</t>
    </r>
    <r>
      <rPr>
        <sz val="11"/>
        <color theme="6"/>
        <rFont val="Arial"/>
        <family val="2"/>
      </rPr>
      <t xml:space="preserve"> </t>
    </r>
    <r>
      <rPr>
        <sz val="11"/>
        <color theme="6"/>
        <rFont val="Malgun Gothic"/>
        <family val="2"/>
        <charset val="129"/>
      </rPr>
      <t>근로</t>
    </r>
    <r>
      <rPr>
        <sz val="11"/>
        <color theme="6"/>
        <rFont val="Arial"/>
        <family val="2"/>
      </rPr>
      <t xml:space="preserve"> / </t>
    </r>
    <r>
      <rPr>
        <sz val="11"/>
        <color theme="6"/>
        <rFont val="Malgun Gothic"/>
        <family val="2"/>
        <charset val="129"/>
      </rPr>
      <t>통상임금의</t>
    </r>
    <r>
      <rPr>
        <sz val="11"/>
        <color theme="6"/>
        <rFont val="Arial"/>
        <family val="2"/>
      </rPr>
      <t xml:space="preserve"> 100</t>
    </r>
    <r>
      <rPr>
        <sz val="11"/>
        <color theme="6"/>
        <rFont val="Malgun Gothic"/>
        <family val="2"/>
        <charset val="129"/>
      </rPr>
      <t>분의</t>
    </r>
    <r>
      <rPr>
        <sz val="11"/>
        <color theme="6"/>
        <rFont val="Arial"/>
        <family val="2"/>
      </rPr>
      <t xml:space="preserve"> 50 </t>
    </r>
    <r>
      <rPr>
        <sz val="11"/>
        <color theme="6"/>
        <rFont val="Malgun Gothic"/>
        <family val="2"/>
        <charset val="129"/>
      </rPr>
      <t>이상</t>
    </r>
    <r>
      <rPr>
        <sz val="11"/>
        <color theme="6"/>
        <rFont val="Arial"/>
        <family val="2"/>
      </rPr>
      <t xml:space="preserve"> </t>
    </r>
    <r>
      <rPr>
        <sz val="11"/>
        <color theme="6"/>
        <rFont val="Malgun Gothic"/>
        <family val="2"/>
        <charset val="129"/>
      </rPr>
      <t>가산</t>
    </r>
    <phoneticPr fontId="2" type="noConversion"/>
  </si>
  <si>
    <t>휴일 근로</t>
  </si>
  <si>
    <r>
      <rPr>
        <sz val="11"/>
        <color theme="6"/>
        <rFont val="Malgun Gothic"/>
        <family val="2"/>
        <charset val="129"/>
      </rPr>
      <t>소정근로일이</t>
    </r>
    <r>
      <rPr>
        <sz val="11"/>
        <color theme="6"/>
        <rFont val="Arial"/>
        <family val="2"/>
      </rPr>
      <t xml:space="preserve"> </t>
    </r>
    <r>
      <rPr>
        <sz val="11"/>
        <color theme="6"/>
        <rFont val="Malgun Gothic"/>
        <family val="2"/>
        <charset val="129"/>
      </rPr>
      <t>아닌</t>
    </r>
    <r>
      <rPr>
        <sz val="11"/>
        <color theme="6"/>
        <rFont val="Arial"/>
        <family val="2"/>
      </rPr>
      <t xml:space="preserve"> </t>
    </r>
    <r>
      <rPr>
        <sz val="11"/>
        <color theme="6"/>
        <rFont val="Malgun Gothic"/>
        <family val="2"/>
        <charset val="129"/>
      </rPr>
      <t>휴일</t>
    </r>
    <r>
      <rPr>
        <sz val="11"/>
        <color theme="6"/>
        <rFont val="Arial"/>
        <family val="2"/>
      </rPr>
      <t>(</t>
    </r>
    <r>
      <rPr>
        <sz val="11"/>
        <color theme="6"/>
        <rFont val="Malgun Gothic"/>
        <family val="2"/>
        <charset val="129"/>
      </rPr>
      <t>공휴일</t>
    </r>
    <r>
      <rPr>
        <sz val="11"/>
        <color theme="6"/>
        <rFont val="Arial"/>
        <family val="2"/>
      </rPr>
      <t xml:space="preserve"> </t>
    </r>
    <r>
      <rPr>
        <sz val="11"/>
        <color theme="6"/>
        <rFont val="Malgun Gothic"/>
        <family val="2"/>
        <charset val="129"/>
      </rPr>
      <t>포함</t>
    </r>
    <r>
      <rPr>
        <sz val="11"/>
        <color theme="6"/>
        <rFont val="Arial"/>
        <family val="2"/>
      </rPr>
      <t>)</t>
    </r>
    <r>
      <rPr>
        <sz val="11"/>
        <color theme="6"/>
        <rFont val="Malgun Gothic"/>
        <family val="2"/>
        <charset val="129"/>
      </rPr>
      <t>에</t>
    </r>
    <r>
      <rPr>
        <sz val="11"/>
        <color theme="6"/>
        <rFont val="Arial"/>
        <family val="2"/>
      </rPr>
      <t xml:space="preserve"> </t>
    </r>
    <r>
      <rPr>
        <sz val="11"/>
        <color theme="6"/>
        <rFont val="Malgun Gothic"/>
        <family val="2"/>
        <charset val="129"/>
      </rPr>
      <t>일한</t>
    </r>
    <r>
      <rPr>
        <sz val="11"/>
        <color theme="6"/>
        <rFont val="Arial"/>
        <family val="2"/>
      </rPr>
      <t xml:space="preserve"> </t>
    </r>
    <r>
      <rPr>
        <sz val="11"/>
        <color theme="6"/>
        <rFont val="Malgun Gothic"/>
        <family val="2"/>
        <charset val="129"/>
      </rPr>
      <t>근로시간</t>
    </r>
    <r>
      <rPr>
        <sz val="11"/>
        <color theme="6"/>
        <rFont val="Arial"/>
        <family val="2"/>
      </rPr>
      <t xml:space="preserve"> / 8시간 이내의 휴일근로 : 통상임금의 100분의 50 이상 가산, 8시간 초과 휴일근로 : 통상임금의 100분의 100 가산</t>
    </r>
    <phoneticPr fontId="2" type="noConversion"/>
  </si>
  <si>
    <t xml:space="preserve"> </t>
    <phoneticPr fontId="2" type="noConversion"/>
  </si>
  <si>
    <t>참여인력</t>
    <phoneticPr fontId="2" type="noConversion"/>
  </si>
  <si>
    <t>실시 설계 합계</t>
    <phoneticPr fontId="2" type="noConversion"/>
  </si>
  <si>
    <t>실시 설계 소계</t>
    <phoneticPr fontId="2" type="noConversion"/>
  </si>
  <si>
    <t xml:space="preserve">실시 설계 </t>
    <phoneticPr fontId="2" type="noConversion"/>
  </si>
  <si>
    <t>디자인 개발 합계</t>
    <phoneticPr fontId="2" type="noConversion"/>
  </si>
  <si>
    <t>디자인 개발 소계</t>
    <phoneticPr fontId="2" type="noConversion"/>
  </si>
  <si>
    <t>공간디자인</t>
    <phoneticPr fontId="2" type="noConversion"/>
  </si>
  <si>
    <t xml:space="preserve">공시된 엔지니어링 업체 노임 단가 기준표 </t>
    <phoneticPr fontId="2" type="noConversion"/>
  </si>
  <si>
    <t>사진</t>
    <phoneticPr fontId="2" type="noConversion"/>
  </si>
  <si>
    <t>비고</t>
    <phoneticPr fontId="2" type="noConversion"/>
  </si>
  <si>
    <t>투입률</t>
    <phoneticPr fontId="2" type="noConversion"/>
  </si>
  <si>
    <t>인원</t>
    <phoneticPr fontId="2" type="noConversion"/>
  </si>
  <si>
    <t>KES 한국전자전</t>
    <phoneticPr fontId="2" type="noConversion"/>
  </si>
  <si>
    <t>2025.09.29 ~ 2025.10.20</t>
    <phoneticPr fontId="2" type="noConversion"/>
  </si>
  <si>
    <t>2025.09.05 ~ 2025.09.26</t>
    <phoneticPr fontId="2" type="noConversion"/>
  </si>
  <si>
    <t>고급 기술자</t>
    <phoneticPr fontId="2" type="noConversion"/>
  </si>
  <si>
    <t>특급 기술자</t>
    <phoneticPr fontId="2" type="noConversion"/>
  </si>
  <si>
    <t>중급 기술자</t>
    <phoneticPr fontId="2" type="noConversion"/>
  </si>
  <si>
    <t>초급 기술자</t>
    <phoneticPr fontId="2" type="noConversion"/>
  </si>
  <si>
    <t>○실시 설계
- 주최국 협의 업무 
- 제작 및 도면설계 총괄
- 실시설계도 및 제작물 시공 감리</t>
    <phoneticPr fontId="2" type="noConversion"/>
  </si>
  <si>
    <t>디자인 개발비 합계</t>
    <phoneticPr fontId="2" type="noConversion"/>
  </si>
  <si>
    <t>○기획 설계 
 -공간 기획 및 레이아웃
 -투시도 작업 및 수정 보완
 -사인 그래픽 2D 작업, 수정 보완
 -마감 스펙 제안</t>
    <phoneticPr fontId="2" type="noConversion"/>
  </si>
  <si>
    <t xml:space="preserve">○기간: 2025.09.05 ~ 2025.09.26 (16일)
* 25년 엔지니어링 건설 기술자 노임 단가 기준 
(직접인건비, 직접경비, 제경비, 기술료 포함)  
[공간디자인 및 실시설계]
직접경비: 직접인건비의 10%
제경비: 직접인건비의 20%
기술료: (직접인건비+제경비)의 40% </t>
    <phoneticPr fontId="2" type="noConversion"/>
  </si>
  <si>
    <t xml:space="preserve">○기간: 2025.09.29 ~ 2025.10.20 (11일)
* 25년 엔지니어링 건설 기술자 노임 단가 기준 
(직접인건비, 직접경비, 제경비, 기술료 포함)  
[공간디자인 및 실시설계]
직접경비: 직접인건비의 10%
제경비: 직접인건비의 20%
기술료: (직접인건비+제경비)의 40% </t>
    <phoneticPr fontId="2" type="noConversion"/>
  </si>
  <si>
    <t>실시 설계비 합계</t>
    <phoneticPr fontId="2" type="noConversion"/>
  </si>
  <si>
    <t>[출입구 바닥마감대]
- (6,150+6,150+3,300) / 60X28
- 1.5T SUS H/L 절곡 및 용접 가공
- 제작 및 현장 설치 철야 작업</t>
    <phoneticPr fontId="2" type="noConversion"/>
  </si>
  <si>
    <t>[The Movingstyle 도장마감)
- 2,550X4,000 돌출 벽체
- 선반 및 선반장 포함
- 지정 우레탄 도장 
- 현장 설치 작업</t>
    <phoneticPr fontId="2" type="noConversion"/>
  </si>
  <si>
    <t>[무한 벽체 도장마감]
- 3,000X3,100
- 지정 메탈 도장 
- 현장 설치 작업</t>
    <phoneticPr fontId="2" type="noConversion"/>
  </si>
  <si>
    <r>
      <t xml:space="preserve">[재활용]
- 1,000X400X430
- 30X30 각재 및 12T, 15T 합판 NC 가공
</t>
    </r>
    <r>
      <rPr>
        <sz val="12"/>
        <color rgb="FFFF0000"/>
        <rFont val="맑은 고딕"/>
        <family val="2"/>
        <charset val="129"/>
      </rPr>
      <t>- 지정 펠트 마감 재시공</t>
    </r>
    <r>
      <rPr>
        <sz val="12"/>
        <rFont val="맑은 고딕"/>
        <family val="2"/>
        <charset val="129"/>
      </rPr>
      <t xml:space="preserve">
- 1,200X600 상판 10T 강화유리 </t>
    </r>
    <phoneticPr fontId="2" type="noConversion"/>
  </si>
  <si>
    <t xml:space="preserve">[VMD 소품 연출] 
- VMD 디자인 및 스타일링
- 리빙룸(강아지 모형, 방석, 장난감, 하네스)
- 키친(화병, 수건, 바구니, 세제 디스펜서, 조화, 빨래 바구니)
- 배드룸(화병, 탁상시계, 쿠션, 배게, 블랭킷, 대형조화, 러그, 대형조화)
- AI STORE(원형러그, 스툴, 책, 화병, 시계소품, 테이블 조명, 머그컵, 텀블러, 커피원두, 티, 핸드드립 세트, 액자 프레임, 컵선반보드, 오브제 캔들) 
- 현장 설치 작업 </t>
    <phoneticPr fontId="2" type="noConversion"/>
  </si>
  <si>
    <t>[TV 및 사이니지 설치]
- 43" 55" 65" 75" 85" TV 및 사이니지 설치
- 틸팅 월 마운드 매립 및 슬림 월 마운트 시공
- 현장 설치 작업</t>
    <phoneticPr fontId="2" type="noConversion"/>
  </si>
  <si>
    <t>[소방 설비 및 방염공사]
- 매립형 확산 소화기 설치 2EA 
- 목자재 방염 및 신고 필증대 100부스</t>
    <phoneticPr fontId="2" type="noConversion"/>
  </si>
  <si>
    <t xml:space="preserve">[안전 관리비]
- 안전모, 안전화, 안전벨트, 사다리아웃트리거, 말비계 낙상방지기, 소화기 등
- 구조 안전 진단비
</t>
    <phoneticPr fontId="2" type="noConversion"/>
  </si>
  <si>
    <t>[리깅 트러스 설치]
- 62M 사각 구조
- 트러스 290X290 블랙
- 리깅 트러스 구조 검토
- 현장 설치 작업</t>
    <phoneticPr fontId="2" type="noConversion"/>
  </si>
  <si>
    <t>[부대시설비]
- 작업전기 380V 삼상 40KW
- 주간_삼상 380V 100KW
- 24시 상시_삼상 380V 20KW 
- 유/무선 인터넷 3회선</t>
    <phoneticPr fontId="2" type="noConversion"/>
  </si>
  <si>
    <t xml:space="preserve">[시간 외 연장 사용 신청]
- 19일 8시간 (20:00~04:00) 
- 20일 5시간 (20:00~01:00) 
- 21일 1시간 (07:00~08:00) </t>
    <phoneticPr fontId="2" type="noConversion"/>
  </si>
  <si>
    <t>[구조물 현장 철거 및 정리 정돈, 원복]
- 구조 철거 현장 작업
- 전기철거(내선전공) 현장 작업
- 폐기물 처리비 
- 철거 잡자재 및 공구 사용</t>
    <phoneticPr fontId="2" type="noConversion"/>
  </si>
  <si>
    <t xml:space="preserve">[재활용 집기 현장 철거 및 정리 정돈, 원복]
- 5TON 윙바디 3대 10월 24일 (코엑스-평택)
- 집기 반출 현장 철야 작업
- 평택 창고 입고 작업 </t>
    <phoneticPr fontId="2" type="noConversion"/>
  </si>
  <si>
    <t>[아크릴 스카시 시공]
- H:150 AI Home
- H:150 AI School
- H:150 AI Store
- H:90 The Movingstyle
- H:90 Movingstyle
- H:90 Spatial Signage
- H:90 VXT Solution
- H:500 AI HOME
- H:200 World's first Micro RGB
- H:100 Galaxy XR
- H:60 Transparent Micro LED
- H:150 AI Concierge
- H:90 Vision AI Companion
- 3T, 5T 아크릴 스카시 검정색, 백색 도장
- 제작 및 현장 설치 작업</t>
    <phoneticPr fontId="2" type="noConversion"/>
  </si>
  <si>
    <t>[실사 출력 시공]
- 2,500X2,800X1EA AI School
- 1,200X2,800X2EA AI School
- 1,260X2,800X2EA AI School
- 297X210 AI Store 액자
- 850X1,500X2EA 무빙스타일 거치대 배경지
- 단차 주의 스티커
- 지정 컬러 실사 출력
- 퍼티 및 프라이머 작업
- 제작 및 현장 설치 작업</t>
    <phoneticPr fontId="2" type="noConversion"/>
  </si>
  <si>
    <t>[시트 컷팅 시공]
- 980X770 / 750X2,070 Spatial Signage
- H:100 Transparent Micro LED
- 560X180 Vision AI Companion 소개말 
- 백색, 검정 시트 컷팅
- 제작 및 현장 설치 작업</t>
    <phoneticPr fontId="2" type="noConversion"/>
  </si>
  <si>
    <t>[벽부형 잔넬]
- H:700 SAMSUNG 잔넬 재활용
- 분리 및 점검
- 현장 설치 작업</t>
    <phoneticPr fontId="2" type="noConversion"/>
  </si>
  <si>
    <t>[간접 라이팅 아크릴]
- Energy Saving 바닥 라이팅 12T 조명용 아크릴 제작
- 무한 벽체 간접 라이팅 3T 조명용 아크릴 제작
- 제작 및 현장 설치 작업</t>
    <phoneticPr fontId="2" type="noConversion"/>
  </si>
  <si>
    <t>증빙 상세 내역(전시제작_2025 KES 한국전자전)</t>
    <phoneticPr fontId="2" type="noConversion"/>
  </si>
  <si>
    <t>증빙 상세 내역(공통_2025 KES 한국전자전)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</si>
</sst>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(* #,##0_);_(* \(#,##0\);_(* &quot;-&quot;_);_(@_)"/>
    <numFmt numFmtId="177" formatCode="_(* #,##0.00_);_(* \(#,##0.00\);_(* &quot;-&quot;??_);_(@_)"/>
    <numFmt numFmtId="178" formatCode="#,##0_ "/>
    <numFmt numFmtId="179" formatCode="General\ &quot;시간&quot;"/>
    <numFmt numFmtId="180" formatCode="_(* #,##0_);_(* \(#,##0\);_(* &quot;-&quot;?_);_(@_)"/>
  </numFmts>
  <fonts count="30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10"/>
      <color rgb="FF000000"/>
      <name val="Arial"/>
      <family val="2"/>
    </font>
    <font>
      <sz val="12"/>
      <name val="맑은 고딕"/>
      <family val="2"/>
      <charset val="129"/>
    </font>
    <font>
      <sz val="11"/>
      <name val="돋움"/>
      <family val="3"/>
      <charset val="129"/>
    </font>
    <font>
      <sz val="12"/>
      <color theme="1"/>
      <name val="맑은 고딕"/>
      <family val="2"/>
      <charset val="129"/>
    </font>
    <font>
      <b/>
      <sz val="12"/>
      <color rgb="FF000000"/>
      <name val="맑은 고딕"/>
      <family val="2"/>
      <charset val="129"/>
    </font>
    <font>
      <sz val="12"/>
      <color rgb="FF000000"/>
      <name val="맑은 고딕"/>
      <family val="2"/>
      <charset val="129"/>
    </font>
    <font>
      <sz val="12"/>
      <color rgb="FFFF0000"/>
      <name val="맑은 고딕"/>
      <family val="2"/>
      <charset val="129"/>
    </font>
    <font>
      <b/>
      <sz val="12"/>
      <color theme="1"/>
      <name val="맑은 고딕"/>
      <family val="2"/>
      <charset val="129"/>
    </font>
    <font>
      <b/>
      <sz val="12"/>
      <name val="맑은 고딕"/>
      <family val="2"/>
      <charset val="129"/>
    </font>
    <font>
      <sz val="12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14"/>
      <color rgb="FF000000"/>
      <name val="맑은 고딕"/>
      <family val="2"/>
      <charset val="129"/>
      <scheme val="minor"/>
    </font>
    <font>
      <sz val="10"/>
      <color rgb="FF000000"/>
      <name val="맑은 고딕"/>
      <family val="2"/>
      <charset val="129"/>
      <scheme val="minor"/>
    </font>
    <font>
      <b/>
      <sz val="11"/>
      <color rgb="FF000000"/>
      <name val="맑은 고딕"/>
      <family val="2"/>
      <charset val="129"/>
      <scheme val="minor"/>
    </font>
    <font>
      <sz val="11"/>
      <color theme="6"/>
      <name val="맑은 고딕"/>
      <family val="2"/>
      <charset val="129"/>
      <scheme val="minor"/>
    </font>
    <font>
      <sz val="12"/>
      <color rgb="FF0000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6"/>
      <name val="Arial"/>
      <family val="2"/>
    </font>
    <font>
      <sz val="11"/>
      <color theme="6"/>
      <name val="Malgun Gothic"/>
      <family val="2"/>
      <charset val="129"/>
    </font>
    <font>
      <sz val="11"/>
      <color theme="6"/>
      <name val="Arial"/>
      <family val="2"/>
      <charset val="129"/>
    </font>
    <font>
      <sz val="11"/>
      <color rgb="FF212529"/>
      <name val="Arial"/>
      <family val="2"/>
    </font>
    <font>
      <b/>
      <sz val="12"/>
      <name val="맑은 고딕"/>
      <family val="2"/>
      <charset val="129"/>
      <scheme val="minor"/>
    </font>
    <font>
      <b/>
      <sz val="12"/>
      <color rgb="FF000000"/>
      <name val="맑은 고딕"/>
      <family val="2"/>
      <charset val="129"/>
      <scheme val="minor"/>
    </font>
    <font>
      <b/>
      <sz val="36"/>
      <color theme="1"/>
      <name val="맑은 고딕"/>
      <family val="2"/>
      <charset val="129"/>
      <scheme val="minor"/>
    </font>
    <font>
      <b/>
      <sz val="36"/>
      <color theme="1"/>
      <name val="맑은 고딕"/>
      <family val="2"/>
      <charset val="129"/>
    </font>
  </fonts>
  <fills count="15">
    <fill>
      <patternFill patternType="none"/>
    </fill>
    <fill>
      <patternFill patternType="gray125"/>
    </fill>
    <fill>
      <patternFill patternType="solid">
        <fgColor rgb="FFFFC00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" fillId="0" borderId="0">
      <alignment vertical="center"/>
    </xf>
    <xf numFmtId="177" fontId="4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3" fillId="0" borderId="0">
      <alignment vertical="center"/>
    </xf>
  </cellStyleXfs>
  <cellXfs count="211">
    <xf numFmtId="0" fontId="0" fillId="0" borderId="0" xfId="0">
      <alignment vertical="center"/>
    </xf>
    <xf numFmtId="176" fontId="0" fillId="0" borderId="0" xfId="1" applyFont="1">
      <alignment vertical="center"/>
    </xf>
    <xf numFmtId="0" fontId="8" fillId="2" borderId="1" xfId="2" applyFont="1" applyFill="1" applyBorder="1" applyAlignment="1">
      <alignment horizontal="center" vertical="center"/>
    </xf>
    <xf numFmtId="176" fontId="8" fillId="2" borderId="1" xfId="1" applyFont="1" applyFill="1" applyBorder="1" applyAlignment="1">
      <alignment horizontal="center" vertical="center"/>
    </xf>
    <xf numFmtId="41" fontId="8" fillId="2" borderId="1" xfId="5" applyFont="1" applyFill="1" applyBorder="1" applyAlignment="1">
      <alignment horizontal="center" vertical="center"/>
    </xf>
    <xf numFmtId="0" fontId="10" fillId="0" borderId="1" xfId="2" applyFont="1" applyBorder="1" applyAlignment="1">
      <alignment horizontal="left" vertical="center"/>
    </xf>
    <xf numFmtId="41" fontId="9" fillId="0" borderId="1" xfId="5" applyFont="1" applyFill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0" fontId="9" fillId="0" borderId="1" xfId="2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176" fontId="5" fillId="0" borderId="1" xfId="1" applyFont="1" applyFill="1" applyBorder="1" applyAlignment="1">
      <alignment horizontal="center" vertical="center"/>
    </xf>
    <xf numFmtId="176" fontId="7" fillId="0" borderId="1" xfId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178" fontId="5" fillId="5" borderId="1" xfId="0" applyNumberFormat="1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7" fillId="0" borderId="3" xfId="0" applyFont="1" applyBorder="1" applyAlignment="1">
      <alignment horizontal="right" vertical="center"/>
    </xf>
    <xf numFmtId="0" fontId="10" fillId="0" borderId="3" xfId="0" quotePrefix="1" applyFont="1" applyBorder="1" applyAlignment="1">
      <alignment vertical="center" wrapText="1"/>
    </xf>
    <xf numFmtId="0" fontId="7" fillId="0" borderId="1" xfId="0" quotePrefix="1" applyFont="1" applyBorder="1" applyAlignment="1">
      <alignment vertical="center" wrapText="1"/>
    </xf>
    <xf numFmtId="0" fontId="7" fillId="0" borderId="3" xfId="2" quotePrefix="1" applyFont="1" applyBorder="1" applyAlignment="1">
      <alignment vertical="center" wrapText="1"/>
    </xf>
    <xf numFmtId="0" fontId="5" fillId="3" borderId="3" xfId="7" applyFont="1" applyFill="1" applyBorder="1" applyAlignment="1">
      <alignment horizontal="center" vertical="center" wrapText="1" shrinkToFit="1"/>
    </xf>
    <xf numFmtId="0" fontId="7" fillId="0" borderId="3" xfId="0" quotePrefix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76" fontId="11" fillId="6" borderId="1" xfId="1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7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0" fontId="10" fillId="0" borderId="1" xfId="0" quotePrefix="1" applyFont="1" applyBorder="1" applyAlignment="1">
      <alignment vertical="center" wrapText="1"/>
    </xf>
    <xf numFmtId="0" fontId="7" fillId="0" borderId="3" xfId="0" quotePrefix="1" applyFont="1" applyBorder="1" applyAlignment="1">
      <alignment vertical="center" wrapText="1"/>
    </xf>
    <xf numFmtId="2" fontId="7" fillId="0" borderId="3" xfId="0" applyNumberFormat="1" applyFont="1" applyBorder="1" applyAlignment="1">
      <alignment horizontal="center" vertical="center"/>
    </xf>
    <xf numFmtId="0" fontId="5" fillId="0" borderId="3" xfId="0" quotePrefix="1" applyFont="1" applyBorder="1" applyAlignment="1">
      <alignment horizontal="left" vertical="center" wrapText="1"/>
    </xf>
    <xf numFmtId="2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76" fontId="7" fillId="0" borderId="3" xfId="1" applyFont="1" applyFill="1" applyBorder="1" applyAlignment="1">
      <alignment horizontal="center" vertical="center"/>
    </xf>
    <xf numFmtId="178" fontId="5" fillId="0" borderId="3" xfId="0" applyNumberFormat="1" applyFont="1" applyBorder="1" applyAlignment="1">
      <alignment horizontal="center" vertical="center" wrapText="1"/>
    </xf>
    <xf numFmtId="0" fontId="15" fillId="0" borderId="0" xfId="0" applyFont="1">
      <alignment vertical="center"/>
    </xf>
    <xf numFmtId="0" fontId="15" fillId="0" borderId="0" xfId="0" applyFont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7" fillId="0" borderId="8" xfId="0" applyFont="1" applyBorder="1" applyAlignment="1">
      <alignment horizontal="right" vertical="center"/>
    </xf>
    <xf numFmtId="177" fontId="15" fillId="0" borderId="0" xfId="0" applyNumberFormat="1" applyFont="1">
      <alignment vertical="center"/>
    </xf>
    <xf numFmtId="0" fontId="18" fillId="10" borderId="1" xfId="0" applyFont="1" applyFill="1" applyBorder="1" applyAlignment="1">
      <alignment horizontal="center" vertical="center"/>
    </xf>
    <xf numFmtId="41" fontId="18" fillId="10" borderId="1" xfId="0" applyNumberFormat="1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center"/>
    </xf>
    <xf numFmtId="0" fontId="15" fillId="11" borderId="7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15" fillId="0" borderId="1" xfId="0" applyFont="1" applyBorder="1" applyAlignment="1">
      <alignment horizontal="center" vertical="center"/>
    </xf>
    <xf numFmtId="41" fontId="20" fillId="0" borderId="1" xfId="0" applyNumberFormat="1" applyFont="1" applyBorder="1">
      <alignment vertical="center"/>
    </xf>
    <xf numFmtId="9" fontId="15" fillId="12" borderId="1" xfId="0" applyNumberFormat="1" applyFont="1" applyFill="1" applyBorder="1" applyAlignment="1">
      <alignment horizontal="center" vertical="center"/>
    </xf>
    <xf numFmtId="41" fontId="15" fillId="0" borderId="1" xfId="0" applyNumberFormat="1" applyFont="1" applyBorder="1">
      <alignment vertical="center"/>
    </xf>
    <xf numFmtId="0" fontId="15" fillId="0" borderId="4" xfId="0" applyFont="1" applyBorder="1" applyAlignment="1">
      <alignment horizontal="center" vertical="center"/>
    </xf>
    <xf numFmtId="176" fontId="15" fillId="0" borderId="9" xfId="0" applyNumberFormat="1" applyFont="1" applyBorder="1">
      <alignment vertical="center"/>
    </xf>
    <xf numFmtId="176" fontId="21" fillId="0" borderId="9" xfId="0" applyNumberFormat="1" applyFont="1" applyBorder="1">
      <alignment vertical="center"/>
    </xf>
    <xf numFmtId="41" fontId="15" fillId="13" borderId="1" xfId="0" applyNumberFormat="1" applyFont="1" applyFill="1" applyBorder="1">
      <alignment vertical="center"/>
    </xf>
    <xf numFmtId="0" fontId="18" fillId="13" borderId="1" xfId="0" applyFont="1" applyFill="1" applyBorder="1" applyAlignment="1">
      <alignment horizontal="center" vertical="center"/>
    </xf>
    <xf numFmtId="41" fontId="18" fillId="10" borderId="1" xfId="0" applyNumberFormat="1" applyFont="1" applyFill="1" applyBorder="1">
      <alignment vertical="center"/>
    </xf>
    <xf numFmtId="0" fontId="20" fillId="0" borderId="0" xfId="0" applyFont="1" applyAlignment="1">
      <alignment horizontal="center" vertical="center"/>
    </xf>
    <xf numFmtId="0" fontId="20" fillId="0" borderId="0" xfId="0" applyFont="1">
      <alignment vertical="center"/>
    </xf>
    <xf numFmtId="176" fontId="15" fillId="0" borderId="0" xfId="0" applyNumberFormat="1" applyFont="1" applyAlignment="1">
      <alignment horizontal="center" vertical="center"/>
    </xf>
    <xf numFmtId="179" fontId="15" fillId="0" borderId="1" xfId="0" applyNumberFormat="1" applyFont="1" applyBorder="1" applyAlignment="1">
      <alignment horizontal="center" vertical="center"/>
    </xf>
    <xf numFmtId="9" fontId="19" fillId="0" borderId="0" xfId="0" applyNumberFormat="1" applyFont="1" applyAlignment="1">
      <alignment horizontal="right" vertical="center"/>
    </xf>
    <xf numFmtId="9" fontId="15" fillId="0" borderId="1" xfId="0" applyNumberFormat="1" applyFont="1" applyBorder="1" applyAlignment="1">
      <alignment horizontal="center" vertical="center"/>
    </xf>
    <xf numFmtId="0" fontId="22" fillId="0" borderId="0" xfId="0" applyFont="1">
      <alignment vertical="center"/>
    </xf>
    <xf numFmtId="0" fontId="24" fillId="0" borderId="0" xfId="0" applyFont="1">
      <alignment vertical="center"/>
    </xf>
    <xf numFmtId="9" fontId="15" fillId="0" borderId="0" xfId="0" applyNumberFormat="1" applyFont="1" applyAlignment="1">
      <alignment horizontal="center" vertical="center"/>
    </xf>
    <xf numFmtId="179" fontId="15" fillId="0" borderId="0" xfId="0" applyNumberFormat="1" applyFont="1" applyAlignment="1">
      <alignment horizontal="center" vertical="center"/>
    </xf>
    <xf numFmtId="0" fontId="18" fillId="0" borderId="0" xfId="0" applyFont="1">
      <alignment vertical="center"/>
    </xf>
    <xf numFmtId="0" fontId="25" fillId="0" borderId="0" xfId="0" applyFont="1">
      <alignment vertical="center"/>
    </xf>
    <xf numFmtId="41" fontId="20" fillId="0" borderId="0" xfId="0" applyNumberFormat="1" applyFont="1">
      <alignment vertical="center"/>
    </xf>
    <xf numFmtId="180" fontId="15" fillId="0" borderId="0" xfId="0" applyNumberFormat="1" applyFont="1">
      <alignment vertical="center"/>
    </xf>
    <xf numFmtId="0" fontId="0" fillId="0" borderId="0" xfId="0" applyAlignment="1">
      <alignment horizontal="center" vertical="center"/>
    </xf>
    <xf numFmtId="41" fontId="0" fillId="0" borderId="0" xfId="0" applyNumberFormat="1">
      <alignment vertical="center"/>
    </xf>
    <xf numFmtId="0" fontId="13" fillId="7" borderId="1" xfId="0" applyFont="1" applyFill="1" applyBorder="1" applyAlignment="1">
      <alignment horizontal="left" vertical="center" wrapText="1"/>
    </xf>
    <xf numFmtId="41" fontId="26" fillId="7" borderId="5" xfId="0" applyNumberFormat="1" applyFont="1" applyFill="1" applyBorder="1">
      <alignment vertical="center"/>
    </xf>
    <xf numFmtId="0" fontId="13" fillId="8" borderId="1" xfId="0" applyFont="1" applyFill="1" applyBorder="1" applyAlignment="1">
      <alignment horizontal="left" vertical="center" wrapText="1"/>
    </xf>
    <xf numFmtId="176" fontId="14" fillId="8" borderId="5" xfId="1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left" vertical="center" wrapText="1"/>
    </xf>
    <xf numFmtId="176" fontId="14" fillId="9" borderId="5" xfId="1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left" vertical="center" wrapText="1"/>
    </xf>
    <xf numFmtId="176" fontId="0" fillId="6" borderId="1" xfId="1" applyFont="1" applyFill="1" applyBorder="1" applyAlignment="1">
      <alignment horizontal="center" vertical="center"/>
    </xf>
    <xf numFmtId="178" fontId="13" fillId="5" borderId="1" xfId="0" applyNumberFormat="1" applyFont="1" applyFill="1" applyBorder="1" applyAlignment="1">
      <alignment horizontal="left" vertical="center" wrapText="1"/>
    </xf>
    <xf numFmtId="176" fontId="0" fillId="4" borderId="1" xfId="1" applyFont="1" applyFill="1" applyBorder="1" applyAlignment="1">
      <alignment horizontal="center" vertical="center"/>
    </xf>
    <xf numFmtId="176" fontId="0" fillId="0" borderId="1" xfId="1" applyFont="1" applyFill="1" applyBorder="1" applyAlignment="1">
      <alignment horizontal="center" vertical="center"/>
    </xf>
    <xf numFmtId="9" fontId="26" fillId="0" borderId="3" xfId="0" applyNumberFormat="1" applyFont="1" applyBorder="1" applyAlignment="1">
      <alignment horizontal="center" vertical="center"/>
    </xf>
    <xf numFmtId="0" fontId="20" fillId="0" borderId="1" xfId="8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14" fillId="3" borderId="0" xfId="0" applyFont="1" applyFill="1" applyAlignment="1">
      <alignment horizontal="center" vertical="center"/>
    </xf>
    <xf numFmtId="0" fontId="27" fillId="2" borderId="1" xfId="8" applyFont="1" applyFill="1" applyBorder="1" applyAlignment="1">
      <alignment horizontal="center" vertical="center"/>
    </xf>
    <xf numFmtId="41" fontId="27" fillId="2" borderId="1" xfId="5" applyFont="1" applyFill="1" applyBorder="1" applyAlignment="1">
      <alignment horizontal="center" vertical="center"/>
    </xf>
    <xf numFmtId="176" fontId="27" fillId="2" borderId="1" xfId="1" applyFont="1" applyFill="1" applyBorder="1" applyAlignment="1">
      <alignment horizontal="center" vertical="center"/>
    </xf>
    <xf numFmtId="41" fontId="15" fillId="0" borderId="0" xfId="0" applyNumberFormat="1" applyFont="1">
      <alignment vertical="center"/>
    </xf>
    <xf numFmtId="0" fontId="18" fillId="0" borderId="0" xfId="0" applyFont="1" applyAlignment="1">
      <alignment horizontal="center" vertical="center"/>
    </xf>
    <xf numFmtId="41" fontId="18" fillId="0" borderId="0" xfId="0" applyNumberFormat="1" applyFont="1">
      <alignment vertical="center"/>
    </xf>
    <xf numFmtId="0" fontId="15" fillId="0" borderId="0" xfId="0" applyFont="1" applyAlignment="1">
      <alignment vertical="center" wrapText="1"/>
    </xf>
    <xf numFmtId="0" fontId="5" fillId="0" borderId="1" xfId="2" applyFont="1" applyBorder="1" applyAlignment="1">
      <alignment horizontal="left" vertical="center" wrapText="1"/>
    </xf>
    <xf numFmtId="0" fontId="5" fillId="0" borderId="1" xfId="2" applyFont="1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/>
    </xf>
    <xf numFmtId="176" fontId="11" fillId="4" borderId="1" xfId="1" applyFont="1" applyFill="1" applyBorder="1" applyAlignment="1">
      <alignment horizontal="center" vertical="center"/>
    </xf>
    <xf numFmtId="176" fontId="5" fillId="0" borderId="3" xfId="1" applyFont="1" applyFill="1" applyBorder="1" applyAlignment="1">
      <alignment horizontal="center" vertical="center" wrapText="1"/>
    </xf>
    <xf numFmtId="178" fontId="5" fillId="0" borderId="1" xfId="0" applyNumberFormat="1" applyFont="1" applyBorder="1" applyAlignment="1">
      <alignment horizontal="center" vertical="center" wrapText="1"/>
    </xf>
    <xf numFmtId="41" fontId="7" fillId="0" borderId="1" xfId="5" applyFont="1" applyFill="1" applyBorder="1" applyAlignment="1">
      <alignment horizontal="center" vertical="center"/>
    </xf>
    <xf numFmtId="176" fontId="5" fillId="0" borderId="3" xfId="1" applyFont="1" applyFill="1" applyBorder="1" applyAlignment="1">
      <alignment horizontal="center" vertical="center"/>
    </xf>
    <xf numFmtId="176" fontId="11" fillId="5" borderId="1" xfId="1" applyFont="1" applyFill="1" applyBorder="1" applyAlignment="1">
      <alignment horizontal="center" vertical="center"/>
    </xf>
    <xf numFmtId="41" fontId="7" fillId="0" borderId="0" xfId="0" applyNumberFormat="1" applyFont="1">
      <alignment vertical="center"/>
    </xf>
    <xf numFmtId="176" fontId="11" fillId="9" borderId="5" xfId="1" applyFont="1" applyFill="1" applyBorder="1" applyAlignment="1">
      <alignment horizontal="center" vertical="center"/>
    </xf>
    <xf numFmtId="176" fontId="11" fillId="8" borderId="5" xfId="1" applyFont="1" applyFill="1" applyBorder="1" applyAlignment="1">
      <alignment horizontal="center" vertical="center"/>
    </xf>
    <xf numFmtId="41" fontId="12" fillId="7" borderId="5" xfId="0" applyNumberFormat="1" applyFont="1" applyFill="1" applyBorder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1" applyFont="1">
      <alignment vertical="center"/>
    </xf>
    <xf numFmtId="0" fontId="7" fillId="5" borderId="1" xfId="0" applyFont="1" applyFill="1" applyBorder="1">
      <alignment vertical="center"/>
    </xf>
    <xf numFmtId="0" fontId="13" fillId="0" borderId="3" xfId="0" quotePrefix="1" applyFont="1" applyBorder="1" applyAlignment="1">
      <alignment horizontal="left" vertical="center" wrapText="1"/>
    </xf>
    <xf numFmtId="0" fontId="13" fillId="0" borderId="4" xfId="0" quotePrefix="1" applyFont="1" applyBorder="1" applyAlignment="1">
      <alignment horizontal="left" vertical="center" wrapText="1"/>
    </xf>
    <xf numFmtId="0" fontId="13" fillId="0" borderId="3" xfId="0" quotePrefix="1" applyFont="1" applyBorder="1" applyAlignment="1">
      <alignment horizontal="center" vertical="center" wrapText="1"/>
    </xf>
    <xf numFmtId="0" fontId="13" fillId="0" borderId="4" xfId="0" quotePrefix="1" applyFont="1" applyBorder="1" applyAlignment="1">
      <alignment horizontal="center" vertical="center" wrapText="1"/>
    </xf>
    <xf numFmtId="0" fontId="20" fillId="0" borderId="3" xfId="8" applyFont="1" applyBorder="1" applyAlignment="1">
      <alignment horizontal="center" vertical="center" wrapText="1"/>
    </xf>
    <xf numFmtId="0" fontId="20" fillId="0" borderId="4" xfId="8" applyFont="1" applyBorder="1" applyAlignment="1">
      <alignment horizontal="center" vertical="center" wrapText="1"/>
    </xf>
    <xf numFmtId="0" fontId="13" fillId="0" borderId="3" xfId="8" quotePrefix="1" applyFont="1" applyBorder="1" applyAlignment="1">
      <alignment horizontal="left" vertical="center" wrapText="1"/>
    </xf>
    <xf numFmtId="0" fontId="13" fillId="0" borderId="4" xfId="8" quotePrefix="1" applyFont="1" applyBorder="1" applyAlignment="1">
      <alignment horizontal="left" vertical="center" wrapText="1"/>
    </xf>
    <xf numFmtId="0" fontId="13" fillId="14" borderId="3" xfId="8" quotePrefix="1" applyFont="1" applyFill="1" applyBorder="1" applyAlignment="1">
      <alignment horizontal="center" vertical="center" wrapText="1"/>
    </xf>
    <xf numFmtId="0" fontId="13" fillId="14" borderId="4" xfId="8" quotePrefix="1" applyFont="1" applyFill="1" applyBorder="1" applyAlignment="1">
      <alignment horizontal="center" vertical="center" wrapText="1"/>
    </xf>
    <xf numFmtId="49" fontId="28" fillId="0" borderId="0" xfId="0" applyNumberFormat="1" applyFont="1" applyAlignment="1">
      <alignment horizontal="center" vertical="center"/>
    </xf>
    <xf numFmtId="0" fontId="27" fillId="2" borderId="5" xfId="8" applyFont="1" applyFill="1" applyBorder="1" applyAlignment="1">
      <alignment horizontal="center" vertical="center"/>
    </xf>
    <xf numFmtId="0" fontId="27" fillId="2" borderId="7" xfId="8" applyFont="1" applyFill="1" applyBorder="1" applyAlignment="1">
      <alignment horizontal="center" vertical="center"/>
    </xf>
    <xf numFmtId="0" fontId="20" fillId="0" borderId="2" xfId="8" applyFont="1" applyBorder="1" applyAlignment="1">
      <alignment horizontal="center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14" borderId="3" xfId="0" applyFont="1" applyFill="1" applyBorder="1" applyAlignment="1">
      <alignment horizontal="center" vertical="center"/>
    </xf>
    <xf numFmtId="0" fontId="13" fillId="14" borderId="4" xfId="0" applyFont="1" applyFill="1" applyBorder="1" applyAlignment="1">
      <alignment horizontal="center" vertical="center"/>
    </xf>
    <xf numFmtId="0" fontId="13" fillId="0" borderId="3" xfId="8" applyFont="1" applyBorder="1" applyAlignment="1">
      <alignment horizontal="left" vertical="center" wrapText="1"/>
    </xf>
    <xf numFmtId="0" fontId="13" fillId="0" borderId="4" xfId="8" applyFont="1" applyBorder="1" applyAlignment="1">
      <alignment horizontal="left" vertical="center" wrapText="1"/>
    </xf>
    <xf numFmtId="0" fontId="13" fillId="0" borderId="3" xfId="8" applyFont="1" applyBorder="1" applyAlignment="1">
      <alignment horizontal="center" vertical="center" wrapText="1"/>
    </xf>
    <xf numFmtId="0" fontId="13" fillId="0" borderId="2" xfId="8" applyFont="1" applyBorder="1" applyAlignment="1">
      <alignment horizontal="center" vertical="center" wrapText="1"/>
    </xf>
    <xf numFmtId="178" fontId="26" fillId="9" borderId="5" xfId="0" applyNumberFormat="1" applyFont="1" applyFill="1" applyBorder="1" applyAlignment="1">
      <alignment horizontal="center" vertical="center" wrapText="1"/>
    </xf>
    <xf numFmtId="178" fontId="26" fillId="9" borderId="6" xfId="0" applyNumberFormat="1" applyFont="1" applyFill="1" applyBorder="1" applyAlignment="1">
      <alignment horizontal="center" vertical="center" wrapText="1"/>
    </xf>
    <xf numFmtId="178" fontId="26" fillId="9" borderId="7" xfId="0" applyNumberFormat="1" applyFont="1" applyFill="1" applyBorder="1" applyAlignment="1">
      <alignment horizontal="center" vertical="center" wrapText="1"/>
    </xf>
    <xf numFmtId="178" fontId="26" fillId="8" borderId="5" xfId="0" applyNumberFormat="1" applyFont="1" applyFill="1" applyBorder="1" applyAlignment="1">
      <alignment horizontal="center" vertical="center" wrapText="1"/>
    </xf>
    <xf numFmtId="178" fontId="26" fillId="8" borderId="6" xfId="0" applyNumberFormat="1" applyFont="1" applyFill="1" applyBorder="1" applyAlignment="1">
      <alignment horizontal="center" vertical="center" wrapText="1"/>
    </xf>
    <xf numFmtId="178" fontId="26" fillId="8" borderId="7" xfId="0" applyNumberFormat="1" applyFont="1" applyFill="1" applyBorder="1" applyAlignment="1">
      <alignment horizontal="center" vertical="center" wrapText="1"/>
    </xf>
    <xf numFmtId="178" fontId="26" fillId="7" borderId="5" xfId="0" applyNumberFormat="1" applyFont="1" applyFill="1" applyBorder="1" applyAlignment="1">
      <alignment horizontal="center" vertical="center" wrapText="1"/>
    </xf>
    <xf numFmtId="178" fontId="26" fillId="7" borderId="6" xfId="0" applyNumberFormat="1" applyFont="1" applyFill="1" applyBorder="1" applyAlignment="1">
      <alignment horizontal="center" vertical="center" wrapText="1"/>
    </xf>
    <xf numFmtId="178" fontId="26" fillId="7" borderId="7" xfId="0" applyNumberFormat="1" applyFont="1" applyFill="1" applyBorder="1" applyAlignment="1">
      <alignment horizontal="center" vertical="center" wrapText="1"/>
    </xf>
    <xf numFmtId="178" fontId="13" fillId="4" borderId="5" xfId="6" quotePrefix="1" applyNumberFormat="1" applyFont="1" applyFill="1" applyBorder="1" applyAlignment="1">
      <alignment horizontal="center" vertical="center" shrinkToFit="1"/>
    </xf>
    <xf numFmtId="178" fontId="13" fillId="4" borderId="6" xfId="6" quotePrefix="1" applyNumberFormat="1" applyFont="1" applyFill="1" applyBorder="1" applyAlignment="1">
      <alignment horizontal="center" vertical="center" shrinkToFit="1"/>
    </xf>
    <xf numFmtId="178" fontId="13" fillId="4" borderId="7" xfId="6" quotePrefix="1" applyNumberFormat="1" applyFont="1" applyFill="1" applyBorder="1" applyAlignment="1">
      <alignment horizontal="center" vertical="center" shrinkToFit="1"/>
    </xf>
    <xf numFmtId="178" fontId="13" fillId="6" borderId="5" xfId="0" applyNumberFormat="1" applyFont="1" applyFill="1" applyBorder="1" applyAlignment="1">
      <alignment horizontal="center" vertical="center" wrapText="1"/>
    </xf>
    <xf numFmtId="178" fontId="13" fillId="6" borderId="6" xfId="0" applyNumberFormat="1" applyFont="1" applyFill="1" applyBorder="1" applyAlignment="1">
      <alignment horizontal="center" vertical="center" wrapText="1"/>
    </xf>
    <xf numFmtId="178" fontId="13" fillId="6" borderId="7" xfId="0" applyNumberFormat="1" applyFont="1" applyFill="1" applyBorder="1" applyAlignment="1">
      <alignment horizontal="center" vertical="center" wrapText="1"/>
    </xf>
    <xf numFmtId="0" fontId="20" fillId="0" borderId="3" xfId="8" applyFont="1" applyBorder="1" applyAlignment="1">
      <alignment horizontal="center" vertical="center"/>
    </xf>
    <xf numFmtId="0" fontId="20" fillId="0" borderId="2" xfId="8" applyFont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0" fontId="18" fillId="13" borderId="5" xfId="0" applyFont="1" applyFill="1" applyBorder="1" applyAlignment="1">
      <alignment horizontal="center" vertical="center"/>
    </xf>
    <xf numFmtId="0" fontId="18" fillId="13" borderId="6" xfId="0" applyFont="1" applyFill="1" applyBorder="1" applyAlignment="1">
      <alignment horizontal="center" vertical="center"/>
    </xf>
    <xf numFmtId="0" fontId="18" fillId="13" borderId="7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8" fillId="13" borderId="1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176" fontId="7" fillId="0" borderId="3" xfId="1" applyFont="1" applyFill="1" applyBorder="1" applyAlignment="1">
      <alignment horizontal="center" vertical="center"/>
    </xf>
    <xf numFmtId="176" fontId="7" fillId="0" borderId="2" xfId="1" applyFont="1" applyFill="1" applyBorder="1" applyAlignment="1">
      <alignment horizontal="center" vertical="center"/>
    </xf>
    <xf numFmtId="176" fontId="7" fillId="0" borderId="4" xfId="1" applyFont="1" applyFill="1" applyBorder="1" applyAlignment="1">
      <alignment horizontal="center" vertical="center"/>
    </xf>
    <xf numFmtId="178" fontId="5" fillId="0" borderId="3" xfId="0" applyNumberFormat="1" applyFont="1" applyBorder="1" applyAlignment="1">
      <alignment horizontal="center" vertical="center" wrapText="1"/>
    </xf>
    <xf numFmtId="178" fontId="5" fillId="0" borderId="4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5" fillId="0" borderId="3" xfId="7" applyFont="1" applyBorder="1" applyAlignment="1">
      <alignment horizontal="center" vertical="center" wrapText="1" shrinkToFit="1"/>
    </xf>
    <xf numFmtId="0" fontId="5" fillId="0" borderId="4" xfId="7" applyFont="1" applyBorder="1" applyAlignment="1">
      <alignment horizontal="center" vertical="center" wrapText="1" shrinkToFit="1"/>
    </xf>
    <xf numFmtId="178" fontId="5" fillId="0" borderId="2" xfId="0" applyNumberFormat="1" applyFont="1" applyBorder="1" applyAlignment="1">
      <alignment horizontal="center" vertical="center" wrapText="1"/>
    </xf>
    <xf numFmtId="0" fontId="5" fillId="0" borderId="2" xfId="7" applyFont="1" applyBorder="1" applyAlignment="1">
      <alignment horizontal="center" vertical="center" wrapText="1" shrinkToFit="1"/>
    </xf>
    <xf numFmtId="178" fontId="12" fillId="7" borderId="5" xfId="0" applyNumberFormat="1" applyFont="1" applyFill="1" applyBorder="1" applyAlignment="1">
      <alignment horizontal="center" vertical="center" wrapText="1"/>
    </xf>
    <xf numFmtId="178" fontId="12" fillId="7" borderId="6" xfId="0" applyNumberFormat="1" applyFont="1" applyFill="1" applyBorder="1" applyAlignment="1">
      <alignment horizontal="center" vertical="center" wrapText="1"/>
    </xf>
    <xf numFmtId="178" fontId="12" fillId="7" borderId="7" xfId="0" applyNumberFormat="1" applyFont="1" applyFill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178" fontId="5" fillId="6" borderId="5" xfId="0" applyNumberFormat="1" applyFont="1" applyFill="1" applyBorder="1" applyAlignment="1">
      <alignment horizontal="center" vertical="center" wrapText="1"/>
    </xf>
    <xf numFmtId="178" fontId="5" fillId="6" borderId="6" xfId="0" applyNumberFormat="1" applyFont="1" applyFill="1" applyBorder="1" applyAlignment="1">
      <alignment horizontal="center" vertical="center" wrapText="1"/>
    </xf>
    <xf numFmtId="178" fontId="5" fillId="6" borderId="7" xfId="0" applyNumberFormat="1" applyFont="1" applyFill="1" applyBorder="1" applyAlignment="1">
      <alignment horizontal="center" vertical="center" wrapText="1"/>
    </xf>
    <xf numFmtId="0" fontId="7" fillId="0" borderId="3" xfId="8" applyFont="1" applyBorder="1" applyAlignment="1">
      <alignment horizontal="center" vertical="center"/>
    </xf>
    <xf numFmtId="0" fontId="7" fillId="0" borderId="2" xfId="8" applyFont="1" applyBorder="1" applyAlignment="1">
      <alignment horizontal="center" vertical="center"/>
    </xf>
    <xf numFmtId="0" fontId="7" fillId="0" borderId="4" xfId="8" applyFont="1" applyBorder="1" applyAlignment="1">
      <alignment horizontal="center" vertical="center"/>
    </xf>
    <xf numFmtId="178" fontId="12" fillId="9" borderId="5" xfId="0" applyNumberFormat="1" applyFont="1" applyFill="1" applyBorder="1" applyAlignment="1">
      <alignment horizontal="center" vertical="center" wrapText="1"/>
    </xf>
    <xf numFmtId="178" fontId="12" fillId="9" borderId="6" xfId="0" applyNumberFormat="1" applyFont="1" applyFill="1" applyBorder="1" applyAlignment="1">
      <alignment horizontal="center" vertical="center" wrapText="1"/>
    </xf>
    <xf numFmtId="178" fontId="12" fillId="9" borderId="7" xfId="0" applyNumberFormat="1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78" fontId="12" fillId="8" borderId="5" xfId="0" applyNumberFormat="1" applyFont="1" applyFill="1" applyBorder="1" applyAlignment="1">
      <alignment horizontal="center" vertical="center" wrapText="1"/>
    </xf>
    <xf numFmtId="178" fontId="12" fillId="8" borderId="6" xfId="0" applyNumberFormat="1" applyFont="1" applyFill="1" applyBorder="1" applyAlignment="1">
      <alignment horizontal="center" vertical="center" wrapText="1"/>
    </xf>
    <xf numFmtId="178" fontId="12" fillId="8" borderId="7" xfId="0" applyNumberFormat="1" applyFont="1" applyFill="1" applyBorder="1" applyAlignment="1">
      <alignment horizontal="center" vertical="center" wrapText="1"/>
    </xf>
    <xf numFmtId="0" fontId="9" fillId="0" borderId="3" xfId="2" applyFont="1" applyBorder="1" applyAlignment="1">
      <alignment horizontal="center" vertical="center"/>
    </xf>
    <xf numFmtId="0" fontId="9" fillId="0" borderId="2" xfId="2" applyFont="1" applyBorder="1" applyAlignment="1">
      <alignment horizontal="center" vertical="center"/>
    </xf>
    <xf numFmtId="0" fontId="9" fillId="0" borderId="4" xfId="2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5" fillId="0" borderId="1" xfId="7" applyFont="1" applyBorder="1" applyAlignment="1">
      <alignment horizontal="center" vertical="center" wrapText="1" shrinkToFit="1"/>
    </xf>
    <xf numFmtId="0" fontId="7" fillId="0" borderId="3" xfId="2" applyFont="1" applyBorder="1" applyAlignment="1">
      <alignment horizontal="center" vertical="center"/>
    </xf>
    <xf numFmtId="0" fontId="7" fillId="0" borderId="2" xfId="2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 wrapText="1"/>
    </xf>
    <xf numFmtId="178" fontId="5" fillId="4" borderId="5" xfId="6" quotePrefix="1" applyNumberFormat="1" applyFont="1" applyFill="1" applyBorder="1" applyAlignment="1">
      <alignment horizontal="center" vertical="center" shrinkToFit="1"/>
    </xf>
    <xf numFmtId="178" fontId="5" fillId="4" borderId="6" xfId="6" applyNumberFormat="1" applyFont="1" applyFill="1" applyBorder="1" applyAlignment="1">
      <alignment horizontal="center" vertical="center" shrinkToFit="1"/>
    </xf>
    <xf numFmtId="178" fontId="5" fillId="4" borderId="7" xfId="6" applyNumberFormat="1" applyFont="1" applyFill="1" applyBorder="1" applyAlignment="1">
      <alignment horizontal="center" vertical="center" shrinkToFit="1"/>
    </xf>
    <xf numFmtId="178" fontId="5" fillId="6" borderId="1" xfId="0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</cellXfs>
  <cellStyles count="9">
    <cellStyle name="쉼표 [0]" xfId="1" builtinId="6"/>
    <cellStyle name="쉼표 [0] 2" xfId="5" xr:uid="{416671C2-5DC2-4C49-B170-A7EE4E47F758}"/>
    <cellStyle name="쉼표 [0] 2 15" xfId="4" xr:uid="{8AB40C6B-ED7D-DB43-A452-54611FEB083B}"/>
    <cellStyle name="표준" xfId="0" builtinId="0"/>
    <cellStyle name="표준 - Styl1" xfId="7" xr:uid="{B8D62C09-C014-7D44-98D3-92F601FC9A32}"/>
    <cellStyle name="표준 10 2" xfId="6" xr:uid="{6D692FAA-BF4B-8F49-A564-2A24250266FC}"/>
    <cellStyle name="표준 2" xfId="2" xr:uid="{8CCC3A1C-3D34-C445-9032-26A785092C9B}"/>
    <cellStyle name="표준 2 10 3" xfId="3" xr:uid="{5C50A0D1-5CD6-884C-90B9-419CC3E55B6F}"/>
    <cellStyle name="표준 2 2" xfId="8" xr:uid="{56E7D1D1-B53B-0A44-BF3C-006E2E3BEC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6" Type="http://schemas.openxmlformats.org/officeDocument/2006/relationships/image" Target="../media/image32.jpeg"/><Relationship Id="rId21" Type="http://schemas.openxmlformats.org/officeDocument/2006/relationships/image" Target="../media/image27.jpeg"/><Relationship Id="rId42" Type="http://schemas.openxmlformats.org/officeDocument/2006/relationships/image" Target="../media/image48.jpeg"/><Relationship Id="rId47" Type="http://schemas.openxmlformats.org/officeDocument/2006/relationships/image" Target="../media/image53.jpeg"/><Relationship Id="rId63" Type="http://schemas.openxmlformats.org/officeDocument/2006/relationships/image" Target="../media/image69.jpeg"/><Relationship Id="rId68" Type="http://schemas.openxmlformats.org/officeDocument/2006/relationships/image" Target="../media/image74.jpeg"/><Relationship Id="rId84" Type="http://schemas.openxmlformats.org/officeDocument/2006/relationships/image" Target="../media/image90.jpeg"/><Relationship Id="rId89" Type="http://schemas.openxmlformats.org/officeDocument/2006/relationships/image" Target="../media/image95.jpeg"/><Relationship Id="rId112" Type="http://schemas.openxmlformats.org/officeDocument/2006/relationships/image" Target="../media/image118.jpeg"/><Relationship Id="rId16" Type="http://schemas.openxmlformats.org/officeDocument/2006/relationships/image" Target="../media/image22.jpeg"/><Relationship Id="rId107" Type="http://schemas.openxmlformats.org/officeDocument/2006/relationships/image" Target="../media/image113.jpeg"/><Relationship Id="rId11" Type="http://schemas.openxmlformats.org/officeDocument/2006/relationships/image" Target="../media/image17.jpeg"/><Relationship Id="rId32" Type="http://schemas.openxmlformats.org/officeDocument/2006/relationships/image" Target="../media/image38.jpeg"/><Relationship Id="rId37" Type="http://schemas.openxmlformats.org/officeDocument/2006/relationships/image" Target="../media/image43.jpeg"/><Relationship Id="rId53" Type="http://schemas.openxmlformats.org/officeDocument/2006/relationships/image" Target="../media/image59.jpeg"/><Relationship Id="rId58" Type="http://schemas.openxmlformats.org/officeDocument/2006/relationships/image" Target="../media/image64.jpeg"/><Relationship Id="rId74" Type="http://schemas.openxmlformats.org/officeDocument/2006/relationships/image" Target="../media/image80.jpeg"/><Relationship Id="rId79" Type="http://schemas.openxmlformats.org/officeDocument/2006/relationships/image" Target="../media/image85.jpeg"/><Relationship Id="rId102" Type="http://schemas.openxmlformats.org/officeDocument/2006/relationships/image" Target="../media/image108.jpeg"/><Relationship Id="rId5" Type="http://schemas.openxmlformats.org/officeDocument/2006/relationships/image" Target="../media/image11.jpeg"/><Relationship Id="rId90" Type="http://schemas.openxmlformats.org/officeDocument/2006/relationships/image" Target="../media/image96.jpeg"/><Relationship Id="rId95" Type="http://schemas.openxmlformats.org/officeDocument/2006/relationships/image" Target="../media/image101.jpeg"/><Relationship Id="rId22" Type="http://schemas.openxmlformats.org/officeDocument/2006/relationships/image" Target="../media/image28.jpeg"/><Relationship Id="rId27" Type="http://schemas.openxmlformats.org/officeDocument/2006/relationships/image" Target="../media/image33.jpeg"/><Relationship Id="rId43" Type="http://schemas.openxmlformats.org/officeDocument/2006/relationships/image" Target="../media/image49.jpeg"/><Relationship Id="rId48" Type="http://schemas.openxmlformats.org/officeDocument/2006/relationships/image" Target="../media/image54.jpeg"/><Relationship Id="rId64" Type="http://schemas.openxmlformats.org/officeDocument/2006/relationships/image" Target="../media/image70.jpeg"/><Relationship Id="rId69" Type="http://schemas.openxmlformats.org/officeDocument/2006/relationships/image" Target="../media/image75.jpeg"/><Relationship Id="rId113" Type="http://schemas.openxmlformats.org/officeDocument/2006/relationships/image" Target="../media/image119.png"/><Relationship Id="rId80" Type="http://schemas.openxmlformats.org/officeDocument/2006/relationships/image" Target="../media/image86.png"/><Relationship Id="rId85" Type="http://schemas.openxmlformats.org/officeDocument/2006/relationships/image" Target="../media/image91.jpeg"/><Relationship Id="rId12" Type="http://schemas.openxmlformats.org/officeDocument/2006/relationships/image" Target="../media/image18.jpeg"/><Relationship Id="rId17" Type="http://schemas.openxmlformats.org/officeDocument/2006/relationships/image" Target="../media/image23.jpeg"/><Relationship Id="rId33" Type="http://schemas.openxmlformats.org/officeDocument/2006/relationships/image" Target="../media/image39.jpeg"/><Relationship Id="rId38" Type="http://schemas.openxmlformats.org/officeDocument/2006/relationships/image" Target="../media/image44.jpeg"/><Relationship Id="rId59" Type="http://schemas.openxmlformats.org/officeDocument/2006/relationships/image" Target="../media/image65.jpeg"/><Relationship Id="rId103" Type="http://schemas.openxmlformats.org/officeDocument/2006/relationships/image" Target="../media/image109.jpeg"/><Relationship Id="rId108" Type="http://schemas.openxmlformats.org/officeDocument/2006/relationships/image" Target="../media/image114.jpeg"/><Relationship Id="rId54" Type="http://schemas.openxmlformats.org/officeDocument/2006/relationships/image" Target="../media/image60.jpeg"/><Relationship Id="rId70" Type="http://schemas.openxmlformats.org/officeDocument/2006/relationships/image" Target="../media/image76.jpeg"/><Relationship Id="rId75" Type="http://schemas.openxmlformats.org/officeDocument/2006/relationships/image" Target="../media/image81.jpeg"/><Relationship Id="rId91" Type="http://schemas.openxmlformats.org/officeDocument/2006/relationships/image" Target="../media/image97.jpeg"/><Relationship Id="rId96" Type="http://schemas.openxmlformats.org/officeDocument/2006/relationships/image" Target="../media/image102.jpeg"/><Relationship Id="rId1" Type="http://schemas.openxmlformats.org/officeDocument/2006/relationships/image" Target="../media/image7.jpeg"/><Relationship Id="rId6" Type="http://schemas.openxmlformats.org/officeDocument/2006/relationships/image" Target="../media/image12.jpeg"/><Relationship Id="rId15" Type="http://schemas.openxmlformats.org/officeDocument/2006/relationships/image" Target="../media/image21.jpeg"/><Relationship Id="rId23" Type="http://schemas.openxmlformats.org/officeDocument/2006/relationships/image" Target="../media/image29.jpeg"/><Relationship Id="rId28" Type="http://schemas.openxmlformats.org/officeDocument/2006/relationships/image" Target="../media/image34.jpeg"/><Relationship Id="rId36" Type="http://schemas.openxmlformats.org/officeDocument/2006/relationships/image" Target="../media/image42.jpeg"/><Relationship Id="rId49" Type="http://schemas.openxmlformats.org/officeDocument/2006/relationships/image" Target="../media/image55.jpeg"/><Relationship Id="rId57" Type="http://schemas.openxmlformats.org/officeDocument/2006/relationships/image" Target="../media/image63.jpeg"/><Relationship Id="rId106" Type="http://schemas.openxmlformats.org/officeDocument/2006/relationships/image" Target="../media/image112.png"/><Relationship Id="rId114" Type="http://schemas.openxmlformats.org/officeDocument/2006/relationships/image" Target="../media/image120.png"/><Relationship Id="rId10" Type="http://schemas.openxmlformats.org/officeDocument/2006/relationships/image" Target="../media/image16.jpeg"/><Relationship Id="rId31" Type="http://schemas.openxmlformats.org/officeDocument/2006/relationships/image" Target="../media/image37.jpeg"/><Relationship Id="rId44" Type="http://schemas.openxmlformats.org/officeDocument/2006/relationships/image" Target="../media/image50.jpeg"/><Relationship Id="rId52" Type="http://schemas.openxmlformats.org/officeDocument/2006/relationships/image" Target="../media/image58.jpeg"/><Relationship Id="rId60" Type="http://schemas.openxmlformats.org/officeDocument/2006/relationships/image" Target="../media/image66.jpeg"/><Relationship Id="rId65" Type="http://schemas.openxmlformats.org/officeDocument/2006/relationships/image" Target="../media/image71.jpeg"/><Relationship Id="rId73" Type="http://schemas.openxmlformats.org/officeDocument/2006/relationships/image" Target="../media/image79.jpeg"/><Relationship Id="rId78" Type="http://schemas.openxmlformats.org/officeDocument/2006/relationships/image" Target="../media/image84.jpeg"/><Relationship Id="rId81" Type="http://schemas.openxmlformats.org/officeDocument/2006/relationships/image" Target="../media/image87.jpeg"/><Relationship Id="rId86" Type="http://schemas.openxmlformats.org/officeDocument/2006/relationships/image" Target="../media/image92.jpeg"/><Relationship Id="rId94" Type="http://schemas.openxmlformats.org/officeDocument/2006/relationships/image" Target="../media/image100.jpeg"/><Relationship Id="rId99" Type="http://schemas.openxmlformats.org/officeDocument/2006/relationships/image" Target="../media/image105.jpeg"/><Relationship Id="rId101" Type="http://schemas.openxmlformats.org/officeDocument/2006/relationships/image" Target="../media/image107.jpeg"/><Relationship Id="rId4" Type="http://schemas.openxmlformats.org/officeDocument/2006/relationships/image" Target="../media/image10.jpeg"/><Relationship Id="rId9" Type="http://schemas.openxmlformats.org/officeDocument/2006/relationships/image" Target="../media/image15.jpeg"/><Relationship Id="rId13" Type="http://schemas.openxmlformats.org/officeDocument/2006/relationships/image" Target="../media/image19.jpeg"/><Relationship Id="rId18" Type="http://schemas.openxmlformats.org/officeDocument/2006/relationships/image" Target="../media/image24.jpeg"/><Relationship Id="rId39" Type="http://schemas.openxmlformats.org/officeDocument/2006/relationships/image" Target="../media/image45.jpeg"/><Relationship Id="rId109" Type="http://schemas.openxmlformats.org/officeDocument/2006/relationships/image" Target="../media/image115.jpeg"/><Relationship Id="rId34" Type="http://schemas.openxmlformats.org/officeDocument/2006/relationships/image" Target="../media/image40.jpeg"/><Relationship Id="rId50" Type="http://schemas.openxmlformats.org/officeDocument/2006/relationships/image" Target="../media/image56.jpeg"/><Relationship Id="rId55" Type="http://schemas.openxmlformats.org/officeDocument/2006/relationships/image" Target="../media/image61.jpeg"/><Relationship Id="rId76" Type="http://schemas.openxmlformats.org/officeDocument/2006/relationships/image" Target="../media/image82.jpeg"/><Relationship Id="rId97" Type="http://schemas.openxmlformats.org/officeDocument/2006/relationships/image" Target="../media/image103.jpeg"/><Relationship Id="rId104" Type="http://schemas.openxmlformats.org/officeDocument/2006/relationships/image" Target="../media/image110.jpeg"/><Relationship Id="rId7" Type="http://schemas.openxmlformats.org/officeDocument/2006/relationships/image" Target="../media/image13.jpeg"/><Relationship Id="rId71" Type="http://schemas.openxmlformats.org/officeDocument/2006/relationships/image" Target="../media/image77.jpeg"/><Relationship Id="rId92" Type="http://schemas.openxmlformats.org/officeDocument/2006/relationships/image" Target="../media/image98.jpeg"/><Relationship Id="rId2" Type="http://schemas.openxmlformats.org/officeDocument/2006/relationships/image" Target="../media/image8.jpeg"/><Relationship Id="rId29" Type="http://schemas.openxmlformats.org/officeDocument/2006/relationships/image" Target="../media/image35.jpeg"/><Relationship Id="rId24" Type="http://schemas.openxmlformats.org/officeDocument/2006/relationships/image" Target="../media/image30.jpeg"/><Relationship Id="rId40" Type="http://schemas.openxmlformats.org/officeDocument/2006/relationships/image" Target="../media/image46.jpeg"/><Relationship Id="rId45" Type="http://schemas.openxmlformats.org/officeDocument/2006/relationships/image" Target="../media/image51.jpeg"/><Relationship Id="rId66" Type="http://schemas.openxmlformats.org/officeDocument/2006/relationships/image" Target="../media/image72.jpeg"/><Relationship Id="rId87" Type="http://schemas.openxmlformats.org/officeDocument/2006/relationships/image" Target="../media/image93.jpeg"/><Relationship Id="rId110" Type="http://schemas.openxmlformats.org/officeDocument/2006/relationships/image" Target="../media/image116.jpeg"/><Relationship Id="rId115" Type="http://schemas.openxmlformats.org/officeDocument/2006/relationships/image" Target="../media/image121.png"/><Relationship Id="rId61" Type="http://schemas.openxmlformats.org/officeDocument/2006/relationships/image" Target="../media/image67.jpeg"/><Relationship Id="rId82" Type="http://schemas.openxmlformats.org/officeDocument/2006/relationships/image" Target="../media/image88.jpeg"/><Relationship Id="rId19" Type="http://schemas.openxmlformats.org/officeDocument/2006/relationships/image" Target="../media/image25.jpeg"/><Relationship Id="rId14" Type="http://schemas.openxmlformats.org/officeDocument/2006/relationships/image" Target="../media/image20.jpeg"/><Relationship Id="rId30" Type="http://schemas.openxmlformats.org/officeDocument/2006/relationships/image" Target="../media/image36.jpeg"/><Relationship Id="rId35" Type="http://schemas.openxmlformats.org/officeDocument/2006/relationships/image" Target="../media/image41.jpeg"/><Relationship Id="rId56" Type="http://schemas.openxmlformats.org/officeDocument/2006/relationships/image" Target="../media/image62.jpeg"/><Relationship Id="rId77" Type="http://schemas.openxmlformats.org/officeDocument/2006/relationships/image" Target="../media/image83.jpeg"/><Relationship Id="rId100" Type="http://schemas.openxmlformats.org/officeDocument/2006/relationships/image" Target="../media/image106.jpeg"/><Relationship Id="rId105" Type="http://schemas.openxmlformats.org/officeDocument/2006/relationships/image" Target="../media/image111.jpeg"/><Relationship Id="rId8" Type="http://schemas.openxmlformats.org/officeDocument/2006/relationships/image" Target="../media/image14.jpeg"/><Relationship Id="rId51" Type="http://schemas.openxmlformats.org/officeDocument/2006/relationships/image" Target="../media/image57.jpeg"/><Relationship Id="rId72" Type="http://schemas.openxmlformats.org/officeDocument/2006/relationships/image" Target="../media/image78.jpeg"/><Relationship Id="rId93" Type="http://schemas.openxmlformats.org/officeDocument/2006/relationships/image" Target="../media/image99.jpeg"/><Relationship Id="rId98" Type="http://schemas.openxmlformats.org/officeDocument/2006/relationships/image" Target="../media/image104.jpeg"/><Relationship Id="rId3" Type="http://schemas.openxmlformats.org/officeDocument/2006/relationships/image" Target="../media/image9.jpeg"/><Relationship Id="rId25" Type="http://schemas.openxmlformats.org/officeDocument/2006/relationships/image" Target="../media/image31.jpeg"/><Relationship Id="rId46" Type="http://schemas.openxmlformats.org/officeDocument/2006/relationships/image" Target="../media/image52.jpeg"/><Relationship Id="rId67" Type="http://schemas.openxmlformats.org/officeDocument/2006/relationships/image" Target="../media/image73.jpeg"/><Relationship Id="rId20" Type="http://schemas.openxmlformats.org/officeDocument/2006/relationships/image" Target="../media/image26.jpeg"/><Relationship Id="rId41" Type="http://schemas.openxmlformats.org/officeDocument/2006/relationships/image" Target="../media/image47.jpeg"/><Relationship Id="rId62" Type="http://schemas.openxmlformats.org/officeDocument/2006/relationships/image" Target="../media/image68.jpeg"/><Relationship Id="rId83" Type="http://schemas.openxmlformats.org/officeDocument/2006/relationships/image" Target="../media/image89.jpeg"/><Relationship Id="rId88" Type="http://schemas.openxmlformats.org/officeDocument/2006/relationships/image" Target="../media/image94.jpeg"/><Relationship Id="rId111" Type="http://schemas.openxmlformats.org/officeDocument/2006/relationships/image" Target="../media/image117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558800</xdr:colOff>
      <xdr:row>3</xdr:row>
      <xdr:rowOff>50799</xdr:rowOff>
    </xdr:from>
    <xdr:ext cx="5113613" cy="6853040"/>
    <xdr:pic>
      <xdr:nvPicPr>
        <xdr:cNvPr id="2" name="그림 1">
          <a:extLst>
            <a:ext uri="{FF2B5EF4-FFF2-40B4-BE49-F238E27FC236}">
              <a16:creationId xmlns:a16="http://schemas.microsoft.com/office/drawing/2014/main" id="{D6111A20-CA7D-EF48-B52C-E06885215D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83600" y="736599"/>
          <a:ext cx="5113613" cy="6853040"/>
        </a:xfrm>
        <a:prstGeom prst="rect">
          <a:avLst/>
        </a:prstGeom>
      </xdr:spPr>
    </xdr:pic>
    <xdr:clientData/>
  </xdr:oneCellAnchor>
  <xdr:twoCellAnchor editAs="oneCell">
    <xdr:from>
      <xdr:col>6</xdr:col>
      <xdr:colOff>1388388</xdr:colOff>
      <xdr:row>3</xdr:row>
      <xdr:rowOff>101599</xdr:rowOff>
    </xdr:from>
    <xdr:to>
      <xdr:col>12</xdr:col>
      <xdr:colOff>4674</xdr:colOff>
      <xdr:row>8</xdr:row>
      <xdr:rowOff>1214436</xdr:rowOff>
    </xdr:to>
    <xdr:pic>
      <xdr:nvPicPr>
        <xdr:cNvPr id="9" name="그림 8" descr="스크린샷, 디자인이(가) 표시된 사진&#10;&#10;자동 생성된 설명">
          <a:extLst>
            <a:ext uri="{FF2B5EF4-FFF2-40B4-BE49-F238E27FC236}">
              <a16:creationId xmlns:a16="http://schemas.microsoft.com/office/drawing/2014/main" id="{E1DDD53C-C552-6639-7869-D3F1C079C4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 r="6438" b="7457"/>
        <a:stretch/>
      </xdr:blipFill>
      <xdr:spPr>
        <a:xfrm>
          <a:off x="15973546" y="1470819"/>
          <a:ext cx="13868191" cy="7899400"/>
        </a:xfrm>
        <a:prstGeom prst="rect">
          <a:avLst/>
        </a:prstGeom>
      </xdr:spPr>
    </xdr:pic>
    <xdr:clientData/>
  </xdr:twoCellAnchor>
  <xdr:twoCellAnchor editAs="oneCell">
    <xdr:from>
      <xdr:col>11</xdr:col>
      <xdr:colOff>33866</xdr:colOff>
      <xdr:row>3</xdr:row>
      <xdr:rowOff>1493275</xdr:rowOff>
    </xdr:from>
    <xdr:to>
      <xdr:col>12</xdr:col>
      <xdr:colOff>4674</xdr:colOff>
      <xdr:row>4</xdr:row>
      <xdr:rowOff>395289</xdr:rowOff>
    </xdr:to>
    <xdr:pic>
      <xdr:nvPicPr>
        <xdr:cNvPr id="10" name="그림 9" descr="텍스트, 패션 액세서리이(가) 표시된 사진&#10;&#10;자동 생성된 설명">
          <a:extLst>
            <a:ext uri="{FF2B5EF4-FFF2-40B4-BE49-F238E27FC236}">
              <a16:creationId xmlns:a16="http://schemas.microsoft.com/office/drawing/2014/main" id="{E4E29952-D948-4B19-0B02-9BE6312D9C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8312533" y="2864875"/>
          <a:ext cx="2664000" cy="832414"/>
        </a:xfrm>
        <a:prstGeom prst="rect">
          <a:avLst/>
        </a:prstGeom>
      </xdr:spPr>
    </xdr:pic>
    <xdr:clientData/>
  </xdr:twoCellAnchor>
  <xdr:twoCellAnchor editAs="oneCell">
    <xdr:from>
      <xdr:col>11</xdr:col>
      <xdr:colOff>33866</xdr:colOff>
      <xdr:row>4</xdr:row>
      <xdr:rowOff>304801</xdr:rowOff>
    </xdr:from>
    <xdr:to>
      <xdr:col>12</xdr:col>
      <xdr:colOff>4674</xdr:colOff>
      <xdr:row>4</xdr:row>
      <xdr:rowOff>1803366</xdr:rowOff>
    </xdr:to>
    <xdr:pic>
      <xdr:nvPicPr>
        <xdr:cNvPr id="11" name="그림 10" descr="전시회, 스크린샷, 전시, 실내이(가) 표시된 사진&#10;&#10;자동 생성된 설명">
          <a:extLst>
            <a:ext uri="{FF2B5EF4-FFF2-40B4-BE49-F238E27FC236}">
              <a16:creationId xmlns:a16="http://schemas.microsoft.com/office/drawing/2014/main" id="{EB5493CE-1D91-D520-5418-F57711881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312533" y="3606801"/>
          <a:ext cx="2664000" cy="1498565"/>
        </a:xfrm>
        <a:prstGeom prst="rect">
          <a:avLst/>
        </a:prstGeom>
      </xdr:spPr>
    </xdr:pic>
    <xdr:clientData/>
  </xdr:twoCellAnchor>
  <xdr:twoCellAnchor editAs="oneCell">
    <xdr:from>
      <xdr:col>11</xdr:col>
      <xdr:colOff>33866</xdr:colOff>
      <xdr:row>7</xdr:row>
      <xdr:rowOff>67733</xdr:rowOff>
    </xdr:from>
    <xdr:to>
      <xdr:col>12</xdr:col>
      <xdr:colOff>4674</xdr:colOff>
      <xdr:row>7</xdr:row>
      <xdr:rowOff>1920855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44A246A2-5CDC-CC47-A473-A2368EE3D7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312533" y="6316133"/>
          <a:ext cx="2664000" cy="1853122"/>
        </a:xfrm>
        <a:prstGeom prst="rect">
          <a:avLst/>
        </a:prstGeom>
      </xdr:spPr>
    </xdr:pic>
    <xdr:clientData/>
  </xdr:twoCellAnchor>
  <xdr:twoCellAnchor editAs="oneCell">
    <xdr:from>
      <xdr:col>11</xdr:col>
      <xdr:colOff>33866</xdr:colOff>
      <xdr:row>8</xdr:row>
      <xdr:rowOff>0</xdr:rowOff>
    </xdr:from>
    <xdr:to>
      <xdr:col>12</xdr:col>
      <xdr:colOff>4674</xdr:colOff>
      <xdr:row>8</xdr:row>
      <xdr:rowOff>1856192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34A82A25-8D09-9B49-98E5-B97F27518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8312533" y="8178800"/>
          <a:ext cx="2664000" cy="18561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50800</xdr:colOff>
      <xdr:row>15</xdr:row>
      <xdr:rowOff>76200</xdr:rowOff>
    </xdr:from>
    <xdr:to>
      <xdr:col>15</xdr:col>
      <xdr:colOff>190500</xdr:colOff>
      <xdr:row>55</xdr:row>
      <xdr:rowOff>127000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029083B-78EC-1642-9B66-CD6352E46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32100" y="5384800"/>
          <a:ext cx="7505700" cy="10109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3</xdr:row>
      <xdr:rowOff>0</xdr:rowOff>
    </xdr:from>
    <xdr:to>
      <xdr:col>8</xdr:col>
      <xdr:colOff>3048000</xdr:colOff>
      <xdr:row>4</xdr:row>
      <xdr:rowOff>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7785773" y="7031182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3048000</xdr:colOff>
      <xdr:row>5</xdr:row>
      <xdr:rowOff>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7785773" y="9317182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3048000</xdr:colOff>
      <xdr:row>6</xdr:row>
      <xdr:rowOff>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7785773" y="11603182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3048000</xdr:colOff>
      <xdr:row>7</xdr:row>
      <xdr:rowOff>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7785773" y="13889182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3048000</xdr:colOff>
      <xdr:row>9</xdr:row>
      <xdr:rowOff>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7785773" y="18461182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3048000</xdr:colOff>
      <xdr:row>10</xdr:row>
      <xdr:rowOff>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7785773" y="20747182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3048000</xdr:colOff>
      <xdr:row>11</xdr:row>
      <xdr:rowOff>0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7785773" y="23033182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3048000</xdr:colOff>
      <xdr:row>12</xdr:row>
      <xdr:rowOff>0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7785773" y="25319182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3048000</xdr:colOff>
      <xdr:row>13</xdr:row>
      <xdr:rowOff>0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7785773" y="27605182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3048000</xdr:colOff>
      <xdr:row>14</xdr:row>
      <xdr:rowOff>0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7785773" y="29891182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3048000</xdr:colOff>
      <xdr:row>15</xdr:row>
      <xdr:rowOff>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7785773" y="32177182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3048000</xdr:colOff>
      <xdr:row>16</xdr:row>
      <xdr:rowOff>0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7785773" y="34463182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3048000</xdr:colOff>
      <xdr:row>17</xdr:row>
      <xdr:rowOff>0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7785773" y="36749182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3048000</xdr:colOff>
      <xdr:row>18</xdr:row>
      <xdr:rowOff>0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7785773" y="39035182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3048000</xdr:colOff>
      <xdr:row>19</xdr:row>
      <xdr:rowOff>0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7785773" y="41321182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3048000</xdr:colOff>
      <xdr:row>20</xdr:row>
      <xdr:rowOff>0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7785773" y="43607182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3048000</xdr:colOff>
      <xdr:row>21</xdr:row>
      <xdr:rowOff>0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7785773" y="45893182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3048000</xdr:colOff>
      <xdr:row>22</xdr:row>
      <xdr:rowOff>0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7785773" y="48179182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3048000</xdr:colOff>
      <xdr:row>23</xdr:row>
      <xdr:rowOff>0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7785773" y="50465182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3048000</xdr:colOff>
      <xdr:row>24</xdr:row>
      <xdr:rowOff>0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7785773" y="52751182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3048000</xdr:colOff>
      <xdr:row>25</xdr:row>
      <xdr:rowOff>0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7785773" y="55037182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3048000</xdr:colOff>
      <xdr:row>26</xdr:row>
      <xdr:rowOff>0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7785773" y="57323182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3048000</xdr:colOff>
      <xdr:row>27</xdr:row>
      <xdr:rowOff>0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7785773" y="59609182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3048000</xdr:colOff>
      <xdr:row>28</xdr:row>
      <xdr:rowOff>0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7785773" y="61895182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3048000</xdr:colOff>
      <xdr:row>29</xdr:row>
      <xdr:rowOff>0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7785773" y="64181182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3048000</xdr:colOff>
      <xdr:row>30</xdr:row>
      <xdr:rowOff>0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7785773" y="66467182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8</xdr:col>
      <xdr:colOff>3048000</xdr:colOff>
      <xdr:row>31</xdr:row>
      <xdr:rowOff>0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7785773" y="68753182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8</xdr:col>
      <xdr:colOff>3048000</xdr:colOff>
      <xdr:row>32</xdr:row>
      <xdr:rowOff>0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7785773" y="71039182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-1</xdr:colOff>
      <xdr:row>32</xdr:row>
      <xdr:rowOff>0</xdr:rowOff>
    </xdr:from>
    <xdr:to>
      <xdr:col>8</xdr:col>
      <xdr:colOff>3584862</xdr:colOff>
      <xdr:row>33</xdr:row>
      <xdr:rowOff>0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7785772" y="77897182"/>
          <a:ext cx="3584863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8</xdr:col>
      <xdr:colOff>3048000</xdr:colOff>
      <xdr:row>38</xdr:row>
      <xdr:rowOff>1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7785773" y="90366273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8</xdr:col>
      <xdr:colOff>3048000</xdr:colOff>
      <xdr:row>39</xdr:row>
      <xdr:rowOff>2953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7785773" y="92652273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8</xdr:col>
      <xdr:colOff>3048000</xdr:colOff>
      <xdr:row>40</xdr:row>
      <xdr:rowOff>1</xdr:rowOff>
    </xdr:to>
    <xdr:pic>
      <xdr:nvPicPr>
        <xdr:cNvPr id="42" name="그림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7785773" y="94938273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8</xdr:col>
      <xdr:colOff>3048000</xdr:colOff>
      <xdr:row>41</xdr:row>
      <xdr:rowOff>2953</xdr:rowOff>
    </xdr:to>
    <xdr:pic>
      <xdr:nvPicPr>
        <xdr:cNvPr id="43" name="그림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7785773" y="97224273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3048000</xdr:colOff>
      <xdr:row>42</xdr:row>
      <xdr:rowOff>1</xdr:rowOff>
    </xdr:to>
    <xdr:pic>
      <xdr:nvPicPr>
        <xdr:cNvPr id="44" name="그림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7785773" y="99510273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3048000</xdr:colOff>
      <xdr:row>43</xdr:row>
      <xdr:rowOff>2953</xdr:rowOff>
    </xdr:to>
    <xdr:pic>
      <xdr:nvPicPr>
        <xdr:cNvPr id="45" name="그림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7785773" y="101796273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3048000</xdr:colOff>
      <xdr:row>44</xdr:row>
      <xdr:rowOff>1</xdr:rowOff>
    </xdr:to>
    <xdr:pic>
      <xdr:nvPicPr>
        <xdr:cNvPr id="46" name="그림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7785773" y="104082273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8</xdr:col>
      <xdr:colOff>3048000</xdr:colOff>
      <xdr:row>45</xdr:row>
      <xdr:rowOff>2953</xdr:rowOff>
    </xdr:to>
    <xdr:pic>
      <xdr:nvPicPr>
        <xdr:cNvPr id="47" name="그림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7761324" y="106332618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8</xdr:col>
      <xdr:colOff>3048000</xdr:colOff>
      <xdr:row>46</xdr:row>
      <xdr:rowOff>0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7785773" y="108654273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8</xdr:col>
      <xdr:colOff>3048000</xdr:colOff>
      <xdr:row>47</xdr:row>
      <xdr:rowOff>0</xdr:rowOff>
    </xdr:to>
    <xdr:pic>
      <xdr:nvPicPr>
        <xdr:cNvPr id="49" name="그림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7785773" y="110940273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8</xdr:col>
      <xdr:colOff>3048000</xdr:colOff>
      <xdr:row>48</xdr:row>
      <xdr:rowOff>0</xdr:rowOff>
    </xdr:to>
    <xdr:pic>
      <xdr:nvPicPr>
        <xdr:cNvPr id="50" name="그림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7785773" y="113226273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3048000</xdr:colOff>
      <xdr:row>49</xdr:row>
      <xdr:rowOff>0</xdr:rowOff>
    </xdr:to>
    <xdr:pic>
      <xdr:nvPicPr>
        <xdr:cNvPr id="51" name="그림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7785773" y="115512273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8</xdr:col>
      <xdr:colOff>3048000</xdr:colOff>
      <xdr:row>50</xdr:row>
      <xdr:rowOff>0</xdr:rowOff>
    </xdr:to>
    <xdr:pic>
      <xdr:nvPicPr>
        <xdr:cNvPr id="52" name="그림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7761324" y="117762618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8</xdr:col>
      <xdr:colOff>2759479</xdr:colOff>
      <xdr:row>51</xdr:row>
      <xdr:rowOff>0</xdr:rowOff>
    </xdr:to>
    <xdr:pic>
      <xdr:nvPicPr>
        <xdr:cNvPr id="54" name="그림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 l="-141"/>
        <a:stretch>
          <a:fillRect/>
        </a:stretch>
      </xdr:blipFill>
      <xdr:spPr>
        <a:xfrm>
          <a:off x="17785773" y="120084273"/>
          <a:ext cx="2767099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53</xdr:row>
      <xdr:rowOff>0</xdr:rowOff>
    </xdr:from>
    <xdr:to>
      <xdr:col>8</xdr:col>
      <xdr:colOff>2230061</xdr:colOff>
      <xdr:row>54</xdr:row>
      <xdr:rowOff>1</xdr:rowOff>
    </xdr:to>
    <xdr:pic>
      <xdr:nvPicPr>
        <xdr:cNvPr id="56" name="그림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7785773" y="124656273"/>
          <a:ext cx="2218631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57</xdr:row>
      <xdr:rowOff>0</xdr:rowOff>
    </xdr:from>
    <xdr:to>
      <xdr:col>8</xdr:col>
      <xdr:colOff>2611235</xdr:colOff>
      <xdr:row>58</xdr:row>
      <xdr:rowOff>1</xdr:rowOff>
    </xdr:to>
    <xdr:pic>
      <xdr:nvPicPr>
        <xdr:cNvPr id="61" name="그림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7785773" y="131514273"/>
          <a:ext cx="2611235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58</xdr:row>
      <xdr:rowOff>0</xdr:rowOff>
    </xdr:from>
    <xdr:to>
      <xdr:col>8</xdr:col>
      <xdr:colOff>3048000</xdr:colOff>
      <xdr:row>59</xdr:row>
      <xdr:rowOff>0</xdr:rowOff>
    </xdr:to>
    <xdr:pic>
      <xdr:nvPicPr>
        <xdr:cNvPr id="63" name="그림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7785773" y="133800273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55</xdr:row>
      <xdr:rowOff>0</xdr:rowOff>
    </xdr:from>
    <xdr:to>
      <xdr:col>8</xdr:col>
      <xdr:colOff>3048000</xdr:colOff>
      <xdr:row>56</xdr:row>
      <xdr:rowOff>1</xdr:rowOff>
    </xdr:to>
    <xdr:pic>
      <xdr:nvPicPr>
        <xdr:cNvPr id="64" name="그림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7785773" y="129228273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59</xdr:row>
      <xdr:rowOff>0</xdr:rowOff>
    </xdr:from>
    <xdr:to>
      <xdr:col>8</xdr:col>
      <xdr:colOff>3048000</xdr:colOff>
      <xdr:row>60</xdr:row>
      <xdr:rowOff>0</xdr:rowOff>
    </xdr:to>
    <xdr:pic>
      <xdr:nvPicPr>
        <xdr:cNvPr id="65" name="그림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7785773" y="136086273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60</xdr:row>
      <xdr:rowOff>0</xdr:rowOff>
    </xdr:from>
    <xdr:to>
      <xdr:col>8</xdr:col>
      <xdr:colOff>3048000</xdr:colOff>
      <xdr:row>61</xdr:row>
      <xdr:rowOff>0</xdr:rowOff>
    </xdr:to>
    <xdr:pic>
      <xdr:nvPicPr>
        <xdr:cNvPr id="66" name="그림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7785773" y="138372273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61</xdr:row>
      <xdr:rowOff>0</xdr:rowOff>
    </xdr:from>
    <xdr:to>
      <xdr:col>8</xdr:col>
      <xdr:colOff>3048000</xdr:colOff>
      <xdr:row>62</xdr:row>
      <xdr:rowOff>0</xdr:rowOff>
    </xdr:to>
    <xdr:pic>
      <xdr:nvPicPr>
        <xdr:cNvPr id="67" name="그림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7785773" y="140658273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62</xdr:row>
      <xdr:rowOff>0</xdr:rowOff>
    </xdr:from>
    <xdr:to>
      <xdr:col>8</xdr:col>
      <xdr:colOff>3048000</xdr:colOff>
      <xdr:row>63</xdr:row>
      <xdr:rowOff>0</xdr:rowOff>
    </xdr:to>
    <xdr:pic>
      <xdr:nvPicPr>
        <xdr:cNvPr id="68" name="그림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7785773" y="142944273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63</xdr:row>
      <xdr:rowOff>0</xdr:rowOff>
    </xdr:from>
    <xdr:to>
      <xdr:col>8</xdr:col>
      <xdr:colOff>3048000</xdr:colOff>
      <xdr:row>64</xdr:row>
      <xdr:rowOff>0</xdr:rowOff>
    </xdr:to>
    <xdr:pic>
      <xdr:nvPicPr>
        <xdr:cNvPr id="69" name="그림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7785773" y="145230273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64</xdr:row>
      <xdr:rowOff>0</xdr:rowOff>
    </xdr:from>
    <xdr:to>
      <xdr:col>8</xdr:col>
      <xdr:colOff>3048000</xdr:colOff>
      <xdr:row>65</xdr:row>
      <xdr:rowOff>0</xdr:rowOff>
    </xdr:to>
    <xdr:pic>
      <xdr:nvPicPr>
        <xdr:cNvPr id="70" name="그림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7785773" y="147516273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65</xdr:row>
      <xdr:rowOff>0</xdr:rowOff>
    </xdr:from>
    <xdr:to>
      <xdr:col>8</xdr:col>
      <xdr:colOff>3048000</xdr:colOff>
      <xdr:row>66</xdr:row>
      <xdr:rowOff>0</xdr:rowOff>
    </xdr:to>
    <xdr:pic>
      <xdr:nvPicPr>
        <xdr:cNvPr id="71" name="그림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7785773" y="149802273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66</xdr:row>
      <xdr:rowOff>0</xdr:rowOff>
    </xdr:from>
    <xdr:to>
      <xdr:col>8</xdr:col>
      <xdr:colOff>3048000</xdr:colOff>
      <xdr:row>67</xdr:row>
      <xdr:rowOff>0</xdr:rowOff>
    </xdr:to>
    <xdr:pic>
      <xdr:nvPicPr>
        <xdr:cNvPr id="72" name="그림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7785773" y="152088273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67</xdr:row>
      <xdr:rowOff>0</xdr:rowOff>
    </xdr:from>
    <xdr:to>
      <xdr:col>8</xdr:col>
      <xdr:colOff>3048000</xdr:colOff>
      <xdr:row>68</xdr:row>
      <xdr:rowOff>0</xdr:rowOff>
    </xdr:to>
    <xdr:pic>
      <xdr:nvPicPr>
        <xdr:cNvPr id="73" name="그림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7785773" y="154374273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69</xdr:row>
      <xdr:rowOff>0</xdr:rowOff>
    </xdr:from>
    <xdr:to>
      <xdr:col>8</xdr:col>
      <xdr:colOff>3048000</xdr:colOff>
      <xdr:row>70</xdr:row>
      <xdr:rowOff>2953</xdr:rowOff>
    </xdr:to>
    <xdr:pic>
      <xdr:nvPicPr>
        <xdr:cNvPr id="74" name="그림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7785773" y="156660273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72</xdr:row>
      <xdr:rowOff>0</xdr:rowOff>
    </xdr:from>
    <xdr:to>
      <xdr:col>8</xdr:col>
      <xdr:colOff>3048000</xdr:colOff>
      <xdr:row>73</xdr:row>
      <xdr:rowOff>1</xdr:rowOff>
    </xdr:to>
    <xdr:pic>
      <xdr:nvPicPr>
        <xdr:cNvPr id="75" name="그림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7785773" y="165804273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74</xdr:row>
      <xdr:rowOff>0</xdr:rowOff>
    </xdr:from>
    <xdr:to>
      <xdr:col>8</xdr:col>
      <xdr:colOff>3048000</xdr:colOff>
      <xdr:row>75</xdr:row>
      <xdr:rowOff>1</xdr:rowOff>
    </xdr:to>
    <xdr:pic>
      <xdr:nvPicPr>
        <xdr:cNvPr id="77" name="그림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7785773" y="170376273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75</xdr:row>
      <xdr:rowOff>0</xdr:rowOff>
    </xdr:from>
    <xdr:to>
      <xdr:col>8</xdr:col>
      <xdr:colOff>3048000</xdr:colOff>
      <xdr:row>76</xdr:row>
      <xdr:rowOff>2953</xdr:rowOff>
    </xdr:to>
    <xdr:pic>
      <xdr:nvPicPr>
        <xdr:cNvPr id="78" name="그림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7785773" y="172662273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73</xdr:row>
      <xdr:rowOff>0</xdr:rowOff>
    </xdr:from>
    <xdr:to>
      <xdr:col>8</xdr:col>
      <xdr:colOff>3048000</xdr:colOff>
      <xdr:row>74</xdr:row>
      <xdr:rowOff>2953</xdr:rowOff>
    </xdr:to>
    <xdr:pic>
      <xdr:nvPicPr>
        <xdr:cNvPr id="79" name="그림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7785773" y="168090273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2684318</xdr:colOff>
      <xdr:row>50</xdr:row>
      <xdr:rowOff>0</xdr:rowOff>
    </xdr:from>
    <xdr:to>
      <xdr:col>9</xdr:col>
      <xdr:colOff>0</xdr:colOff>
      <xdr:row>51</xdr:row>
      <xdr:rowOff>0</xdr:rowOff>
    </xdr:to>
    <xdr:pic>
      <xdr:nvPicPr>
        <xdr:cNvPr id="80" name="그림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 t="-763"/>
        <a:stretch>
          <a:fillRect/>
        </a:stretch>
      </xdr:blipFill>
      <xdr:spPr>
        <a:xfrm>
          <a:off x="20470091" y="120084273"/>
          <a:ext cx="2303318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51</xdr:row>
      <xdr:rowOff>0</xdr:rowOff>
    </xdr:from>
    <xdr:to>
      <xdr:col>8</xdr:col>
      <xdr:colOff>3048000</xdr:colOff>
      <xdr:row>52</xdr:row>
      <xdr:rowOff>0</xdr:rowOff>
    </xdr:to>
    <xdr:pic>
      <xdr:nvPicPr>
        <xdr:cNvPr id="81" name="그림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7785773" y="122370273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54</xdr:row>
      <xdr:rowOff>0</xdr:rowOff>
    </xdr:from>
    <xdr:to>
      <xdr:col>8</xdr:col>
      <xdr:colOff>2039562</xdr:colOff>
      <xdr:row>55</xdr:row>
      <xdr:rowOff>2329</xdr:rowOff>
    </xdr:to>
    <xdr:pic>
      <xdr:nvPicPr>
        <xdr:cNvPr id="82" name="그림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7761324" y="126906618"/>
          <a:ext cx="2031942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1937731</xdr:colOff>
      <xdr:row>53</xdr:row>
      <xdr:rowOff>0</xdr:rowOff>
    </xdr:from>
    <xdr:to>
      <xdr:col>9</xdr:col>
      <xdr:colOff>0</xdr:colOff>
      <xdr:row>54</xdr:row>
      <xdr:rowOff>1</xdr:rowOff>
    </xdr:to>
    <xdr:pic>
      <xdr:nvPicPr>
        <xdr:cNvPr id="83" name="그림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9723504" y="124656273"/>
          <a:ext cx="3049905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1943446</xdr:colOff>
      <xdr:row>54</xdr:row>
      <xdr:rowOff>0</xdr:rowOff>
    </xdr:from>
    <xdr:to>
      <xdr:col>9</xdr:col>
      <xdr:colOff>0</xdr:colOff>
      <xdr:row>55</xdr:row>
      <xdr:rowOff>2329</xdr:rowOff>
    </xdr:to>
    <xdr:pic>
      <xdr:nvPicPr>
        <xdr:cNvPr id="84" name="그림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9729219" y="126942273"/>
          <a:ext cx="304419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1943446</xdr:colOff>
      <xdr:row>57</xdr:row>
      <xdr:rowOff>0</xdr:rowOff>
    </xdr:from>
    <xdr:to>
      <xdr:col>9</xdr:col>
      <xdr:colOff>0</xdr:colOff>
      <xdr:row>58</xdr:row>
      <xdr:rowOff>1</xdr:rowOff>
    </xdr:to>
    <xdr:pic>
      <xdr:nvPicPr>
        <xdr:cNvPr id="85" name="그림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9729219" y="131514273"/>
          <a:ext cx="304419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76</xdr:row>
      <xdr:rowOff>0</xdr:rowOff>
    </xdr:from>
    <xdr:to>
      <xdr:col>8</xdr:col>
      <xdr:colOff>3048000</xdr:colOff>
      <xdr:row>77</xdr:row>
      <xdr:rowOff>1</xdr:rowOff>
    </xdr:to>
    <xdr:pic>
      <xdr:nvPicPr>
        <xdr:cNvPr id="90" name="그림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7785773" y="174948273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3065318</xdr:colOff>
      <xdr:row>76</xdr:row>
      <xdr:rowOff>0</xdr:rowOff>
    </xdr:from>
    <xdr:to>
      <xdr:col>9</xdr:col>
      <xdr:colOff>0</xdr:colOff>
      <xdr:row>77</xdr:row>
      <xdr:rowOff>1</xdr:rowOff>
    </xdr:to>
    <xdr:pic>
      <xdr:nvPicPr>
        <xdr:cNvPr id="91" name="그림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20851091" y="174948273"/>
          <a:ext cx="1922318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79</xdr:row>
      <xdr:rowOff>0</xdr:rowOff>
    </xdr:from>
    <xdr:to>
      <xdr:col>8</xdr:col>
      <xdr:colOff>3048000</xdr:colOff>
      <xdr:row>80</xdr:row>
      <xdr:rowOff>2953</xdr:rowOff>
    </xdr:to>
    <xdr:pic>
      <xdr:nvPicPr>
        <xdr:cNvPr id="92" name="그림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7785773" y="181806273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80</xdr:row>
      <xdr:rowOff>0</xdr:rowOff>
    </xdr:from>
    <xdr:to>
      <xdr:col>8</xdr:col>
      <xdr:colOff>3048000</xdr:colOff>
      <xdr:row>81</xdr:row>
      <xdr:rowOff>1</xdr:rowOff>
    </xdr:to>
    <xdr:pic>
      <xdr:nvPicPr>
        <xdr:cNvPr id="93" name="그림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7785773" y="184092273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81</xdr:row>
      <xdr:rowOff>0</xdr:rowOff>
    </xdr:from>
    <xdr:to>
      <xdr:col>8</xdr:col>
      <xdr:colOff>3048000</xdr:colOff>
      <xdr:row>82</xdr:row>
      <xdr:rowOff>2953</xdr:rowOff>
    </xdr:to>
    <xdr:pic>
      <xdr:nvPicPr>
        <xdr:cNvPr id="94" name="그림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7785773" y="186378273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82</xdr:row>
      <xdr:rowOff>0</xdr:rowOff>
    </xdr:from>
    <xdr:to>
      <xdr:col>8</xdr:col>
      <xdr:colOff>3048000</xdr:colOff>
      <xdr:row>83</xdr:row>
      <xdr:rowOff>1</xdr:rowOff>
    </xdr:to>
    <xdr:pic>
      <xdr:nvPicPr>
        <xdr:cNvPr id="95" name="그림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7785773" y="188664273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83</xdr:row>
      <xdr:rowOff>0</xdr:rowOff>
    </xdr:from>
    <xdr:to>
      <xdr:col>8</xdr:col>
      <xdr:colOff>3048000</xdr:colOff>
      <xdr:row>84</xdr:row>
      <xdr:rowOff>2953</xdr:rowOff>
    </xdr:to>
    <xdr:pic>
      <xdr:nvPicPr>
        <xdr:cNvPr id="96" name="그림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7785773" y="190950273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2892136</xdr:colOff>
      <xdr:row>83</xdr:row>
      <xdr:rowOff>0</xdr:rowOff>
    </xdr:from>
    <xdr:to>
      <xdr:col>9</xdr:col>
      <xdr:colOff>0</xdr:colOff>
      <xdr:row>84</xdr:row>
      <xdr:rowOff>2953</xdr:rowOff>
    </xdr:to>
    <xdr:pic>
      <xdr:nvPicPr>
        <xdr:cNvPr id="97" name="그림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20677909" y="190950273"/>
          <a:ext cx="20955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84</xdr:row>
      <xdr:rowOff>0</xdr:rowOff>
    </xdr:from>
    <xdr:to>
      <xdr:col>8</xdr:col>
      <xdr:colOff>3048000</xdr:colOff>
      <xdr:row>85</xdr:row>
      <xdr:rowOff>1</xdr:rowOff>
    </xdr:to>
    <xdr:pic>
      <xdr:nvPicPr>
        <xdr:cNvPr id="98" name="그림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7785773" y="193236273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85</xdr:row>
      <xdr:rowOff>0</xdr:rowOff>
    </xdr:from>
    <xdr:to>
      <xdr:col>8</xdr:col>
      <xdr:colOff>1922318</xdr:colOff>
      <xdr:row>86</xdr:row>
      <xdr:rowOff>2953</xdr:rowOff>
    </xdr:to>
    <xdr:pic>
      <xdr:nvPicPr>
        <xdr:cNvPr id="99" name="그림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7785773" y="195522273"/>
          <a:ext cx="1922318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1939636</xdr:colOff>
      <xdr:row>85</xdr:row>
      <xdr:rowOff>0</xdr:rowOff>
    </xdr:from>
    <xdr:to>
      <xdr:col>9</xdr:col>
      <xdr:colOff>0</xdr:colOff>
      <xdr:row>86</xdr:row>
      <xdr:rowOff>2953</xdr:rowOff>
    </xdr:to>
    <xdr:pic>
      <xdr:nvPicPr>
        <xdr:cNvPr id="100" name="그림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9725409" y="195522273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86</xdr:row>
      <xdr:rowOff>0</xdr:rowOff>
    </xdr:from>
    <xdr:to>
      <xdr:col>8</xdr:col>
      <xdr:colOff>1393074</xdr:colOff>
      <xdr:row>87</xdr:row>
      <xdr:rowOff>1</xdr:rowOff>
    </xdr:to>
    <xdr:pic>
      <xdr:nvPicPr>
        <xdr:cNvPr id="101" name="그림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7785773" y="197808273"/>
          <a:ext cx="1385454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1368136</xdr:colOff>
      <xdr:row>86</xdr:row>
      <xdr:rowOff>0</xdr:rowOff>
    </xdr:from>
    <xdr:to>
      <xdr:col>8</xdr:col>
      <xdr:colOff>2726574</xdr:colOff>
      <xdr:row>87</xdr:row>
      <xdr:rowOff>1</xdr:rowOff>
    </xdr:to>
    <xdr:pic>
      <xdr:nvPicPr>
        <xdr:cNvPr id="102" name="그림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153909" y="197808273"/>
          <a:ext cx="1350818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2736272</xdr:colOff>
      <xdr:row>86</xdr:row>
      <xdr:rowOff>0</xdr:rowOff>
    </xdr:from>
    <xdr:to>
      <xdr:col>9</xdr:col>
      <xdr:colOff>0</xdr:colOff>
      <xdr:row>87</xdr:row>
      <xdr:rowOff>1</xdr:rowOff>
    </xdr:to>
    <xdr:pic>
      <xdr:nvPicPr>
        <xdr:cNvPr id="103" name="그림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20522045" y="197808273"/>
          <a:ext cx="2251364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90</xdr:row>
      <xdr:rowOff>0</xdr:rowOff>
    </xdr:from>
    <xdr:to>
      <xdr:col>8</xdr:col>
      <xdr:colOff>3048000</xdr:colOff>
      <xdr:row>91</xdr:row>
      <xdr:rowOff>0</xdr:rowOff>
    </xdr:to>
    <xdr:pic>
      <xdr:nvPicPr>
        <xdr:cNvPr id="104" name="그림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7785773" y="209342182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91</xdr:row>
      <xdr:rowOff>0</xdr:rowOff>
    </xdr:from>
    <xdr:to>
      <xdr:col>8</xdr:col>
      <xdr:colOff>3048000</xdr:colOff>
      <xdr:row>92</xdr:row>
      <xdr:rowOff>0</xdr:rowOff>
    </xdr:to>
    <xdr:pic>
      <xdr:nvPicPr>
        <xdr:cNvPr id="105" name="그림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7785773" y="211628182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92</xdr:row>
      <xdr:rowOff>0</xdr:rowOff>
    </xdr:from>
    <xdr:to>
      <xdr:col>8</xdr:col>
      <xdr:colOff>2320636</xdr:colOff>
      <xdr:row>93</xdr:row>
      <xdr:rowOff>0</xdr:rowOff>
    </xdr:to>
    <xdr:pic>
      <xdr:nvPicPr>
        <xdr:cNvPr id="106" name="그림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7785773" y="213914182"/>
          <a:ext cx="2320636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2268682</xdr:colOff>
      <xdr:row>92</xdr:row>
      <xdr:rowOff>0</xdr:rowOff>
    </xdr:from>
    <xdr:to>
      <xdr:col>9</xdr:col>
      <xdr:colOff>0</xdr:colOff>
      <xdr:row>93</xdr:row>
      <xdr:rowOff>0</xdr:rowOff>
    </xdr:to>
    <xdr:pic>
      <xdr:nvPicPr>
        <xdr:cNvPr id="109" name="그림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20054455" y="213914182"/>
          <a:ext cx="2718954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94</xdr:row>
      <xdr:rowOff>0</xdr:rowOff>
    </xdr:from>
    <xdr:to>
      <xdr:col>8</xdr:col>
      <xdr:colOff>3048000</xdr:colOff>
      <xdr:row>95</xdr:row>
      <xdr:rowOff>0</xdr:rowOff>
    </xdr:to>
    <xdr:pic>
      <xdr:nvPicPr>
        <xdr:cNvPr id="110" name="그림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7785773" y="218486182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95</xdr:row>
      <xdr:rowOff>0</xdr:rowOff>
    </xdr:from>
    <xdr:to>
      <xdr:col>8</xdr:col>
      <xdr:colOff>3048000</xdr:colOff>
      <xdr:row>96</xdr:row>
      <xdr:rowOff>0</xdr:rowOff>
    </xdr:to>
    <xdr:pic>
      <xdr:nvPicPr>
        <xdr:cNvPr id="111" name="그림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7785773" y="220772182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96</xdr:row>
      <xdr:rowOff>0</xdr:rowOff>
    </xdr:from>
    <xdr:to>
      <xdr:col>8</xdr:col>
      <xdr:colOff>3048000</xdr:colOff>
      <xdr:row>97</xdr:row>
      <xdr:rowOff>0</xdr:rowOff>
    </xdr:to>
    <xdr:pic>
      <xdr:nvPicPr>
        <xdr:cNvPr id="112" name="그림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7785773" y="223058182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97</xdr:row>
      <xdr:rowOff>0</xdr:rowOff>
    </xdr:from>
    <xdr:to>
      <xdr:col>8</xdr:col>
      <xdr:colOff>3048000</xdr:colOff>
      <xdr:row>98</xdr:row>
      <xdr:rowOff>0</xdr:rowOff>
    </xdr:to>
    <xdr:pic>
      <xdr:nvPicPr>
        <xdr:cNvPr id="113" name="그림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7785773" y="225344182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98</xdr:row>
      <xdr:rowOff>0</xdr:rowOff>
    </xdr:from>
    <xdr:to>
      <xdr:col>8</xdr:col>
      <xdr:colOff>703841</xdr:colOff>
      <xdr:row>98</xdr:row>
      <xdr:rowOff>1544731</xdr:rowOff>
    </xdr:to>
    <xdr:pic>
      <xdr:nvPicPr>
        <xdr:cNvPr id="114" name="그림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7761324" y="227602676"/>
          <a:ext cx="717176" cy="1535206"/>
        </a:xfrm>
        <a:prstGeom prst="rect">
          <a:avLst/>
        </a:prstGeom>
      </xdr:spPr>
    </xdr:pic>
    <xdr:clientData/>
  </xdr:twoCellAnchor>
  <xdr:twoCellAnchor editAs="oneCell">
    <xdr:from>
      <xdr:col>8</xdr:col>
      <xdr:colOff>2540809</xdr:colOff>
      <xdr:row>98</xdr:row>
      <xdr:rowOff>19448</xdr:rowOff>
    </xdr:from>
    <xdr:to>
      <xdr:col>8</xdr:col>
      <xdr:colOff>4492048</xdr:colOff>
      <xdr:row>98</xdr:row>
      <xdr:rowOff>1618609</xdr:rowOff>
    </xdr:to>
    <xdr:pic>
      <xdr:nvPicPr>
        <xdr:cNvPr id="115" name="그림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20302133" y="227622124"/>
          <a:ext cx="1951239" cy="1602971"/>
        </a:xfrm>
        <a:prstGeom prst="rect">
          <a:avLst/>
        </a:prstGeom>
      </xdr:spPr>
    </xdr:pic>
    <xdr:clientData/>
  </xdr:twoCellAnchor>
  <xdr:twoCellAnchor editAs="oneCell">
    <xdr:from>
      <xdr:col>8</xdr:col>
      <xdr:colOff>708141</xdr:colOff>
      <xdr:row>98</xdr:row>
      <xdr:rowOff>9923</xdr:rowOff>
    </xdr:from>
    <xdr:to>
      <xdr:col>8</xdr:col>
      <xdr:colOff>2536248</xdr:colOff>
      <xdr:row>98</xdr:row>
      <xdr:rowOff>1010394</xdr:rowOff>
    </xdr:to>
    <xdr:pic>
      <xdr:nvPicPr>
        <xdr:cNvPr id="116" name="그림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8469465" y="227612599"/>
          <a:ext cx="1835727" cy="990946"/>
        </a:xfrm>
        <a:prstGeom prst="rect">
          <a:avLst/>
        </a:prstGeom>
      </xdr:spPr>
    </xdr:pic>
    <xdr:clientData/>
  </xdr:twoCellAnchor>
  <xdr:twoCellAnchor editAs="oneCell">
    <xdr:from>
      <xdr:col>8</xdr:col>
      <xdr:colOff>705969</xdr:colOff>
      <xdr:row>98</xdr:row>
      <xdr:rowOff>995154</xdr:rowOff>
    </xdr:from>
    <xdr:to>
      <xdr:col>8</xdr:col>
      <xdr:colOff>2532528</xdr:colOff>
      <xdr:row>98</xdr:row>
      <xdr:rowOff>1849460</xdr:rowOff>
    </xdr:to>
    <xdr:pic>
      <xdr:nvPicPr>
        <xdr:cNvPr id="117" name="그림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8467293" y="228597830"/>
          <a:ext cx="1830369" cy="840971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99</xdr:row>
      <xdr:rowOff>0</xdr:rowOff>
    </xdr:from>
    <xdr:to>
      <xdr:col>8</xdr:col>
      <xdr:colOff>1692312</xdr:colOff>
      <xdr:row>99</xdr:row>
      <xdr:rowOff>1260662</xdr:rowOff>
    </xdr:to>
    <xdr:pic>
      <xdr:nvPicPr>
        <xdr:cNvPr id="118" name="그림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7761324" y="229888676"/>
          <a:ext cx="1680882" cy="1260662"/>
        </a:xfrm>
        <a:prstGeom prst="rect">
          <a:avLst/>
        </a:prstGeom>
      </xdr:spPr>
    </xdr:pic>
    <xdr:clientData/>
  </xdr:twoCellAnchor>
  <xdr:twoCellAnchor editAs="oneCell">
    <xdr:from>
      <xdr:col>8</xdr:col>
      <xdr:colOff>1677296</xdr:colOff>
      <xdr:row>99</xdr:row>
      <xdr:rowOff>0</xdr:rowOff>
    </xdr:from>
    <xdr:to>
      <xdr:col>8</xdr:col>
      <xdr:colOff>3333861</xdr:colOff>
      <xdr:row>99</xdr:row>
      <xdr:rowOff>1254213</xdr:rowOff>
    </xdr:to>
    <xdr:pic>
      <xdr:nvPicPr>
        <xdr:cNvPr id="119" name="그림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438620" y="229888676"/>
          <a:ext cx="1647040" cy="1254213"/>
        </a:xfrm>
        <a:prstGeom prst="rect">
          <a:avLst/>
        </a:prstGeom>
      </xdr:spPr>
    </xdr:pic>
    <xdr:clientData/>
  </xdr:twoCellAnchor>
  <xdr:twoCellAnchor editAs="oneCell">
    <xdr:from>
      <xdr:col>8</xdr:col>
      <xdr:colOff>3333862</xdr:colOff>
      <xdr:row>99</xdr:row>
      <xdr:rowOff>0</xdr:rowOff>
    </xdr:from>
    <xdr:to>
      <xdr:col>9</xdr:col>
      <xdr:colOff>0</xdr:colOff>
      <xdr:row>99</xdr:row>
      <xdr:rowOff>1254213</xdr:rowOff>
    </xdr:to>
    <xdr:pic>
      <xdr:nvPicPr>
        <xdr:cNvPr id="120" name="그림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22200982" y="218013280"/>
          <a:ext cx="1949338" cy="1254213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101</xdr:row>
      <xdr:rowOff>0</xdr:rowOff>
    </xdr:from>
    <xdr:to>
      <xdr:col>8</xdr:col>
      <xdr:colOff>3048000</xdr:colOff>
      <xdr:row>101</xdr:row>
      <xdr:rowOff>2283669</xdr:rowOff>
    </xdr:to>
    <xdr:pic>
      <xdr:nvPicPr>
        <xdr:cNvPr id="121" name="그림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7761324" y="232174676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2367642</xdr:colOff>
      <xdr:row>105</xdr:row>
      <xdr:rowOff>0</xdr:rowOff>
    </xdr:from>
    <xdr:to>
      <xdr:col>9</xdr:col>
      <xdr:colOff>0</xdr:colOff>
      <xdr:row>105</xdr:row>
      <xdr:rowOff>1963606</xdr:rowOff>
    </xdr:to>
    <xdr:pic>
      <xdr:nvPicPr>
        <xdr:cNvPr id="123" name="그림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0138571" y="250466679"/>
          <a:ext cx="2612572" cy="1954081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105</xdr:row>
      <xdr:rowOff>0</xdr:rowOff>
    </xdr:from>
    <xdr:to>
      <xdr:col>8</xdr:col>
      <xdr:colOff>2476500</xdr:colOff>
      <xdr:row>106</xdr:row>
      <xdr:rowOff>1</xdr:rowOff>
    </xdr:to>
    <xdr:pic>
      <xdr:nvPicPr>
        <xdr:cNvPr id="124" name="그림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 b="-16666"/>
        <a:stretch>
          <a:fillRect/>
        </a:stretch>
      </xdr:blipFill>
      <xdr:spPr>
        <a:xfrm>
          <a:off x="17770929" y="250466679"/>
          <a:ext cx="24765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104</xdr:row>
      <xdr:rowOff>1</xdr:rowOff>
    </xdr:from>
    <xdr:to>
      <xdr:col>8</xdr:col>
      <xdr:colOff>3028604</xdr:colOff>
      <xdr:row>105</xdr:row>
      <xdr:rowOff>0</xdr:rowOff>
    </xdr:to>
    <xdr:pic>
      <xdr:nvPicPr>
        <xdr:cNvPr id="125" name="그림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770929" y="248180680"/>
          <a:ext cx="3041939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103</xdr:row>
      <xdr:rowOff>0</xdr:rowOff>
    </xdr:from>
    <xdr:to>
      <xdr:col>8</xdr:col>
      <xdr:colOff>5250574</xdr:colOff>
      <xdr:row>103</xdr:row>
      <xdr:rowOff>1523999</xdr:rowOff>
    </xdr:to>
    <xdr:pic>
      <xdr:nvPicPr>
        <xdr:cNvPr id="126" name="그림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/>
            </a:ext>
          </a:extLst>
        </a:blip>
        <a:srcRect b="51667"/>
        <a:stretch/>
      </xdr:blipFill>
      <xdr:spPr>
        <a:xfrm>
          <a:off x="18846800" y="227139500"/>
          <a:ext cx="5250574" cy="1523999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77</xdr:row>
      <xdr:rowOff>1</xdr:rowOff>
    </xdr:from>
    <xdr:to>
      <xdr:col>8</xdr:col>
      <xdr:colOff>1711143</xdr:colOff>
      <xdr:row>78</xdr:row>
      <xdr:rowOff>0</xdr:rowOff>
    </xdr:to>
    <xdr:pic>
      <xdr:nvPicPr>
        <xdr:cNvPr id="131" name="그림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770929" y="177205822"/>
          <a:ext cx="1711143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1656259</xdr:colOff>
      <xdr:row>77</xdr:row>
      <xdr:rowOff>0</xdr:rowOff>
    </xdr:from>
    <xdr:to>
      <xdr:col>8</xdr:col>
      <xdr:colOff>3413027</xdr:colOff>
      <xdr:row>78</xdr:row>
      <xdr:rowOff>18250</xdr:rowOff>
    </xdr:to>
    <xdr:pic>
      <xdr:nvPicPr>
        <xdr:cNvPr id="132" name="그림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flipH="1">
          <a:off x="19427188" y="177205821"/>
          <a:ext cx="1752958" cy="2308061"/>
        </a:xfrm>
        <a:prstGeom prst="rect">
          <a:avLst/>
        </a:prstGeom>
      </xdr:spPr>
    </xdr:pic>
    <xdr:clientData/>
  </xdr:twoCellAnchor>
  <xdr:twoCellAnchor editAs="oneCell">
    <xdr:from>
      <xdr:col>8</xdr:col>
      <xdr:colOff>3259076</xdr:colOff>
      <xdr:row>77</xdr:row>
      <xdr:rowOff>0</xdr:rowOff>
    </xdr:from>
    <xdr:to>
      <xdr:col>9</xdr:col>
      <xdr:colOff>0</xdr:colOff>
      <xdr:row>78</xdr:row>
      <xdr:rowOff>2953</xdr:rowOff>
    </xdr:to>
    <xdr:pic>
      <xdr:nvPicPr>
        <xdr:cNvPr id="133" name="그림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flipH="1">
          <a:off x="21030005" y="177205821"/>
          <a:ext cx="1721138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78</xdr:row>
      <xdr:rowOff>0</xdr:rowOff>
    </xdr:from>
    <xdr:to>
      <xdr:col>8</xdr:col>
      <xdr:colOff>1697662</xdr:colOff>
      <xdr:row>79</xdr:row>
      <xdr:rowOff>1</xdr:rowOff>
    </xdr:to>
    <xdr:pic>
      <xdr:nvPicPr>
        <xdr:cNvPr id="134" name="그림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770929" y="179491821"/>
          <a:ext cx="1705282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1704649</xdr:colOff>
      <xdr:row>78</xdr:row>
      <xdr:rowOff>0</xdr:rowOff>
    </xdr:from>
    <xdr:to>
      <xdr:col>8</xdr:col>
      <xdr:colOff>3486423</xdr:colOff>
      <xdr:row>79</xdr:row>
      <xdr:rowOff>1</xdr:rowOff>
    </xdr:to>
    <xdr:pic>
      <xdr:nvPicPr>
        <xdr:cNvPr id="135" name="그림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flipH="1">
          <a:off x="19475578" y="179491821"/>
          <a:ext cx="1768439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3259883</xdr:colOff>
      <xdr:row>78</xdr:row>
      <xdr:rowOff>0</xdr:rowOff>
    </xdr:from>
    <xdr:to>
      <xdr:col>9</xdr:col>
      <xdr:colOff>0</xdr:colOff>
      <xdr:row>79</xdr:row>
      <xdr:rowOff>1</xdr:rowOff>
    </xdr:to>
    <xdr:pic>
      <xdr:nvPicPr>
        <xdr:cNvPr id="136" name="그림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flipH="1">
          <a:off x="21030812" y="179491821"/>
          <a:ext cx="1720331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1189240</xdr:colOff>
      <xdr:row>86</xdr:row>
      <xdr:rowOff>2279162</xdr:rowOff>
    </xdr:from>
    <xdr:to>
      <xdr:col>8</xdr:col>
      <xdr:colOff>2628554</xdr:colOff>
      <xdr:row>87</xdr:row>
      <xdr:rowOff>625536</xdr:rowOff>
    </xdr:to>
    <xdr:pic>
      <xdr:nvPicPr>
        <xdr:cNvPr id="139" name="그림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8975013" y="200087435"/>
          <a:ext cx="1439314" cy="636183"/>
        </a:xfrm>
        <a:prstGeom prst="rect">
          <a:avLst/>
        </a:prstGeom>
      </xdr:spPr>
    </xdr:pic>
    <xdr:clientData/>
  </xdr:twoCellAnchor>
  <xdr:twoCellAnchor editAs="oneCell">
    <xdr:from>
      <xdr:col>8</xdr:col>
      <xdr:colOff>24183</xdr:colOff>
      <xdr:row>87</xdr:row>
      <xdr:rowOff>635689</xdr:rowOff>
    </xdr:from>
    <xdr:to>
      <xdr:col>8</xdr:col>
      <xdr:colOff>3049749</xdr:colOff>
      <xdr:row>87</xdr:row>
      <xdr:rowOff>1310641</xdr:rowOff>
    </xdr:to>
    <xdr:pic>
      <xdr:nvPicPr>
        <xdr:cNvPr id="141" name="그림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7809956" y="200729962"/>
          <a:ext cx="3025566" cy="678762"/>
        </a:xfrm>
        <a:prstGeom prst="rect">
          <a:avLst/>
        </a:prstGeom>
      </xdr:spPr>
    </xdr:pic>
    <xdr:clientData/>
  </xdr:twoCellAnchor>
  <xdr:twoCellAnchor editAs="oneCell">
    <xdr:from>
      <xdr:col>8</xdr:col>
      <xdr:colOff>14509</xdr:colOff>
      <xdr:row>87</xdr:row>
      <xdr:rowOff>1311123</xdr:rowOff>
    </xdr:from>
    <xdr:to>
      <xdr:col>8</xdr:col>
      <xdr:colOff>3032333</xdr:colOff>
      <xdr:row>87</xdr:row>
      <xdr:rowOff>1922492</xdr:rowOff>
    </xdr:to>
    <xdr:pic>
      <xdr:nvPicPr>
        <xdr:cNvPr id="143" name="그림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7800282" y="201405396"/>
          <a:ext cx="3025444" cy="615179"/>
        </a:xfrm>
        <a:prstGeom prst="rect">
          <a:avLst/>
        </a:prstGeom>
      </xdr:spPr>
    </xdr:pic>
    <xdr:clientData/>
  </xdr:twoCellAnchor>
  <xdr:twoCellAnchor editAs="oneCell">
    <xdr:from>
      <xdr:col>8</xdr:col>
      <xdr:colOff>21129</xdr:colOff>
      <xdr:row>87</xdr:row>
      <xdr:rowOff>1679864</xdr:rowOff>
    </xdr:from>
    <xdr:to>
      <xdr:col>8</xdr:col>
      <xdr:colOff>2479782</xdr:colOff>
      <xdr:row>87</xdr:row>
      <xdr:rowOff>2495898</xdr:rowOff>
    </xdr:to>
    <xdr:pic>
      <xdr:nvPicPr>
        <xdr:cNvPr id="145" name="그림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 t="-43766"/>
        <a:stretch>
          <a:fillRect/>
        </a:stretch>
      </xdr:blipFill>
      <xdr:spPr>
        <a:xfrm>
          <a:off x="17806902" y="201774137"/>
          <a:ext cx="2458653" cy="819844"/>
        </a:xfrm>
        <a:prstGeom prst="rect">
          <a:avLst/>
        </a:prstGeom>
      </xdr:spPr>
    </xdr:pic>
    <xdr:clientData/>
  </xdr:twoCellAnchor>
  <xdr:twoCellAnchor editAs="oneCell">
    <xdr:from>
      <xdr:col>8</xdr:col>
      <xdr:colOff>858290</xdr:colOff>
      <xdr:row>87</xdr:row>
      <xdr:rowOff>2497627</xdr:rowOff>
    </xdr:from>
    <xdr:to>
      <xdr:col>8</xdr:col>
      <xdr:colOff>3450636</xdr:colOff>
      <xdr:row>87</xdr:row>
      <xdr:rowOff>3717520</xdr:rowOff>
    </xdr:to>
    <xdr:pic>
      <xdr:nvPicPr>
        <xdr:cNvPr id="147" name="그림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8644063" y="202591900"/>
          <a:ext cx="2588536" cy="1216083"/>
        </a:xfrm>
        <a:prstGeom prst="rect">
          <a:avLst/>
        </a:prstGeom>
      </xdr:spPr>
    </xdr:pic>
    <xdr:clientData/>
  </xdr:twoCellAnchor>
  <xdr:twoCellAnchor editAs="oneCell">
    <xdr:from>
      <xdr:col>8</xdr:col>
      <xdr:colOff>-1</xdr:colOff>
      <xdr:row>87</xdr:row>
      <xdr:rowOff>2495727</xdr:rowOff>
    </xdr:from>
    <xdr:to>
      <xdr:col>8</xdr:col>
      <xdr:colOff>858115</xdr:colOff>
      <xdr:row>87</xdr:row>
      <xdr:rowOff>3998599</xdr:rowOff>
    </xdr:to>
    <xdr:pic>
      <xdr:nvPicPr>
        <xdr:cNvPr id="149" name="그림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7785772" y="202590000"/>
          <a:ext cx="854306" cy="1502872"/>
        </a:xfrm>
        <a:prstGeom prst="rect">
          <a:avLst/>
        </a:prstGeom>
      </xdr:spPr>
    </xdr:pic>
    <xdr:clientData/>
  </xdr:twoCellAnchor>
  <xdr:twoCellAnchor editAs="oneCell">
    <xdr:from>
      <xdr:col>8</xdr:col>
      <xdr:colOff>3421377</xdr:colOff>
      <xdr:row>87</xdr:row>
      <xdr:rowOff>2553390</xdr:rowOff>
    </xdr:from>
    <xdr:to>
      <xdr:col>8</xdr:col>
      <xdr:colOff>4974128</xdr:colOff>
      <xdr:row>87</xdr:row>
      <xdr:rowOff>4248889</xdr:rowOff>
    </xdr:to>
    <xdr:pic>
      <xdr:nvPicPr>
        <xdr:cNvPr id="151" name="그림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21207150" y="202647663"/>
          <a:ext cx="1548941" cy="1699309"/>
        </a:xfrm>
        <a:prstGeom prst="rect">
          <a:avLst/>
        </a:prstGeom>
      </xdr:spPr>
    </xdr:pic>
    <xdr:clientData/>
  </xdr:twoCellAnchor>
  <xdr:twoCellAnchor editAs="oneCell">
    <xdr:from>
      <xdr:col>8</xdr:col>
      <xdr:colOff>3057526</xdr:colOff>
      <xdr:row>87</xdr:row>
      <xdr:rowOff>0</xdr:rowOff>
    </xdr:from>
    <xdr:to>
      <xdr:col>9</xdr:col>
      <xdr:colOff>0</xdr:colOff>
      <xdr:row>87</xdr:row>
      <xdr:rowOff>2611180</xdr:rowOff>
    </xdr:to>
    <xdr:pic>
      <xdr:nvPicPr>
        <xdr:cNvPr id="153" name="그림 15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5400000">
          <a:off x="20504669" y="200432903"/>
          <a:ext cx="2607370" cy="193011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87</xdr:row>
      <xdr:rowOff>0</xdr:rowOff>
    </xdr:from>
    <xdr:to>
      <xdr:col>8</xdr:col>
      <xdr:colOff>1198764</xdr:colOff>
      <xdr:row>87</xdr:row>
      <xdr:rowOff>644582</xdr:rowOff>
    </xdr:to>
    <xdr:pic>
      <xdr:nvPicPr>
        <xdr:cNvPr id="155" name="그림 15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7785773" y="200094273"/>
          <a:ext cx="1194954" cy="644582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88</xdr:row>
      <xdr:rowOff>0</xdr:rowOff>
    </xdr:from>
    <xdr:to>
      <xdr:col>8</xdr:col>
      <xdr:colOff>1541033</xdr:colOff>
      <xdr:row>88</xdr:row>
      <xdr:rowOff>1121872</xdr:rowOff>
    </xdr:to>
    <xdr:pic>
      <xdr:nvPicPr>
        <xdr:cNvPr id="157" name="그림 156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 l="-1"/>
        <a:stretch>
          <a:fillRect/>
        </a:stretch>
      </xdr:blipFill>
      <xdr:spPr>
        <a:xfrm>
          <a:off x="17785773" y="204527727"/>
          <a:ext cx="1533413" cy="1125682"/>
        </a:xfrm>
        <a:prstGeom prst="rect">
          <a:avLst/>
        </a:prstGeom>
      </xdr:spPr>
    </xdr:pic>
    <xdr:clientData/>
  </xdr:twoCellAnchor>
  <xdr:twoCellAnchor editAs="oneCell">
    <xdr:from>
      <xdr:col>8</xdr:col>
      <xdr:colOff>1563401</xdr:colOff>
      <xdr:row>88</xdr:row>
      <xdr:rowOff>0</xdr:rowOff>
    </xdr:from>
    <xdr:to>
      <xdr:col>8</xdr:col>
      <xdr:colOff>3465197</xdr:colOff>
      <xdr:row>88</xdr:row>
      <xdr:rowOff>1389438</xdr:rowOff>
    </xdr:to>
    <xdr:pic>
      <xdr:nvPicPr>
        <xdr:cNvPr id="159" name="그림 158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9349174" y="204527727"/>
          <a:ext cx="1901796" cy="1393248"/>
        </a:xfrm>
        <a:prstGeom prst="rect">
          <a:avLst/>
        </a:prstGeom>
      </xdr:spPr>
    </xdr:pic>
    <xdr:clientData/>
  </xdr:twoCellAnchor>
  <xdr:twoCellAnchor editAs="oneCell">
    <xdr:from>
      <xdr:col>8</xdr:col>
      <xdr:colOff>1</xdr:colOff>
      <xdr:row>88</xdr:row>
      <xdr:rowOff>1108363</xdr:rowOff>
    </xdr:from>
    <xdr:to>
      <xdr:col>8</xdr:col>
      <xdr:colOff>1351234</xdr:colOff>
      <xdr:row>89</xdr:row>
      <xdr:rowOff>15503</xdr:rowOff>
    </xdr:to>
    <xdr:pic>
      <xdr:nvPicPr>
        <xdr:cNvPr id="161" name="그림 160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7785774" y="205636090"/>
          <a:ext cx="1360758" cy="1420091"/>
        </a:xfrm>
        <a:prstGeom prst="rect">
          <a:avLst/>
        </a:prstGeom>
      </xdr:spPr>
    </xdr:pic>
    <xdr:clientData/>
  </xdr:twoCellAnchor>
  <xdr:twoCellAnchor editAs="oneCell">
    <xdr:from>
      <xdr:col>8</xdr:col>
      <xdr:colOff>3480955</xdr:colOff>
      <xdr:row>88</xdr:row>
      <xdr:rowOff>0</xdr:rowOff>
    </xdr:from>
    <xdr:to>
      <xdr:col>9</xdr:col>
      <xdr:colOff>1</xdr:colOff>
      <xdr:row>88</xdr:row>
      <xdr:rowOff>1696744</xdr:rowOff>
    </xdr:to>
    <xdr:pic>
      <xdr:nvPicPr>
        <xdr:cNvPr id="163" name="그림 162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21266728" y="204527727"/>
          <a:ext cx="1506682" cy="1687219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89</xdr:row>
      <xdr:rowOff>0</xdr:rowOff>
    </xdr:from>
    <xdr:to>
      <xdr:col>8</xdr:col>
      <xdr:colOff>1239116</xdr:colOff>
      <xdr:row>90</xdr:row>
      <xdr:rowOff>2953</xdr:rowOff>
    </xdr:to>
    <xdr:pic>
      <xdr:nvPicPr>
        <xdr:cNvPr id="164" name="그림 16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7785773" y="207056182"/>
          <a:ext cx="1229591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1250721</xdr:colOff>
      <xdr:row>89</xdr:row>
      <xdr:rowOff>0</xdr:rowOff>
    </xdr:from>
    <xdr:to>
      <xdr:col>8</xdr:col>
      <xdr:colOff>3142731</xdr:colOff>
      <xdr:row>89</xdr:row>
      <xdr:rowOff>1429616</xdr:rowOff>
    </xdr:to>
    <xdr:pic>
      <xdr:nvPicPr>
        <xdr:cNvPr id="165" name="그림 164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 rot="5400000">
          <a:off x="19274359" y="206818317"/>
          <a:ext cx="1425806" cy="1901535"/>
        </a:xfrm>
        <a:prstGeom prst="rect">
          <a:avLst/>
        </a:prstGeom>
      </xdr:spPr>
    </xdr:pic>
    <xdr:clientData/>
  </xdr:twoCellAnchor>
  <xdr:twoCellAnchor editAs="oneCell">
    <xdr:from>
      <xdr:col>8</xdr:col>
      <xdr:colOff>3171134</xdr:colOff>
      <xdr:row>89</xdr:row>
      <xdr:rowOff>0</xdr:rowOff>
    </xdr:from>
    <xdr:to>
      <xdr:col>8</xdr:col>
      <xdr:colOff>4816361</xdr:colOff>
      <xdr:row>90</xdr:row>
      <xdr:rowOff>2267</xdr:rowOff>
    </xdr:to>
    <xdr:pic>
      <xdr:nvPicPr>
        <xdr:cNvPr id="166" name="그림 165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20956907" y="207056182"/>
          <a:ext cx="1649037" cy="2288268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71</xdr:row>
      <xdr:rowOff>1121</xdr:rowOff>
    </xdr:from>
    <xdr:to>
      <xdr:col>8</xdr:col>
      <xdr:colOff>3046506</xdr:colOff>
      <xdr:row>72</xdr:row>
      <xdr:rowOff>2953</xdr:rowOff>
    </xdr:to>
    <xdr:pic>
      <xdr:nvPicPr>
        <xdr:cNvPr id="170" name="그림 169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7785773" y="158947394"/>
          <a:ext cx="3046506" cy="2284879"/>
        </a:xfrm>
        <a:prstGeom prst="rect">
          <a:avLst/>
        </a:prstGeom>
      </xdr:spPr>
    </xdr:pic>
    <xdr:clientData/>
  </xdr:twoCellAnchor>
  <xdr:twoCellAnchor>
    <xdr:from>
      <xdr:col>8</xdr:col>
      <xdr:colOff>196215</xdr:colOff>
      <xdr:row>3</xdr:row>
      <xdr:rowOff>350172</xdr:rowOff>
    </xdr:from>
    <xdr:to>
      <xdr:col>8</xdr:col>
      <xdr:colOff>1679863</xdr:colOff>
      <xdr:row>3</xdr:row>
      <xdr:rowOff>1956953</xdr:rowOff>
    </xdr:to>
    <xdr:sp macro="" textlink="">
      <xdr:nvSpPr>
        <xdr:cNvPr id="172" name="직사각형 171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/>
      </xdr:nvSpPr>
      <xdr:spPr>
        <a:xfrm>
          <a:off x="17981988" y="7381354"/>
          <a:ext cx="1483648" cy="1606781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1402772</xdr:colOff>
      <xdr:row>4</xdr:row>
      <xdr:rowOff>211628</xdr:rowOff>
    </xdr:from>
    <xdr:to>
      <xdr:col>8</xdr:col>
      <xdr:colOff>2642061</xdr:colOff>
      <xdr:row>4</xdr:row>
      <xdr:rowOff>2095500</xdr:rowOff>
    </xdr:to>
    <xdr:sp macro="" textlink="">
      <xdr:nvSpPr>
        <xdr:cNvPr id="173" name="직사각형 172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/>
      </xdr:nvSpPr>
      <xdr:spPr>
        <a:xfrm>
          <a:off x="19188545" y="9528810"/>
          <a:ext cx="1239289" cy="188387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710044</xdr:colOff>
      <xdr:row>5</xdr:row>
      <xdr:rowOff>190500</xdr:rowOff>
    </xdr:from>
    <xdr:to>
      <xdr:col>8</xdr:col>
      <xdr:colOff>1812693</xdr:colOff>
      <xdr:row>5</xdr:row>
      <xdr:rowOff>2151264</xdr:rowOff>
    </xdr:to>
    <xdr:sp macro="" textlink="">
      <xdr:nvSpPr>
        <xdr:cNvPr id="174" name="직사각형 173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/>
      </xdr:nvSpPr>
      <xdr:spPr>
        <a:xfrm>
          <a:off x="18495817" y="11793682"/>
          <a:ext cx="1102649" cy="196076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436764</xdr:colOff>
      <xdr:row>6</xdr:row>
      <xdr:rowOff>436764</xdr:rowOff>
    </xdr:from>
    <xdr:to>
      <xdr:col>8</xdr:col>
      <xdr:colOff>1697182</xdr:colOff>
      <xdr:row>6</xdr:row>
      <xdr:rowOff>2095500</xdr:rowOff>
    </xdr:to>
    <xdr:sp macro="" textlink="">
      <xdr:nvSpPr>
        <xdr:cNvPr id="175" name="직사각형 174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/>
      </xdr:nvSpPr>
      <xdr:spPr>
        <a:xfrm>
          <a:off x="18222537" y="14325946"/>
          <a:ext cx="1260418" cy="165873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3048000</xdr:colOff>
      <xdr:row>8</xdr:row>
      <xdr:rowOff>0</xdr:rowOff>
    </xdr:to>
    <xdr:pic>
      <xdr:nvPicPr>
        <xdr:cNvPr id="176" name="그림 175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7785773" y="16175182"/>
          <a:ext cx="3048000" cy="2286000"/>
        </a:xfrm>
        <a:prstGeom prst="rect">
          <a:avLst/>
        </a:prstGeom>
      </xdr:spPr>
    </xdr:pic>
    <xdr:clientData/>
  </xdr:twoCellAnchor>
  <xdr:twoCellAnchor>
    <xdr:from>
      <xdr:col>8</xdr:col>
      <xdr:colOff>1385454</xdr:colOff>
      <xdr:row>7</xdr:row>
      <xdr:rowOff>502227</xdr:rowOff>
    </xdr:from>
    <xdr:to>
      <xdr:col>8</xdr:col>
      <xdr:colOff>2636347</xdr:colOff>
      <xdr:row>7</xdr:row>
      <xdr:rowOff>2160963</xdr:rowOff>
    </xdr:to>
    <xdr:sp macro="" textlink="">
      <xdr:nvSpPr>
        <xdr:cNvPr id="177" name="직사각형 176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/>
      </xdr:nvSpPr>
      <xdr:spPr>
        <a:xfrm>
          <a:off x="19171227" y="16677409"/>
          <a:ext cx="1250893" cy="165873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694631</xdr:colOff>
      <xdr:row>8</xdr:row>
      <xdr:rowOff>134735</xdr:rowOff>
    </xdr:from>
    <xdr:to>
      <xdr:col>8</xdr:col>
      <xdr:colOff>2234044</xdr:colOff>
      <xdr:row>8</xdr:row>
      <xdr:rowOff>1956954</xdr:rowOff>
    </xdr:to>
    <xdr:sp macro="" textlink="">
      <xdr:nvSpPr>
        <xdr:cNvPr id="178" name="직사각형 177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/>
      </xdr:nvSpPr>
      <xdr:spPr>
        <a:xfrm>
          <a:off x="18480404" y="18595917"/>
          <a:ext cx="1539413" cy="1822219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1077537</xdr:colOff>
      <xdr:row>9</xdr:row>
      <xdr:rowOff>246264</xdr:rowOff>
    </xdr:from>
    <xdr:to>
      <xdr:col>8</xdr:col>
      <xdr:colOff>2599632</xdr:colOff>
      <xdr:row>9</xdr:row>
      <xdr:rowOff>1385454</xdr:rowOff>
    </xdr:to>
    <xdr:sp macro="" textlink="">
      <xdr:nvSpPr>
        <xdr:cNvPr id="179" name="직사각형 178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/>
      </xdr:nvSpPr>
      <xdr:spPr>
        <a:xfrm>
          <a:off x="18863310" y="20993446"/>
          <a:ext cx="1522095" cy="113919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346363</xdr:colOff>
      <xdr:row>10</xdr:row>
      <xdr:rowOff>606136</xdr:rowOff>
    </xdr:from>
    <xdr:to>
      <xdr:col>8</xdr:col>
      <xdr:colOff>1210368</xdr:colOff>
      <xdr:row>10</xdr:row>
      <xdr:rowOff>1502872</xdr:rowOff>
    </xdr:to>
    <xdr:sp macro="" textlink="">
      <xdr:nvSpPr>
        <xdr:cNvPr id="180" name="직사각형 179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/>
      </xdr:nvSpPr>
      <xdr:spPr>
        <a:xfrm>
          <a:off x="18132136" y="23639318"/>
          <a:ext cx="864005" cy="89673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123133</xdr:colOff>
      <xdr:row>11</xdr:row>
      <xdr:rowOff>931372</xdr:rowOff>
    </xdr:from>
    <xdr:to>
      <xdr:col>8</xdr:col>
      <xdr:colOff>1472045</xdr:colOff>
      <xdr:row>11</xdr:row>
      <xdr:rowOff>2130136</xdr:rowOff>
    </xdr:to>
    <xdr:sp macro="" textlink="">
      <xdr:nvSpPr>
        <xdr:cNvPr id="181" name="직사각형 180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/>
      </xdr:nvSpPr>
      <xdr:spPr>
        <a:xfrm>
          <a:off x="17908906" y="26250554"/>
          <a:ext cx="1348912" cy="119876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1264228</xdr:colOff>
      <xdr:row>12</xdr:row>
      <xdr:rowOff>606136</xdr:rowOff>
    </xdr:from>
    <xdr:to>
      <xdr:col>8</xdr:col>
      <xdr:colOff>2715144</xdr:colOff>
      <xdr:row>12</xdr:row>
      <xdr:rowOff>2031942</xdr:rowOff>
    </xdr:to>
    <xdr:sp macro="" textlink="">
      <xdr:nvSpPr>
        <xdr:cNvPr id="182" name="직사각형 181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/>
      </xdr:nvSpPr>
      <xdr:spPr>
        <a:xfrm>
          <a:off x="19050001" y="28211318"/>
          <a:ext cx="1450916" cy="142580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813954</xdr:colOff>
      <xdr:row>13</xdr:row>
      <xdr:rowOff>17317</xdr:rowOff>
    </xdr:from>
    <xdr:to>
      <xdr:col>8</xdr:col>
      <xdr:colOff>2039734</xdr:colOff>
      <xdr:row>13</xdr:row>
      <xdr:rowOff>2162866</xdr:rowOff>
    </xdr:to>
    <xdr:sp macro="" textlink="">
      <xdr:nvSpPr>
        <xdr:cNvPr id="183" name="직사각형 182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/>
      </xdr:nvSpPr>
      <xdr:spPr>
        <a:xfrm>
          <a:off x="18599727" y="29908499"/>
          <a:ext cx="1225780" cy="2145549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67367</xdr:colOff>
      <xdr:row>14</xdr:row>
      <xdr:rowOff>225135</xdr:rowOff>
    </xdr:from>
    <xdr:to>
      <xdr:col>8</xdr:col>
      <xdr:colOff>1524000</xdr:colOff>
      <xdr:row>14</xdr:row>
      <xdr:rowOff>2216726</xdr:rowOff>
    </xdr:to>
    <xdr:sp macro="" textlink="">
      <xdr:nvSpPr>
        <xdr:cNvPr id="184" name="직사각형 183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/>
      </xdr:nvSpPr>
      <xdr:spPr>
        <a:xfrm>
          <a:off x="17853140" y="32402317"/>
          <a:ext cx="1456633" cy="1991591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1210368</xdr:colOff>
      <xdr:row>15</xdr:row>
      <xdr:rowOff>123132</xdr:rowOff>
    </xdr:from>
    <xdr:to>
      <xdr:col>8</xdr:col>
      <xdr:colOff>2892136</xdr:colOff>
      <xdr:row>15</xdr:row>
      <xdr:rowOff>2182091</xdr:rowOff>
    </xdr:to>
    <xdr:sp macro="" textlink="">
      <xdr:nvSpPr>
        <xdr:cNvPr id="185" name="직사각형 184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/>
      </xdr:nvSpPr>
      <xdr:spPr>
        <a:xfrm>
          <a:off x="18996141" y="34586314"/>
          <a:ext cx="1681768" cy="2058959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88496</xdr:colOff>
      <xdr:row>16</xdr:row>
      <xdr:rowOff>448367</xdr:rowOff>
    </xdr:from>
    <xdr:to>
      <xdr:col>8</xdr:col>
      <xdr:colOff>2874818</xdr:colOff>
      <xdr:row>16</xdr:row>
      <xdr:rowOff>2078182</xdr:rowOff>
    </xdr:to>
    <xdr:sp macro="" textlink="">
      <xdr:nvSpPr>
        <xdr:cNvPr id="186" name="직사각형 185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/>
      </xdr:nvSpPr>
      <xdr:spPr>
        <a:xfrm>
          <a:off x="17874269" y="37197549"/>
          <a:ext cx="2786322" cy="162981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952500</xdr:colOff>
      <xdr:row>17</xdr:row>
      <xdr:rowOff>88496</xdr:rowOff>
    </xdr:from>
    <xdr:to>
      <xdr:col>8</xdr:col>
      <xdr:colOff>2424545</xdr:colOff>
      <xdr:row>17</xdr:row>
      <xdr:rowOff>2268682</xdr:rowOff>
    </xdr:to>
    <xdr:sp macro="" textlink="">
      <xdr:nvSpPr>
        <xdr:cNvPr id="187" name="직사각형 186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/>
      </xdr:nvSpPr>
      <xdr:spPr>
        <a:xfrm>
          <a:off x="18738273" y="39123678"/>
          <a:ext cx="1472045" cy="218018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432954</xdr:colOff>
      <xdr:row>18</xdr:row>
      <xdr:rowOff>55765</xdr:rowOff>
    </xdr:from>
    <xdr:to>
      <xdr:col>8</xdr:col>
      <xdr:colOff>2384194</xdr:colOff>
      <xdr:row>18</xdr:row>
      <xdr:rowOff>2130136</xdr:rowOff>
    </xdr:to>
    <xdr:sp macro="" textlink="">
      <xdr:nvSpPr>
        <xdr:cNvPr id="188" name="직사각형 187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/>
      </xdr:nvSpPr>
      <xdr:spPr>
        <a:xfrm>
          <a:off x="18218727" y="41376947"/>
          <a:ext cx="1951240" cy="2074371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1121871</xdr:colOff>
      <xdr:row>19</xdr:row>
      <xdr:rowOff>257868</xdr:rowOff>
    </xdr:from>
    <xdr:to>
      <xdr:col>8</xdr:col>
      <xdr:colOff>2026226</xdr:colOff>
      <xdr:row>19</xdr:row>
      <xdr:rowOff>2251363</xdr:rowOff>
    </xdr:to>
    <xdr:sp macro="" textlink="">
      <xdr:nvSpPr>
        <xdr:cNvPr id="189" name="직사각형 188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/>
      </xdr:nvSpPr>
      <xdr:spPr>
        <a:xfrm>
          <a:off x="18907644" y="43865050"/>
          <a:ext cx="904355" cy="199349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627265</xdr:colOff>
      <xdr:row>20</xdr:row>
      <xdr:rowOff>313633</xdr:rowOff>
    </xdr:from>
    <xdr:to>
      <xdr:col>8</xdr:col>
      <xdr:colOff>2008909</xdr:colOff>
      <xdr:row>20</xdr:row>
      <xdr:rowOff>1905000</xdr:rowOff>
    </xdr:to>
    <xdr:sp macro="" textlink="">
      <xdr:nvSpPr>
        <xdr:cNvPr id="190" name="직사각형 189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/>
      </xdr:nvSpPr>
      <xdr:spPr>
        <a:xfrm>
          <a:off x="18413038" y="46206815"/>
          <a:ext cx="1381644" cy="1591367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779318</xdr:colOff>
      <xdr:row>21</xdr:row>
      <xdr:rowOff>710045</xdr:rowOff>
    </xdr:from>
    <xdr:to>
      <xdr:col>8</xdr:col>
      <xdr:colOff>2488103</xdr:colOff>
      <xdr:row>21</xdr:row>
      <xdr:rowOff>2087879</xdr:rowOff>
    </xdr:to>
    <xdr:sp macro="" textlink="">
      <xdr:nvSpPr>
        <xdr:cNvPr id="191" name="직사각형 190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/>
      </xdr:nvSpPr>
      <xdr:spPr>
        <a:xfrm>
          <a:off x="18565091" y="48889227"/>
          <a:ext cx="1708785" cy="137783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796636</xdr:colOff>
      <xdr:row>22</xdr:row>
      <xdr:rowOff>550372</xdr:rowOff>
    </xdr:from>
    <xdr:to>
      <xdr:col>8</xdr:col>
      <xdr:colOff>1974272</xdr:colOff>
      <xdr:row>22</xdr:row>
      <xdr:rowOff>1783773</xdr:rowOff>
    </xdr:to>
    <xdr:sp macro="" textlink="">
      <xdr:nvSpPr>
        <xdr:cNvPr id="192" name="직사각형 19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/>
      </xdr:nvSpPr>
      <xdr:spPr>
        <a:xfrm>
          <a:off x="18582409" y="51015554"/>
          <a:ext cx="1177636" cy="1233401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1177636</xdr:colOff>
      <xdr:row>23</xdr:row>
      <xdr:rowOff>640772</xdr:rowOff>
    </xdr:from>
    <xdr:to>
      <xdr:col>8</xdr:col>
      <xdr:colOff>2349557</xdr:colOff>
      <xdr:row>23</xdr:row>
      <xdr:rowOff>1523999</xdr:rowOff>
    </xdr:to>
    <xdr:sp macro="" textlink="">
      <xdr:nvSpPr>
        <xdr:cNvPr id="193" name="직사각형 192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/>
      </xdr:nvSpPr>
      <xdr:spPr>
        <a:xfrm>
          <a:off x="18963409" y="53391954"/>
          <a:ext cx="1171921" cy="883227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744682</xdr:colOff>
      <xdr:row>24</xdr:row>
      <xdr:rowOff>138544</xdr:rowOff>
    </xdr:from>
    <xdr:to>
      <xdr:col>8</xdr:col>
      <xdr:colOff>1735628</xdr:colOff>
      <xdr:row>24</xdr:row>
      <xdr:rowOff>1210367</xdr:rowOff>
    </xdr:to>
    <xdr:sp macro="" textlink="">
      <xdr:nvSpPr>
        <xdr:cNvPr id="194" name="직사각형 193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/>
      </xdr:nvSpPr>
      <xdr:spPr>
        <a:xfrm>
          <a:off x="18530455" y="55175726"/>
          <a:ext cx="990946" cy="1071823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103909</xdr:colOff>
      <xdr:row>25</xdr:row>
      <xdr:rowOff>415636</xdr:rowOff>
    </xdr:from>
    <xdr:to>
      <xdr:col>8</xdr:col>
      <xdr:colOff>2945995</xdr:colOff>
      <xdr:row>25</xdr:row>
      <xdr:rowOff>2130136</xdr:rowOff>
    </xdr:to>
    <xdr:sp macro="" textlink="">
      <xdr:nvSpPr>
        <xdr:cNvPr id="195" name="직사각형 194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/>
      </xdr:nvSpPr>
      <xdr:spPr>
        <a:xfrm>
          <a:off x="17889682" y="57738818"/>
          <a:ext cx="2842086" cy="17145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658091</xdr:colOff>
      <xdr:row>26</xdr:row>
      <xdr:rowOff>987136</xdr:rowOff>
    </xdr:from>
    <xdr:to>
      <xdr:col>8</xdr:col>
      <xdr:colOff>2162867</xdr:colOff>
      <xdr:row>26</xdr:row>
      <xdr:rowOff>2130136</xdr:rowOff>
    </xdr:to>
    <xdr:sp macro="" textlink="">
      <xdr:nvSpPr>
        <xdr:cNvPr id="196" name="직사각형 195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/>
      </xdr:nvSpPr>
      <xdr:spPr>
        <a:xfrm>
          <a:off x="18443864" y="60596318"/>
          <a:ext cx="1504776" cy="11430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69271</xdr:colOff>
      <xdr:row>27</xdr:row>
      <xdr:rowOff>467590</xdr:rowOff>
    </xdr:from>
    <xdr:to>
      <xdr:col>8</xdr:col>
      <xdr:colOff>2409130</xdr:colOff>
      <xdr:row>27</xdr:row>
      <xdr:rowOff>1735627</xdr:rowOff>
    </xdr:to>
    <xdr:sp macro="" textlink="">
      <xdr:nvSpPr>
        <xdr:cNvPr id="197" name="직사각형 196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SpPr/>
      </xdr:nvSpPr>
      <xdr:spPr>
        <a:xfrm>
          <a:off x="17855044" y="62362772"/>
          <a:ext cx="2339859" cy="1268037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727363</xdr:colOff>
      <xdr:row>28</xdr:row>
      <xdr:rowOff>813954</xdr:rowOff>
    </xdr:from>
    <xdr:to>
      <xdr:col>8</xdr:col>
      <xdr:colOff>2353367</xdr:colOff>
      <xdr:row>28</xdr:row>
      <xdr:rowOff>1849235</xdr:rowOff>
    </xdr:to>
    <xdr:sp macro="" textlink="">
      <xdr:nvSpPr>
        <xdr:cNvPr id="198" name="직사각형 197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/>
      </xdr:nvSpPr>
      <xdr:spPr>
        <a:xfrm>
          <a:off x="18513136" y="64995136"/>
          <a:ext cx="1626004" cy="1035281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246264</xdr:colOff>
      <xdr:row>29</xdr:row>
      <xdr:rowOff>1456632</xdr:rowOff>
    </xdr:from>
    <xdr:to>
      <xdr:col>8</xdr:col>
      <xdr:colOff>1922318</xdr:colOff>
      <xdr:row>29</xdr:row>
      <xdr:rowOff>2187806</xdr:rowOff>
    </xdr:to>
    <xdr:sp macro="" textlink="">
      <xdr:nvSpPr>
        <xdr:cNvPr id="199" name="직사각형 198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/>
      </xdr:nvSpPr>
      <xdr:spPr>
        <a:xfrm>
          <a:off x="18032037" y="67923814"/>
          <a:ext cx="1676054" cy="73117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2003193</xdr:colOff>
      <xdr:row>29</xdr:row>
      <xdr:rowOff>502226</xdr:rowOff>
    </xdr:from>
    <xdr:to>
      <xdr:col>8</xdr:col>
      <xdr:colOff>2978727</xdr:colOff>
      <xdr:row>29</xdr:row>
      <xdr:rowOff>2095499</xdr:rowOff>
    </xdr:to>
    <xdr:sp macro="" textlink="">
      <xdr:nvSpPr>
        <xdr:cNvPr id="201" name="직사각형 200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/>
      </xdr:nvSpPr>
      <xdr:spPr>
        <a:xfrm>
          <a:off x="19788966" y="66969408"/>
          <a:ext cx="975534" cy="1593273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484908</xdr:colOff>
      <xdr:row>30</xdr:row>
      <xdr:rowOff>762000</xdr:rowOff>
    </xdr:from>
    <xdr:to>
      <xdr:col>8</xdr:col>
      <xdr:colOff>2599631</xdr:colOff>
      <xdr:row>30</xdr:row>
      <xdr:rowOff>1960764</xdr:rowOff>
    </xdr:to>
    <xdr:sp macro="" textlink="">
      <xdr:nvSpPr>
        <xdr:cNvPr id="202" name="직사각형 201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/>
      </xdr:nvSpPr>
      <xdr:spPr>
        <a:xfrm>
          <a:off x="18270681" y="69515182"/>
          <a:ext cx="2114723" cy="119876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169372</xdr:colOff>
      <xdr:row>31</xdr:row>
      <xdr:rowOff>402127</xdr:rowOff>
    </xdr:from>
    <xdr:to>
      <xdr:col>8</xdr:col>
      <xdr:colOff>2944091</xdr:colOff>
      <xdr:row>31</xdr:row>
      <xdr:rowOff>2060862</xdr:rowOff>
    </xdr:to>
    <xdr:sp macro="" textlink="">
      <xdr:nvSpPr>
        <xdr:cNvPr id="203" name="직사각형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/>
      </xdr:nvSpPr>
      <xdr:spPr>
        <a:xfrm>
          <a:off x="17955145" y="71441309"/>
          <a:ext cx="2774719" cy="165873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55765</xdr:colOff>
      <xdr:row>32</xdr:row>
      <xdr:rowOff>534958</xdr:rowOff>
    </xdr:from>
    <xdr:to>
      <xdr:col>8</xdr:col>
      <xdr:colOff>848591</xdr:colOff>
      <xdr:row>32</xdr:row>
      <xdr:rowOff>1870363</xdr:rowOff>
    </xdr:to>
    <xdr:sp macro="" textlink="">
      <xdr:nvSpPr>
        <xdr:cNvPr id="207" name="직사각형 206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/>
      </xdr:nvSpPr>
      <xdr:spPr>
        <a:xfrm>
          <a:off x="17841538" y="78432140"/>
          <a:ext cx="792826" cy="133540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894657</xdr:colOff>
      <xdr:row>32</xdr:row>
      <xdr:rowOff>534958</xdr:rowOff>
    </xdr:from>
    <xdr:to>
      <xdr:col>8</xdr:col>
      <xdr:colOff>1437409</xdr:colOff>
      <xdr:row>32</xdr:row>
      <xdr:rowOff>1870363</xdr:rowOff>
    </xdr:to>
    <xdr:sp macro="" textlink="">
      <xdr:nvSpPr>
        <xdr:cNvPr id="208" name="직사각형 207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/>
      </xdr:nvSpPr>
      <xdr:spPr>
        <a:xfrm>
          <a:off x="18680430" y="78432140"/>
          <a:ext cx="542752" cy="133540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1418012</xdr:colOff>
      <xdr:row>32</xdr:row>
      <xdr:rowOff>531148</xdr:rowOff>
    </xdr:from>
    <xdr:to>
      <xdr:col>8</xdr:col>
      <xdr:colOff>2060862</xdr:colOff>
      <xdr:row>32</xdr:row>
      <xdr:rowOff>1862743</xdr:rowOff>
    </xdr:to>
    <xdr:sp macro="" textlink="">
      <xdr:nvSpPr>
        <xdr:cNvPr id="209" name="직사각형 208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/>
      </xdr:nvSpPr>
      <xdr:spPr>
        <a:xfrm>
          <a:off x="19203785" y="78428330"/>
          <a:ext cx="642850" cy="133159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2058786</xdr:colOff>
      <xdr:row>32</xdr:row>
      <xdr:rowOff>531148</xdr:rowOff>
    </xdr:from>
    <xdr:to>
      <xdr:col>8</xdr:col>
      <xdr:colOff>2611236</xdr:colOff>
      <xdr:row>32</xdr:row>
      <xdr:rowOff>1868458</xdr:rowOff>
    </xdr:to>
    <xdr:sp macro="" textlink="">
      <xdr:nvSpPr>
        <xdr:cNvPr id="210" name="직사각형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/>
      </xdr:nvSpPr>
      <xdr:spPr>
        <a:xfrm>
          <a:off x="19844559" y="78428330"/>
          <a:ext cx="552450" cy="133731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2664922</xdr:colOff>
      <xdr:row>32</xdr:row>
      <xdr:rowOff>531148</xdr:rowOff>
    </xdr:from>
    <xdr:to>
      <xdr:col>8</xdr:col>
      <xdr:colOff>3463636</xdr:colOff>
      <xdr:row>32</xdr:row>
      <xdr:rowOff>1868458</xdr:rowOff>
    </xdr:to>
    <xdr:sp macro="" textlink="">
      <xdr:nvSpPr>
        <xdr:cNvPr id="211" name="직사각형 210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/>
      </xdr:nvSpPr>
      <xdr:spPr>
        <a:xfrm>
          <a:off x="20450695" y="78428330"/>
          <a:ext cx="798714" cy="133731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0</xdr:colOff>
      <xdr:row>37</xdr:row>
      <xdr:rowOff>95249</xdr:rowOff>
    </xdr:from>
    <xdr:to>
      <xdr:col>8</xdr:col>
      <xdr:colOff>1790700</xdr:colOff>
      <xdr:row>37</xdr:row>
      <xdr:rowOff>2194559</xdr:rowOff>
    </xdr:to>
    <xdr:sp macro="" textlink="">
      <xdr:nvSpPr>
        <xdr:cNvPr id="214" name="직사각형 213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/>
      </xdr:nvSpPr>
      <xdr:spPr>
        <a:xfrm>
          <a:off x="17754600" y="90411299"/>
          <a:ext cx="1790700" cy="2099310"/>
        </a:xfrm>
        <a:custGeom>
          <a:avLst/>
          <a:gdLst>
            <a:gd name="connsiteX0" fmla="*/ 0 w 1767840"/>
            <a:gd name="connsiteY0" fmla="*/ 0 h 2099310"/>
            <a:gd name="connsiteX1" fmla="*/ 1767840 w 1767840"/>
            <a:gd name="connsiteY1" fmla="*/ 0 h 2099310"/>
            <a:gd name="connsiteX2" fmla="*/ 1767840 w 1767840"/>
            <a:gd name="connsiteY2" fmla="*/ 2099310 h 2099310"/>
            <a:gd name="connsiteX3" fmla="*/ 0 w 1767840"/>
            <a:gd name="connsiteY3" fmla="*/ 2099310 h 2099310"/>
            <a:gd name="connsiteX4" fmla="*/ 0 w 1767840"/>
            <a:gd name="connsiteY4" fmla="*/ 0 h 2099310"/>
            <a:gd name="connsiteX0" fmla="*/ 0 w 1767840"/>
            <a:gd name="connsiteY0" fmla="*/ 0 h 2099310"/>
            <a:gd name="connsiteX1" fmla="*/ 1767840 w 1767840"/>
            <a:gd name="connsiteY1" fmla="*/ 523875 h 2099310"/>
            <a:gd name="connsiteX2" fmla="*/ 1767840 w 1767840"/>
            <a:gd name="connsiteY2" fmla="*/ 2099310 h 2099310"/>
            <a:gd name="connsiteX3" fmla="*/ 0 w 1767840"/>
            <a:gd name="connsiteY3" fmla="*/ 2099310 h 2099310"/>
            <a:gd name="connsiteX4" fmla="*/ 0 w 1767840"/>
            <a:gd name="connsiteY4" fmla="*/ 0 h 2099310"/>
            <a:gd name="connsiteX0" fmla="*/ 0 w 1786849"/>
            <a:gd name="connsiteY0" fmla="*/ 0 h 2099310"/>
            <a:gd name="connsiteX1" fmla="*/ 1767840 w 1786849"/>
            <a:gd name="connsiteY1" fmla="*/ 523875 h 2099310"/>
            <a:gd name="connsiteX2" fmla="*/ 1786849 w 1786849"/>
            <a:gd name="connsiteY2" fmla="*/ 1518285 h 2099310"/>
            <a:gd name="connsiteX3" fmla="*/ 0 w 1786849"/>
            <a:gd name="connsiteY3" fmla="*/ 2099310 h 2099310"/>
            <a:gd name="connsiteX4" fmla="*/ 0 w 1786849"/>
            <a:gd name="connsiteY4" fmla="*/ 0 h 209931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786849" h="2099310">
              <a:moveTo>
                <a:pt x="0" y="0"/>
              </a:moveTo>
              <a:lnTo>
                <a:pt x="1767840" y="523875"/>
              </a:lnTo>
              <a:lnTo>
                <a:pt x="1786849" y="1518285"/>
              </a:lnTo>
              <a:lnTo>
                <a:pt x="0" y="2099310"/>
              </a:lnTo>
              <a:lnTo>
                <a:pt x="0" y="0"/>
              </a:lnTo>
              <a:close/>
            </a:path>
          </a:pathLst>
        </a:cu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59748</xdr:colOff>
      <xdr:row>38</xdr:row>
      <xdr:rowOff>440748</xdr:rowOff>
    </xdr:from>
    <xdr:to>
      <xdr:col>8</xdr:col>
      <xdr:colOff>3029643</xdr:colOff>
      <xdr:row>38</xdr:row>
      <xdr:rowOff>1694238</xdr:rowOff>
    </xdr:to>
    <xdr:sp macro="" textlink="">
      <xdr:nvSpPr>
        <xdr:cNvPr id="215" name="직사각형 213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/>
      </xdr:nvSpPr>
      <xdr:spPr>
        <a:xfrm>
          <a:off x="17814348" y="93042798"/>
          <a:ext cx="2969895" cy="1253490"/>
        </a:xfrm>
        <a:custGeom>
          <a:avLst/>
          <a:gdLst>
            <a:gd name="connsiteX0" fmla="*/ 0 w 1767840"/>
            <a:gd name="connsiteY0" fmla="*/ 0 h 2099310"/>
            <a:gd name="connsiteX1" fmla="*/ 1767840 w 1767840"/>
            <a:gd name="connsiteY1" fmla="*/ 0 h 2099310"/>
            <a:gd name="connsiteX2" fmla="*/ 1767840 w 1767840"/>
            <a:gd name="connsiteY2" fmla="*/ 2099310 h 2099310"/>
            <a:gd name="connsiteX3" fmla="*/ 0 w 1767840"/>
            <a:gd name="connsiteY3" fmla="*/ 2099310 h 2099310"/>
            <a:gd name="connsiteX4" fmla="*/ 0 w 1767840"/>
            <a:gd name="connsiteY4" fmla="*/ 0 h 2099310"/>
            <a:gd name="connsiteX0" fmla="*/ 0 w 1767840"/>
            <a:gd name="connsiteY0" fmla="*/ 0 h 2099310"/>
            <a:gd name="connsiteX1" fmla="*/ 1767840 w 1767840"/>
            <a:gd name="connsiteY1" fmla="*/ 523875 h 2099310"/>
            <a:gd name="connsiteX2" fmla="*/ 1767840 w 1767840"/>
            <a:gd name="connsiteY2" fmla="*/ 2099310 h 2099310"/>
            <a:gd name="connsiteX3" fmla="*/ 0 w 1767840"/>
            <a:gd name="connsiteY3" fmla="*/ 2099310 h 2099310"/>
            <a:gd name="connsiteX4" fmla="*/ 0 w 1767840"/>
            <a:gd name="connsiteY4" fmla="*/ 0 h 2099310"/>
            <a:gd name="connsiteX0" fmla="*/ 0 w 1786849"/>
            <a:gd name="connsiteY0" fmla="*/ 0 h 2099310"/>
            <a:gd name="connsiteX1" fmla="*/ 1767840 w 1786849"/>
            <a:gd name="connsiteY1" fmla="*/ 523875 h 2099310"/>
            <a:gd name="connsiteX2" fmla="*/ 1786849 w 1786849"/>
            <a:gd name="connsiteY2" fmla="*/ 1518285 h 2099310"/>
            <a:gd name="connsiteX3" fmla="*/ 0 w 1786849"/>
            <a:gd name="connsiteY3" fmla="*/ 2099310 h 2099310"/>
            <a:gd name="connsiteX4" fmla="*/ 0 w 1786849"/>
            <a:gd name="connsiteY4" fmla="*/ 0 h 2099310"/>
            <a:gd name="connsiteX0" fmla="*/ 0 w 2946400"/>
            <a:gd name="connsiteY0" fmla="*/ 0 h 2099310"/>
            <a:gd name="connsiteX1" fmla="*/ 2946400 w 2946400"/>
            <a:gd name="connsiteY1" fmla="*/ 131570 h 2099310"/>
            <a:gd name="connsiteX2" fmla="*/ 1786849 w 2946400"/>
            <a:gd name="connsiteY2" fmla="*/ 1518285 h 2099310"/>
            <a:gd name="connsiteX3" fmla="*/ 0 w 2946400"/>
            <a:gd name="connsiteY3" fmla="*/ 2099310 h 2099310"/>
            <a:gd name="connsiteX4" fmla="*/ 0 w 2946400"/>
            <a:gd name="connsiteY4" fmla="*/ 0 h 2099310"/>
            <a:gd name="connsiteX0" fmla="*/ 0 w 2946400"/>
            <a:gd name="connsiteY0" fmla="*/ 0 h 2099310"/>
            <a:gd name="connsiteX1" fmla="*/ 2946400 w 2946400"/>
            <a:gd name="connsiteY1" fmla="*/ 131570 h 2099310"/>
            <a:gd name="connsiteX2" fmla="*/ 2935414 w 2946400"/>
            <a:gd name="connsiteY2" fmla="*/ 1060669 h 2099310"/>
            <a:gd name="connsiteX3" fmla="*/ 0 w 2946400"/>
            <a:gd name="connsiteY3" fmla="*/ 2099310 h 2099310"/>
            <a:gd name="connsiteX4" fmla="*/ 0 w 2946400"/>
            <a:gd name="connsiteY4" fmla="*/ 0 h 2099310"/>
            <a:gd name="connsiteX0" fmla="*/ 0 w 2946400"/>
            <a:gd name="connsiteY0" fmla="*/ 0 h 1266858"/>
            <a:gd name="connsiteX1" fmla="*/ 2946400 w 2946400"/>
            <a:gd name="connsiteY1" fmla="*/ 131570 h 1266858"/>
            <a:gd name="connsiteX2" fmla="*/ 2935414 w 2946400"/>
            <a:gd name="connsiteY2" fmla="*/ 1060669 h 1266858"/>
            <a:gd name="connsiteX3" fmla="*/ 47370 w 2946400"/>
            <a:gd name="connsiteY3" fmla="*/ 1266858 h 1266858"/>
            <a:gd name="connsiteX4" fmla="*/ 0 w 2946400"/>
            <a:gd name="connsiteY4" fmla="*/ 0 h 1266858"/>
            <a:gd name="connsiteX0" fmla="*/ 0 w 2946400"/>
            <a:gd name="connsiteY0" fmla="*/ 0 h 1266858"/>
            <a:gd name="connsiteX1" fmla="*/ 2946400 w 2946400"/>
            <a:gd name="connsiteY1" fmla="*/ 131570 h 1266858"/>
            <a:gd name="connsiteX2" fmla="*/ 2935414 w 2946400"/>
            <a:gd name="connsiteY2" fmla="*/ 1060669 h 1266858"/>
            <a:gd name="connsiteX3" fmla="*/ 776073 w 2946400"/>
            <a:gd name="connsiteY3" fmla="*/ 1216406 h 1266858"/>
            <a:gd name="connsiteX4" fmla="*/ 47370 w 2946400"/>
            <a:gd name="connsiteY4" fmla="*/ 1266858 h 1266858"/>
            <a:gd name="connsiteX5" fmla="*/ 0 w 2946400"/>
            <a:gd name="connsiteY5" fmla="*/ 0 h 1266858"/>
            <a:gd name="connsiteX0" fmla="*/ 0 w 2946400"/>
            <a:gd name="connsiteY0" fmla="*/ 0 h 1266858"/>
            <a:gd name="connsiteX1" fmla="*/ 2946400 w 2946400"/>
            <a:gd name="connsiteY1" fmla="*/ 131570 h 1266858"/>
            <a:gd name="connsiteX2" fmla="*/ 2935414 w 2946400"/>
            <a:gd name="connsiteY2" fmla="*/ 1060669 h 1266858"/>
            <a:gd name="connsiteX3" fmla="*/ 492584 w 2946400"/>
            <a:gd name="connsiteY3" fmla="*/ 1091260 h 1266858"/>
            <a:gd name="connsiteX4" fmla="*/ 47370 w 2946400"/>
            <a:gd name="connsiteY4" fmla="*/ 1266858 h 1266858"/>
            <a:gd name="connsiteX5" fmla="*/ 0 w 2946400"/>
            <a:gd name="connsiteY5" fmla="*/ 0 h 1266858"/>
            <a:gd name="connsiteX0" fmla="*/ 0 w 2946400"/>
            <a:gd name="connsiteY0" fmla="*/ 0 h 1266858"/>
            <a:gd name="connsiteX1" fmla="*/ 483134 w 2946400"/>
            <a:gd name="connsiteY1" fmla="*/ 1218 h 1266858"/>
            <a:gd name="connsiteX2" fmla="*/ 2946400 w 2946400"/>
            <a:gd name="connsiteY2" fmla="*/ 131570 h 1266858"/>
            <a:gd name="connsiteX3" fmla="*/ 2935414 w 2946400"/>
            <a:gd name="connsiteY3" fmla="*/ 1060669 h 1266858"/>
            <a:gd name="connsiteX4" fmla="*/ 492584 w 2946400"/>
            <a:gd name="connsiteY4" fmla="*/ 1091260 h 1266858"/>
            <a:gd name="connsiteX5" fmla="*/ 47370 w 2946400"/>
            <a:gd name="connsiteY5" fmla="*/ 1266858 h 1266858"/>
            <a:gd name="connsiteX6" fmla="*/ 0 w 2946400"/>
            <a:gd name="connsiteY6" fmla="*/ 0 h 1266858"/>
            <a:gd name="connsiteX0" fmla="*/ 0 w 2946400"/>
            <a:gd name="connsiteY0" fmla="*/ 0 h 1266858"/>
            <a:gd name="connsiteX1" fmla="*/ 360289 w 2946400"/>
            <a:gd name="connsiteY1" fmla="*/ 145617 h 1266858"/>
            <a:gd name="connsiteX2" fmla="*/ 2946400 w 2946400"/>
            <a:gd name="connsiteY2" fmla="*/ 131570 h 1266858"/>
            <a:gd name="connsiteX3" fmla="*/ 2935414 w 2946400"/>
            <a:gd name="connsiteY3" fmla="*/ 1060669 h 1266858"/>
            <a:gd name="connsiteX4" fmla="*/ 492584 w 2946400"/>
            <a:gd name="connsiteY4" fmla="*/ 1091260 h 1266858"/>
            <a:gd name="connsiteX5" fmla="*/ 47370 w 2946400"/>
            <a:gd name="connsiteY5" fmla="*/ 1266858 h 1266858"/>
            <a:gd name="connsiteX6" fmla="*/ 0 w 2946400"/>
            <a:gd name="connsiteY6" fmla="*/ 0 h 126685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2946400" h="1266858">
              <a:moveTo>
                <a:pt x="0" y="0"/>
              </a:moveTo>
              <a:lnTo>
                <a:pt x="360289" y="145617"/>
              </a:lnTo>
              <a:lnTo>
                <a:pt x="2946400" y="131570"/>
              </a:lnTo>
              <a:lnTo>
                <a:pt x="2935414" y="1060669"/>
              </a:lnTo>
              <a:lnTo>
                <a:pt x="492584" y="1091260"/>
              </a:lnTo>
              <a:lnTo>
                <a:pt x="47370" y="1266858"/>
              </a:lnTo>
              <a:lnTo>
                <a:pt x="0" y="0"/>
              </a:lnTo>
              <a:close/>
            </a:path>
          </a:pathLst>
        </a:cu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16828</xdr:colOff>
      <xdr:row>39</xdr:row>
      <xdr:rowOff>35655</xdr:rowOff>
    </xdr:from>
    <xdr:to>
      <xdr:col>8</xdr:col>
      <xdr:colOff>3025811</xdr:colOff>
      <xdr:row>39</xdr:row>
      <xdr:rowOff>1736596</xdr:rowOff>
    </xdr:to>
    <xdr:sp macro="" textlink="">
      <xdr:nvSpPr>
        <xdr:cNvPr id="216" name="직사각형 213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/>
      </xdr:nvSpPr>
      <xdr:spPr>
        <a:xfrm>
          <a:off x="17778152" y="94938273"/>
          <a:ext cx="3008983" cy="1700941"/>
        </a:xfrm>
        <a:custGeom>
          <a:avLst/>
          <a:gdLst>
            <a:gd name="connsiteX0" fmla="*/ 0 w 1767840"/>
            <a:gd name="connsiteY0" fmla="*/ 0 h 2099310"/>
            <a:gd name="connsiteX1" fmla="*/ 1767840 w 1767840"/>
            <a:gd name="connsiteY1" fmla="*/ 0 h 2099310"/>
            <a:gd name="connsiteX2" fmla="*/ 1767840 w 1767840"/>
            <a:gd name="connsiteY2" fmla="*/ 2099310 h 2099310"/>
            <a:gd name="connsiteX3" fmla="*/ 0 w 1767840"/>
            <a:gd name="connsiteY3" fmla="*/ 2099310 h 2099310"/>
            <a:gd name="connsiteX4" fmla="*/ 0 w 1767840"/>
            <a:gd name="connsiteY4" fmla="*/ 0 h 2099310"/>
            <a:gd name="connsiteX0" fmla="*/ 0 w 1767840"/>
            <a:gd name="connsiteY0" fmla="*/ 0 h 2099310"/>
            <a:gd name="connsiteX1" fmla="*/ 1767840 w 1767840"/>
            <a:gd name="connsiteY1" fmla="*/ 523875 h 2099310"/>
            <a:gd name="connsiteX2" fmla="*/ 1767840 w 1767840"/>
            <a:gd name="connsiteY2" fmla="*/ 2099310 h 2099310"/>
            <a:gd name="connsiteX3" fmla="*/ 0 w 1767840"/>
            <a:gd name="connsiteY3" fmla="*/ 2099310 h 2099310"/>
            <a:gd name="connsiteX4" fmla="*/ 0 w 1767840"/>
            <a:gd name="connsiteY4" fmla="*/ 0 h 2099310"/>
            <a:gd name="connsiteX0" fmla="*/ 0 w 1786849"/>
            <a:gd name="connsiteY0" fmla="*/ 0 h 2099310"/>
            <a:gd name="connsiteX1" fmla="*/ 1767840 w 1786849"/>
            <a:gd name="connsiteY1" fmla="*/ 523875 h 2099310"/>
            <a:gd name="connsiteX2" fmla="*/ 1786849 w 1786849"/>
            <a:gd name="connsiteY2" fmla="*/ 1518285 h 2099310"/>
            <a:gd name="connsiteX3" fmla="*/ 0 w 1786849"/>
            <a:gd name="connsiteY3" fmla="*/ 2099310 h 2099310"/>
            <a:gd name="connsiteX4" fmla="*/ 0 w 1786849"/>
            <a:gd name="connsiteY4" fmla="*/ 0 h 2099310"/>
            <a:gd name="connsiteX0" fmla="*/ 0 w 1786849"/>
            <a:gd name="connsiteY0" fmla="*/ 0 h 2099310"/>
            <a:gd name="connsiteX1" fmla="*/ 1781191 w 1786849"/>
            <a:gd name="connsiteY1" fmla="*/ 118255 h 2099310"/>
            <a:gd name="connsiteX2" fmla="*/ 1786849 w 1786849"/>
            <a:gd name="connsiteY2" fmla="*/ 1518285 h 2099310"/>
            <a:gd name="connsiteX3" fmla="*/ 0 w 1786849"/>
            <a:gd name="connsiteY3" fmla="*/ 2099310 h 2099310"/>
            <a:gd name="connsiteX4" fmla="*/ 0 w 1786849"/>
            <a:gd name="connsiteY4" fmla="*/ 0 h 2099310"/>
            <a:gd name="connsiteX0" fmla="*/ 0 w 1786849"/>
            <a:gd name="connsiteY0" fmla="*/ 0 h 2099310"/>
            <a:gd name="connsiteX1" fmla="*/ 1781191 w 1786849"/>
            <a:gd name="connsiteY1" fmla="*/ 118255 h 2099310"/>
            <a:gd name="connsiteX2" fmla="*/ 1786849 w 1786849"/>
            <a:gd name="connsiteY2" fmla="*/ 1518285 h 2099310"/>
            <a:gd name="connsiteX3" fmla="*/ 602244 w 1786849"/>
            <a:gd name="connsiteY3" fmla="*/ 1881295 h 2099310"/>
            <a:gd name="connsiteX4" fmla="*/ 0 w 1786849"/>
            <a:gd name="connsiteY4" fmla="*/ 2099310 h 2099310"/>
            <a:gd name="connsiteX5" fmla="*/ 0 w 1786849"/>
            <a:gd name="connsiteY5" fmla="*/ 0 h 2099310"/>
            <a:gd name="connsiteX0" fmla="*/ 0 w 1786849"/>
            <a:gd name="connsiteY0" fmla="*/ 0 h 2099310"/>
            <a:gd name="connsiteX1" fmla="*/ 1781191 w 1786849"/>
            <a:gd name="connsiteY1" fmla="*/ 118255 h 2099310"/>
            <a:gd name="connsiteX2" fmla="*/ 1786849 w 1786849"/>
            <a:gd name="connsiteY2" fmla="*/ 1518285 h 2099310"/>
            <a:gd name="connsiteX3" fmla="*/ 295555 w 1786849"/>
            <a:gd name="connsiteY3" fmla="*/ 1542350 h 2099310"/>
            <a:gd name="connsiteX4" fmla="*/ 0 w 1786849"/>
            <a:gd name="connsiteY4" fmla="*/ 2099310 h 2099310"/>
            <a:gd name="connsiteX5" fmla="*/ 0 w 1786849"/>
            <a:gd name="connsiteY5" fmla="*/ 0 h 2099310"/>
            <a:gd name="connsiteX0" fmla="*/ 0 w 1786849"/>
            <a:gd name="connsiteY0" fmla="*/ 0 h 1725788"/>
            <a:gd name="connsiteX1" fmla="*/ 1781191 w 1786849"/>
            <a:gd name="connsiteY1" fmla="*/ 118255 h 1725788"/>
            <a:gd name="connsiteX2" fmla="*/ 1786849 w 1786849"/>
            <a:gd name="connsiteY2" fmla="*/ 1518285 h 1725788"/>
            <a:gd name="connsiteX3" fmla="*/ 295555 w 1786849"/>
            <a:gd name="connsiteY3" fmla="*/ 1542350 h 1725788"/>
            <a:gd name="connsiteX4" fmla="*/ 20014 w 1786849"/>
            <a:gd name="connsiteY4" fmla="*/ 1725788 h 1725788"/>
            <a:gd name="connsiteX5" fmla="*/ 0 w 1786849"/>
            <a:gd name="connsiteY5" fmla="*/ 0 h 1725788"/>
            <a:gd name="connsiteX0" fmla="*/ 0 w 1786849"/>
            <a:gd name="connsiteY0" fmla="*/ 0 h 1725788"/>
            <a:gd name="connsiteX1" fmla="*/ 502401 w 1786849"/>
            <a:gd name="connsiteY1" fmla="*/ 31934 h 1725788"/>
            <a:gd name="connsiteX2" fmla="*/ 1781191 w 1786849"/>
            <a:gd name="connsiteY2" fmla="*/ 118255 h 1725788"/>
            <a:gd name="connsiteX3" fmla="*/ 1786849 w 1786849"/>
            <a:gd name="connsiteY3" fmla="*/ 1518285 h 1725788"/>
            <a:gd name="connsiteX4" fmla="*/ 295555 w 1786849"/>
            <a:gd name="connsiteY4" fmla="*/ 1542350 h 1725788"/>
            <a:gd name="connsiteX5" fmla="*/ 20014 w 1786849"/>
            <a:gd name="connsiteY5" fmla="*/ 1725788 h 1725788"/>
            <a:gd name="connsiteX6" fmla="*/ 0 w 1786849"/>
            <a:gd name="connsiteY6" fmla="*/ 0 h 1725788"/>
            <a:gd name="connsiteX0" fmla="*/ 0 w 1786849"/>
            <a:gd name="connsiteY0" fmla="*/ 0 h 1725788"/>
            <a:gd name="connsiteX1" fmla="*/ 236221 w 1786849"/>
            <a:gd name="connsiteY1" fmla="*/ 202097 h 1725788"/>
            <a:gd name="connsiteX2" fmla="*/ 1781191 w 1786849"/>
            <a:gd name="connsiteY2" fmla="*/ 118255 h 1725788"/>
            <a:gd name="connsiteX3" fmla="*/ 1786849 w 1786849"/>
            <a:gd name="connsiteY3" fmla="*/ 1518285 h 1725788"/>
            <a:gd name="connsiteX4" fmla="*/ 295555 w 1786849"/>
            <a:gd name="connsiteY4" fmla="*/ 1542350 h 1725788"/>
            <a:gd name="connsiteX5" fmla="*/ 20014 w 1786849"/>
            <a:gd name="connsiteY5" fmla="*/ 1725788 h 1725788"/>
            <a:gd name="connsiteX6" fmla="*/ 0 w 1786849"/>
            <a:gd name="connsiteY6" fmla="*/ 0 h 1725788"/>
            <a:gd name="connsiteX0" fmla="*/ 0 w 1786849"/>
            <a:gd name="connsiteY0" fmla="*/ 0 h 1725788"/>
            <a:gd name="connsiteX1" fmla="*/ 236221 w 1786849"/>
            <a:gd name="connsiteY1" fmla="*/ 202097 h 1725788"/>
            <a:gd name="connsiteX2" fmla="*/ 1781191 w 1786849"/>
            <a:gd name="connsiteY2" fmla="*/ 186473 h 1725788"/>
            <a:gd name="connsiteX3" fmla="*/ 1786849 w 1786849"/>
            <a:gd name="connsiteY3" fmla="*/ 1518285 h 1725788"/>
            <a:gd name="connsiteX4" fmla="*/ 295555 w 1786849"/>
            <a:gd name="connsiteY4" fmla="*/ 1542350 h 1725788"/>
            <a:gd name="connsiteX5" fmla="*/ 20014 w 1786849"/>
            <a:gd name="connsiteY5" fmla="*/ 1725788 h 1725788"/>
            <a:gd name="connsiteX6" fmla="*/ 0 w 1786849"/>
            <a:gd name="connsiteY6" fmla="*/ 0 h 172578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786849" h="1725788">
              <a:moveTo>
                <a:pt x="0" y="0"/>
              </a:moveTo>
              <a:lnTo>
                <a:pt x="236221" y="202097"/>
              </a:lnTo>
              <a:lnTo>
                <a:pt x="1781191" y="186473"/>
              </a:lnTo>
              <a:lnTo>
                <a:pt x="1786849" y="1518285"/>
              </a:lnTo>
              <a:lnTo>
                <a:pt x="295555" y="1542350"/>
              </a:lnTo>
              <a:lnTo>
                <a:pt x="20014" y="1725788"/>
              </a:lnTo>
              <a:lnTo>
                <a:pt x="0" y="0"/>
              </a:lnTo>
              <a:close/>
            </a:path>
          </a:pathLst>
        </a:cu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54257</xdr:colOff>
      <xdr:row>40</xdr:row>
      <xdr:rowOff>439067</xdr:rowOff>
    </xdr:from>
    <xdr:to>
      <xdr:col>8</xdr:col>
      <xdr:colOff>1325368</xdr:colOff>
      <xdr:row>40</xdr:row>
      <xdr:rowOff>1720684</xdr:rowOff>
    </xdr:to>
    <xdr:sp macro="" textlink="">
      <xdr:nvSpPr>
        <xdr:cNvPr id="217" name="직사각형 213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/>
      </xdr:nvSpPr>
      <xdr:spPr>
        <a:xfrm>
          <a:off x="17815581" y="97627685"/>
          <a:ext cx="1271111" cy="1281617"/>
        </a:xfrm>
        <a:custGeom>
          <a:avLst/>
          <a:gdLst>
            <a:gd name="connsiteX0" fmla="*/ 0 w 1767840"/>
            <a:gd name="connsiteY0" fmla="*/ 0 h 2099310"/>
            <a:gd name="connsiteX1" fmla="*/ 1767840 w 1767840"/>
            <a:gd name="connsiteY1" fmla="*/ 0 h 2099310"/>
            <a:gd name="connsiteX2" fmla="*/ 1767840 w 1767840"/>
            <a:gd name="connsiteY2" fmla="*/ 2099310 h 2099310"/>
            <a:gd name="connsiteX3" fmla="*/ 0 w 1767840"/>
            <a:gd name="connsiteY3" fmla="*/ 2099310 h 2099310"/>
            <a:gd name="connsiteX4" fmla="*/ 0 w 1767840"/>
            <a:gd name="connsiteY4" fmla="*/ 0 h 2099310"/>
            <a:gd name="connsiteX0" fmla="*/ 0 w 1767840"/>
            <a:gd name="connsiteY0" fmla="*/ 0 h 2099310"/>
            <a:gd name="connsiteX1" fmla="*/ 1767840 w 1767840"/>
            <a:gd name="connsiteY1" fmla="*/ 523875 h 2099310"/>
            <a:gd name="connsiteX2" fmla="*/ 1767840 w 1767840"/>
            <a:gd name="connsiteY2" fmla="*/ 2099310 h 2099310"/>
            <a:gd name="connsiteX3" fmla="*/ 0 w 1767840"/>
            <a:gd name="connsiteY3" fmla="*/ 2099310 h 2099310"/>
            <a:gd name="connsiteX4" fmla="*/ 0 w 1767840"/>
            <a:gd name="connsiteY4" fmla="*/ 0 h 2099310"/>
            <a:gd name="connsiteX0" fmla="*/ 0 w 1786849"/>
            <a:gd name="connsiteY0" fmla="*/ 0 h 2099310"/>
            <a:gd name="connsiteX1" fmla="*/ 1767840 w 1786849"/>
            <a:gd name="connsiteY1" fmla="*/ 523875 h 2099310"/>
            <a:gd name="connsiteX2" fmla="*/ 1786849 w 1786849"/>
            <a:gd name="connsiteY2" fmla="*/ 1518285 h 2099310"/>
            <a:gd name="connsiteX3" fmla="*/ 0 w 1786849"/>
            <a:gd name="connsiteY3" fmla="*/ 2099310 h 2099310"/>
            <a:gd name="connsiteX4" fmla="*/ 0 w 1786849"/>
            <a:gd name="connsiteY4" fmla="*/ 0 h 2099310"/>
            <a:gd name="connsiteX0" fmla="*/ 0 w 2946400"/>
            <a:gd name="connsiteY0" fmla="*/ 0 h 2099310"/>
            <a:gd name="connsiteX1" fmla="*/ 2946400 w 2946400"/>
            <a:gd name="connsiteY1" fmla="*/ 131570 h 2099310"/>
            <a:gd name="connsiteX2" fmla="*/ 1786849 w 2946400"/>
            <a:gd name="connsiteY2" fmla="*/ 1518285 h 2099310"/>
            <a:gd name="connsiteX3" fmla="*/ 0 w 2946400"/>
            <a:gd name="connsiteY3" fmla="*/ 2099310 h 2099310"/>
            <a:gd name="connsiteX4" fmla="*/ 0 w 2946400"/>
            <a:gd name="connsiteY4" fmla="*/ 0 h 2099310"/>
            <a:gd name="connsiteX0" fmla="*/ 0 w 2946400"/>
            <a:gd name="connsiteY0" fmla="*/ 0 h 2099310"/>
            <a:gd name="connsiteX1" fmla="*/ 2946400 w 2946400"/>
            <a:gd name="connsiteY1" fmla="*/ 131570 h 2099310"/>
            <a:gd name="connsiteX2" fmla="*/ 2935414 w 2946400"/>
            <a:gd name="connsiteY2" fmla="*/ 1060669 h 2099310"/>
            <a:gd name="connsiteX3" fmla="*/ 0 w 2946400"/>
            <a:gd name="connsiteY3" fmla="*/ 2099310 h 2099310"/>
            <a:gd name="connsiteX4" fmla="*/ 0 w 2946400"/>
            <a:gd name="connsiteY4" fmla="*/ 0 h 2099310"/>
            <a:gd name="connsiteX0" fmla="*/ 0 w 2946400"/>
            <a:gd name="connsiteY0" fmla="*/ 0 h 1266858"/>
            <a:gd name="connsiteX1" fmla="*/ 2946400 w 2946400"/>
            <a:gd name="connsiteY1" fmla="*/ 131570 h 1266858"/>
            <a:gd name="connsiteX2" fmla="*/ 2935414 w 2946400"/>
            <a:gd name="connsiteY2" fmla="*/ 1060669 h 1266858"/>
            <a:gd name="connsiteX3" fmla="*/ 47370 w 2946400"/>
            <a:gd name="connsiteY3" fmla="*/ 1266858 h 1266858"/>
            <a:gd name="connsiteX4" fmla="*/ 0 w 2946400"/>
            <a:gd name="connsiteY4" fmla="*/ 0 h 1266858"/>
            <a:gd name="connsiteX0" fmla="*/ 0 w 2946400"/>
            <a:gd name="connsiteY0" fmla="*/ 0 h 1266858"/>
            <a:gd name="connsiteX1" fmla="*/ 2946400 w 2946400"/>
            <a:gd name="connsiteY1" fmla="*/ 131570 h 1266858"/>
            <a:gd name="connsiteX2" fmla="*/ 2935414 w 2946400"/>
            <a:gd name="connsiteY2" fmla="*/ 1060669 h 1266858"/>
            <a:gd name="connsiteX3" fmla="*/ 776073 w 2946400"/>
            <a:gd name="connsiteY3" fmla="*/ 1216406 h 1266858"/>
            <a:gd name="connsiteX4" fmla="*/ 47370 w 2946400"/>
            <a:gd name="connsiteY4" fmla="*/ 1266858 h 1266858"/>
            <a:gd name="connsiteX5" fmla="*/ 0 w 2946400"/>
            <a:gd name="connsiteY5" fmla="*/ 0 h 1266858"/>
            <a:gd name="connsiteX0" fmla="*/ 0 w 2946400"/>
            <a:gd name="connsiteY0" fmla="*/ 0 h 1266858"/>
            <a:gd name="connsiteX1" fmla="*/ 2946400 w 2946400"/>
            <a:gd name="connsiteY1" fmla="*/ 131570 h 1266858"/>
            <a:gd name="connsiteX2" fmla="*/ 2935414 w 2946400"/>
            <a:gd name="connsiteY2" fmla="*/ 1060669 h 1266858"/>
            <a:gd name="connsiteX3" fmla="*/ 492584 w 2946400"/>
            <a:gd name="connsiteY3" fmla="*/ 1091260 h 1266858"/>
            <a:gd name="connsiteX4" fmla="*/ 47370 w 2946400"/>
            <a:gd name="connsiteY4" fmla="*/ 1266858 h 1266858"/>
            <a:gd name="connsiteX5" fmla="*/ 0 w 2946400"/>
            <a:gd name="connsiteY5" fmla="*/ 0 h 1266858"/>
            <a:gd name="connsiteX0" fmla="*/ 0 w 2946400"/>
            <a:gd name="connsiteY0" fmla="*/ 0 h 1266858"/>
            <a:gd name="connsiteX1" fmla="*/ 483134 w 2946400"/>
            <a:gd name="connsiteY1" fmla="*/ 1218 h 1266858"/>
            <a:gd name="connsiteX2" fmla="*/ 2946400 w 2946400"/>
            <a:gd name="connsiteY2" fmla="*/ 131570 h 1266858"/>
            <a:gd name="connsiteX3" fmla="*/ 2935414 w 2946400"/>
            <a:gd name="connsiteY3" fmla="*/ 1060669 h 1266858"/>
            <a:gd name="connsiteX4" fmla="*/ 492584 w 2946400"/>
            <a:gd name="connsiteY4" fmla="*/ 1091260 h 1266858"/>
            <a:gd name="connsiteX5" fmla="*/ 47370 w 2946400"/>
            <a:gd name="connsiteY5" fmla="*/ 1266858 h 1266858"/>
            <a:gd name="connsiteX6" fmla="*/ 0 w 2946400"/>
            <a:gd name="connsiteY6" fmla="*/ 0 h 1266858"/>
            <a:gd name="connsiteX0" fmla="*/ 0 w 2946400"/>
            <a:gd name="connsiteY0" fmla="*/ 0 h 1266858"/>
            <a:gd name="connsiteX1" fmla="*/ 360289 w 2946400"/>
            <a:gd name="connsiteY1" fmla="*/ 145617 h 1266858"/>
            <a:gd name="connsiteX2" fmla="*/ 2946400 w 2946400"/>
            <a:gd name="connsiteY2" fmla="*/ 131570 h 1266858"/>
            <a:gd name="connsiteX3" fmla="*/ 2935414 w 2946400"/>
            <a:gd name="connsiteY3" fmla="*/ 1060669 h 1266858"/>
            <a:gd name="connsiteX4" fmla="*/ 492584 w 2946400"/>
            <a:gd name="connsiteY4" fmla="*/ 1091260 h 1266858"/>
            <a:gd name="connsiteX5" fmla="*/ 47370 w 2946400"/>
            <a:gd name="connsiteY5" fmla="*/ 1266858 h 1266858"/>
            <a:gd name="connsiteX6" fmla="*/ 0 w 2946400"/>
            <a:gd name="connsiteY6" fmla="*/ 0 h 1266858"/>
            <a:gd name="connsiteX0" fmla="*/ 0 w 2946400"/>
            <a:gd name="connsiteY0" fmla="*/ 0 h 1266858"/>
            <a:gd name="connsiteX1" fmla="*/ 931464 w 2946400"/>
            <a:gd name="connsiteY1" fmla="*/ 111640 h 1266858"/>
            <a:gd name="connsiteX2" fmla="*/ 2946400 w 2946400"/>
            <a:gd name="connsiteY2" fmla="*/ 131570 h 1266858"/>
            <a:gd name="connsiteX3" fmla="*/ 2935414 w 2946400"/>
            <a:gd name="connsiteY3" fmla="*/ 1060669 h 1266858"/>
            <a:gd name="connsiteX4" fmla="*/ 492584 w 2946400"/>
            <a:gd name="connsiteY4" fmla="*/ 1091260 h 1266858"/>
            <a:gd name="connsiteX5" fmla="*/ 47370 w 2946400"/>
            <a:gd name="connsiteY5" fmla="*/ 1266858 h 1266858"/>
            <a:gd name="connsiteX6" fmla="*/ 0 w 2946400"/>
            <a:gd name="connsiteY6" fmla="*/ 0 h 1266858"/>
            <a:gd name="connsiteX0" fmla="*/ 0 w 2946400"/>
            <a:gd name="connsiteY0" fmla="*/ 0 h 1266858"/>
            <a:gd name="connsiteX1" fmla="*/ 931464 w 2946400"/>
            <a:gd name="connsiteY1" fmla="*/ 111640 h 1266858"/>
            <a:gd name="connsiteX2" fmla="*/ 2946400 w 2946400"/>
            <a:gd name="connsiteY2" fmla="*/ 131570 h 1266858"/>
            <a:gd name="connsiteX3" fmla="*/ 2935414 w 2946400"/>
            <a:gd name="connsiteY3" fmla="*/ 1060669 h 1266858"/>
            <a:gd name="connsiteX4" fmla="*/ 982932 w 2946400"/>
            <a:gd name="connsiteY4" fmla="*/ 1113774 h 1266858"/>
            <a:gd name="connsiteX5" fmla="*/ 47370 w 2946400"/>
            <a:gd name="connsiteY5" fmla="*/ 1266858 h 1266858"/>
            <a:gd name="connsiteX6" fmla="*/ 0 w 2946400"/>
            <a:gd name="connsiteY6" fmla="*/ 0 h 1266858"/>
            <a:gd name="connsiteX0" fmla="*/ 0 w 2946400"/>
            <a:gd name="connsiteY0" fmla="*/ 0 h 1346136"/>
            <a:gd name="connsiteX1" fmla="*/ 931464 w 2946400"/>
            <a:gd name="connsiteY1" fmla="*/ 111640 h 1346136"/>
            <a:gd name="connsiteX2" fmla="*/ 2946400 w 2946400"/>
            <a:gd name="connsiteY2" fmla="*/ 131570 h 1346136"/>
            <a:gd name="connsiteX3" fmla="*/ 2935414 w 2946400"/>
            <a:gd name="connsiteY3" fmla="*/ 1060669 h 1346136"/>
            <a:gd name="connsiteX4" fmla="*/ 982932 w 2946400"/>
            <a:gd name="connsiteY4" fmla="*/ 1113774 h 1346136"/>
            <a:gd name="connsiteX5" fmla="*/ 209797 w 2946400"/>
            <a:gd name="connsiteY5" fmla="*/ 1346136 h 1346136"/>
            <a:gd name="connsiteX6" fmla="*/ 0 w 2946400"/>
            <a:gd name="connsiteY6" fmla="*/ 0 h 1346136"/>
            <a:gd name="connsiteX0" fmla="*/ 0 w 2946400"/>
            <a:gd name="connsiteY0" fmla="*/ 0 h 1289832"/>
            <a:gd name="connsiteX1" fmla="*/ 931464 w 2946400"/>
            <a:gd name="connsiteY1" fmla="*/ 111640 h 1289832"/>
            <a:gd name="connsiteX2" fmla="*/ 2946400 w 2946400"/>
            <a:gd name="connsiteY2" fmla="*/ 131570 h 1289832"/>
            <a:gd name="connsiteX3" fmla="*/ 2935414 w 2946400"/>
            <a:gd name="connsiteY3" fmla="*/ 1060669 h 1289832"/>
            <a:gd name="connsiteX4" fmla="*/ 982932 w 2946400"/>
            <a:gd name="connsiteY4" fmla="*/ 1113774 h 1289832"/>
            <a:gd name="connsiteX5" fmla="*/ 74441 w 2946400"/>
            <a:gd name="connsiteY5" fmla="*/ 1289832 h 1289832"/>
            <a:gd name="connsiteX6" fmla="*/ 0 w 2946400"/>
            <a:gd name="connsiteY6" fmla="*/ 0 h 1289832"/>
            <a:gd name="connsiteX0" fmla="*/ 0 w 3070774"/>
            <a:gd name="connsiteY0" fmla="*/ 0 h 1289832"/>
            <a:gd name="connsiteX1" fmla="*/ 931464 w 3070774"/>
            <a:gd name="connsiteY1" fmla="*/ 111640 h 1289832"/>
            <a:gd name="connsiteX2" fmla="*/ 2946400 w 3070774"/>
            <a:gd name="connsiteY2" fmla="*/ 131570 h 1289832"/>
            <a:gd name="connsiteX3" fmla="*/ 3070774 w 3070774"/>
            <a:gd name="connsiteY3" fmla="*/ 1105781 h 1289832"/>
            <a:gd name="connsiteX4" fmla="*/ 982932 w 3070774"/>
            <a:gd name="connsiteY4" fmla="*/ 1113774 h 1289832"/>
            <a:gd name="connsiteX5" fmla="*/ 74441 w 3070774"/>
            <a:gd name="connsiteY5" fmla="*/ 1289832 h 1289832"/>
            <a:gd name="connsiteX6" fmla="*/ 0 w 3070774"/>
            <a:gd name="connsiteY6" fmla="*/ 0 h 128983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70774" h="1289832">
              <a:moveTo>
                <a:pt x="0" y="0"/>
              </a:moveTo>
              <a:lnTo>
                <a:pt x="931464" y="111640"/>
              </a:lnTo>
              <a:lnTo>
                <a:pt x="2946400" y="131570"/>
              </a:lnTo>
              <a:lnTo>
                <a:pt x="3070774" y="1105781"/>
              </a:lnTo>
              <a:lnTo>
                <a:pt x="982932" y="1113774"/>
              </a:lnTo>
              <a:lnTo>
                <a:pt x="74441" y="1289832"/>
              </a:lnTo>
              <a:lnTo>
                <a:pt x="0" y="0"/>
              </a:lnTo>
              <a:close/>
            </a:path>
          </a:pathLst>
        </a:cu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1680881</xdr:colOff>
      <xdr:row>40</xdr:row>
      <xdr:rowOff>554934</xdr:rowOff>
    </xdr:from>
    <xdr:to>
      <xdr:col>8</xdr:col>
      <xdr:colOff>2950334</xdr:colOff>
      <xdr:row>40</xdr:row>
      <xdr:rowOff>1523999</xdr:rowOff>
    </xdr:to>
    <xdr:sp macro="" textlink="">
      <xdr:nvSpPr>
        <xdr:cNvPr id="218" name="직사각형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/>
      </xdr:nvSpPr>
      <xdr:spPr>
        <a:xfrm>
          <a:off x="19442205" y="97743552"/>
          <a:ext cx="1269453" cy="96906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20638</xdr:colOff>
      <xdr:row>41</xdr:row>
      <xdr:rowOff>35656</xdr:rowOff>
    </xdr:from>
    <xdr:to>
      <xdr:col>8</xdr:col>
      <xdr:colOff>2828705</xdr:colOff>
      <xdr:row>41</xdr:row>
      <xdr:rowOff>2038260</xdr:rowOff>
    </xdr:to>
    <xdr:sp macro="" textlink="">
      <xdr:nvSpPr>
        <xdr:cNvPr id="219" name="직사각형 213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/>
      </xdr:nvSpPr>
      <xdr:spPr>
        <a:xfrm>
          <a:off x="17781962" y="99510274"/>
          <a:ext cx="2808067" cy="2002604"/>
        </a:xfrm>
        <a:custGeom>
          <a:avLst/>
          <a:gdLst>
            <a:gd name="connsiteX0" fmla="*/ 0 w 1767840"/>
            <a:gd name="connsiteY0" fmla="*/ 0 h 2099310"/>
            <a:gd name="connsiteX1" fmla="*/ 1767840 w 1767840"/>
            <a:gd name="connsiteY1" fmla="*/ 0 h 2099310"/>
            <a:gd name="connsiteX2" fmla="*/ 1767840 w 1767840"/>
            <a:gd name="connsiteY2" fmla="*/ 2099310 h 2099310"/>
            <a:gd name="connsiteX3" fmla="*/ 0 w 1767840"/>
            <a:gd name="connsiteY3" fmla="*/ 2099310 h 2099310"/>
            <a:gd name="connsiteX4" fmla="*/ 0 w 1767840"/>
            <a:gd name="connsiteY4" fmla="*/ 0 h 2099310"/>
            <a:gd name="connsiteX0" fmla="*/ 0 w 1767840"/>
            <a:gd name="connsiteY0" fmla="*/ 0 h 2099310"/>
            <a:gd name="connsiteX1" fmla="*/ 1767840 w 1767840"/>
            <a:gd name="connsiteY1" fmla="*/ 523875 h 2099310"/>
            <a:gd name="connsiteX2" fmla="*/ 1767840 w 1767840"/>
            <a:gd name="connsiteY2" fmla="*/ 2099310 h 2099310"/>
            <a:gd name="connsiteX3" fmla="*/ 0 w 1767840"/>
            <a:gd name="connsiteY3" fmla="*/ 2099310 h 2099310"/>
            <a:gd name="connsiteX4" fmla="*/ 0 w 1767840"/>
            <a:gd name="connsiteY4" fmla="*/ 0 h 2099310"/>
            <a:gd name="connsiteX0" fmla="*/ 0 w 1786849"/>
            <a:gd name="connsiteY0" fmla="*/ 0 h 2099310"/>
            <a:gd name="connsiteX1" fmla="*/ 1767840 w 1786849"/>
            <a:gd name="connsiteY1" fmla="*/ 523875 h 2099310"/>
            <a:gd name="connsiteX2" fmla="*/ 1786849 w 1786849"/>
            <a:gd name="connsiteY2" fmla="*/ 1518285 h 2099310"/>
            <a:gd name="connsiteX3" fmla="*/ 0 w 1786849"/>
            <a:gd name="connsiteY3" fmla="*/ 2099310 h 2099310"/>
            <a:gd name="connsiteX4" fmla="*/ 0 w 1786849"/>
            <a:gd name="connsiteY4" fmla="*/ 0 h 2099310"/>
            <a:gd name="connsiteX0" fmla="*/ 0 w 2946400"/>
            <a:gd name="connsiteY0" fmla="*/ 0 h 2099310"/>
            <a:gd name="connsiteX1" fmla="*/ 2946400 w 2946400"/>
            <a:gd name="connsiteY1" fmla="*/ 131570 h 2099310"/>
            <a:gd name="connsiteX2" fmla="*/ 1786849 w 2946400"/>
            <a:gd name="connsiteY2" fmla="*/ 1518285 h 2099310"/>
            <a:gd name="connsiteX3" fmla="*/ 0 w 2946400"/>
            <a:gd name="connsiteY3" fmla="*/ 2099310 h 2099310"/>
            <a:gd name="connsiteX4" fmla="*/ 0 w 2946400"/>
            <a:gd name="connsiteY4" fmla="*/ 0 h 2099310"/>
            <a:gd name="connsiteX0" fmla="*/ 0 w 2946400"/>
            <a:gd name="connsiteY0" fmla="*/ 0 h 2099310"/>
            <a:gd name="connsiteX1" fmla="*/ 2946400 w 2946400"/>
            <a:gd name="connsiteY1" fmla="*/ 131570 h 2099310"/>
            <a:gd name="connsiteX2" fmla="*/ 2935414 w 2946400"/>
            <a:gd name="connsiteY2" fmla="*/ 1060669 h 2099310"/>
            <a:gd name="connsiteX3" fmla="*/ 0 w 2946400"/>
            <a:gd name="connsiteY3" fmla="*/ 2099310 h 2099310"/>
            <a:gd name="connsiteX4" fmla="*/ 0 w 2946400"/>
            <a:gd name="connsiteY4" fmla="*/ 0 h 2099310"/>
            <a:gd name="connsiteX0" fmla="*/ 0 w 2946400"/>
            <a:gd name="connsiteY0" fmla="*/ 0 h 1266858"/>
            <a:gd name="connsiteX1" fmla="*/ 2946400 w 2946400"/>
            <a:gd name="connsiteY1" fmla="*/ 131570 h 1266858"/>
            <a:gd name="connsiteX2" fmla="*/ 2935414 w 2946400"/>
            <a:gd name="connsiteY2" fmla="*/ 1060669 h 1266858"/>
            <a:gd name="connsiteX3" fmla="*/ 47370 w 2946400"/>
            <a:gd name="connsiteY3" fmla="*/ 1266858 h 1266858"/>
            <a:gd name="connsiteX4" fmla="*/ 0 w 2946400"/>
            <a:gd name="connsiteY4" fmla="*/ 0 h 1266858"/>
            <a:gd name="connsiteX0" fmla="*/ 0 w 2946400"/>
            <a:gd name="connsiteY0" fmla="*/ 0 h 1266858"/>
            <a:gd name="connsiteX1" fmla="*/ 2946400 w 2946400"/>
            <a:gd name="connsiteY1" fmla="*/ 131570 h 1266858"/>
            <a:gd name="connsiteX2" fmla="*/ 2935414 w 2946400"/>
            <a:gd name="connsiteY2" fmla="*/ 1060669 h 1266858"/>
            <a:gd name="connsiteX3" fmla="*/ 776073 w 2946400"/>
            <a:gd name="connsiteY3" fmla="*/ 1216406 h 1266858"/>
            <a:gd name="connsiteX4" fmla="*/ 47370 w 2946400"/>
            <a:gd name="connsiteY4" fmla="*/ 1266858 h 1266858"/>
            <a:gd name="connsiteX5" fmla="*/ 0 w 2946400"/>
            <a:gd name="connsiteY5" fmla="*/ 0 h 1266858"/>
            <a:gd name="connsiteX0" fmla="*/ 0 w 2946400"/>
            <a:gd name="connsiteY0" fmla="*/ 0 h 1266858"/>
            <a:gd name="connsiteX1" fmla="*/ 2946400 w 2946400"/>
            <a:gd name="connsiteY1" fmla="*/ 131570 h 1266858"/>
            <a:gd name="connsiteX2" fmla="*/ 2935414 w 2946400"/>
            <a:gd name="connsiteY2" fmla="*/ 1060669 h 1266858"/>
            <a:gd name="connsiteX3" fmla="*/ 492584 w 2946400"/>
            <a:gd name="connsiteY3" fmla="*/ 1091260 h 1266858"/>
            <a:gd name="connsiteX4" fmla="*/ 47370 w 2946400"/>
            <a:gd name="connsiteY4" fmla="*/ 1266858 h 1266858"/>
            <a:gd name="connsiteX5" fmla="*/ 0 w 2946400"/>
            <a:gd name="connsiteY5" fmla="*/ 0 h 1266858"/>
            <a:gd name="connsiteX0" fmla="*/ 0 w 2946400"/>
            <a:gd name="connsiteY0" fmla="*/ 0 h 1266858"/>
            <a:gd name="connsiteX1" fmla="*/ 483134 w 2946400"/>
            <a:gd name="connsiteY1" fmla="*/ 1218 h 1266858"/>
            <a:gd name="connsiteX2" fmla="*/ 2946400 w 2946400"/>
            <a:gd name="connsiteY2" fmla="*/ 131570 h 1266858"/>
            <a:gd name="connsiteX3" fmla="*/ 2935414 w 2946400"/>
            <a:gd name="connsiteY3" fmla="*/ 1060669 h 1266858"/>
            <a:gd name="connsiteX4" fmla="*/ 492584 w 2946400"/>
            <a:gd name="connsiteY4" fmla="*/ 1091260 h 1266858"/>
            <a:gd name="connsiteX5" fmla="*/ 47370 w 2946400"/>
            <a:gd name="connsiteY5" fmla="*/ 1266858 h 1266858"/>
            <a:gd name="connsiteX6" fmla="*/ 0 w 2946400"/>
            <a:gd name="connsiteY6" fmla="*/ 0 h 1266858"/>
            <a:gd name="connsiteX0" fmla="*/ 0 w 2946400"/>
            <a:gd name="connsiteY0" fmla="*/ 0 h 1266858"/>
            <a:gd name="connsiteX1" fmla="*/ 360289 w 2946400"/>
            <a:gd name="connsiteY1" fmla="*/ 145617 h 1266858"/>
            <a:gd name="connsiteX2" fmla="*/ 2946400 w 2946400"/>
            <a:gd name="connsiteY2" fmla="*/ 131570 h 1266858"/>
            <a:gd name="connsiteX3" fmla="*/ 2935414 w 2946400"/>
            <a:gd name="connsiteY3" fmla="*/ 1060669 h 1266858"/>
            <a:gd name="connsiteX4" fmla="*/ 492584 w 2946400"/>
            <a:gd name="connsiteY4" fmla="*/ 1091260 h 1266858"/>
            <a:gd name="connsiteX5" fmla="*/ 47370 w 2946400"/>
            <a:gd name="connsiteY5" fmla="*/ 1266858 h 1266858"/>
            <a:gd name="connsiteX6" fmla="*/ 0 w 2946400"/>
            <a:gd name="connsiteY6" fmla="*/ 0 h 1266858"/>
            <a:gd name="connsiteX0" fmla="*/ 0 w 2946400"/>
            <a:gd name="connsiteY0" fmla="*/ 0 h 1266858"/>
            <a:gd name="connsiteX1" fmla="*/ 931464 w 2946400"/>
            <a:gd name="connsiteY1" fmla="*/ 111640 h 1266858"/>
            <a:gd name="connsiteX2" fmla="*/ 2946400 w 2946400"/>
            <a:gd name="connsiteY2" fmla="*/ 131570 h 1266858"/>
            <a:gd name="connsiteX3" fmla="*/ 2935414 w 2946400"/>
            <a:gd name="connsiteY3" fmla="*/ 1060669 h 1266858"/>
            <a:gd name="connsiteX4" fmla="*/ 492584 w 2946400"/>
            <a:gd name="connsiteY4" fmla="*/ 1091260 h 1266858"/>
            <a:gd name="connsiteX5" fmla="*/ 47370 w 2946400"/>
            <a:gd name="connsiteY5" fmla="*/ 1266858 h 1266858"/>
            <a:gd name="connsiteX6" fmla="*/ 0 w 2946400"/>
            <a:gd name="connsiteY6" fmla="*/ 0 h 1266858"/>
            <a:gd name="connsiteX0" fmla="*/ 0 w 2946400"/>
            <a:gd name="connsiteY0" fmla="*/ 0 h 1266858"/>
            <a:gd name="connsiteX1" fmla="*/ 931464 w 2946400"/>
            <a:gd name="connsiteY1" fmla="*/ 111640 h 1266858"/>
            <a:gd name="connsiteX2" fmla="*/ 2946400 w 2946400"/>
            <a:gd name="connsiteY2" fmla="*/ 131570 h 1266858"/>
            <a:gd name="connsiteX3" fmla="*/ 2935414 w 2946400"/>
            <a:gd name="connsiteY3" fmla="*/ 1060669 h 1266858"/>
            <a:gd name="connsiteX4" fmla="*/ 982932 w 2946400"/>
            <a:gd name="connsiteY4" fmla="*/ 1113774 h 1266858"/>
            <a:gd name="connsiteX5" fmla="*/ 47370 w 2946400"/>
            <a:gd name="connsiteY5" fmla="*/ 1266858 h 1266858"/>
            <a:gd name="connsiteX6" fmla="*/ 0 w 2946400"/>
            <a:gd name="connsiteY6" fmla="*/ 0 h 1266858"/>
            <a:gd name="connsiteX0" fmla="*/ 0 w 2946400"/>
            <a:gd name="connsiteY0" fmla="*/ 0 h 1346136"/>
            <a:gd name="connsiteX1" fmla="*/ 931464 w 2946400"/>
            <a:gd name="connsiteY1" fmla="*/ 111640 h 1346136"/>
            <a:gd name="connsiteX2" fmla="*/ 2946400 w 2946400"/>
            <a:gd name="connsiteY2" fmla="*/ 131570 h 1346136"/>
            <a:gd name="connsiteX3" fmla="*/ 2935414 w 2946400"/>
            <a:gd name="connsiteY3" fmla="*/ 1060669 h 1346136"/>
            <a:gd name="connsiteX4" fmla="*/ 982932 w 2946400"/>
            <a:gd name="connsiteY4" fmla="*/ 1113774 h 1346136"/>
            <a:gd name="connsiteX5" fmla="*/ 209797 w 2946400"/>
            <a:gd name="connsiteY5" fmla="*/ 1346136 h 1346136"/>
            <a:gd name="connsiteX6" fmla="*/ 0 w 2946400"/>
            <a:gd name="connsiteY6" fmla="*/ 0 h 1346136"/>
            <a:gd name="connsiteX0" fmla="*/ 0 w 2946400"/>
            <a:gd name="connsiteY0" fmla="*/ 0 h 1289832"/>
            <a:gd name="connsiteX1" fmla="*/ 931464 w 2946400"/>
            <a:gd name="connsiteY1" fmla="*/ 111640 h 1289832"/>
            <a:gd name="connsiteX2" fmla="*/ 2946400 w 2946400"/>
            <a:gd name="connsiteY2" fmla="*/ 131570 h 1289832"/>
            <a:gd name="connsiteX3" fmla="*/ 2935414 w 2946400"/>
            <a:gd name="connsiteY3" fmla="*/ 1060669 h 1289832"/>
            <a:gd name="connsiteX4" fmla="*/ 982932 w 2946400"/>
            <a:gd name="connsiteY4" fmla="*/ 1113774 h 1289832"/>
            <a:gd name="connsiteX5" fmla="*/ 74441 w 2946400"/>
            <a:gd name="connsiteY5" fmla="*/ 1289832 h 1289832"/>
            <a:gd name="connsiteX6" fmla="*/ 0 w 2946400"/>
            <a:gd name="connsiteY6" fmla="*/ 0 h 1289832"/>
            <a:gd name="connsiteX0" fmla="*/ 0 w 3070774"/>
            <a:gd name="connsiteY0" fmla="*/ 0 h 1289832"/>
            <a:gd name="connsiteX1" fmla="*/ 931464 w 3070774"/>
            <a:gd name="connsiteY1" fmla="*/ 111640 h 1289832"/>
            <a:gd name="connsiteX2" fmla="*/ 2946400 w 3070774"/>
            <a:gd name="connsiteY2" fmla="*/ 131570 h 1289832"/>
            <a:gd name="connsiteX3" fmla="*/ 3070774 w 3070774"/>
            <a:gd name="connsiteY3" fmla="*/ 1105781 h 1289832"/>
            <a:gd name="connsiteX4" fmla="*/ 982932 w 3070774"/>
            <a:gd name="connsiteY4" fmla="*/ 1113774 h 1289832"/>
            <a:gd name="connsiteX5" fmla="*/ 74441 w 3070774"/>
            <a:gd name="connsiteY5" fmla="*/ 1289832 h 1289832"/>
            <a:gd name="connsiteX6" fmla="*/ 0 w 3070774"/>
            <a:gd name="connsiteY6" fmla="*/ 0 h 1289832"/>
            <a:gd name="connsiteX0" fmla="*/ 0 w 3070774"/>
            <a:gd name="connsiteY0" fmla="*/ 0 h 2011606"/>
            <a:gd name="connsiteX1" fmla="*/ 931464 w 3070774"/>
            <a:gd name="connsiteY1" fmla="*/ 111640 h 2011606"/>
            <a:gd name="connsiteX2" fmla="*/ 2946400 w 3070774"/>
            <a:gd name="connsiteY2" fmla="*/ 131570 h 2011606"/>
            <a:gd name="connsiteX3" fmla="*/ 3070774 w 3070774"/>
            <a:gd name="connsiteY3" fmla="*/ 1105781 h 2011606"/>
            <a:gd name="connsiteX4" fmla="*/ 982932 w 3070774"/>
            <a:gd name="connsiteY4" fmla="*/ 1113774 h 2011606"/>
            <a:gd name="connsiteX5" fmla="*/ 4955 w 3070774"/>
            <a:gd name="connsiteY5" fmla="*/ 2011606 h 2011606"/>
            <a:gd name="connsiteX6" fmla="*/ 0 w 3070774"/>
            <a:gd name="connsiteY6" fmla="*/ 0 h 2011606"/>
            <a:gd name="connsiteX0" fmla="*/ 0 w 3070774"/>
            <a:gd name="connsiteY0" fmla="*/ 0 h 2011606"/>
            <a:gd name="connsiteX1" fmla="*/ 931464 w 3070774"/>
            <a:gd name="connsiteY1" fmla="*/ 111640 h 2011606"/>
            <a:gd name="connsiteX2" fmla="*/ 2946400 w 3070774"/>
            <a:gd name="connsiteY2" fmla="*/ 131570 h 2011606"/>
            <a:gd name="connsiteX3" fmla="*/ 3070774 w 3070774"/>
            <a:gd name="connsiteY3" fmla="*/ 1105781 h 2011606"/>
            <a:gd name="connsiteX4" fmla="*/ 774475 w 3070774"/>
            <a:gd name="connsiteY4" fmla="*/ 1642818 h 2011606"/>
            <a:gd name="connsiteX5" fmla="*/ 4955 w 3070774"/>
            <a:gd name="connsiteY5" fmla="*/ 2011606 h 2011606"/>
            <a:gd name="connsiteX6" fmla="*/ 0 w 3070774"/>
            <a:gd name="connsiteY6" fmla="*/ 0 h 2011606"/>
            <a:gd name="connsiteX0" fmla="*/ 0 w 2946400"/>
            <a:gd name="connsiteY0" fmla="*/ 0 h 2011606"/>
            <a:gd name="connsiteX1" fmla="*/ 931464 w 2946400"/>
            <a:gd name="connsiteY1" fmla="*/ 111640 h 2011606"/>
            <a:gd name="connsiteX2" fmla="*/ 2946400 w 2946400"/>
            <a:gd name="connsiteY2" fmla="*/ 131570 h 2011606"/>
            <a:gd name="connsiteX3" fmla="*/ 2885479 w 2946400"/>
            <a:gd name="connsiteY3" fmla="*/ 1791109 h 2011606"/>
            <a:gd name="connsiteX4" fmla="*/ 774475 w 2946400"/>
            <a:gd name="connsiteY4" fmla="*/ 1642818 h 2011606"/>
            <a:gd name="connsiteX5" fmla="*/ 4955 w 2946400"/>
            <a:gd name="connsiteY5" fmla="*/ 2011606 h 2011606"/>
            <a:gd name="connsiteX6" fmla="*/ 0 w 2946400"/>
            <a:gd name="connsiteY6" fmla="*/ 0 h 2011606"/>
            <a:gd name="connsiteX0" fmla="*/ 0 w 2900046"/>
            <a:gd name="connsiteY0" fmla="*/ 0 h 2011606"/>
            <a:gd name="connsiteX1" fmla="*/ 931464 w 2900046"/>
            <a:gd name="connsiteY1" fmla="*/ 111640 h 2011606"/>
            <a:gd name="connsiteX2" fmla="*/ 2900046 w 2900046"/>
            <a:gd name="connsiteY2" fmla="*/ 356695 h 2011606"/>
            <a:gd name="connsiteX3" fmla="*/ 2885479 w 2900046"/>
            <a:gd name="connsiteY3" fmla="*/ 1791109 h 2011606"/>
            <a:gd name="connsiteX4" fmla="*/ 774475 w 2900046"/>
            <a:gd name="connsiteY4" fmla="*/ 1642818 h 2011606"/>
            <a:gd name="connsiteX5" fmla="*/ 4955 w 2900046"/>
            <a:gd name="connsiteY5" fmla="*/ 2011606 h 2011606"/>
            <a:gd name="connsiteX6" fmla="*/ 0 w 2900046"/>
            <a:gd name="connsiteY6" fmla="*/ 0 h 2011606"/>
            <a:gd name="connsiteX0" fmla="*/ 0 w 2900046"/>
            <a:gd name="connsiteY0" fmla="*/ 0 h 2011606"/>
            <a:gd name="connsiteX1" fmla="*/ 815813 w 2900046"/>
            <a:gd name="connsiteY1" fmla="*/ 370042 h 2011606"/>
            <a:gd name="connsiteX2" fmla="*/ 2900046 w 2900046"/>
            <a:gd name="connsiteY2" fmla="*/ 356695 h 2011606"/>
            <a:gd name="connsiteX3" fmla="*/ 2885479 w 2900046"/>
            <a:gd name="connsiteY3" fmla="*/ 1791109 h 2011606"/>
            <a:gd name="connsiteX4" fmla="*/ 774475 w 2900046"/>
            <a:gd name="connsiteY4" fmla="*/ 1642818 h 2011606"/>
            <a:gd name="connsiteX5" fmla="*/ 4955 w 2900046"/>
            <a:gd name="connsiteY5" fmla="*/ 2011606 h 2011606"/>
            <a:gd name="connsiteX6" fmla="*/ 0 w 2900046"/>
            <a:gd name="connsiteY6" fmla="*/ 0 h 2011606"/>
            <a:gd name="connsiteX0" fmla="*/ 0 w 2900046"/>
            <a:gd name="connsiteY0" fmla="*/ 0 h 2011606"/>
            <a:gd name="connsiteX1" fmla="*/ 815813 w 2900046"/>
            <a:gd name="connsiteY1" fmla="*/ 370042 h 2011606"/>
            <a:gd name="connsiteX2" fmla="*/ 2900046 w 2900046"/>
            <a:gd name="connsiteY2" fmla="*/ 356695 h 2011606"/>
            <a:gd name="connsiteX3" fmla="*/ 2885479 w 2900046"/>
            <a:gd name="connsiteY3" fmla="*/ 1791109 h 2011606"/>
            <a:gd name="connsiteX4" fmla="*/ 762903 w 2900046"/>
            <a:gd name="connsiteY4" fmla="*/ 1676586 h 2011606"/>
            <a:gd name="connsiteX5" fmla="*/ 4955 w 2900046"/>
            <a:gd name="connsiteY5" fmla="*/ 2011606 h 2011606"/>
            <a:gd name="connsiteX6" fmla="*/ 0 w 2900046"/>
            <a:gd name="connsiteY6" fmla="*/ 0 h 201160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2900046" h="2011606">
              <a:moveTo>
                <a:pt x="0" y="0"/>
              </a:moveTo>
              <a:lnTo>
                <a:pt x="815813" y="370042"/>
              </a:lnTo>
              <a:lnTo>
                <a:pt x="2900046" y="356695"/>
              </a:lnTo>
              <a:lnTo>
                <a:pt x="2885479" y="1791109"/>
              </a:lnTo>
              <a:lnTo>
                <a:pt x="762903" y="1676586"/>
              </a:lnTo>
              <a:lnTo>
                <a:pt x="4955" y="2011606"/>
              </a:lnTo>
              <a:cubicBezTo>
                <a:pt x="3303" y="1341071"/>
                <a:pt x="1652" y="670535"/>
                <a:pt x="0" y="0"/>
              </a:cubicBezTo>
              <a:close/>
            </a:path>
          </a:pathLst>
        </a:cu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16829</xdr:colOff>
      <xdr:row>42</xdr:row>
      <xdr:rowOff>553255</xdr:rowOff>
    </xdr:from>
    <xdr:to>
      <xdr:col>8</xdr:col>
      <xdr:colOff>2693667</xdr:colOff>
      <xdr:row>42</xdr:row>
      <xdr:rowOff>1907598</xdr:rowOff>
    </xdr:to>
    <xdr:sp macro="" textlink="">
      <xdr:nvSpPr>
        <xdr:cNvPr id="220" name="직사각형 213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/>
      </xdr:nvSpPr>
      <xdr:spPr>
        <a:xfrm>
          <a:off x="17778153" y="102313873"/>
          <a:ext cx="2676838" cy="1354343"/>
        </a:xfrm>
        <a:custGeom>
          <a:avLst/>
          <a:gdLst>
            <a:gd name="connsiteX0" fmla="*/ 0 w 1767840"/>
            <a:gd name="connsiteY0" fmla="*/ 0 h 2099310"/>
            <a:gd name="connsiteX1" fmla="*/ 1767840 w 1767840"/>
            <a:gd name="connsiteY1" fmla="*/ 0 h 2099310"/>
            <a:gd name="connsiteX2" fmla="*/ 1767840 w 1767840"/>
            <a:gd name="connsiteY2" fmla="*/ 2099310 h 2099310"/>
            <a:gd name="connsiteX3" fmla="*/ 0 w 1767840"/>
            <a:gd name="connsiteY3" fmla="*/ 2099310 h 2099310"/>
            <a:gd name="connsiteX4" fmla="*/ 0 w 1767840"/>
            <a:gd name="connsiteY4" fmla="*/ 0 h 2099310"/>
            <a:gd name="connsiteX0" fmla="*/ 0 w 1767840"/>
            <a:gd name="connsiteY0" fmla="*/ 0 h 2099310"/>
            <a:gd name="connsiteX1" fmla="*/ 1767840 w 1767840"/>
            <a:gd name="connsiteY1" fmla="*/ 523875 h 2099310"/>
            <a:gd name="connsiteX2" fmla="*/ 1767840 w 1767840"/>
            <a:gd name="connsiteY2" fmla="*/ 2099310 h 2099310"/>
            <a:gd name="connsiteX3" fmla="*/ 0 w 1767840"/>
            <a:gd name="connsiteY3" fmla="*/ 2099310 h 2099310"/>
            <a:gd name="connsiteX4" fmla="*/ 0 w 1767840"/>
            <a:gd name="connsiteY4" fmla="*/ 0 h 2099310"/>
            <a:gd name="connsiteX0" fmla="*/ 0 w 1786849"/>
            <a:gd name="connsiteY0" fmla="*/ 0 h 2099310"/>
            <a:gd name="connsiteX1" fmla="*/ 1767840 w 1786849"/>
            <a:gd name="connsiteY1" fmla="*/ 523875 h 2099310"/>
            <a:gd name="connsiteX2" fmla="*/ 1786849 w 1786849"/>
            <a:gd name="connsiteY2" fmla="*/ 1518285 h 2099310"/>
            <a:gd name="connsiteX3" fmla="*/ 0 w 1786849"/>
            <a:gd name="connsiteY3" fmla="*/ 2099310 h 2099310"/>
            <a:gd name="connsiteX4" fmla="*/ 0 w 1786849"/>
            <a:gd name="connsiteY4" fmla="*/ 0 h 2099310"/>
            <a:gd name="connsiteX0" fmla="*/ 0 w 2946400"/>
            <a:gd name="connsiteY0" fmla="*/ 0 h 2099310"/>
            <a:gd name="connsiteX1" fmla="*/ 2946400 w 2946400"/>
            <a:gd name="connsiteY1" fmla="*/ 131570 h 2099310"/>
            <a:gd name="connsiteX2" fmla="*/ 1786849 w 2946400"/>
            <a:gd name="connsiteY2" fmla="*/ 1518285 h 2099310"/>
            <a:gd name="connsiteX3" fmla="*/ 0 w 2946400"/>
            <a:gd name="connsiteY3" fmla="*/ 2099310 h 2099310"/>
            <a:gd name="connsiteX4" fmla="*/ 0 w 2946400"/>
            <a:gd name="connsiteY4" fmla="*/ 0 h 2099310"/>
            <a:gd name="connsiteX0" fmla="*/ 0 w 2946400"/>
            <a:gd name="connsiteY0" fmla="*/ 0 h 2099310"/>
            <a:gd name="connsiteX1" fmla="*/ 2946400 w 2946400"/>
            <a:gd name="connsiteY1" fmla="*/ 131570 h 2099310"/>
            <a:gd name="connsiteX2" fmla="*/ 2935414 w 2946400"/>
            <a:gd name="connsiteY2" fmla="*/ 1060669 h 2099310"/>
            <a:gd name="connsiteX3" fmla="*/ 0 w 2946400"/>
            <a:gd name="connsiteY3" fmla="*/ 2099310 h 2099310"/>
            <a:gd name="connsiteX4" fmla="*/ 0 w 2946400"/>
            <a:gd name="connsiteY4" fmla="*/ 0 h 2099310"/>
            <a:gd name="connsiteX0" fmla="*/ 0 w 2946400"/>
            <a:gd name="connsiteY0" fmla="*/ 0 h 1266858"/>
            <a:gd name="connsiteX1" fmla="*/ 2946400 w 2946400"/>
            <a:gd name="connsiteY1" fmla="*/ 131570 h 1266858"/>
            <a:gd name="connsiteX2" fmla="*/ 2935414 w 2946400"/>
            <a:gd name="connsiteY2" fmla="*/ 1060669 h 1266858"/>
            <a:gd name="connsiteX3" fmla="*/ 47370 w 2946400"/>
            <a:gd name="connsiteY3" fmla="*/ 1266858 h 1266858"/>
            <a:gd name="connsiteX4" fmla="*/ 0 w 2946400"/>
            <a:gd name="connsiteY4" fmla="*/ 0 h 1266858"/>
            <a:gd name="connsiteX0" fmla="*/ 0 w 2946400"/>
            <a:gd name="connsiteY0" fmla="*/ 0 h 1266858"/>
            <a:gd name="connsiteX1" fmla="*/ 2946400 w 2946400"/>
            <a:gd name="connsiteY1" fmla="*/ 131570 h 1266858"/>
            <a:gd name="connsiteX2" fmla="*/ 2935414 w 2946400"/>
            <a:gd name="connsiteY2" fmla="*/ 1060669 h 1266858"/>
            <a:gd name="connsiteX3" fmla="*/ 776073 w 2946400"/>
            <a:gd name="connsiteY3" fmla="*/ 1216406 h 1266858"/>
            <a:gd name="connsiteX4" fmla="*/ 47370 w 2946400"/>
            <a:gd name="connsiteY4" fmla="*/ 1266858 h 1266858"/>
            <a:gd name="connsiteX5" fmla="*/ 0 w 2946400"/>
            <a:gd name="connsiteY5" fmla="*/ 0 h 1266858"/>
            <a:gd name="connsiteX0" fmla="*/ 0 w 2946400"/>
            <a:gd name="connsiteY0" fmla="*/ 0 h 1266858"/>
            <a:gd name="connsiteX1" fmla="*/ 2946400 w 2946400"/>
            <a:gd name="connsiteY1" fmla="*/ 131570 h 1266858"/>
            <a:gd name="connsiteX2" fmla="*/ 2935414 w 2946400"/>
            <a:gd name="connsiteY2" fmla="*/ 1060669 h 1266858"/>
            <a:gd name="connsiteX3" fmla="*/ 492584 w 2946400"/>
            <a:gd name="connsiteY3" fmla="*/ 1091260 h 1266858"/>
            <a:gd name="connsiteX4" fmla="*/ 47370 w 2946400"/>
            <a:gd name="connsiteY4" fmla="*/ 1266858 h 1266858"/>
            <a:gd name="connsiteX5" fmla="*/ 0 w 2946400"/>
            <a:gd name="connsiteY5" fmla="*/ 0 h 1266858"/>
            <a:gd name="connsiteX0" fmla="*/ 0 w 2946400"/>
            <a:gd name="connsiteY0" fmla="*/ 0 h 1266858"/>
            <a:gd name="connsiteX1" fmla="*/ 483134 w 2946400"/>
            <a:gd name="connsiteY1" fmla="*/ 1218 h 1266858"/>
            <a:gd name="connsiteX2" fmla="*/ 2946400 w 2946400"/>
            <a:gd name="connsiteY2" fmla="*/ 131570 h 1266858"/>
            <a:gd name="connsiteX3" fmla="*/ 2935414 w 2946400"/>
            <a:gd name="connsiteY3" fmla="*/ 1060669 h 1266858"/>
            <a:gd name="connsiteX4" fmla="*/ 492584 w 2946400"/>
            <a:gd name="connsiteY4" fmla="*/ 1091260 h 1266858"/>
            <a:gd name="connsiteX5" fmla="*/ 47370 w 2946400"/>
            <a:gd name="connsiteY5" fmla="*/ 1266858 h 1266858"/>
            <a:gd name="connsiteX6" fmla="*/ 0 w 2946400"/>
            <a:gd name="connsiteY6" fmla="*/ 0 h 1266858"/>
            <a:gd name="connsiteX0" fmla="*/ 0 w 2946400"/>
            <a:gd name="connsiteY0" fmla="*/ 0 h 1266858"/>
            <a:gd name="connsiteX1" fmla="*/ 360289 w 2946400"/>
            <a:gd name="connsiteY1" fmla="*/ 145617 h 1266858"/>
            <a:gd name="connsiteX2" fmla="*/ 2946400 w 2946400"/>
            <a:gd name="connsiteY2" fmla="*/ 131570 h 1266858"/>
            <a:gd name="connsiteX3" fmla="*/ 2935414 w 2946400"/>
            <a:gd name="connsiteY3" fmla="*/ 1060669 h 1266858"/>
            <a:gd name="connsiteX4" fmla="*/ 492584 w 2946400"/>
            <a:gd name="connsiteY4" fmla="*/ 1091260 h 1266858"/>
            <a:gd name="connsiteX5" fmla="*/ 47370 w 2946400"/>
            <a:gd name="connsiteY5" fmla="*/ 1266858 h 1266858"/>
            <a:gd name="connsiteX6" fmla="*/ 0 w 2946400"/>
            <a:gd name="connsiteY6" fmla="*/ 0 h 1266858"/>
            <a:gd name="connsiteX0" fmla="*/ 0 w 2946400"/>
            <a:gd name="connsiteY0" fmla="*/ 0 h 1266858"/>
            <a:gd name="connsiteX1" fmla="*/ 781662 w 2946400"/>
            <a:gd name="connsiteY1" fmla="*/ 235672 h 1266858"/>
            <a:gd name="connsiteX2" fmla="*/ 2946400 w 2946400"/>
            <a:gd name="connsiteY2" fmla="*/ 131570 h 1266858"/>
            <a:gd name="connsiteX3" fmla="*/ 2935414 w 2946400"/>
            <a:gd name="connsiteY3" fmla="*/ 1060669 h 1266858"/>
            <a:gd name="connsiteX4" fmla="*/ 492584 w 2946400"/>
            <a:gd name="connsiteY4" fmla="*/ 1091260 h 1266858"/>
            <a:gd name="connsiteX5" fmla="*/ 47370 w 2946400"/>
            <a:gd name="connsiteY5" fmla="*/ 1266858 h 1266858"/>
            <a:gd name="connsiteX6" fmla="*/ 0 w 2946400"/>
            <a:gd name="connsiteY6" fmla="*/ 0 h 1266858"/>
            <a:gd name="connsiteX0" fmla="*/ 0 w 2935414"/>
            <a:gd name="connsiteY0" fmla="*/ 0 h 1266858"/>
            <a:gd name="connsiteX1" fmla="*/ 781662 w 2935414"/>
            <a:gd name="connsiteY1" fmla="*/ 235672 h 1266858"/>
            <a:gd name="connsiteX2" fmla="*/ 2690704 w 2935414"/>
            <a:gd name="connsiteY2" fmla="*/ 232730 h 1266858"/>
            <a:gd name="connsiteX3" fmla="*/ 2935414 w 2935414"/>
            <a:gd name="connsiteY3" fmla="*/ 1060669 h 1266858"/>
            <a:gd name="connsiteX4" fmla="*/ 492584 w 2935414"/>
            <a:gd name="connsiteY4" fmla="*/ 1091260 h 1266858"/>
            <a:gd name="connsiteX5" fmla="*/ 47370 w 2935414"/>
            <a:gd name="connsiteY5" fmla="*/ 1266858 h 1266858"/>
            <a:gd name="connsiteX6" fmla="*/ 0 w 2935414"/>
            <a:gd name="connsiteY6" fmla="*/ 0 h 1266858"/>
            <a:gd name="connsiteX0" fmla="*/ 0 w 2690704"/>
            <a:gd name="connsiteY0" fmla="*/ 0 h 1266858"/>
            <a:gd name="connsiteX1" fmla="*/ 781662 w 2690704"/>
            <a:gd name="connsiteY1" fmla="*/ 235672 h 1266858"/>
            <a:gd name="connsiteX2" fmla="*/ 2690704 w 2690704"/>
            <a:gd name="connsiteY2" fmla="*/ 232730 h 1266858"/>
            <a:gd name="connsiteX3" fmla="*/ 2658019 w 2690704"/>
            <a:gd name="connsiteY3" fmla="*/ 1229014 h 1266858"/>
            <a:gd name="connsiteX4" fmla="*/ 492584 w 2690704"/>
            <a:gd name="connsiteY4" fmla="*/ 1091260 h 1266858"/>
            <a:gd name="connsiteX5" fmla="*/ 47370 w 2690704"/>
            <a:gd name="connsiteY5" fmla="*/ 1266858 h 1266858"/>
            <a:gd name="connsiteX6" fmla="*/ 0 w 2690704"/>
            <a:gd name="connsiteY6" fmla="*/ 0 h 1266858"/>
            <a:gd name="connsiteX0" fmla="*/ 0 w 2658019"/>
            <a:gd name="connsiteY0" fmla="*/ 0 h 1266858"/>
            <a:gd name="connsiteX1" fmla="*/ 781662 w 2658019"/>
            <a:gd name="connsiteY1" fmla="*/ 235672 h 1266858"/>
            <a:gd name="connsiteX2" fmla="*/ 2646228 w 2658019"/>
            <a:gd name="connsiteY2" fmla="*/ 232730 h 1266858"/>
            <a:gd name="connsiteX3" fmla="*/ 2658019 w 2658019"/>
            <a:gd name="connsiteY3" fmla="*/ 1229014 h 1266858"/>
            <a:gd name="connsiteX4" fmla="*/ 492584 w 2658019"/>
            <a:gd name="connsiteY4" fmla="*/ 1091260 h 1266858"/>
            <a:gd name="connsiteX5" fmla="*/ 47370 w 2658019"/>
            <a:gd name="connsiteY5" fmla="*/ 1266858 h 1266858"/>
            <a:gd name="connsiteX6" fmla="*/ 0 w 2658019"/>
            <a:gd name="connsiteY6" fmla="*/ 0 h 1266858"/>
            <a:gd name="connsiteX0" fmla="*/ 0 w 2658019"/>
            <a:gd name="connsiteY0" fmla="*/ 0 h 1266858"/>
            <a:gd name="connsiteX1" fmla="*/ 781662 w 2658019"/>
            <a:gd name="connsiteY1" fmla="*/ 235672 h 1266858"/>
            <a:gd name="connsiteX2" fmla="*/ 2646228 w 2658019"/>
            <a:gd name="connsiteY2" fmla="*/ 232730 h 1266858"/>
            <a:gd name="connsiteX3" fmla="*/ 2658019 w 2658019"/>
            <a:gd name="connsiteY3" fmla="*/ 1229014 h 1266858"/>
            <a:gd name="connsiteX4" fmla="*/ 725921 w 2658019"/>
            <a:gd name="connsiteY4" fmla="*/ 1181589 h 1266858"/>
            <a:gd name="connsiteX5" fmla="*/ 47370 w 2658019"/>
            <a:gd name="connsiteY5" fmla="*/ 1266858 h 1266858"/>
            <a:gd name="connsiteX6" fmla="*/ 0 w 2658019"/>
            <a:gd name="connsiteY6" fmla="*/ 0 h 1266858"/>
            <a:gd name="connsiteX0" fmla="*/ 0 w 2658019"/>
            <a:gd name="connsiteY0" fmla="*/ 0 h 1368478"/>
            <a:gd name="connsiteX1" fmla="*/ 781662 w 2658019"/>
            <a:gd name="connsiteY1" fmla="*/ 235672 h 1368478"/>
            <a:gd name="connsiteX2" fmla="*/ 2646228 w 2658019"/>
            <a:gd name="connsiteY2" fmla="*/ 232730 h 1368478"/>
            <a:gd name="connsiteX3" fmla="*/ 2658019 w 2658019"/>
            <a:gd name="connsiteY3" fmla="*/ 1229014 h 1368478"/>
            <a:gd name="connsiteX4" fmla="*/ 725921 w 2658019"/>
            <a:gd name="connsiteY4" fmla="*/ 1181589 h 1368478"/>
            <a:gd name="connsiteX5" fmla="*/ 2830 w 2658019"/>
            <a:gd name="connsiteY5" fmla="*/ 1368478 h 1368478"/>
            <a:gd name="connsiteX6" fmla="*/ 0 w 2658019"/>
            <a:gd name="connsiteY6" fmla="*/ 0 h 1368478"/>
            <a:gd name="connsiteX0" fmla="*/ 0 w 2658019"/>
            <a:gd name="connsiteY0" fmla="*/ 0 h 1368478"/>
            <a:gd name="connsiteX1" fmla="*/ 781662 w 2658019"/>
            <a:gd name="connsiteY1" fmla="*/ 235672 h 1368478"/>
            <a:gd name="connsiteX2" fmla="*/ 2646228 w 2658019"/>
            <a:gd name="connsiteY2" fmla="*/ 232730 h 1368478"/>
            <a:gd name="connsiteX3" fmla="*/ 2658019 w 2658019"/>
            <a:gd name="connsiteY3" fmla="*/ 1229014 h 1368478"/>
            <a:gd name="connsiteX4" fmla="*/ 770430 w 2658019"/>
            <a:gd name="connsiteY4" fmla="*/ 1147620 h 1368478"/>
            <a:gd name="connsiteX5" fmla="*/ 2830 w 2658019"/>
            <a:gd name="connsiteY5" fmla="*/ 1368478 h 1368478"/>
            <a:gd name="connsiteX6" fmla="*/ 0 w 2658019"/>
            <a:gd name="connsiteY6" fmla="*/ 0 h 136847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2658019" h="1368478">
              <a:moveTo>
                <a:pt x="0" y="0"/>
              </a:moveTo>
              <a:lnTo>
                <a:pt x="781662" y="235672"/>
              </a:lnTo>
              <a:lnTo>
                <a:pt x="2646228" y="232730"/>
              </a:lnTo>
              <a:lnTo>
                <a:pt x="2658019" y="1229014"/>
              </a:lnTo>
              <a:lnTo>
                <a:pt x="770430" y="1147620"/>
              </a:lnTo>
              <a:lnTo>
                <a:pt x="2830" y="1368478"/>
              </a:lnTo>
              <a:cubicBezTo>
                <a:pt x="1887" y="912319"/>
                <a:pt x="943" y="456159"/>
                <a:pt x="0" y="0"/>
              </a:cubicBezTo>
              <a:close/>
            </a:path>
          </a:pathLst>
        </a:cu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24449</xdr:colOff>
      <xdr:row>43</xdr:row>
      <xdr:rowOff>35655</xdr:rowOff>
    </xdr:from>
    <xdr:to>
      <xdr:col>8</xdr:col>
      <xdr:colOff>2838231</xdr:colOff>
      <xdr:row>43</xdr:row>
      <xdr:rowOff>2042069</xdr:rowOff>
    </xdr:to>
    <xdr:sp macro="" textlink="">
      <xdr:nvSpPr>
        <xdr:cNvPr id="221" name="직사각형 213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/>
      </xdr:nvSpPr>
      <xdr:spPr>
        <a:xfrm>
          <a:off x="17785773" y="104082273"/>
          <a:ext cx="2813782" cy="2006414"/>
        </a:xfrm>
        <a:custGeom>
          <a:avLst/>
          <a:gdLst>
            <a:gd name="connsiteX0" fmla="*/ 0 w 1767840"/>
            <a:gd name="connsiteY0" fmla="*/ 0 h 2099310"/>
            <a:gd name="connsiteX1" fmla="*/ 1767840 w 1767840"/>
            <a:gd name="connsiteY1" fmla="*/ 0 h 2099310"/>
            <a:gd name="connsiteX2" fmla="*/ 1767840 w 1767840"/>
            <a:gd name="connsiteY2" fmla="*/ 2099310 h 2099310"/>
            <a:gd name="connsiteX3" fmla="*/ 0 w 1767840"/>
            <a:gd name="connsiteY3" fmla="*/ 2099310 h 2099310"/>
            <a:gd name="connsiteX4" fmla="*/ 0 w 1767840"/>
            <a:gd name="connsiteY4" fmla="*/ 0 h 2099310"/>
            <a:gd name="connsiteX0" fmla="*/ 0 w 1767840"/>
            <a:gd name="connsiteY0" fmla="*/ 0 h 2099310"/>
            <a:gd name="connsiteX1" fmla="*/ 1767840 w 1767840"/>
            <a:gd name="connsiteY1" fmla="*/ 523875 h 2099310"/>
            <a:gd name="connsiteX2" fmla="*/ 1767840 w 1767840"/>
            <a:gd name="connsiteY2" fmla="*/ 2099310 h 2099310"/>
            <a:gd name="connsiteX3" fmla="*/ 0 w 1767840"/>
            <a:gd name="connsiteY3" fmla="*/ 2099310 h 2099310"/>
            <a:gd name="connsiteX4" fmla="*/ 0 w 1767840"/>
            <a:gd name="connsiteY4" fmla="*/ 0 h 2099310"/>
            <a:gd name="connsiteX0" fmla="*/ 0 w 1786849"/>
            <a:gd name="connsiteY0" fmla="*/ 0 h 2099310"/>
            <a:gd name="connsiteX1" fmla="*/ 1767840 w 1786849"/>
            <a:gd name="connsiteY1" fmla="*/ 523875 h 2099310"/>
            <a:gd name="connsiteX2" fmla="*/ 1786849 w 1786849"/>
            <a:gd name="connsiteY2" fmla="*/ 1518285 h 2099310"/>
            <a:gd name="connsiteX3" fmla="*/ 0 w 1786849"/>
            <a:gd name="connsiteY3" fmla="*/ 2099310 h 2099310"/>
            <a:gd name="connsiteX4" fmla="*/ 0 w 1786849"/>
            <a:gd name="connsiteY4" fmla="*/ 0 h 2099310"/>
            <a:gd name="connsiteX0" fmla="*/ 0 w 2946400"/>
            <a:gd name="connsiteY0" fmla="*/ 0 h 2099310"/>
            <a:gd name="connsiteX1" fmla="*/ 2946400 w 2946400"/>
            <a:gd name="connsiteY1" fmla="*/ 131570 h 2099310"/>
            <a:gd name="connsiteX2" fmla="*/ 1786849 w 2946400"/>
            <a:gd name="connsiteY2" fmla="*/ 1518285 h 2099310"/>
            <a:gd name="connsiteX3" fmla="*/ 0 w 2946400"/>
            <a:gd name="connsiteY3" fmla="*/ 2099310 h 2099310"/>
            <a:gd name="connsiteX4" fmla="*/ 0 w 2946400"/>
            <a:gd name="connsiteY4" fmla="*/ 0 h 2099310"/>
            <a:gd name="connsiteX0" fmla="*/ 0 w 2946400"/>
            <a:gd name="connsiteY0" fmla="*/ 0 h 2099310"/>
            <a:gd name="connsiteX1" fmla="*/ 2946400 w 2946400"/>
            <a:gd name="connsiteY1" fmla="*/ 131570 h 2099310"/>
            <a:gd name="connsiteX2" fmla="*/ 2935414 w 2946400"/>
            <a:gd name="connsiteY2" fmla="*/ 1060669 h 2099310"/>
            <a:gd name="connsiteX3" fmla="*/ 0 w 2946400"/>
            <a:gd name="connsiteY3" fmla="*/ 2099310 h 2099310"/>
            <a:gd name="connsiteX4" fmla="*/ 0 w 2946400"/>
            <a:gd name="connsiteY4" fmla="*/ 0 h 2099310"/>
            <a:gd name="connsiteX0" fmla="*/ 0 w 2946400"/>
            <a:gd name="connsiteY0" fmla="*/ 0 h 1266858"/>
            <a:gd name="connsiteX1" fmla="*/ 2946400 w 2946400"/>
            <a:gd name="connsiteY1" fmla="*/ 131570 h 1266858"/>
            <a:gd name="connsiteX2" fmla="*/ 2935414 w 2946400"/>
            <a:gd name="connsiteY2" fmla="*/ 1060669 h 1266858"/>
            <a:gd name="connsiteX3" fmla="*/ 47370 w 2946400"/>
            <a:gd name="connsiteY3" fmla="*/ 1266858 h 1266858"/>
            <a:gd name="connsiteX4" fmla="*/ 0 w 2946400"/>
            <a:gd name="connsiteY4" fmla="*/ 0 h 1266858"/>
            <a:gd name="connsiteX0" fmla="*/ 0 w 2946400"/>
            <a:gd name="connsiteY0" fmla="*/ 0 h 1266858"/>
            <a:gd name="connsiteX1" fmla="*/ 2946400 w 2946400"/>
            <a:gd name="connsiteY1" fmla="*/ 131570 h 1266858"/>
            <a:gd name="connsiteX2" fmla="*/ 2935414 w 2946400"/>
            <a:gd name="connsiteY2" fmla="*/ 1060669 h 1266858"/>
            <a:gd name="connsiteX3" fmla="*/ 776073 w 2946400"/>
            <a:gd name="connsiteY3" fmla="*/ 1216406 h 1266858"/>
            <a:gd name="connsiteX4" fmla="*/ 47370 w 2946400"/>
            <a:gd name="connsiteY4" fmla="*/ 1266858 h 1266858"/>
            <a:gd name="connsiteX5" fmla="*/ 0 w 2946400"/>
            <a:gd name="connsiteY5" fmla="*/ 0 h 1266858"/>
            <a:gd name="connsiteX0" fmla="*/ 0 w 2946400"/>
            <a:gd name="connsiteY0" fmla="*/ 0 h 1266858"/>
            <a:gd name="connsiteX1" fmla="*/ 2946400 w 2946400"/>
            <a:gd name="connsiteY1" fmla="*/ 131570 h 1266858"/>
            <a:gd name="connsiteX2" fmla="*/ 2935414 w 2946400"/>
            <a:gd name="connsiteY2" fmla="*/ 1060669 h 1266858"/>
            <a:gd name="connsiteX3" fmla="*/ 492584 w 2946400"/>
            <a:gd name="connsiteY3" fmla="*/ 1091260 h 1266858"/>
            <a:gd name="connsiteX4" fmla="*/ 47370 w 2946400"/>
            <a:gd name="connsiteY4" fmla="*/ 1266858 h 1266858"/>
            <a:gd name="connsiteX5" fmla="*/ 0 w 2946400"/>
            <a:gd name="connsiteY5" fmla="*/ 0 h 1266858"/>
            <a:gd name="connsiteX0" fmla="*/ 0 w 2946400"/>
            <a:gd name="connsiteY0" fmla="*/ 0 h 1266858"/>
            <a:gd name="connsiteX1" fmla="*/ 483134 w 2946400"/>
            <a:gd name="connsiteY1" fmla="*/ 1218 h 1266858"/>
            <a:gd name="connsiteX2" fmla="*/ 2946400 w 2946400"/>
            <a:gd name="connsiteY2" fmla="*/ 131570 h 1266858"/>
            <a:gd name="connsiteX3" fmla="*/ 2935414 w 2946400"/>
            <a:gd name="connsiteY3" fmla="*/ 1060669 h 1266858"/>
            <a:gd name="connsiteX4" fmla="*/ 492584 w 2946400"/>
            <a:gd name="connsiteY4" fmla="*/ 1091260 h 1266858"/>
            <a:gd name="connsiteX5" fmla="*/ 47370 w 2946400"/>
            <a:gd name="connsiteY5" fmla="*/ 1266858 h 1266858"/>
            <a:gd name="connsiteX6" fmla="*/ 0 w 2946400"/>
            <a:gd name="connsiteY6" fmla="*/ 0 h 1266858"/>
            <a:gd name="connsiteX0" fmla="*/ 0 w 2946400"/>
            <a:gd name="connsiteY0" fmla="*/ 0 h 1266858"/>
            <a:gd name="connsiteX1" fmla="*/ 360289 w 2946400"/>
            <a:gd name="connsiteY1" fmla="*/ 145617 h 1266858"/>
            <a:gd name="connsiteX2" fmla="*/ 2946400 w 2946400"/>
            <a:gd name="connsiteY2" fmla="*/ 131570 h 1266858"/>
            <a:gd name="connsiteX3" fmla="*/ 2935414 w 2946400"/>
            <a:gd name="connsiteY3" fmla="*/ 1060669 h 1266858"/>
            <a:gd name="connsiteX4" fmla="*/ 492584 w 2946400"/>
            <a:gd name="connsiteY4" fmla="*/ 1091260 h 1266858"/>
            <a:gd name="connsiteX5" fmla="*/ 47370 w 2946400"/>
            <a:gd name="connsiteY5" fmla="*/ 1266858 h 1266858"/>
            <a:gd name="connsiteX6" fmla="*/ 0 w 2946400"/>
            <a:gd name="connsiteY6" fmla="*/ 0 h 1266858"/>
            <a:gd name="connsiteX0" fmla="*/ 0 w 2946400"/>
            <a:gd name="connsiteY0" fmla="*/ 0 h 1266858"/>
            <a:gd name="connsiteX1" fmla="*/ 931464 w 2946400"/>
            <a:gd name="connsiteY1" fmla="*/ 111640 h 1266858"/>
            <a:gd name="connsiteX2" fmla="*/ 2946400 w 2946400"/>
            <a:gd name="connsiteY2" fmla="*/ 131570 h 1266858"/>
            <a:gd name="connsiteX3" fmla="*/ 2935414 w 2946400"/>
            <a:gd name="connsiteY3" fmla="*/ 1060669 h 1266858"/>
            <a:gd name="connsiteX4" fmla="*/ 492584 w 2946400"/>
            <a:gd name="connsiteY4" fmla="*/ 1091260 h 1266858"/>
            <a:gd name="connsiteX5" fmla="*/ 47370 w 2946400"/>
            <a:gd name="connsiteY5" fmla="*/ 1266858 h 1266858"/>
            <a:gd name="connsiteX6" fmla="*/ 0 w 2946400"/>
            <a:gd name="connsiteY6" fmla="*/ 0 h 1266858"/>
            <a:gd name="connsiteX0" fmla="*/ 0 w 2946400"/>
            <a:gd name="connsiteY0" fmla="*/ 0 h 1266858"/>
            <a:gd name="connsiteX1" fmla="*/ 931464 w 2946400"/>
            <a:gd name="connsiteY1" fmla="*/ 111640 h 1266858"/>
            <a:gd name="connsiteX2" fmla="*/ 2946400 w 2946400"/>
            <a:gd name="connsiteY2" fmla="*/ 131570 h 1266858"/>
            <a:gd name="connsiteX3" fmla="*/ 2935414 w 2946400"/>
            <a:gd name="connsiteY3" fmla="*/ 1060669 h 1266858"/>
            <a:gd name="connsiteX4" fmla="*/ 982932 w 2946400"/>
            <a:gd name="connsiteY4" fmla="*/ 1113774 h 1266858"/>
            <a:gd name="connsiteX5" fmla="*/ 47370 w 2946400"/>
            <a:gd name="connsiteY5" fmla="*/ 1266858 h 1266858"/>
            <a:gd name="connsiteX6" fmla="*/ 0 w 2946400"/>
            <a:gd name="connsiteY6" fmla="*/ 0 h 1266858"/>
            <a:gd name="connsiteX0" fmla="*/ 0 w 2946400"/>
            <a:gd name="connsiteY0" fmla="*/ 0 h 1346136"/>
            <a:gd name="connsiteX1" fmla="*/ 931464 w 2946400"/>
            <a:gd name="connsiteY1" fmla="*/ 111640 h 1346136"/>
            <a:gd name="connsiteX2" fmla="*/ 2946400 w 2946400"/>
            <a:gd name="connsiteY2" fmla="*/ 131570 h 1346136"/>
            <a:gd name="connsiteX3" fmla="*/ 2935414 w 2946400"/>
            <a:gd name="connsiteY3" fmla="*/ 1060669 h 1346136"/>
            <a:gd name="connsiteX4" fmla="*/ 982932 w 2946400"/>
            <a:gd name="connsiteY4" fmla="*/ 1113774 h 1346136"/>
            <a:gd name="connsiteX5" fmla="*/ 209797 w 2946400"/>
            <a:gd name="connsiteY5" fmla="*/ 1346136 h 1346136"/>
            <a:gd name="connsiteX6" fmla="*/ 0 w 2946400"/>
            <a:gd name="connsiteY6" fmla="*/ 0 h 1346136"/>
            <a:gd name="connsiteX0" fmla="*/ 0 w 2946400"/>
            <a:gd name="connsiteY0" fmla="*/ 0 h 1289832"/>
            <a:gd name="connsiteX1" fmla="*/ 931464 w 2946400"/>
            <a:gd name="connsiteY1" fmla="*/ 111640 h 1289832"/>
            <a:gd name="connsiteX2" fmla="*/ 2946400 w 2946400"/>
            <a:gd name="connsiteY2" fmla="*/ 131570 h 1289832"/>
            <a:gd name="connsiteX3" fmla="*/ 2935414 w 2946400"/>
            <a:gd name="connsiteY3" fmla="*/ 1060669 h 1289832"/>
            <a:gd name="connsiteX4" fmla="*/ 982932 w 2946400"/>
            <a:gd name="connsiteY4" fmla="*/ 1113774 h 1289832"/>
            <a:gd name="connsiteX5" fmla="*/ 74441 w 2946400"/>
            <a:gd name="connsiteY5" fmla="*/ 1289832 h 1289832"/>
            <a:gd name="connsiteX6" fmla="*/ 0 w 2946400"/>
            <a:gd name="connsiteY6" fmla="*/ 0 h 1289832"/>
            <a:gd name="connsiteX0" fmla="*/ 0 w 3070774"/>
            <a:gd name="connsiteY0" fmla="*/ 0 h 1289832"/>
            <a:gd name="connsiteX1" fmla="*/ 931464 w 3070774"/>
            <a:gd name="connsiteY1" fmla="*/ 111640 h 1289832"/>
            <a:gd name="connsiteX2" fmla="*/ 2946400 w 3070774"/>
            <a:gd name="connsiteY2" fmla="*/ 131570 h 1289832"/>
            <a:gd name="connsiteX3" fmla="*/ 3070774 w 3070774"/>
            <a:gd name="connsiteY3" fmla="*/ 1105781 h 1289832"/>
            <a:gd name="connsiteX4" fmla="*/ 982932 w 3070774"/>
            <a:gd name="connsiteY4" fmla="*/ 1113774 h 1289832"/>
            <a:gd name="connsiteX5" fmla="*/ 74441 w 3070774"/>
            <a:gd name="connsiteY5" fmla="*/ 1289832 h 1289832"/>
            <a:gd name="connsiteX6" fmla="*/ 0 w 3070774"/>
            <a:gd name="connsiteY6" fmla="*/ 0 h 1289832"/>
            <a:gd name="connsiteX0" fmla="*/ 0 w 3070774"/>
            <a:gd name="connsiteY0" fmla="*/ 0 h 2011606"/>
            <a:gd name="connsiteX1" fmla="*/ 931464 w 3070774"/>
            <a:gd name="connsiteY1" fmla="*/ 111640 h 2011606"/>
            <a:gd name="connsiteX2" fmla="*/ 2946400 w 3070774"/>
            <a:gd name="connsiteY2" fmla="*/ 131570 h 2011606"/>
            <a:gd name="connsiteX3" fmla="*/ 3070774 w 3070774"/>
            <a:gd name="connsiteY3" fmla="*/ 1105781 h 2011606"/>
            <a:gd name="connsiteX4" fmla="*/ 982932 w 3070774"/>
            <a:gd name="connsiteY4" fmla="*/ 1113774 h 2011606"/>
            <a:gd name="connsiteX5" fmla="*/ 4955 w 3070774"/>
            <a:gd name="connsiteY5" fmla="*/ 2011606 h 2011606"/>
            <a:gd name="connsiteX6" fmla="*/ 0 w 3070774"/>
            <a:gd name="connsiteY6" fmla="*/ 0 h 2011606"/>
            <a:gd name="connsiteX0" fmla="*/ 0 w 3070774"/>
            <a:gd name="connsiteY0" fmla="*/ 0 h 2011606"/>
            <a:gd name="connsiteX1" fmla="*/ 931464 w 3070774"/>
            <a:gd name="connsiteY1" fmla="*/ 111640 h 2011606"/>
            <a:gd name="connsiteX2" fmla="*/ 2946400 w 3070774"/>
            <a:gd name="connsiteY2" fmla="*/ 131570 h 2011606"/>
            <a:gd name="connsiteX3" fmla="*/ 3070774 w 3070774"/>
            <a:gd name="connsiteY3" fmla="*/ 1105781 h 2011606"/>
            <a:gd name="connsiteX4" fmla="*/ 774475 w 3070774"/>
            <a:gd name="connsiteY4" fmla="*/ 1642818 h 2011606"/>
            <a:gd name="connsiteX5" fmla="*/ 4955 w 3070774"/>
            <a:gd name="connsiteY5" fmla="*/ 2011606 h 2011606"/>
            <a:gd name="connsiteX6" fmla="*/ 0 w 3070774"/>
            <a:gd name="connsiteY6" fmla="*/ 0 h 2011606"/>
            <a:gd name="connsiteX0" fmla="*/ 0 w 2946400"/>
            <a:gd name="connsiteY0" fmla="*/ 0 h 2011606"/>
            <a:gd name="connsiteX1" fmla="*/ 931464 w 2946400"/>
            <a:gd name="connsiteY1" fmla="*/ 111640 h 2011606"/>
            <a:gd name="connsiteX2" fmla="*/ 2946400 w 2946400"/>
            <a:gd name="connsiteY2" fmla="*/ 131570 h 2011606"/>
            <a:gd name="connsiteX3" fmla="*/ 2885479 w 2946400"/>
            <a:gd name="connsiteY3" fmla="*/ 1791109 h 2011606"/>
            <a:gd name="connsiteX4" fmla="*/ 774475 w 2946400"/>
            <a:gd name="connsiteY4" fmla="*/ 1642818 h 2011606"/>
            <a:gd name="connsiteX5" fmla="*/ 4955 w 2946400"/>
            <a:gd name="connsiteY5" fmla="*/ 2011606 h 2011606"/>
            <a:gd name="connsiteX6" fmla="*/ 0 w 2946400"/>
            <a:gd name="connsiteY6" fmla="*/ 0 h 2011606"/>
            <a:gd name="connsiteX0" fmla="*/ 0 w 2900046"/>
            <a:gd name="connsiteY0" fmla="*/ 0 h 2011606"/>
            <a:gd name="connsiteX1" fmla="*/ 931464 w 2900046"/>
            <a:gd name="connsiteY1" fmla="*/ 111640 h 2011606"/>
            <a:gd name="connsiteX2" fmla="*/ 2900046 w 2900046"/>
            <a:gd name="connsiteY2" fmla="*/ 356695 h 2011606"/>
            <a:gd name="connsiteX3" fmla="*/ 2885479 w 2900046"/>
            <a:gd name="connsiteY3" fmla="*/ 1791109 h 2011606"/>
            <a:gd name="connsiteX4" fmla="*/ 774475 w 2900046"/>
            <a:gd name="connsiteY4" fmla="*/ 1642818 h 2011606"/>
            <a:gd name="connsiteX5" fmla="*/ 4955 w 2900046"/>
            <a:gd name="connsiteY5" fmla="*/ 2011606 h 2011606"/>
            <a:gd name="connsiteX6" fmla="*/ 0 w 2900046"/>
            <a:gd name="connsiteY6" fmla="*/ 0 h 2011606"/>
            <a:gd name="connsiteX0" fmla="*/ 0 w 2900046"/>
            <a:gd name="connsiteY0" fmla="*/ 0 h 2011606"/>
            <a:gd name="connsiteX1" fmla="*/ 815813 w 2900046"/>
            <a:gd name="connsiteY1" fmla="*/ 370042 h 2011606"/>
            <a:gd name="connsiteX2" fmla="*/ 2900046 w 2900046"/>
            <a:gd name="connsiteY2" fmla="*/ 356695 h 2011606"/>
            <a:gd name="connsiteX3" fmla="*/ 2885479 w 2900046"/>
            <a:gd name="connsiteY3" fmla="*/ 1791109 h 2011606"/>
            <a:gd name="connsiteX4" fmla="*/ 774475 w 2900046"/>
            <a:gd name="connsiteY4" fmla="*/ 1642818 h 2011606"/>
            <a:gd name="connsiteX5" fmla="*/ 4955 w 2900046"/>
            <a:gd name="connsiteY5" fmla="*/ 2011606 h 2011606"/>
            <a:gd name="connsiteX6" fmla="*/ 0 w 2900046"/>
            <a:gd name="connsiteY6" fmla="*/ 0 h 2011606"/>
            <a:gd name="connsiteX0" fmla="*/ 0 w 2900046"/>
            <a:gd name="connsiteY0" fmla="*/ 0 h 2011606"/>
            <a:gd name="connsiteX1" fmla="*/ 815813 w 2900046"/>
            <a:gd name="connsiteY1" fmla="*/ 370042 h 2011606"/>
            <a:gd name="connsiteX2" fmla="*/ 2900046 w 2900046"/>
            <a:gd name="connsiteY2" fmla="*/ 356695 h 2011606"/>
            <a:gd name="connsiteX3" fmla="*/ 2885479 w 2900046"/>
            <a:gd name="connsiteY3" fmla="*/ 1791109 h 2011606"/>
            <a:gd name="connsiteX4" fmla="*/ 762903 w 2900046"/>
            <a:gd name="connsiteY4" fmla="*/ 1676586 h 2011606"/>
            <a:gd name="connsiteX5" fmla="*/ 4955 w 2900046"/>
            <a:gd name="connsiteY5" fmla="*/ 2011606 h 2011606"/>
            <a:gd name="connsiteX6" fmla="*/ 0 w 2900046"/>
            <a:gd name="connsiteY6" fmla="*/ 0 h 201160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2900046" h="2011606">
              <a:moveTo>
                <a:pt x="0" y="0"/>
              </a:moveTo>
              <a:lnTo>
                <a:pt x="815813" y="370042"/>
              </a:lnTo>
              <a:lnTo>
                <a:pt x="2900046" y="356695"/>
              </a:lnTo>
              <a:lnTo>
                <a:pt x="2885479" y="1791109"/>
              </a:lnTo>
              <a:lnTo>
                <a:pt x="762903" y="1676586"/>
              </a:lnTo>
              <a:lnTo>
                <a:pt x="4955" y="2011606"/>
              </a:lnTo>
              <a:cubicBezTo>
                <a:pt x="3303" y="1341071"/>
                <a:pt x="1652" y="670535"/>
                <a:pt x="0" y="0"/>
              </a:cubicBezTo>
              <a:close/>
            </a:path>
          </a:pathLst>
        </a:cu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16829</xdr:colOff>
      <xdr:row>44</xdr:row>
      <xdr:rowOff>569727</xdr:rowOff>
    </xdr:from>
    <xdr:to>
      <xdr:col>8</xdr:col>
      <xdr:colOff>2686047</xdr:colOff>
      <xdr:row>44</xdr:row>
      <xdr:rowOff>1927880</xdr:rowOff>
    </xdr:to>
    <xdr:sp macro="" textlink="">
      <xdr:nvSpPr>
        <xdr:cNvPr id="222" name="직사각형 213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/>
      </xdr:nvSpPr>
      <xdr:spPr>
        <a:xfrm>
          <a:off x="17778153" y="106902345"/>
          <a:ext cx="2669218" cy="1358153"/>
        </a:xfrm>
        <a:custGeom>
          <a:avLst/>
          <a:gdLst>
            <a:gd name="connsiteX0" fmla="*/ 0 w 1767840"/>
            <a:gd name="connsiteY0" fmla="*/ 0 h 2099310"/>
            <a:gd name="connsiteX1" fmla="*/ 1767840 w 1767840"/>
            <a:gd name="connsiteY1" fmla="*/ 0 h 2099310"/>
            <a:gd name="connsiteX2" fmla="*/ 1767840 w 1767840"/>
            <a:gd name="connsiteY2" fmla="*/ 2099310 h 2099310"/>
            <a:gd name="connsiteX3" fmla="*/ 0 w 1767840"/>
            <a:gd name="connsiteY3" fmla="*/ 2099310 h 2099310"/>
            <a:gd name="connsiteX4" fmla="*/ 0 w 1767840"/>
            <a:gd name="connsiteY4" fmla="*/ 0 h 2099310"/>
            <a:gd name="connsiteX0" fmla="*/ 0 w 1767840"/>
            <a:gd name="connsiteY0" fmla="*/ 0 h 2099310"/>
            <a:gd name="connsiteX1" fmla="*/ 1767840 w 1767840"/>
            <a:gd name="connsiteY1" fmla="*/ 523875 h 2099310"/>
            <a:gd name="connsiteX2" fmla="*/ 1767840 w 1767840"/>
            <a:gd name="connsiteY2" fmla="*/ 2099310 h 2099310"/>
            <a:gd name="connsiteX3" fmla="*/ 0 w 1767840"/>
            <a:gd name="connsiteY3" fmla="*/ 2099310 h 2099310"/>
            <a:gd name="connsiteX4" fmla="*/ 0 w 1767840"/>
            <a:gd name="connsiteY4" fmla="*/ 0 h 2099310"/>
            <a:gd name="connsiteX0" fmla="*/ 0 w 1786849"/>
            <a:gd name="connsiteY0" fmla="*/ 0 h 2099310"/>
            <a:gd name="connsiteX1" fmla="*/ 1767840 w 1786849"/>
            <a:gd name="connsiteY1" fmla="*/ 523875 h 2099310"/>
            <a:gd name="connsiteX2" fmla="*/ 1786849 w 1786849"/>
            <a:gd name="connsiteY2" fmla="*/ 1518285 h 2099310"/>
            <a:gd name="connsiteX3" fmla="*/ 0 w 1786849"/>
            <a:gd name="connsiteY3" fmla="*/ 2099310 h 2099310"/>
            <a:gd name="connsiteX4" fmla="*/ 0 w 1786849"/>
            <a:gd name="connsiteY4" fmla="*/ 0 h 2099310"/>
            <a:gd name="connsiteX0" fmla="*/ 0 w 2946400"/>
            <a:gd name="connsiteY0" fmla="*/ 0 h 2099310"/>
            <a:gd name="connsiteX1" fmla="*/ 2946400 w 2946400"/>
            <a:gd name="connsiteY1" fmla="*/ 131570 h 2099310"/>
            <a:gd name="connsiteX2" fmla="*/ 1786849 w 2946400"/>
            <a:gd name="connsiteY2" fmla="*/ 1518285 h 2099310"/>
            <a:gd name="connsiteX3" fmla="*/ 0 w 2946400"/>
            <a:gd name="connsiteY3" fmla="*/ 2099310 h 2099310"/>
            <a:gd name="connsiteX4" fmla="*/ 0 w 2946400"/>
            <a:gd name="connsiteY4" fmla="*/ 0 h 2099310"/>
            <a:gd name="connsiteX0" fmla="*/ 0 w 2946400"/>
            <a:gd name="connsiteY0" fmla="*/ 0 h 2099310"/>
            <a:gd name="connsiteX1" fmla="*/ 2946400 w 2946400"/>
            <a:gd name="connsiteY1" fmla="*/ 131570 h 2099310"/>
            <a:gd name="connsiteX2" fmla="*/ 2935414 w 2946400"/>
            <a:gd name="connsiteY2" fmla="*/ 1060669 h 2099310"/>
            <a:gd name="connsiteX3" fmla="*/ 0 w 2946400"/>
            <a:gd name="connsiteY3" fmla="*/ 2099310 h 2099310"/>
            <a:gd name="connsiteX4" fmla="*/ 0 w 2946400"/>
            <a:gd name="connsiteY4" fmla="*/ 0 h 2099310"/>
            <a:gd name="connsiteX0" fmla="*/ 0 w 2946400"/>
            <a:gd name="connsiteY0" fmla="*/ 0 h 1266858"/>
            <a:gd name="connsiteX1" fmla="*/ 2946400 w 2946400"/>
            <a:gd name="connsiteY1" fmla="*/ 131570 h 1266858"/>
            <a:gd name="connsiteX2" fmla="*/ 2935414 w 2946400"/>
            <a:gd name="connsiteY2" fmla="*/ 1060669 h 1266858"/>
            <a:gd name="connsiteX3" fmla="*/ 47370 w 2946400"/>
            <a:gd name="connsiteY3" fmla="*/ 1266858 h 1266858"/>
            <a:gd name="connsiteX4" fmla="*/ 0 w 2946400"/>
            <a:gd name="connsiteY4" fmla="*/ 0 h 1266858"/>
            <a:gd name="connsiteX0" fmla="*/ 0 w 2946400"/>
            <a:gd name="connsiteY0" fmla="*/ 0 h 1266858"/>
            <a:gd name="connsiteX1" fmla="*/ 2946400 w 2946400"/>
            <a:gd name="connsiteY1" fmla="*/ 131570 h 1266858"/>
            <a:gd name="connsiteX2" fmla="*/ 2935414 w 2946400"/>
            <a:gd name="connsiteY2" fmla="*/ 1060669 h 1266858"/>
            <a:gd name="connsiteX3" fmla="*/ 776073 w 2946400"/>
            <a:gd name="connsiteY3" fmla="*/ 1216406 h 1266858"/>
            <a:gd name="connsiteX4" fmla="*/ 47370 w 2946400"/>
            <a:gd name="connsiteY4" fmla="*/ 1266858 h 1266858"/>
            <a:gd name="connsiteX5" fmla="*/ 0 w 2946400"/>
            <a:gd name="connsiteY5" fmla="*/ 0 h 1266858"/>
            <a:gd name="connsiteX0" fmla="*/ 0 w 2946400"/>
            <a:gd name="connsiteY0" fmla="*/ 0 h 1266858"/>
            <a:gd name="connsiteX1" fmla="*/ 2946400 w 2946400"/>
            <a:gd name="connsiteY1" fmla="*/ 131570 h 1266858"/>
            <a:gd name="connsiteX2" fmla="*/ 2935414 w 2946400"/>
            <a:gd name="connsiteY2" fmla="*/ 1060669 h 1266858"/>
            <a:gd name="connsiteX3" fmla="*/ 492584 w 2946400"/>
            <a:gd name="connsiteY3" fmla="*/ 1091260 h 1266858"/>
            <a:gd name="connsiteX4" fmla="*/ 47370 w 2946400"/>
            <a:gd name="connsiteY4" fmla="*/ 1266858 h 1266858"/>
            <a:gd name="connsiteX5" fmla="*/ 0 w 2946400"/>
            <a:gd name="connsiteY5" fmla="*/ 0 h 1266858"/>
            <a:gd name="connsiteX0" fmla="*/ 0 w 2946400"/>
            <a:gd name="connsiteY0" fmla="*/ 0 h 1266858"/>
            <a:gd name="connsiteX1" fmla="*/ 483134 w 2946400"/>
            <a:gd name="connsiteY1" fmla="*/ 1218 h 1266858"/>
            <a:gd name="connsiteX2" fmla="*/ 2946400 w 2946400"/>
            <a:gd name="connsiteY2" fmla="*/ 131570 h 1266858"/>
            <a:gd name="connsiteX3" fmla="*/ 2935414 w 2946400"/>
            <a:gd name="connsiteY3" fmla="*/ 1060669 h 1266858"/>
            <a:gd name="connsiteX4" fmla="*/ 492584 w 2946400"/>
            <a:gd name="connsiteY4" fmla="*/ 1091260 h 1266858"/>
            <a:gd name="connsiteX5" fmla="*/ 47370 w 2946400"/>
            <a:gd name="connsiteY5" fmla="*/ 1266858 h 1266858"/>
            <a:gd name="connsiteX6" fmla="*/ 0 w 2946400"/>
            <a:gd name="connsiteY6" fmla="*/ 0 h 1266858"/>
            <a:gd name="connsiteX0" fmla="*/ 0 w 2946400"/>
            <a:gd name="connsiteY0" fmla="*/ 0 h 1266858"/>
            <a:gd name="connsiteX1" fmla="*/ 360289 w 2946400"/>
            <a:gd name="connsiteY1" fmla="*/ 145617 h 1266858"/>
            <a:gd name="connsiteX2" fmla="*/ 2946400 w 2946400"/>
            <a:gd name="connsiteY2" fmla="*/ 131570 h 1266858"/>
            <a:gd name="connsiteX3" fmla="*/ 2935414 w 2946400"/>
            <a:gd name="connsiteY3" fmla="*/ 1060669 h 1266858"/>
            <a:gd name="connsiteX4" fmla="*/ 492584 w 2946400"/>
            <a:gd name="connsiteY4" fmla="*/ 1091260 h 1266858"/>
            <a:gd name="connsiteX5" fmla="*/ 47370 w 2946400"/>
            <a:gd name="connsiteY5" fmla="*/ 1266858 h 1266858"/>
            <a:gd name="connsiteX6" fmla="*/ 0 w 2946400"/>
            <a:gd name="connsiteY6" fmla="*/ 0 h 1266858"/>
            <a:gd name="connsiteX0" fmla="*/ 0 w 2946400"/>
            <a:gd name="connsiteY0" fmla="*/ 0 h 1266858"/>
            <a:gd name="connsiteX1" fmla="*/ 781662 w 2946400"/>
            <a:gd name="connsiteY1" fmla="*/ 235672 h 1266858"/>
            <a:gd name="connsiteX2" fmla="*/ 2946400 w 2946400"/>
            <a:gd name="connsiteY2" fmla="*/ 131570 h 1266858"/>
            <a:gd name="connsiteX3" fmla="*/ 2935414 w 2946400"/>
            <a:gd name="connsiteY3" fmla="*/ 1060669 h 1266858"/>
            <a:gd name="connsiteX4" fmla="*/ 492584 w 2946400"/>
            <a:gd name="connsiteY4" fmla="*/ 1091260 h 1266858"/>
            <a:gd name="connsiteX5" fmla="*/ 47370 w 2946400"/>
            <a:gd name="connsiteY5" fmla="*/ 1266858 h 1266858"/>
            <a:gd name="connsiteX6" fmla="*/ 0 w 2946400"/>
            <a:gd name="connsiteY6" fmla="*/ 0 h 1266858"/>
            <a:gd name="connsiteX0" fmla="*/ 0 w 2935414"/>
            <a:gd name="connsiteY0" fmla="*/ 0 h 1266858"/>
            <a:gd name="connsiteX1" fmla="*/ 781662 w 2935414"/>
            <a:gd name="connsiteY1" fmla="*/ 235672 h 1266858"/>
            <a:gd name="connsiteX2" fmla="*/ 2690704 w 2935414"/>
            <a:gd name="connsiteY2" fmla="*/ 232730 h 1266858"/>
            <a:gd name="connsiteX3" fmla="*/ 2935414 w 2935414"/>
            <a:gd name="connsiteY3" fmla="*/ 1060669 h 1266858"/>
            <a:gd name="connsiteX4" fmla="*/ 492584 w 2935414"/>
            <a:gd name="connsiteY4" fmla="*/ 1091260 h 1266858"/>
            <a:gd name="connsiteX5" fmla="*/ 47370 w 2935414"/>
            <a:gd name="connsiteY5" fmla="*/ 1266858 h 1266858"/>
            <a:gd name="connsiteX6" fmla="*/ 0 w 2935414"/>
            <a:gd name="connsiteY6" fmla="*/ 0 h 1266858"/>
            <a:gd name="connsiteX0" fmla="*/ 0 w 2690704"/>
            <a:gd name="connsiteY0" fmla="*/ 0 h 1266858"/>
            <a:gd name="connsiteX1" fmla="*/ 781662 w 2690704"/>
            <a:gd name="connsiteY1" fmla="*/ 235672 h 1266858"/>
            <a:gd name="connsiteX2" fmla="*/ 2690704 w 2690704"/>
            <a:gd name="connsiteY2" fmla="*/ 232730 h 1266858"/>
            <a:gd name="connsiteX3" fmla="*/ 2658019 w 2690704"/>
            <a:gd name="connsiteY3" fmla="*/ 1229014 h 1266858"/>
            <a:gd name="connsiteX4" fmla="*/ 492584 w 2690704"/>
            <a:gd name="connsiteY4" fmla="*/ 1091260 h 1266858"/>
            <a:gd name="connsiteX5" fmla="*/ 47370 w 2690704"/>
            <a:gd name="connsiteY5" fmla="*/ 1266858 h 1266858"/>
            <a:gd name="connsiteX6" fmla="*/ 0 w 2690704"/>
            <a:gd name="connsiteY6" fmla="*/ 0 h 1266858"/>
            <a:gd name="connsiteX0" fmla="*/ 0 w 2658019"/>
            <a:gd name="connsiteY0" fmla="*/ 0 h 1266858"/>
            <a:gd name="connsiteX1" fmla="*/ 781662 w 2658019"/>
            <a:gd name="connsiteY1" fmla="*/ 235672 h 1266858"/>
            <a:gd name="connsiteX2" fmla="*/ 2646228 w 2658019"/>
            <a:gd name="connsiteY2" fmla="*/ 232730 h 1266858"/>
            <a:gd name="connsiteX3" fmla="*/ 2658019 w 2658019"/>
            <a:gd name="connsiteY3" fmla="*/ 1229014 h 1266858"/>
            <a:gd name="connsiteX4" fmla="*/ 492584 w 2658019"/>
            <a:gd name="connsiteY4" fmla="*/ 1091260 h 1266858"/>
            <a:gd name="connsiteX5" fmla="*/ 47370 w 2658019"/>
            <a:gd name="connsiteY5" fmla="*/ 1266858 h 1266858"/>
            <a:gd name="connsiteX6" fmla="*/ 0 w 2658019"/>
            <a:gd name="connsiteY6" fmla="*/ 0 h 1266858"/>
            <a:gd name="connsiteX0" fmla="*/ 0 w 2658019"/>
            <a:gd name="connsiteY0" fmla="*/ 0 h 1266858"/>
            <a:gd name="connsiteX1" fmla="*/ 781662 w 2658019"/>
            <a:gd name="connsiteY1" fmla="*/ 235672 h 1266858"/>
            <a:gd name="connsiteX2" fmla="*/ 2646228 w 2658019"/>
            <a:gd name="connsiteY2" fmla="*/ 232730 h 1266858"/>
            <a:gd name="connsiteX3" fmla="*/ 2658019 w 2658019"/>
            <a:gd name="connsiteY3" fmla="*/ 1229014 h 1266858"/>
            <a:gd name="connsiteX4" fmla="*/ 725921 w 2658019"/>
            <a:gd name="connsiteY4" fmla="*/ 1181589 h 1266858"/>
            <a:gd name="connsiteX5" fmla="*/ 47370 w 2658019"/>
            <a:gd name="connsiteY5" fmla="*/ 1266858 h 1266858"/>
            <a:gd name="connsiteX6" fmla="*/ 0 w 2658019"/>
            <a:gd name="connsiteY6" fmla="*/ 0 h 1266858"/>
            <a:gd name="connsiteX0" fmla="*/ 0 w 2658019"/>
            <a:gd name="connsiteY0" fmla="*/ 0 h 1368478"/>
            <a:gd name="connsiteX1" fmla="*/ 781662 w 2658019"/>
            <a:gd name="connsiteY1" fmla="*/ 235672 h 1368478"/>
            <a:gd name="connsiteX2" fmla="*/ 2646228 w 2658019"/>
            <a:gd name="connsiteY2" fmla="*/ 232730 h 1368478"/>
            <a:gd name="connsiteX3" fmla="*/ 2658019 w 2658019"/>
            <a:gd name="connsiteY3" fmla="*/ 1229014 h 1368478"/>
            <a:gd name="connsiteX4" fmla="*/ 725921 w 2658019"/>
            <a:gd name="connsiteY4" fmla="*/ 1181589 h 1368478"/>
            <a:gd name="connsiteX5" fmla="*/ 2830 w 2658019"/>
            <a:gd name="connsiteY5" fmla="*/ 1368478 h 1368478"/>
            <a:gd name="connsiteX6" fmla="*/ 0 w 2658019"/>
            <a:gd name="connsiteY6" fmla="*/ 0 h 1368478"/>
            <a:gd name="connsiteX0" fmla="*/ 0 w 2658019"/>
            <a:gd name="connsiteY0" fmla="*/ 0 h 1368478"/>
            <a:gd name="connsiteX1" fmla="*/ 781662 w 2658019"/>
            <a:gd name="connsiteY1" fmla="*/ 235672 h 1368478"/>
            <a:gd name="connsiteX2" fmla="*/ 2646228 w 2658019"/>
            <a:gd name="connsiteY2" fmla="*/ 232730 h 1368478"/>
            <a:gd name="connsiteX3" fmla="*/ 2658019 w 2658019"/>
            <a:gd name="connsiteY3" fmla="*/ 1229014 h 1368478"/>
            <a:gd name="connsiteX4" fmla="*/ 770430 w 2658019"/>
            <a:gd name="connsiteY4" fmla="*/ 1147620 h 1368478"/>
            <a:gd name="connsiteX5" fmla="*/ 2830 w 2658019"/>
            <a:gd name="connsiteY5" fmla="*/ 1368478 h 1368478"/>
            <a:gd name="connsiteX6" fmla="*/ 0 w 2658019"/>
            <a:gd name="connsiteY6" fmla="*/ 0 h 136847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2658019" h="1368478">
              <a:moveTo>
                <a:pt x="0" y="0"/>
              </a:moveTo>
              <a:lnTo>
                <a:pt x="781662" y="235672"/>
              </a:lnTo>
              <a:lnTo>
                <a:pt x="2646228" y="232730"/>
              </a:lnTo>
              <a:lnTo>
                <a:pt x="2658019" y="1229014"/>
              </a:lnTo>
              <a:lnTo>
                <a:pt x="770430" y="1147620"/>
              </a:lnTo>
              <a:lnTo>
                <a:pt x="2830" y="1368478"/>
              </a:lnTo>
              <a:cubicBezTo>
                <a:pt x="1887" y="912319"/>
                <a:pt x="943" y="456159"/>
                <a:pt x="0" y="0"/>
              </a:cubicBezTo>
              <a:close/>
            </a:path>
          </a:pathLst>
        </a:cu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94287</xdr:colOff>
      <xdr:row>45</xdr:row>
      <xdr:rowOff>35508</xdr:rowOff>
    </xdr:from>
    <xdr:to>
      <xdr:col>8</xdr:col>
      <xdr:colOff>2993562</xdr:colOff>
      <xdr:row>45</xdr:row>
      <xdr:rowOff>2117691</xdr:rowOff>
    </xdr:to>
    <xdr:sp macro="" textlink="">
      <xdr:nvSpPr>
        <xdr:cNvPr id="223" name="직사각형 222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SpPr/>
      </xdr:nvSpPr>
      <xdr:spPr>
        <a:xfrm>
          <a:off x="17855611" y="108654126"/>
          <a:ext cx="2899275" cy="2082183"/>
        </a:xfrm>
        <a:custGeom>
          <a:avLst/>
          <a:gdLst>
            <a:gd name="connsiteX0" fmla="*/ 0 w 2314126"/>
            <a:gd name="connsiteY0" fmla="*/ 0 h 1574315"/>
            <a:gd name="connsiteX1" fmla="*/ 2314126 w 2314126"/>
            <a:gd name="connsiteY1" fmla="*/ 0 h 1574315"/>
            <a:gd name="connsiteX2" fmla="*/ 2314126 w 2314126"/>
            <a:gd name="connsiteY2" fmla="*/ 1574315 h 1574315"/>
            <a:gd name="connsiteX3" fmla="*/ 0 w 2314126"/>
            <a:gd name="connsiteY3" fmla="*/ 1574315 h 1574315"/>
            <a:gd name="connsiteX4" fmla="*/ 0 w 2314126"/>
            <a:gd name="connsiteY4" fmla="*/ 0 h 1574315"/>
            <a:gd name="connsiteX0" fmla="*/ 0 w 2314126"/>
            <a:gd name="connsiteY0" fmla="*/ 13111 h 1587426"/>
            <a:gd name="connsiteX1" fmla="*/ 1669677 w 2314126"/>
            <a:gd name="connsiteY1" fmla="*/ 0 h 1587426"/>
            <a:gd name="connsiteX2" fmla="*/ 2314126 w 2314126"/>
            <a:gd name="connsiteY2" fmla="*/ 13111 h 1587426"/>
            <a:gd name="connsiteX3" fmla="*/ 2314126 w 2314126"/>
            <a:gd name="connsiteY3" fmla="*/ 1587426 h 1587426"/>
            <a:gd name="connsiteX4" fmla="*/ 0 w 2314126"/>
            <a:gd name="connsiteY4" fmla="*/ 1587426 h 1587426"/>
            <a:gd name="connsiteX5" fmla="*/ 0 w 2314126"/>
            <a:gd name="connsiteY5" fmla="*/ 13111 h 1587426"/>
            <a:gd name="connsiteX0" fmla="*/ 0 w 2314126"/>
            <a:gd name="connsiteY0" fmla="*/ 0 h 1574315"/>
            <a:gd name="connsiteX1" fmla="*/ 1714390 w 2314126"/>
            <a:gd name="connsiteY1" fmla="*/ 256153 h 1574315"/>
            <a:gd name="connsiteX2" fmla="*/ 2314126 w 2314126"/>
            <a:gd name="connsiteY2" fmla="*/ 0 h 1574315"/>
            <a:gd name="connsiteX3" fmla="*/ 2314126 w 2314126"/>
            <a:gd name="connsiteY3" fmla="*/ 1574315 h 1574315"/>
            <a:gd name="connsiteX4" fmla="*/ 0 w 2314126"/>
            <a:gd name="connsiteY4" fmla="*/ 1574315 h 1574315"/>
            <a:gd name="connsiteX5" fmla="*/ 0 w 2314126"/>
            <a:gd name="connsiteY5" fmla="*/ 0 h 1574315"/>
            <a:gd name="connsiteX0" fmla="*/ 0 w 2314126"/>
            <a:gd name="connsiteY0" fmla="*/ 67234 h 1641549"/>
            <a:gd name="connsiteX1" fmla="*/ 1714390 w 2314126"/>
            <a:gd name="connsiteY1" fmla="*/ 323387 h 1641549"/>
            <a:gd name="connsiteX2" fmla="*/ 2269412 w 2314126"/>
            <a:gd name="connsiteY2" fmla="*/ 0 h 1641549"/>
            <a:gd name="connsiteX3" fmla="*/ 2314126 w 2314126"/>
            <a:gd name="connsiteY3" fmla="*/ 1641549 h 1641549"/>
            <a:gd name="connsiteX4" fmla="*/ 0 w 2314126"/>
            <a:gd name="connsiteY4" fmla="*/ 1641549 h 1641549"/>
            <a:gd name="connsiteX5" fmla="*/ 0 w 2314126"/>
            <a:gd name="connsiteY5" fmla="*/ 67234 h 1641549"/>
            <a:gd name="connsiteX0" fmla="*/ 0 w 2336410"/>
            <a:gd name="connsiteY0" fmla="*/ 303652 h 1641549"/>
            <a:gd name="connsiteX1" fmla="*/ 1736674 w 2336410"/>
            <a:gd name="connsiteY1" fmla="*/ 323387 h 1641549"/>
            <a:gd name="connsiteX2" fmla="*/ 2291696 w 2336410"/>
            <a:gd name="connsiteY2" fmla="*/ 0 h 1641549"/>
            <a:gd name="connsiteX3" fmla="*/ 2336410 w 2336410"/>
            <a:gd name="connsiteY3" fmla="*/ 1641549 h 1641549"/>
            <a:gd name="connsiteX4" fmla="*/ 22284 w 2336410"/>
            <a:gd name="connsiteY4" fmla="*/ 1641549 h 1641549"/>
            <a:gd name="connsiteX5" fmla="*/ 0 w 2336410"/>
            <a:gd name="connsiteY5" fmla="*/ 303652 h 1641549"/>
            <a:gd name="connsiteX0" fmla="*/ 0 w 2559313"/>
            <a:gd name="connsiteY0" fmla="*/ 718266 h 2056163"/>
            <a:gd name="connsiteX1" fmla="*/ 1736674 w 2559313"/>
            <a:gd name="connsiteY1" fmla="*/ 738001 h 2056163"/>
            <a:gd name="connsiteX2" fmla="*/ 2559313 w 2559313"/>
            <a:gd name="connsiteY2" fmla="*/ 0 h 2056163"/>
            <a:gd name="connsiteX3" fmla="*/ 2336410 w 2559313"/>
            <a:gd name="connsiteY3" fmla="*/ 2056163 h 2056163"/>
            <a:gd name="connsiteX4" fmla="*/ 22284 w 2559313"/>
            <a:gd name="connsiteY4" fmla="*/ 2056163 h 2056163"/>
            <a:gd name="connsiteX5" fmla="*/ 0 w 2559313"/>
            <a:gd name="connsiteY5" fmla="*/ 718266 h 2056163"/>
            <a:gd name="connsiteX0" fmla="*/ 0 w 2559313"/>
            <a:gd name="connsiteY0" fmla="*/ 718266 h 2056163"/>
            <a:gd name="connsiteX1" fmla="*/ 1692138 w 2559313"/>
            <a:gd name="connsiteY1" fmla="*/ 379416 h 2056163"/>
            <a:gd name="connsiteX2" fmla="*/ 2559313 w 2559313"/>
            <a:gd name="connsiteY2" fmla="*/ 0 h 2056163"/>
            <a:gd name="connsiteX3" fmla="*/ 2336410 w 2559313"/>
            <a:gd name="connsiteY3" fmla="*/ 2056163 h 2056163"/>
            <a:gd name="connsiteX4" fmla="*/ 22284 w 2559313"/>
            <a:gd name="connsiteY4" fmla="*/ 2056163 h 2056163"/>
            <a:gd name="connsiteX5" fmla="*/ 0 w 2559313"/>
            <a:gd name="connsiteY5" fmla="*/ 718266 h 2056163"/>
            <a:gd name="connsiteX0" fmla="*/ 0 w 2881491"/>
            <a:gd name="connsiteY0" fmla="*/ 214006 h 2056163"/>
            <a:gd name="connsiteX1" fmla="*/ 2014316 w 2881491"/>
            <a:gd name="connsiteY1" fmla="*/ 379416 h 2056163"/>
            <a:gd name="connsiteX2" fmla="*/ 2881491 w 2881491"/>
            <a:gd name="connsiteY2" fmla="*/ 0 h 2056163"/>
            <a:gd name="connsiteX3" fmla="*/ 2658588 w 2881491"/>
            <a:gd name="connsiteY3" fmla="*/ 2056163 h 2056163"/>
            <a:gd name="connsiteX4" fmla="*/ 344462 w 2881491"/>
            <a:gd name="connsiteY4" fmla="*/ 2056163 h 2056163"/>
            <a:gd name="connsiteX5" fmla="*/ 0 w 2881491"/>
            <a:gd name="connsiteY5" fmla="*/ 214006 h 2056163"/>
            <a:gd name="connsiteX0" fmla="*/ 0 w 2881491"/>
            <a:gd name="connsiteY0" fmla="*/ 214006 h 2056163"/>
            <a:gd name="connsiteX1" fmla="*/ 1847781 w 2881491"/>
            <a:gd name="connsiteY1" fmla="*/ 289770 h 2056163"/>
            <a:gd name="connsiteX2" fmla="*/ 2881491 w 2881491"/>
            <a:gd name="connsiteY2" fmla="*/ 0 h 2056163"/>
            <a:gd name="connsiteX3" fmla="*/ 2658588 w 2881491"/>
            <a:gd name="connsiteY3" fmla="*/ 2056163 h 2056163"/>
            <a:gd name="connsiteX4" fmla="*/ 344462 w 2881491"/>
            <a:gd name="connsiteY4" fmla="*/ 2056163 h 2056163"/>
            <a:gd name="connsiteX5" fmla="*/ 0 w 2881491"/>
            <a:gd name="connsiteY5" fmla="*/ 214006 h 2056163"/>
            <a:gd name="connsiteX0" fmla="*/ 0 w 2792498"/>
            <a:gd name="connsiteY0" fmla="*/ 124360 h 1966517"/>
            <a:gd name="connsiteX1" fmla="*/ 1847781 w 2792498"/>
            <a:gd name="connsiteY1" fmla="*/ 200124 h 1966517"/>
            <a:gd name="connsiteX2" fmla="*/ 2792498 w 2792498"/>
            <a:gd name="connsiteY2" fmla="*/ 0 h 1966517"/>
            <a:gd name="connsiteX3" fmla="*/ 2658588 w 2792498"/>
            <a:gd name="connsiteY3" fmla="*/ 1966517 h 1966517"/>
            <a:gd name="connsiteX4" fmla="*/ 344462 w 2792498"/>
            <a:gd name="connsiteY4" fmla="*/ 1966517 h 1966517"/>
            <a:gd name="connsiteX5" fmla="*/ 0 w 2792498"/>
            <a:gd name="connsiteY5" fmla="*/ 124360 h 1966517"/>
            <a:gd name="connsiteX0" fmla="*/ 22883 w 2815381"/>
            <a:gd name="connsiteY0" fmla="*/ 124360 h 2090020"/>
            <a:gd name="connsiteX1" fmla="*/ 1870664 w 2815381"/>
            <a:gd name="connsiteY1" fmla="*/ 200124 h 2090020"/>
            <a:gd name="connsiteX2" fmla="*/ 2815381 w 2815381"/>
            <a:gd name="connsiteY2" fmla="*/ 0 h 2090020"/>
            <a:gd name="connsiteX3" fmla="*/ 2681471 w 2815381"/>
            <a:gd name="connsiteY3" fmla="*/ 1966517 h 2090020"/>
            <a:gd name="connsiteX4" fmla="*/ 0 w 2815381"/>
            <a:gd name="connsiteY4" fmla="*/ 2090020 h 2090020"/>
            <a:gd name="connsiteX5" fmla="*/ 22883 w 2815381"/>
            <a:gd name="connsiteY5" fmla="*/ 124360 h 2090020"/>
            <a:gd name="connsiteX0" fmla="*/ 22883 w 2837210"/>
            <a:gd name="connsiteY0" fmla="*/ 124360 h 2101494"/>
            <a:gd name="connsiteX1" fmla="*/ 1870664 w 2837210"/>
            <a:gd name="connsiteY1" fmla="*/ 200124 h 2101494"/>
            <a:gd name="connsiteX2" fmla="*/ 2815381 w 2837210"/>
            <a:gd name="connsiteY2" fmla="*/ 0 h 2101494"/>
            <a:gd name="connsiteX3" fmla="*/ 2837210 w 2837210"/>
            <a:gd name="connsiteY3" fmla="*/ 2101494 h 2101494"/>
            <a:gd name="connsiteX4" fmla="*/ 0 w 2837210"/>
            <a:gd name="connsiteY4" fmla="*/ 2090020 h 2101494"/>
            <a:gd name="connsiteX5" fmla="*/ 22883 w 2837210"/>
            <a:gd name="connsiteY5" fmla="*/ 124360 h 2101494"/>
            <a:gd name="connsiteX0" fmla="*/ 56256 w 2870583"/>
            <a:gd name="connsiteY0" fmla="*/ 124360 h 2101494"/>
            <a:gd name="connsiteX1" fmla="*/ 1904037 w 2870583"/>
            <a:gd name="connsiteY1" fmla="*/ 200124 h 2101494"/>
            <a:gd name="connsiteX2" fmla="*/ 2848754 w 2870583"/>
            <a:gd name="connsiteY2" fmla="*/ 0 h 2101494"/>
            <a:gd name="connsiteX3" fmla="*/ 2870583 w 2870583"/>
            <a:gd name="connsiteY3" fmla="*/ 2101494 h 2101494"/>
            <a:gd name="connsiteX4" fmla="*/ 0 w 2870583"/>
            <a:gd name="connsiteY4" fmla="*/ 1853596 h 2101494"/>
            <a:gd name="connsiteX5" fmla="*/ 56256 w 2870583"/>
            <a:gd name="connsiteY5" fmla="*/ 124360 h 2101494"/>
            <a:gd name="connsiteX0" fmla="*/ 56256 w 2870583"/>
            <a:gd name="connsiteY0" fmla="*/ 124360 h 2101494"/>
            <a:gd name="connsiteX1" fmla="*/ 1904037 w 2870583"/>
            <a:gd name="connsiteY1" fmla="*/ 200124 h 2101494"/>
            <a:gd name="connsiteX2" fmla="*/ 2848754 w 2870583"/>
            <a:gd name="connsiteY2" fmla="*/ 0 h 2101494"/>
            <a:gd name="connsiteX3" fmla="*/ 2870583 w 2870583"/>
            <a:gd name="connsiteY3" fmla="*/ 2101494 h 2101494"/>
            <a:gd name="connsiteX4" fmla="*/ 2038468 w 2870583"/>
            <a:gd name="connsiteY4" fmla="*/ 2015173 h 2101494"/>
            <a:gd name="connsiteX5" fmla="*/ 0 w 2870583"/>
            <a:gd name="connsiteY5" fmla="*/ 1853596 h 2101494"/>
            <a:gd name="connsiteX6" fmla="*/ 56256 w 2870583"/>
            <a:gd name="connsiteY6" fmla="*/ 124360 h 2101494"/>
            <a:gd name="connsiteX0" fmla="*/ 56256 w 2870583"/>
            <a:gd name="connsiteY0" fmla="*/ 124360 h 2101494"/>
            <a:gd name="connsiteX1" fmla="*/ 1904037 w 2870583"/>
            <a:gd name="connsiteY1" fmla="*/ 200124 h 2101494"/>
            <a:gd name="connsiteX2" fmla="*/ 2848754 w 2870583"/>
            <a:gd name="connsiteY2" fmla="*/ 0 h 2101494"/>
            <a:gd name="connsiteX3" fmla="*/ 2870583 w 2870583"/>
            <a:gd name="connsiteY3" fmla="*/ 2101494 h 2101494"/>
            <a:gd name="connsiteX4" fmla="*/ 1971899 w 2870583"/>
            <a:gd name="connsiteY4" fmla="*/ 1620414 h 2101494"/>
            <a:gd name="connsiteX5" fmla="*/ 0 w 2870583"/>
            <a:gd name="connsiteY5" fmla="*/ 1853596 h 2101494"/>
            <a:gd name="connsiteX6" fmla="*/ 56256 w 2870583"/>
            <a:gd name="connsiteY6" fmla="*/ 124360 h 2101494"/>
            <a:gd name="connsiteX0" fmla="*/ 56256 w 2870583"/>
            <a:gd name="connsiteY0" fmla="*/ 124360 h 2101494"/>
            <a:gd name="connsiteX1" fmla="*/ 1904037 w 2870583"/>
            <a:gd name="connsiteY1" fmla="*/ 200124 h 2101494"/>
            <a:gd name="connsiteX2" fmla="*/ 2848754 w 2870583"/>
            <a:gd name="connsiteY2" fmla="*/ 0 h 2101494"/>
            <a:gd name="connsiteX3" fmla="*/ 2870583 w 2870583"/>
            <a:gd name="connsiteY3" fmla="*/ 2101494 h 2101494"/>
            <a:gd name="connsiteX4" fmla="*/ 1971899 w 2870583"/>
            <a:gd name="connsiteY4" fmla="*/ 1620414 h 2101494"/>
            <a:gd name="connsiteX5" fmla="*/ 325338 w 2870583"/>
            <a:gd name="connsiteY5" fmla="*/ 1815649 h 2101494"/>
            <a:gd name="connsiteX6" fmla="*/ 0 w 2870583"/>
            <a:gd name="connsiteY6" fmla="*/ 1853596 h 2101494"/>
            <a:gd name="connsiteX7" fmla="*/ 56256 w 2870583"/>
            <a:gd name="connsiteY7" fmla="*/ 124360 h 2101494"/>
            <a:gd name="connsiteX0" fmla="*/ 56256 w 2870583"/>
            <a:gd name="connsiteY0" fmla="*/ 124360 h 2101494"/>
            <a:gd name="connsiteX1" fmla="*/ 1904037 w 2870583"/>
            <a:gd name="connsiteY1" fmla="*/ 200124 h 2101494"/>
            <a:gd name="connsiteX2" fmla="*/ 2848754 w 2870583"/>
            <a:gd name="connsiteY2" fmla="*/ 0 h 2101494"/>
            <a:gd name="connsiteX3" fmla="*/ 2870583 w 2870583"/>
            <a:gd name="connsiteY3" fmla="*/ 2101494 h 2101494"/>
            <a:gd name="connsiteX4" fmla="*/ 1971899 w 2870583"/>
            <a:gd name="connsiteY4" fmla="*/ 1620414 h 2101494"/>
            <a:gd name="connsiteX5" fmla="*/ 469573 w 2870583"/>
            <a:gd name="connsiteY5" fmla="*/ 1691241 h 2101494"/>
            <a:gd name="connsiteX6" fmla="*/ 0 w 2870583"/>
            <a:gd name="connsiteY6" fmla="*/ 1853596 h 2101494"/>
            <a:gd name="connsiteX7" fmla="*/ 56256 w 2870583"/>
            <a:gd name="connsiteY7" fmla="*/ 124360 h 2101494"/>
            <a:gd name="connsiteX0" fmla="*/ 56256 w 2870583"/>
            <a:gd name="connsiteY0" fmla="*/ 124360 h 2101494"/>
            <a:gd name="connsiteX1" fmla="*/ 1904037 w 2870583"/>
            <a:gd name="connsiteY1" fmla="*/ 200124 h 2101494"/>
            <a:gd name="connsiteX2" fmla="*/ 2848754 w 2870583"/>
            <a:gd name="connsiteY2" fmla="*/ 0 h 2101494"/>
            <a:gd name="connsiteX3" fmla="*/ 2870583 w 2870583"/>
            <a:gd name="connsiteY3" fmla="*/ 2101494 h 2101494"/>
            <a:gd name="connsiteX4" fmla="*/ 2016396 w 2870583"/>
            <a:gd name="connsiteY4" fmla="*/ 1654405 h 2101494"/>
            <a:gd name="connsiteX5" fmla="*/ 469573 w 2870583"/>
            <a:gd name="connsiteY5" fmla="*/ 1691241 h 2101494"/>
            <a:gd name="connsiteX6" fmla="*/ 0 w 2870583"/>
            <a:gd name="connsiteY6" fmla="*/ 1853596 h 2101494"/>
            <a:gd name="connsiteX7" fmla="*/ 56256 w 2870583"/>
            <a:gd name="connsiteY7" fmla="*/ 124360 h 2101494"/>
            <a:gd name="connsiteX0" fmla="*/ 56256 w 2870583"/>
            <a:gd name="connsiteY0" fmla="*/ 124360 h 2101494"/>
            <a:gd name="connsiteX1" fmla="*/ 2037177 w 2870583"/>
            <a:gd name="connsiteY1" fmla="*/ 279292 h 2101494"/>
            <a:gd name="connsiteX2" fmla="*/ 2848754 w 2870583"/>
            <a:gd name="connsiteY2" fmla="*/ 0 h 2101494"/>
            <a:gd name="connsiteX3" fmla="*/ 2870583 w 2870583"/>
            <a:gd name="connsiteY3" fmla="*/ 2101494 h 2101494"/>
            <a:gd name="connsiteX4" fmla="*/ 2016396 w 2870583"/>
            <a:gd name="connsiteY4" fmla="*/ 1654405 h 2101494"/>
            <a:gd name="connsiteX5" fmla="*/ 469573 w 2870583"/>
            <a:gd name="connsiteY5" fmla="*/ 1691241 h 2101494"/>
            <a:gd name="connsiteX6" fmla="*/ 0 w 2870583"/>
            <a:gd name="connsiteY6" fmla="*/ 1853596 h 2101494"/>
            <a:gd name="connsiteX7" fmla="*/ 56256 w 2870583"/>
            <a:gd name="connsiteY7" fmla="*/ 124360 h 2101494"/>
            <a:gd name="connsiteX0" fmla="*/ 56256 w 2870583"/>
            <a:gd name="connsiteY0" fmla="*/ 124360 h 2101494"/>
            <a:gd name="connsiteX1" fmla="*/ 414332 w 2870583"/>
            <a:gd name="connsiteY1" fmla="*/ 145386 h 2101494"/>
            <a:gd name="connsiteX2" fmla="*/ 2037177 w 2870583"/>
            <a:gd name="connsiteY2" fmla="*/ 279292 h 2101494"/>
            <a:gd name="connsiteX3" fmla="*/ 2848754 w 2870583"/>
            <a:gd name="connsiteY3" fmla="*/ 0 h 2101494"/>
            <a:gd name="connsiteX4" fmla="*/ 2870583 w 2870583"/>
            <a:gd name="connsiteY4" fmla="*/ 2101494 h 2101494"/>
            <a:gd name="connsiteX5" fmla="*/ 2016396 w 2870583"/>
            <a:gd name="connsiteY5" fmla="*/ 1654405 h 2101494"/>
            <a:gd name="connsiteX6" fmla="*/ 469573 w 2870583"/>
            <a:gd name="connsiteY6" fmla="*/ 1691241 h 2101494"/>
            <a:gd name="connsiteX7" fmla="*/ 0 w 2870583"/>
            <a:gd name="connsiteY7" fmla="*/ 1853596 h 2101494"/>
            <a:gd name="connsiteX8" fmla="*/ 56256 w 2870583"/>
            <a:gd name="connsiteY8" fmla="*/ 124360 h 2101494"/>
            <a:gd name="connsiteX0" fmla="*/ 56256 w 2870583"/>
            <a:gd name="connsiteY0" fmla="*/ 124360 h 2101494"/>
            <a:gd name="connsiteX1" fmla="*/ 469806 w 2870583"/>
            <a:gd name="connsiteY1" fmla="*/ 213245 h 2101494"/>
            <a:gd name="connsiteX2" fmla="*/ 2037177 w 2870583"/>
            <a:gd name="connsiteY2" fmla="*/ 279292 h 2101494"/>
            <a:gd name="connsiteX3" fmla="*/ 2848754 w 2870583"/>
            <a:gd name="connsiteY3" fmla="*/ 0 h 2101494"/>
            <a:gd name="connsiteX4" fmla="*/ 2870583 w 2870583"/>
            <a:gd name="connsiteY4" fmla="*/ 2101494 h 2101494"/>
            <a:gd name="connsiteX5" fmla="*/ 2016396 w 2870583"/>
            <a:gd name="connsiteY5" fmla="*/ 1654405 h 2101494"/>
            <a:gd name="connsiteX6" fmla="*/ 469573 w 2870583"/>
            <a:gd name="connsiteY6" fmla="*/ 1691241 h 2101494"/>
            <a:gd name="connsiteX7" fmla="*/ 0 w 2870583"/>
            <a:gd name="connsiteY7" fmla="*/ 1853596 h 2101494"/>
            <a:gd name="connsiteX8" fmla="*/ 56256 w 2870583"/>
            <a:gd name="connsiteY8" fmla="*/ 124360 h 2101494"/>
            <a:gd name="connsiteX0" fmla="*/ 56256 w 2870583"/>
            <a:gd name="connsiteY0" fmla="*/ 124360 h 2101494"/>
            <a:gd name="connsiteX1" fmla="*/ 469806 w 2870583"/>
            <a:gd name="connsiteY1" fmla="*/ 213245 h 2101494"/>
            <a:gd name="connsiteX2" fmla="*/ 2037177 w 2870583"/>
            <a:gd name="connsiteY2" fmla="*/ 279292 h 2101494"/>
            <a:gd name="connsiteX3" fmla="*/ 2427816 w 2870583"/>
            <a:gd name="connsiteY3" fmla="*/ 145386 h 2101494"/>
            <a:gd name="connsiteX4" fmla="*/ 2848754 w 2870583"/>
            <a:gd name="connsiteY4" fmla="*/ 0 h 2101494"/>
            <a:gd name="connsiteX5" fmla="*/ 2870583 w 2870583"/>
            <a:gd name="connsiteY5" fmla="*/ 2101494 h 2101494"/>
            <a:gd name="connsiteX6" fmla="*/ 2016396 w 2870583"/>
            <a:gd name="connsiteY6" fmla="*/ 1654405 h 2101494"/>
            <a:gd name="connsiteX7" fmla="*/ 469573 w 2870583"/>
            <a:gd name="connsiteY7" fmla="*/ 1691241 h 2101494"/>
            <a:gd name="connsiteX8" fmla="*/ 0 w 2870583"/>
            <a:gd name="connsiteY8" fmla="*/ 1853596 h 2101494"/>
            <a:gd name="connsiteX9" fmla="*/ 56256 w 2870583"/>
            <a:gd name="connsiteY9" fmla="*/ 124360 h 2101494"/>
            <a:gd name="connsiteX0" fmla="*/ 56256 w 2870583"/>
            <a:gd name="connsiteY0" fmla="*/ 124360 h 2101494"/>
            <a:gd name="connsiteX1" fmla="*/ 469806 w 2870583"/>
            <a:gd name="connsiteY1" fmla="*/ 213245 h 2101494"/>
            <a:gd name="connsiteX2" fmla="*/ 2037177 w 2870583"/>
            <a:gd name="connsiteY2" fmla="*/ 279292 h 2101494"/>
            <a:gd name="connsiteX3" fmla="*/ 2361247 w 2870583"/>
            <a:gd name="connsiteY3" fmla="*/ 9668 h 2101494"/>
            <a:gd name="connsiteX4" fmla="*/ 2848754 w 2870583"/>
            <a:gd name="connsiteY4" fmla="*/ 0 h 2101494"/>
            <a:gd name="connsiteX5" fmla="*/ 2870583 w 2870583"/>
            <a:gd name="connsiteY5" fmla="*/ 2101494 h 2101494"/>
            <a:gd name="connsiteX6" fmla="*/ 2016396 w 2870583"/>
            <a:gd name="connsiteY6" fmla="*/ 1654405 h 2101494"/>
            <a:gd name="connsiteX7" fmla="*/ 469573 w 2870583"/>
            <a:gd name="connsiteY7" fmla="*/ 1691241 h 2101494"/>
            <a:gd name="connsiteX8" fmla="*/ 0 w 2870583"/>
            <a:gd name="connsiteY8" fmla="*/ 1853596 h 2101494"/>
            <a:gd name="connsiteX9" fmla="*/ 56256 w 2870583"/>
            <a:gd name="connsiteY9" fmla="*/ 124360 h 210149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2870583" h="2101494">
              <a:moveTo>
                <a:pt x="56256" y="124360"/>
              </a:moveTo>
              <a:lnTo>
                <a:pt x="469806" y="213245"/>
              </a:lnTo>
              <a:lnTo>
                <a:pt x="2037177" y="279292"/>
              </a:lnTo>
              <a:lnTo>
                <a:pt x="2361247" y="9668"/>
              </a:lnTo>
              <a:lnTo>
                <a:pt x="2848754" y="0"/>
              </a:lnTo>
              <a:lnTo>
                <a:pt x="2870583" y="2101494"/>
              </a:lnTo>
              <a:lnTo>
                <a:pt x="2016396" y="1654405"/>
              </a:lnTo>
              <a:lnTo>
                <a:pt x="469573" y="1691241"/>
              </a:lnTo>
              <a:lnTo>
                <a:pt x="0" y="1853596"/>
              </a:lnTo>
              <a:lnTo>
                <a:pt x="56256" y="124360"/>
              </a:lnTo>
              <a:close/>
            </a:path>
          </a:pathLst>
        </a:cu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455630</xdr:colOff>
      <xdr:row>46</xdr:row>
      <xdr:rowOff>380999</xdr:rowOff>
    </xdr:from>
    <xdr:to>
      <xdr:col>8</xdr:col>
      <xdr:colOff>2835312</xdr:colOff>
      <xdr:row>46</xdr:row>
      <xdr:rowOff>1998456</xdr:rowOff>
    </xdr:to>
    <xdr:sp macro="" textlink="">
      <xdr:nvSpPr>
        <xdr:cNvPr id="224" name="직사각형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/>
      </xdr:nvSpPr>
      <xdr:spPr>
        <a:xfrm>
          <a:off x="18216954" y="111285617"/>
          <a:ext cx="2379682" cy="1617457"/>
        </a:xfrm>
        <a:custGeom>
          <a:avLst/>
          <a:gdLst>
            <a:gd name="connsiteX0" fmla="*/ 0 w 2355365"/>
            <a:gd name="connsiteY0" fmla="*/ 0 h 1617457"/>
            <a:gd name="connsiteX1" fmla="*/ 2355365 w 2355365"/>
            <a:gd name="connsiteY1" fmla="*/ 0 h 1617457"/>
            <a:gd name="connsiteX2" fmla="*/ 2355365 w 2355365"/>
            <a:gd name="connsiteY2" fmla="*/ 1617457 h 1617457"/>
            <a:gd name="connsiteX3" fmla="*/ 0 w 2355365"/>
            <a:gd name="connsiteY3" fmla="*/ 1617457 h 1617457"/>
            <a:gd name="connsiteX4" fmla="*/ 0 w 2355365"/>
            <a:gd name="connsiteY4" fmla="*/ 0 h 1617457"/>
            <a:gd name="connsiteX0" fmla="*/ 0 w 2355365"/>
            <a:gd name="connsiteY0" fmla="*/ 0 h 1617457"/>
            <a:gd name="connsiteX1" fmla="*/ 1464385 w 2355365"/>
            <a:gd name="connsiteY1" fmla="*/ 1 h 1617457"/>
            <a:gd name="connsiteX2" fmla="*/ 2355365 w 2355365"/>
            <a:gd name="connsiteY2" fmla="*/ 0 h 1617457"/>
            <a:gd name="connsiteX3" fmla="*/ 2355365 w 2355365"/>
            <a:gd name="connsiteY3" fmla="*/ 1617457 h 1617457"/>
            <a:gd name="connsiteX4" fmla="*/ 0 w 2355365"/>
            <a:gd name="connsiteY4" fmla="*/ 1617457 h 1617457"/>
            <a:gd name="connsiteX5" fmla="*/ 0 w 2355365"/>
            <a:gd name="connsiteY5" fmla="*/ 0 h 1617457"/>
            <a:gd name="connsiteX0" fmla="*/ 0 w 2355365"/>
            <a:gd name="connsiteY0" fmla="*/ 0 h 1617457"/>
            <a:gd name="connsiteX1" fmla="*/ 1733544 w 2355365"/>
            <a:gd name="connsiteY1" fmla="*/ 290669 h 1617457"/>
            <a:gd name="connsiteX2" fmla="*/ 2355365 w 2355365"/>
            <a:gd name="connsiteY2" fmla="*/ 0 h 1617457"/>
            <a:gd name="connsiteX3" fmla="*/ 2355365 w 2355365"/>
            <a:gd name="connsiteY3" fmla="*/ 1617457 h 1617457"/>
            <a:gd name="connsiteX4" fmla="*/ 0 w 2355365"/>
            <a:gd name="connsiteY4" fmla="*/ 1617457 h 1617457"/>
            <a:gd name="connsiteX5" fmla="*/ 0 w 2355365"/>
            <a:gd name="connsiteY5" fmla="*/ 0 h 1617457"/>
            <a:gd name="connsiteX0" fmla="*/ 89430 w 2355365"/>
            <a:gd name="connsiteY0" fmla="*/ 246529 h 1617457"/>
            <a:gd name="connsiteX1" fmla="*/ 1733544 w 2355365"/>
            <a:gd name="connsiteY1" fmla="*/ 290669 h 1617457"/>
            <a:gd name="connsiteX2" fmla="*/ 2355365 w 2355365"/>
            <a:gd name="connsiteY2" fmla="*/ 0 h 1617457"/>
            <a:gd name="connsiteX3" fmla="*/ 2355365 w 2355365"/>
            <a:gd name="connsiteY3" fmla="*/ 1617457 h 1617457"/>
            <a:gd name="connsiteX4" fmla="*/ 0 w 2355365"/>
            <a:gd name="connsiteY4" fmla="*/ 1617457 h 1617457"/>
            <a:gd name="connsiteX5" fmla="*/ 89430 w 2355365"/>
            <a:gd name="connsiteY5" fmla="*/ 246529 h 1617457"/>
            <a:gd name="connsiteX0" fmla="*/ 0 w 2377723"/>
            <a:gd name="connsiteY0" fmla="*/ 246529 h 1617457"/>
            <a:gd name="connsiteX1" fmla="*/ 1755902 w 2377723"/>
            <a:gd name="connsiteY1" fmla="*/ 290669 h 1617457"/>
            <a:gd name="connsiteX2" fmla="*/ 2377723 w 2377723"/>
            <a:gd name="connsiteY2" fmla="*/ 0 h 1617457"/>
            <a:gd name="connsiteX3" fmla="*/ 2377723 w 2377723"/>
            <a:gd name="connsiteY3" fmla="*/ 1617457 h 1617457"/>
            <a:gd name="connsiteX4" fmla="*/ 22358 w 2377723"/>
            <a:gd name="connsiteY4" fmla="*/ 1617457 h 1617457"/>
            <a:gd name="connsiteX5" fmla="*/ 0 w 2377723"/>
            <a:gd name="connsiteY5" fmla="*/ 246529 h 1617457"/>
            <a:gd name="connsiteX0" fmla="*/ 0 w 2377723"/>
            <a:gd name="connsiteY0" fmla="*/ 246529 h 1617457"/>
            <a:gd name="connsiteX1" fmla="*/ 1755902 w 2377723"/>
            <a:gd name="connsiteY1" fmla="*/ 290669 h 1617457"/>
            <a:gd name="connsiteX2" fmla="*/ 2377723 w 2377723"/>
            <a:gd name="connsiteY2" fmla="*/ 0 h 1617457"/>
            <a:gd name="connsiteX3" fmla="*/ 2377723 w 2377723"/>
            <a:gd name="connsiteY3" fmla="*/ 1617457 h 1617457"/>
            <a:gd name="connsiteX4" fmla="*/ 55947 w 2377723"/>
            <a:gd name="connsiteY4" fmla="*/ 1303692 h 1617457"/>
            <a:gd name="connsiteX5" fmla="*/ 0 w 2377723"/>
            <a:gd name="connsiteY5" fmla="*/ 246529 h 1617457"/>
            <a:gd name="connsiteX0" fmla="*/ 0 w 2377723"/>
            <a:gd name="connsiteY0" fmla="*/ 246529 h 1617457"/>
            <a:gd name="connsiteX1" fmla="*/ 1755902 w 2377723"/>
            <a:gd name="connsiteY1" fmla="*/ 290669 h 1617457"/>
            <a:gd name="connsiteX2" fmla="*/ 2377723 w 2377723"/>
            <a:gd name="connsiteY2" fmla="*/ 0 h 1617457"/>
            <a:gd name="connsiteX3" fmla="*/ 2377723 w 2377723"/>
            <a:gd name="connsiteY3" fmla="*/ 1617457 h 1617457"/>
            <a:gd name="connsiteX4" fmla="*/ 1658258 w 2377723"/>
            <a:gd name="connsiteY4" fmla="*/ 1486881 h 1617457"/>
            <a:gd name="connsiteX5" fmla="*/ 55947 w 2377723"/>
            <a:gd name="connsiteY5" fmla="*/ 1303692 h 1617457"/>
            <a:gd name="connsiteX6" fmla="*/ 0 w 2377723"/>
            <a:gd name="connsiteY6" fmla="*/ 246529 h 1617457"/>
            <a:gd name="connsiteX0" fmla="*/ 0 w 2377723"/>
            <a:gd name="connsiteY0" fmla="*/ 246529 h 1617457"/>
            <a:gd name="connsiteX1" fmla="*/ 1755902 w 2377723"/>
            <a:gd name="connsiteY1" fmla="*/ 290669 h 1617457"/>
            <a:gd name="connsiteX2" fmla="*/ 2377723 w 2377723"/>
            <a:gd name="connsiteY2" fmla="*/ 0 h 1617457"/>
            <a:gd name="connsiteX3" fmla="*/ 2377723 w 2377723"/>
            <a:gd name="connsiteY3" fmla="*/ 1617457 h 1617457"/>
            <a:gd name="connsiteX4" fmla="*/ 1591078 w 2377723"/>
            <a:gd name="connsiteY4" fmla="*/ 1307587 h 1617457"/>
            <a:gd name="connsiteX5" fmla="*/ 55947 w 2377723"/>
            <a:gd name="connsiteY5" fmla="*/ 1303692 h 1617457"/>
            <a:gd name="connsiteX6" fmla="*/ 0 w 2377723"/>
            <a:gd name="connsiteY6" fmla="*/ 246529 h 161745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2377723" h="1617457">
              <a:moveTo>
                <a:pt x="0" y="246529"/>
              </a:moveTo>
              <a:lnTo>
                <a:pt x="1755902" y="290669"/>
              </a:lnTo>
              <a:lnTo>
                <a:pt x="2377723" y="0"/>
              </a:lnTo>
              <a:lnTo>
                <a:pt x="2377723" y="1617457"/>
              </a:lnTo>
              <a:lnTo>
                <a:pt x="1591078" y="1307587"/>
              </a:lnTo>
              <a:lnTo>
                <a:pt x="55947" y="1303692"/>
              </a:lnTo>
              <a:lnTo>
                <a:pt x="0" y="246529"/>
              </a:lnTo>
              <a:close/>
            </a:path>
          </a:pathLst>
        </a:cu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24449</xdr:colOff>
      <xdr:row>47</xdr:row>
      <xdr:rowOff>35655</xdr:rowOff>
    </xdr:from>
    <xdr:to>
      <xdr:col>8</xdr:col>
      <xdr:colOff>2916104</xdr:colOff>
      <xdr:row>47</xdr:row>
      <xdr:rowOff>2114028</xdr:rowOff>
    </xdr:to>
    <xdr:sp macro="" textlink="">
      <xdr:nvSpPr>
        <xdr:cNvPr id="225" name="직사각형 222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SpPr/>
      </xdr:nvSpPr>
      <xdr:spPr>
        <a:xfrm>
          <a:off x="17785773" y="113226273"/>
          <a:ext cx="2891655" cy="2078373"/>
        </a:xfrm>
        <a:custGeom>
          <a:avLst/>
          <a:gdLst>
            <a:gd name="connsiteX0" fmla="*/ 0 w 2314126"/>
            <a:gd name="connsiteY0" fmla="*/ 0 h 1574315"/>
            <a:gd name="connsiteX1" fmla="*/ 2314126 w 2314126"/>
            <a:gd name="connsiteY1" fmla="*/ 0 h 1574315"/>
            <a:gd name="connsiteX2" fmla="*/ 2314126 w 2314126"/>
            <a:gd name="connsiteY2" fmla="*/ 1574315 h 1574315"/>
            <a:gd name="connsiteX3" fmla="*/ 0 w 2314126"/>
            <a:gd name="connsiteY3" fmla="*/ 1574315 h 1574315"/>
            <a:gd name="connsiteX4" fmla="*/ 0 w 2314126"/>
            <a:gd name="connsiteY4" fmla="*/ 0 h 1574315"/>
            <a:gd name="connsiteX0" fmla="*/ 0 w 2314126"/>
            <a:gd name="connsiteY0" fmla="*/ 13111 h 1587426"/>
            <a:gd name="connsiteX1" fmla="*/ 1669677 w 2314126"/>
            <a:gd name="connsiteY1" fmla="*/ 0 h 1587426"/>
            <a:gd name="connsiteX2" fmla="*/ 2314126 w 2314126"/>
            <a:gd name="connsiteY2" fmla="*/ 13111 h 1587426"/>
            <a:gd name="connsiteX3" fmla="*/ 2314126 w 2314126"/>
            <a:gd name="connsiteY3" fmla="*/ 1587426 h 1587426"/>
            <a:gd name="connsiteX4" fmla="*/ 0 w 2314126"/>
            <a:gd name="connsiteY4" fmla="*/ 1587426 h 1587426"/>
            <a:gd name="connsiteX5" fmla="*/ 0 w 2314126"/>
            <a:gd name="connsiteY5" fmla="*/ 13111 h 1587426"/>
            <a:gd name="connsiteX0" fmla="*/ 0 w 2314126"/>
            <a:gd name="connsiteY0" fmla="*/ 0 h 1574315"/>
            <a:gd name="connsiteX1" fmla="*/ 1714390 w 2314126"/>
            <a:gd name="connsiteY1" fmla="*/ 256153 h 1574315"/>
            <a:gd name="connsiteX2" fmla="*/ 2314126 w 2314126"/>
            <a:gd name="connsiteY2" fmla="*/ 0 h 1574315"/>
            <a:gd name="connsiteX3" fmla="*/ 2314126 w 2314126"/>
            <a:gd name="connsiteY3" fmla="*/ 1574315 h 1574315"/>
            <a:gd name="connsiteX4" fmla="*/ 0 w 2314126"/>
            <a:gd name="connsiteY4" fmla="*/ 1574315 h 1574315"/>
            <a:gd name="connsiteX5" fmla="*/ 0 w 2314126"/>
            <a:gd name="connsiteY5" fmla="*/ 0 h 1574315"/>
            <a:gd name="connsiteX0" fmla="*/ 0 w 2314126"/>
            <a:gd name="connsiteY0" fmla="*/ 67234 h 1641549"/>
            <a:gd name="connsiteX1" fmla="*/ 1714390 w 2314126"/>
            <a:gd name="connsiteY1" fmla="*/ 323387 h 1641549"/>
            <a:gd name="connsiteX2" fmla="*/ 2269412 w 2314126"/>
            <a:gd name="connsiteY2" fmla="*/ 0 h 1641549"/>
            <a:gd name="connsiteX3" fmla="*/ 2314126 w 2314126"/>
            <a:gd name="connsiteY3" fmla="*/ 1641549 h 1641549"/>
            <a:gd name="connsiteX4" fmla="*/ 0 w 2314126"/>
            <a:gd name="connsiteY4" fmla="*/ 1641549 h 1641549"/>
            <a:gd name="connsiteX5" fmla="*/ 0 w 2314126"/>
            <a:gd name="connsiteY5" fmla="*/ 67234 h 1641549"/>
            <a:gd name="connsiteX0" fmla="*/ 0 w 2336410"/>
            <a:gd name="connsiteY0" fmla="*/ 303652 h 1641549"/>
            <a:gd name="connsiteX1" fmla="*/ 1736674 w 2336410"/>
            <a:gd name="connsiteY1" fmla="*/ 323387 h 1641549"/>
            <a:gd name="connsiteX2" fmla="*/ 2291696 w 2336410"/>
            <a:gd name="connsiteY2" fmla="*/ 0 h 1641549"/>
            <a:gd name="connsiteX3" fmla="*/ 2336410 w 2336410"/>
            <a:gd name="connsiteY3" fmla="*/ 1641549 h 1641549"/>
            <a:gd name="connsiteX4" fmla="*/ 22284 w 2336410"/>
            <a:gd name="connsiteY4" fmla="*/ 1641549 h 1641549"/>
            <a:gd name="connsiteX5" fmla="*/ 0 w 2336410"/>
            <a:gd name="connsiteY5" fmla="*/ 303652 h 1641549"/>
            <a:gd name="connsiteX0" fmla="*/ 0 w 2559313"/>
            <a:gd name="connsiteY0" fmla="*/ 718266 h 2056163"/>
            <a:gd name="connsiteX1" fmla="*/ 1736674 w 2559313"/>
            <a:gd name="connsiteY1" fmla="*/ 738001 h 2056163"/>
            <a:gd name="connsiteX2" fmla="*/ 2559313 w 2559313"/>
            <a:gd name="connsiteY2" fmla="*/ 0 h 2056163"/>
            <a:gd name="connsiteX3" fmla="*/ 2336410 w 2559313"/>
            <a:gd name="connsiteY3" fmla="*/ 2056163 h 2056163"/>
            <a:gd name="connsiteX4" fmla="*/ 22284 w 2559313"/>
            <a:gd name="connsiteY4" fmla="*/ 2056163 h 2056163"/>
            <a:gd name="connsiteX5" fmla="*/ 0 w 2559313"/>
            <a:gd name="connsiteY5" fmla="*/ 718266 h 2056163"/>
            <a:gd name="connsiteX0" fmla="*/ 0 w 2559313"/>
            <a:gd name="connsiteY0" fmla="*/ 718266 h 2056163"/>
            <a:gd name="connsiteX1" fmla="*/ 1692138 w 2559313"/>
            <a:gd name="connsiteY1" fmla="*/ 379416 h 2056163"/>
            <a:gd name="connsiteX2" fmla="*/ 2559313 w 2559313"/>
            <a:gd name="connsiteY2" fmla="*/ 0 h 2056163"/>
            <a:gd name="connsiteX3" fmla="*/ 2336410 w 2559313"/>
            <a:gd name="connsiteY3" fmla="*/ 2056163 h 2056163"/>
            <a:gd name="connsiteX4" fmla="*/ 22284 w 2559313"/>
            <a:gd name="connsiteY4" fmla="*/ 2056163 h 2056163"/>
            <a:gd name="connsiteX5" fmla="*/ 0 w 2559313"/>
            <a:gd name="connsiteY5" fmla="*/ 718266 h 2056163"/>
            <a:gd name="connsiteX0" fmla="*/ 0 w 2881491"/>
            <a:gd name="connsiteY0" fmla="*/ 214006 h 2056163"/>
            <a:gd name="connsiteX1" fmla="*/ 2014316 w 2881491"/>
            <a:gd name="connsiteY1" fmla="*/ 379416 h 2056163"/>
            <a:gd name="connsiteX2" fmla="*/ 2881491 w 2881491"/>
            <a:gd name="connsiteY2" fmla="*/ 0 h 2056163"/>
            <a:gd name="connsiteX3" fmla="*/ 2658588 w 2881491"/>
            <a:gd name="connsiteY3" fmla="*/ 2056163 h 2056163"/>
            <a:gd name="connsiteX4" fmla="*/ 344462 w 2881491"/>
            <a:gd name="connsiteY4" fmla="*/ 2056163 h 2056163"/>
            <a:gd name="connsiteX5" fmla="*/ 0 w 2881491"/>
            <a:gd name="connsiteY5" fmla="*/ 214006 h 2056163"/>
            <a:gd name="connsiteX0" fmla="*/ 0 w 2881491"/>
            <a:gd name="connsiteY0" fmla="*/ 214006 h 2056163"/>
            <a:gd name="connsiteX1" fmla="*/ 1847781 w 2881491"/>
            <a:gd name="connsiteY1" fmla="*/ 289770 h 2056163"/>
            <a:gd name="connsiteX2" fmla="*/ 2881491 w 2881491"/>
            <a:gd name="connsiteY2" fmla="*/ 0 h 2056163"/>
            <a:gd name="connsiteX3" fmla="*/ 2658588 w 2881491"/>
            <a:gd name="connsiteY3" fmla="*/ 2056163 h 2056163"/>
            <a:gd name="connsiteX4" fmla="*/ 344462 w 2881491"/>
            <a:gd name="connsiteY4" fmla="*/ 2056163 h 2056163"/>
            <a:gd name="connsiteX5" fmla="*/ 0 w 2881491"/>
            <a:gd name="connsiteY5" fmla="*/ 214006 h 2056163"/>
            <a:gd name="connsiteX0" fmla="*/ 0 w 2792498"/>
            <a:gd name="connsiteY0" fmla="*/ 124360 h 1966517"/>
            <a:gd name="connsiteX1" fmla="*/ 1847781 w 2792498"/>
            <a:gd name="connsiteY1" fmla="*/ 200124 h 1966517"/>
            <a:gd name="connsiteX2" fmla="*/ 2792498 w 2792498"/>
            <a:gd name="connsiteY2" fmla="*/ 0 h 1966517"/>
            <a:gd name="connsiteX3" fmla="*/ 2658588 w 2792498"/>
            <a:gd name="connsiteY3" fmla="*/ 1966517 h 1966517"/>
            <a:gd name="connsiteX4" fmla="*/ 344462 w 2792498"/>
            <a:gd name="connsiteY4" fmla="*/ 1966517 h 1966517"/>
            <a:gd name="connsiteX5" fmla="*/ 0 w 2792498"/>
            <a:gd name="connsiteY5" fmla="*/ 124360 h 1966517"/>
            <a:gd name="connsiteX0" fmla="*/ 22883 w 2815381"/>
            <a:gd name="connsiteY0" fmla="*/ 124360 h 2090020"/>
            <a:gd name="connsiteX1" fmla="*/ 1870664 w 2815381"/>
            <a:gd name="connsiteY1" fmla="*/ 200124 h 2090020"/>
            <a:gd name="connsiteX2" fmla="*/ 2815381 w 2815381"/>
            <a:gd name="connsiteY2" fmla="*/ 0 h 2090020"/>
            <a:gd name="connsiteX3" fmla="*/ 2681471 w 2815381"/>
            <a:gd name="connsiteY3" fmla="*/ 1966517 h 2090020"/>
            <a:gd name="connsiteX4" fmla="*/ 0 w 2815381"/>
            <a:gd name="connsiteY4" fmla="*/ 2090020 h 2090020"/>
            <a:gd name="connsiteX5" fmla="*/ 22883 w 2815381"/>
            <a:gd name="connsiteY5" fmla="*/ 124360 h 2090020"/>
            <a:gd name="connsiteX0" fmla="*/ 22883 w 2837210"/>
            <a:gd name="connsiteY0" fmla="*/ 124360 h 2101494"/>
            <a:gd name="connsiteX1" fmla="*/ 1870664 w 2837210"/>
            <a:gd name="connsiteY1" fmla="*/ 200124 h 2101494"/>
            <a:gd name="connsiteX2" fmla="*/ 2815381 w 2837210"/>
            <a:gd name="connsiteY2" fmla="*/ 0 h 2101494"/>
            <a:gd name="connsiteX3" fmla="*/ 2837210 w 2837210"/>
            <a:gd name="connsiteY3" fmla="*/ 2101494 h 2101494"/>
            <a:gd name="connsiteX4" fmla="*/ 0 w 2837210"/>
            <a:gd name="connsiteY4" fmla="*/ 2090020 h 2101494"/>
            <a:gd name="connsiteX5" fmla="*/ 22883 w 2837210"/>
            <a:gd name="connsiteY5" fmla="*/ 124360 h 2101494"/>
            <a:gd name="connsiteX0" fmla="*/ 56256 w 2870583"/>
            <a:gd name="connsiteY0" fmla="*/ 124360 h 2101494"/>
            <a:gd name="connsiteX1" fmla="*/ 1904037 w 2870583"/>
            <a:gd name="connsiteY1" fmla="*/ 200124 h 2101494"/>
            <a:gd name="connsiteX2" fmla="*/ 2848754 w 2870583"/>
            <a:gd name="connsiteY2" fmla="*/ 0 h 2101494"/>
            <a:gd name="connsiteX3" fmla="*/ 2870583 w 2870583"/>
            <a:gd name="connsiteY3" fmla="*/ 2101494 h 2101494"/>
            <a:gd name="connsiteX4" fmla="*/ 0 w 2870583"/>
            <a:gd name="connsiteY4" fmla="*/ 1853596 h 2101494"/>
            <a:gd name="connsiteX5" fmla="*/ 56256 w 2870583"/>
            <a:gd name="connsiteY5" fmla="*/ 124360 h 2101494"/>
            <a:gd name="connsiteX0" fmla="*/ 56256 w 2870583"/>
            <a:gd name="connsiteY0" fmla="*/ 124360 h 2101494"/>
            <a:gd name="connsiteX1" fmla="*/ 1904037 w 2870583"/>
            <a:gd name="connsiteY1" fmla="*/ 200124 h 2101494"/>
            <a:gd name="connsiteX2" fmla="*/ 2848754 w 2870583"/>
            <a:gd name="connsiteY2" fmla="*/ 0 h 2101494"/>
            <a:gd name="connsiteX3" fmla="*/ 2870583 w 2870583"/>
            <a:gd name="connsiteY3" fmla="*/ 2101494 h 2101494"/>
            <a:gd name="connsiteX4" fmla="*/ 2038468 w 2870583"/>
            <a:gd name="connsiteY4" fmla="*/ 2015173 h 2101494"/>
            <a:gd name="connsiteX5" fmla="*/ 0 w 2870583"/>
            <a:gd name="connsiteY5" fmla="*/ 1853596 h 2101494"/>
            <a:gd name="connsiteX6" fmla="*/ 56256 w 2870583"/>
            <a:gd name="connsiteY6" fmla="*/ 124360 h 2101494"/>
            <a:gd name="connsiteX0" fmla="*/ 56256 w 2870583"/>
            <a:gd name="connsiteY0" fmla="*/ 124360 h 2101494"/>
            <a:gd name="connsiteX1" fmla="*/ 1904037 w 2870583"/>
            <a:gd name="connsiteY1" fmla="*/ 200124 h 2101494"/>
            <a:gd name="connsiteX2" fmla="*/ 2848754 w 2870583"/>
            <a:gd name="connsiteY2" fmla="*/ 0 h 2101494"/>
            <a:gd name="connsiteX3" fmla="*/ 2870583 w 2870583"/>
            <a:gd name="connsiteY3" fmla="*/ 2101494 h 2101494"/>
            <a:gd name="connsiteX4" fmla="*/ 1971899 w 2870583"/>
            <a:gd name="connsiteY4" fmla="*/ 1620414 h 2101494"/>
            <a:gd name="connsiteX5" fmla="*/ 0 w 2870583"/>
            <a:gd name="connsiteY5" fmla="*/ 1853596 h 2101494"/>
            <a:gd name="connsiteX6" fmla="*/ 56256 w 2870583"/>
            <a:gd name="connsiteY6" fmla="*/ 124360 h 2101494"/>
            <a:gd name="connsiteX0" fmla="*/ 56256 w 2870583"/>
            <a:gd name="connsiteY0" fmla="*/ 124360 h 2101494"/>
            <a:gd name="connsiteX1" fmla="*/ 1904037 w 2870583"/>
            <a:gd name="connsiteY1" fmla="*/ 200124 h 2101494"/>
            <a:gd name="connsiteX2" fmla="*/ 2848754 w 2870583"/>
            <a:gd name="connsiteY2" fmla="*/ 0 h 2101494"/>
            <a:gd name="connsiteX3" fmla="*/ 2870583 w 2870583"/>
            <a:gd name="connsiteY3" fmla="*/ 2101494 h 2101494"/>
            <a:gd name="connsiteX4" fmla="*/ 1971899 w 2870583"/>
            <a:gd name="connsiteY4" fmla="*/ 1620414 h 2101494"/>
            <a:gd name="connsiteX5" fmla="*/ 325338 w 2870583"/>
            <a:gd name="connsiteY5" fmla="*/ 1815649 h 2101494"/>
            <a:gd name="connsiteX6" fmla="*/ 0 w 2870583"/>
            <a:gd name="connsiteY6" fmla="*/ 1853596 h 2101494"/>
            <a:gd name="connsiteX7" fmla="*/ 56256 w 2870583"/>
            <a:gd name="connsiteY7" fmla="*/ 124360 h 2101494"/>
            <a:gd name="connsiteX0" fmla="*/ 56256 w 2870583"/>
            <a:gd name="connsiteY0" fmla="*/ 124360 h 2101494"/>
            <a:gd name="connsiteX1" fmla="*/ 1904037 w 2870583"/>
            <a:gd name="connsiteY1" fmla="*/ 200124 h 2101494"/>
            <a:gd name="connsiteX2" fmla="*/ 2848754 w 2870583"/>
            <a:gd name="connsiteY2" fmla="*/ 0 h 2101494"/>
            <a:gd name="connsiteX3" fmla="*/ 2870583 w 2870583"/>
            <a:gd name="connsiteY3" fmla="*/ 2101494 h 2101494"/>
            <a:gd name="connsiteX4" fmla="*/ 1971899 w 2870583"/>
            <a:gd name="connsiteY4" fmla="*/ 1620414 h 2101494"/>
            <a:gd name="connsiteX5" fmla="*/ 469573 w 2870583"/>
            <a:gd name="connsiteY5" fmla="*/ 1691241 h 2101494"/>
            <a:gd name="connsiteX6" fmla="*/ 0 w 2870583"/>
            <a:gd name="connsiteY6" fmla="*/ 1853596 h 2101494"/>
            <a:gd name="connsiteX7" fmla="*/ 56256 w 2870583"/>
            <a:gd name="connsiteY7" fmla="*/ 124360 h 2101494"/>
            <a:gd name="connsiteX0" fmla="*/ 56256 w 2870583"/>
            <a:gd name="connsiteY0" fmla="*/ 124360 h 2101494"/>
            <a:gd name="connsiteX1" fmla="*/ 1904037 w 2870583"/>
            <a:gd name="connsiteY1" fmla="*/ 200124 h 2101494"/>
            <a:gd name="connsiteX2" fmla="*/ 2848754 w 2870583"/>
            <a:gd name="connsiteY2" fmla="*/ 0 h 2101494"/>
            <a:gd name="connsiteX3" fmla="*/ 2870583 w 2870583"/>
            <a:gd name="connsiteY3" fmla="*/ 2101494 h 2101494"/>
            <a:gd name="connsiteX4" fmla="*/ 2016396 w 2870583"/>
            <a:gd name="connsiteY4" fmla="*/ 1654405 h 2101494"/>
            <a:gd name="connsiteX5" fmla="*/ 469573 w 2870583"/>
            <a:gd name="connsiteY5" fmla="*/ 1691241 h 2101494"/>
            <a:gd name="connsiteX6" fmla="*/ 0 w 2870583"/>
            <a:gd name="connsiteY6" fmla="*/ 1853596 h 2101494"/>
            <a:gd name="connsiteX7" fmla="*/ 56256 w 2870583"/>
            <a:gd name="connsiteY7" fmla="*/ 124360 h 2101494"/>
            <a:gd name="connsiteX0" fmla="*/ 56256 w 2870583"/>
            <a:gd name="connsiteY0" fmla="*/ 124360 h 2101494"/>
            <a:gd name="connsiteX1" fmla="*/ 2037177 w 2870583"/>
            <a:gd name="connsiteY1" fmla="*/ 279292 h 2101494"/>
            <a:gd name="connsiteX2" fmla="*/ 2848754 w 2870583"/>
            <a:gd name="connsiteY2" fmla="*/ 0 h 2101494"/>
            <a:gd name="connsiteX3" fmla="*/ 2870583 w 2870583"/>
            <a:gd name="connsiteY3" fmla="*/ 2101494 h 2101494"/>
            <a:gd name="connsiteX4" fmla="*/ 2016396 w 2870583"/>
            <a:gd name="connsiteY4" fmla="*/ 1654405 h 2101494"/>
            <a:gd name="connsiteX5" fmla="*/ 469573 w 2870583"/>
            <a:gd name="connsiteY5" fmla="*/ 1691241 h 2101494"/>
            <a:gd name="connsiteX6" fmla="*/ 0 w 2870583"/>
            <a:gd name="connsiteY6" fmla="*/ 1853596 h 2101494"/>
            <a:gd name="connsiteX7" fmla="*/ 56256 w 2870583"/>
            <a:gd name="connsiteY7" fmla="*/ 124360 h 2101494"/>
            <a:gd name="connsiteX0" fmla="*/ 56256 w 2870583"/>
            <a:gd name="connsiteY0" fmla="*/ 124360 h 2101494"/>
            <a:gd name="connsiteX1" fmla="*/ 414332 w 2870583"/>
            <a:gd name="connsiteY1" fmla="*/ 145386 h 2101494"/>
            <a:gd name="connsiteX2" fmla="*/ 2037177 w 2870583"/>
            <a:gd name="connsiteY2" fmla="*/ 279292 h 2101494"/>
            <a:gd name="connsiteX3" fmla="*/ 2848754 w 2870583"/>
            <a:gd name="connsiteY3" fmla="*/ 0 h 2101494"/>
            <a:gd name="connsiteX4" fmla="*/ 2870583 w 2870583"/>
            <a:gd name="connsiteY4" fmla="*/ 2101494 h 2101494"/>
            <a:gd name="connsiteX5" fmla="*/ 2016396 w 2870583"/>
            <a:gd name="connsiteY5" fmla="*/ 1654405 h 2101494"/>
            <a:gd name="connsiteX6" fmla="*/ 469573 w 2870583"/>
            <a:gd name="connsiteY6" fmla="*/ 1691241 h 2101494"/>
            <a:gd name="connsiteX7" fmla="*/ 0 w 2870583"/>
            <a:gd name="connsiteY7" fmla="*/ 1853596 h 2101494"/>
            <a:gd name="connsiteX8" fmla="*/ 56256 w 2870583"/>
            <a:gd name="connsiteY8" fmla="*/ 124360 h 2101494"/>
            <a:gd name="connsiteX0" fmla="*/ 56256 w 2870583"/>
            <a:gd name="connsiteY0" fmla="*/ 124360 h 2101494"/>
            <a:gd name="connsiteX1" fmla="*/ 469806 w 2870583"/>
            <a:gd name="connsiteY1" fmla="*/ 213245 h 2101494"/>
            <a:gd name="connsiteX2" fmla="*/ 2037177 w 2870583"/>
            <a:gd name="connsiteY2" fmla="*/ 279292 h 2101494"/>
            <a:gd name="connsiteX3" fmla="*/ 2848754 w 2870583"/>
            <a:gd name="connsiteY3" fmla="*/ 0 h 2101494"/>
            <a:gd name="connsiteX4" fmla="*/ 2870583 w 2870583"/>
            <a:gd name="connsiteY4" fmla="*/ 2101494 h 2101494"/>
            <a:gd name="connsiteX5" fmla="*/ 2016396 w 2870583"/>
            <a:gd name="connsiteY5" fmla="*/ 1654405 h 2101494"/>
            <a:gd name="connsiteX6" fmla="*/ 469573 w 2870583"/>
            <a:gd name="connsiteY6" fmla="*/ 1691241 h 2101494"/>
            <a:gd name="connsiteX7" fmla="*/ 0 w 2870583"/>
            <a:gd name="connsiteY7" fmla="*/ 1853596 h 2101494"/>
            <a:gd name="connsiteX8" fmla="*/ 56256 w 2870583"/>
            <a:gd name="connsiteY8" fmla="*/ 124360 h 2101494"/>
            <a:gd name="connsiteX0" fmla="*/ 56256 w 2870583"/>
            <a:gd name="connsiteY0" fmla="*/ 124360 h 2101494"/>
            <a:gd name="connsiteX1" fmla="*/ 469806 w 2870583"/>
            <a:gd name="connsiteY1" fmla="*/ 213245 h 2101494"/>
            <a:gd name="connsiteX2" fmla="*/ 2037177 w 2870583"/>
            <a:gd name="connsiteY2" fmla="*/ 279292 h 2101494"/>
            <a:gd name="connsiteX3" fmla="*/ 2427816 w 2870583"/>
            <a:gd name="connsiteY3" fmla="*/ 145386 h 2101494"/>
            <a:gd name="connsiteX4" fmla="*/ 2848754 w 2870583"/>
            <a:gd name="connsiteY4" fmla="*/ 0 h 2101494"/>
            <a:gd name="connsiteX5" fmla="*/ 2870583 w 2870583"/>
            <a:gd name="connsiteY5" fmla="*/ 2101494 h 2101494"/>
            <a:gd name="connsiteX6" fmla="*/ 2016396 w 2870583"/>
            <a:gd name="connsiteY6" fmla="*/ 1654405 h 2101494"/>
            <a:gd name="connsiteX7" fmla="*/ 469573 w 2870583"/>
            <a:gd name="connsiteY7" fmla="*/ 1691241 h 2101494"/>
            <a:gd name="connsiteX8" fmla="*/ 0 w 2870583"/>
            <a:gd name="connsiteY8" fmla="*/ 1853596 h 2101494"/>
            <a:gd name="connsiteX9" fmla="*/ 56256 w 2870583"/>
            <a:gd name="connsiteY9" fmla="*/ 124360 h 2101494"/>
            <a:gd name="connsiteX0" fmla="*/ 56256 w 2870583"/>
            <a:gd name="connsiteY0" fmla="*/ 124360 h 2101494"/>
            <a:gd name="connsiteX1" fmla="*/ 469806 w 2870583"/>
            <a:gd name="connsiteY1" fmla="*/ 213245 h 2101494"/>
            <a:gd name="connsiteX2" fmla="*/ 2037177 w 2870583"/>
            <a:gd name="connsiteY2" fmla="*/ 279292 h 2101494"/>
            <a:gd name="connsiteX3" fmla="*/ 2361247 w 2870583"/>
            <a:gd name="connsiteY3" fmla="*/ 9668 h 2101494"/>
            <a:gd name="connsiteX4" fmla="*/ 2848754 w 2870583"/>
            <a:gd name="connsiteY4" fmla="*/ 0 h 2101494"/>
            <a:gd name="connsiteX5" fmla="*/ 2870583 w 2870583"/>
            <a:gd name="connsiteY5" fmla="*/ 2101494 h 2101494"/>
            <a:gd name="connsiteX6" fmla="*/ 2016396 w 2870583"/>
            <a:gd name="connsiteY6" fmla="*/ 1654405 h 2101494"/>
            <a:gd name="connsiteX7" fmla="*/ 469573 w 2870583"/>
            <a:gd name="connsiteY7" fmla="*/ 1691241 h 2101494"/>
            <a:gd name="connsiteX8" fmla="*/ 0 w 2870583"/>
            <a:gd name="connsiteY8" fmla="*/ 1853596 h 2101494"/>
            <a:gd name="connsiteX9" fmla="*/ 56256 w 2870583"/>
            <a:gd name="connsiteY9" fmla="*/ 124360 h 210149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2870583" h="2101494">
              <a:moveTo>
                <a:pt x="56256" y="124360"/>
              </a:moveTo>
              <a:lnTo>
                <a:pt x="469806" y="213245"/>
              </a:lnTo>
              <a:lnTo>
                <a:pt x="2037177" y="279292"/>
              </a:lnTo>
              <a:lnTo>
                <a:pt x="2361247" y="9668"/>
              </a:lnTo>
              <a:lnTo>
                <a:pt x="2848754" y="0"/>
              </a:lnTo>
              <a:lnTo>
                <a:pt x="2870583" y="2101494"/>
              </a:lnTo>
              <a:lnTo>
                <a:pt x="2016396" y="1654405"/>
              </a:lnTo>
              <a:lnTo>
                <a:pt x="469573" y="1691241"/>
              </a:lnTo>
              <a:lnTo>
                <a:pt x="0" y="1853596"/>
              </a:lnTo>
              <a:lnTo>
                <a:pt x="56256" y="124360"/>
              </a:lnTo>
              <a:close/>
            </a:path>
          </a:pathLst>
        </a:cu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418560</xdr:colOff>
      <xdr:row>48</xdr:row>
      <xdr:rowOff>392338</xdr:rowOff>
    </xdr:from>
    <xdr:to>
      <xdr:col>8</xdr:col>
      <xdr:colOff>2796337</xdr:colOff>
      <xdr:row>48</xdr:row>
      <xdr:rowOff>2017415</xdr:rowOff>
    </xdr:to>
    <xdr:sp macro="" textlink="">
      <xdr:nvSpPr>
        <xdr:cNvPr id="226" name="직사각형 223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/>
      </xdr:nvSpPr>
      <xdr:spPr>
        <a:xfrm>
          <a:off x="18179884" y="115868956"/>
          <a:ext cx="2377777" cy="1625077"/>
        </a:xfrm>
        <a:custGeom>
          <a:avLst/>
          <a:gdLst>
            <a:gd name="connsiteX0" fmla="*/ 0 w 2355365"/>
            <a:gd name="connsiteY0" fmla="*/ 0 h 1617457"/>
            <a:gd name="connsiteX1" fmla="*/ 2355365 w 2355365"/>
            <a:gd name="connsiteY1" fmla="*/ 0 h 1617457"/>
            <a:gd name="connsiteX2" fmla="*/ 2355365 w 2355365"/>
            <a:gd name="connsiteY2" fmla="*/ 1617457 h 1617457"/>
            <a:gd name="connsiteX3" fmla="*/ 0 w 2355365"/>
            <a:gd name="connsiteY3" fmla="*/ 1617457 h 1617457"/>
            <a:gd name="connsiteX4" fmla="*/ 0 w 2355365"/>
            <a:gd name="connsiteY4" fmla="*/ 0 h 1617457"/>
            <a:gd name="connsiteX0" fmla="*/ 0 w 2355365"/>
            <a:gd name="connsiteY0" fmla="*/ 0 h 1617457"/>
            <a:gd name="connsiteX1" fmla="*/ 1464385 w 2355365"/>
            <a:gd name="connsiteY1" fmla="*/ 1 h 1617457"/>
            <a:gd name="connsiteX2" fmla="*/ 2355365 w 2355365"/>
            <a:gd name="connsiteY2" fmla="*/ 0 h 1617457"/>
            <a:gd name="connsiteX3" fmla="*/ 2355365 w 2355365"/>
            <a:gd name="connsiteY3" fmla="*/ 1617457 h 1617457"/>
            <a:gd name="connsiteX4" fmla="*/ 0 w 2355365"/>
            <a:gd name="connsiteY4" fmla="*/ 1617457 h 1617457"/>
            <a:gd name="connsiteX5" fmla="*/ 0 w 2355365"/>
            <a:gd name="connsiteY5" fmla="*/ 0 h 1617457"/>
            <a:gd name="connsiteX0" fmla="*/ 0 w 2355365"/>
            <a:gd name="connsiteY0" fmla="*/ 0 h 1617457"/>
            <a:gd name="connsiteX1" fmla="*/ 1733544 w 2355365"/>
            <a:gd name="connsiteY1" fmla="*/ 290669 h 1617457"/>
            <a:gd name="connsiteX2" fmla="*/ 2355365 w 2355365"/>
            <a:gd name="connsiteY2" fmla="*/ 0 h 1617457"/>
            <a:gd name="connsiteX3" fmla="*/ 2355365 w 2355365"/>
            <a:gd name="connsiteY3" fmla="*/ 1617457 h 1617457"/>
            <a:gd name="connsiteX4" fmla="*/ 0 w 2355365"/>
            <a:gd name="connsiteY4" fmla="*/ 1617457 h 1617457"/>
            <a:gd name="connsiteX5" fmla="*/ 0 w 2355365"/>
            <a:gd name="connsiteY5" fmla="*/ 0 h 1617457"/>
            <a:gd name="connsiteX0" fmla="*/ 89430 w 2355365"/>
            <a:gd name="connsiteY0" fmla="*/ 246529 h 1617457"/>
            <a:gd name="connsiteX1" fmla="*/ 1733544 w 2355365"/>
            <a:gd name="connsiteY1" fmla="*/ 290669 h 1617457"/>
            <a:gd name="connsiteX2" fmla="*/ 2355365 w 2355365"/>
            <a:gd name="connsiteY2" fmla="*/ 0 h 1617457"/>
            <a:gd name="connsiteX3" fmla="*/ 2355365 w 2355365"/>
            <a:gd name="connsiteY3" fmla="*/ 1617457 h 1617457"/>
            <a:gd name="connsiteX4" fmla="*/ 0 w 2355365"/>
            <a:gd name="connsiteY4" fmla="*/ 1617457 h 1617457"/>
            <a:gd name="connsiteX5" fmla="*/ 89430 w 2355365"/>
            <a:gd name="connsiteY5" fmla="*/ 246529 h 1617457"/>
            <a:gd name="connsiteX0" fmla="*/ 0 w 2377723"/>
            <a:gd name="connsiteY0" fmla="*/ 246529 h 1617457"/>
            <a:gd name="connsiteX1" fmla="*/ 1755902 w 2377723"/>
            <a:gd name="connsiteY1" fmla="*/ 290669 h 1617457"/>
            <a:gd name="connsiteX2" fmla="*/ 2377723 w 2377723"/>
            <a:gd name="connsiteY2" fmla="*/ 0 h 1617457"/>
            <a:gd name="connsiteX3" fmla="*/ 2377723 w 2377723"/>
            <a:gd name="connsiteY3" fmla="*/ 1617457 h 1617457"/>
            <a:gd name="connsiteX4" fmla="*/ 22358 w 2377723"/>
            <a:gd name="connsiteY4" fmla="*/ 1617457 h 1617457"/>
            <a:gd name="connsiteX5" fmla="*/ 0 w 2377723"/>
            <a:gd name="connsiteY5" fmla="*/ 246529 h 1617457"/>
            <a:gd name="connsiteX0" fmla="*/ 0 w 2377723"/>
            <a:gd name="connsiteY0" fmla="*/ 246529 h 1617457"/>
            <a:gd name="connsiteX1" fmla="*/ 1755902 w 2377723"/>
            <a:gd name="connsiteY1" fmla="*/ 290669 h 1617457"/>
            <a:gd name="connsiteX2" fmla="*/ 2377723 w 2377723"/>
            <a:gd name="connsiteY2" fmla="*/ 0 h 1617457"/>
            <a:gd name="connsiteX3" fmla="*/ 2377723 w 2377723"/>
            <a:gd name="connsiteY3" fmla="*/ 1617457 h 1617457"/>
            <a:gd name="connsiteX4" fmla="*/ 55947 w 2377723"/>
            <a:gd name="connsiteY4" fmla="*/ 1303692 h 1617457"/>
            <a:gd name="connsiteX5" fmla="*/ 0 w 2377723"/>
            <a:gd name="connsiteY5" fmla="*/ 246529 h 1617457"/>
            <a:gd name="connsiteX0" fmla="*/ 0 w 2377723"/>
            <a:gd name="connsiteY0" fmla="*/ 246529 h 1617457"/>
            <a:gd name="connsiteX1" fmla="*/ 1755902 w 2377723"/>
            <a:gd name="connsiteY1" fmla="*/ 290669 h 1617457"/>
            <a:gd name="connsiteX2" fmla="*/ 2377723 w 2377723"/>
            <a:gd name="connsiteY2" fmla="*/ 0 h 1617457"/>
            <a:gd name="connsiteX3" fmla="*/ 2377723 w 2377723"/>
            <a:gd name="connsiteY3" fmla="*/ 1617457 h 1617457"/>
            <a:gd name="connsiteX4" fmla="*/ 1658258 w 2377723"/>
            <a:gd name="connsiteY4" fmla="*/ 1486881 h 1617457"/>
            <a:gd name="connsiteX5" fmla="*/ 55947 w 2377723"/>
            <a:gd name="connsiteY5" fmla="*/ 1303692 h 1617457"/>
            <a:gd name="connsiteX6" fmla="*/ 0 w 2377723"/>
            <a:gd name="connsiteY6" fmla="*/ 246529 h 1617457"/>
            <a:gd name="connsiteX0" fmla="*/ 0 w 2377723"/>
            <a:gd name="connsiteY0" fmla="*/ 246529 h 1617457"/>
            <a:gd name="connsiteX1" fmla="*/ 1755902 w 2377723"/>
            <a:gd name="connsiteY1" fmla="*/ 290669 h 1617457"/>
            <a:gd name="connsiteX2" fmla="*/ 2377723 w 2377723"/>
            <a:gd name="connsiteY2" fmla="*/ 0 h 1617457"/>
            <a:gd name="connsiteX3" fmla="*/ 2377723 w 2377723"/>
            <a:gd name="connsiteY3" fmla="*/ 1617457 h 1617457"/>
            <a:gd name="connsiteX4" fmla="*/ 1591078 w 2377723"/>
            <a:gd name="connsiteY4" fmla="*/ 1307587 h 1617457"/>
            <a:gd name="connsiteX5" fmla="*/ 55947 w 2377723"/>
            <a:gd name="connsiteY5" fmla="*/ 1303692 h 1617457"/>
            <a:gd name="connsiteX6" fmla="*/ 0 w 2377723"/>
            <a:gd name="connsiteY6" fmla="*/ 246529 h 161745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2377723" h="1617457">
              <a:moveTo>
                <a:pt x="0" y="246529"/>
              </a:moveTo>
              <a:lnTo>
                <a:pt x="1755902" y="290669"/>
              </a:lnTo>
              <a:lnTo>
                <a:pt x="2377723" y="0"/>
              </a:lnTo>
              <a:lnTo>
                <a:pt x="2377723" y="1617457"/>
              </a:lnTo>
              <a:lnTo>
                <a:pt x="1591078" y="1307587"/>
              </a:lnTo>
              <a:lnTo>
                <a:pt x="55947" y="1303692"/>
              </a:lnTo>
              <a:lnTo>
                <a:pt x="0" y="246529"/>
              </a:lnTo>
              <a:close/>
            </a:path>
          </a:pathLst>
        </a:cu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504397</xdr:colOff>
      <xdr:row>49</xdr:row>
      <xdr:rowOff>401639</xdr:rowOff>
    </xdr:from>
    <xdr:to>
      <xdr:col>8</xdr:col>
      <xdr:colOff>2330823</xdr:colOff>
      <xdr:row>50</xdr:row>
      <xdr:rowOff>22411</xdr:rowOff>
    </xdr:to>
    <xdr:sp macro="" textlink="">
      <xdr:nvSpPr>
        <xdr:cNvPr id="227" name="직사각형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/>
      </xdr:nvSpPr>
      <xdr:spPr>
        <a:xfrm>
          <a:off x="18265721" y="118164257"/>
          <a:ext cx="1826426" cy="190677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130659</xdr:colOff>
      <xdr:row>51</xdr:row>
      <xdr:rowOff>209100</xdr:rowOff>
    </xdr:from>
    <xdr:to>
      <xdr:col>8</xdr:col>
      <xdr:colOff>2250477</xdr:colOff>
      <xdr:row>51</xdr:row>
      <xdr:rowOff>2207557</xdr:rowOff>
    </xdr:to>
    <xdr:sp macro="" textlink="">
      <xdr:nvSpPr>
        <xdr:cNvPr id="228" name="직사각형 227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/>
      </xdr:nvSpPr>
      <xdr:spPr>
        <a:xfrm>
          <a:off x="17891983" y="122543718"/>
          <a:ext cx="2119818" cy="1998457"/>
        </a:xfrm>
        <a:custGeom>
          <a:avLst/>
          <a:gdLst>
            <a:gd name="connsiteX0" fmla="*/ 0 w 2104802"/>
            <a:gd name="connsiteY0" fmla="*/ 0 h 1994647"/>
            <a:gd name="connsiteX1" fmla="*/ 2104802 w 2104802"/>
            <a:gd name="connsiteY1" fmla="*/ 0 h 1994647"/>
            <a:gd name="connsiteX2" fmla="*/ 2104802 w 2104802"/>
            <a:gd name="connsiteY2" fmla="*/ 1994647 h 1994647"/>
            <a:gd name="connsiteX3" fmla="*/ 0 w 2104802"/>
            <a:gd name="connsiteY3" fmla="*/ 1994647 h 1994647"/>
            <a:gd name="connsiteX4" fmla="*/ 0 w 2104802"/>
            <a:gd name="connsiteY4" fmla="*/ 0 h 1994647"/>
            <a:gd name="connsiteX0" fmla="*/ 0 w 2116008"/>
            <a:gd name="connsiteY0" fmla="*/ 0 h 1994647"/>
            <a:gd name="connsiteX1" fmla="*/ 2104802 w 2116008"/>
            <a:gd name="connsiteY1" fmla="*/ 0 h 1994647"/>
            <a:gd name="connsiteX2" fmla="*/ 2116008 w 2116008"/>
            <a:gd name="connsiteY2" fmla="*/ 1669676 h 1994647"/>
            <a:gd name="connsiteX3" fmla="*/ 0 w 2116008"/>
            <a:gd name="connsiteY3" fmla="*/ 1994647 h 1994647"/>
            <a:gd name="connsiteX4" fmla="*/ 0 w 2116008"/>
            <a:gd name="connsiteY4" fmla="*/ 0 h 1994647"/>
            <a:gd name="connsiteX0" fmla="*/ 0 w 2116008"/>
            <a:gd name="connsiteY0" fmla="*/ 0 h 1994647"/>
            <a:gd name="connsiteX1" fmla="*/ 2093616 w 2116008"/>
            <a:gd name="connsiteY1" fmla="*/ 436196 h 1994647"/>
            <a:gd name="connsiteX2" fmla="*/ 2116008 w 2116008"/>
            <a:gd name="connsiteY2" fmla="*/ 1669676 h 1994647"/>
            <a:gd name="connsiteX3" fmla="*/ 0 w 2116008"/>
            <a:gd name="connsiteY3" fmla="*/ 1994647 h 1994647"/>
            <a:gd name="connsiteX4" fmla="*/ 0 w 2116008"/>
            <a:gd name="connsiteY4" fmla="*/ 0 h 199464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116008" h="1994647">
              <a:moveTo>
                <a:pt x="0" y="0"/>
              </a:moveTo>
              <a:lnTo>
                <a:pt x="2093616" y="436196"/>
              </a:lnTo>
              <a:cubicBezTo>
                <a:pt x="2097351" y="992755"/>
                <a:pt x="2112273" y="1113117"/>
                <a:pt x="2116008" y="1669676"/>
              </a:cubicBezTo>
              <a:lnTo>
                <a:pt x="0" y="1994647"/>
              </a:lnTo>
              <a:lnTo>
                <a:pt x="0" y="0"/>
              </a:lnTo>
              <a:close/>
            </a:path>
          </a:pathLst>
        </a:cu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46862</xdr:colOff>
      <xdr:row>54</xdr:row>
      <xdr:rowOff>327008</xdr:rowOff>
    </xdr:from>
    <xdr:to>
      <xdr:col>8</xdr:col>
      <xdr:colOff>1736912</xdr:colOff>
      <xdr:row>54</xdr:row>
      <xdr:rowOff>2076898</xdr:rowOff>
    </xdr:to>
    <xdr:sp macro="" textlink="">
      <xdr:nvSpPr>
        <xdr:cNvPr id="229" name="직사각형 227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SpPr/>
      </xdr:nvSpPr>
      <xdr:spPr>
        <a:xfrm>
          <a:off x="17808186" y="127233626"/>
          <a:ext cx="1690050" cy="1749890"/>
        </a:xfrm>
        <a:custGeom>
          <a:avLst/>
          <a:gdLst>
            <a:gd name="connsiteX0" fmla="*/ 0 w 2104802"/>
            <a:gd name="connsiteY0" fmla="*/ 0 h 1994647"/>
            <a:gd name="connsiteX1" fmla="*/ 2104802 w 2104802"/>
            <a:gd name="connsiteY1" fmla="*/ 0 h 1994647"/>
            <a:gd name="connsiteX2" fmla="*/ 2104802 w 2104802"/>
            <a:gd name="connsiteY2" fmla="*/ 1994647 h 1994647"/>
            <a:gd name="connsiteX3" fmla="*/ 0 w 2104802"/>
            <a:gd name="connsiteY3" fmla="*/ 1994647 h 1994647"/>
            <a:gd name="connsiteX4" fmla="*/ 0 w 2104802"/>
            <a:gd name="connsiteY4" fmla="*/ 0 h 1994647"/>
            <a:gd name="connsiteX0" fmla="*/ 0 w 2116008"/>
            <a:gd name="connsiteY0" fmla="*/ 0 h 1994647"/>
            <a:gd name="connsiteX1" fmla="*/ 2104802 w 2116008"/>
            <a:gd name="connsiteY1" fmla="*/ 0 h 1994647"/>
            <a:gd name="connsiteX2" fmla="*/ 2116008 w 2116008"/>
            <a:gd name="connsiteY2" fmla="*/ 1669676 h 1994647"/>
            <a:gd name="connsiteX3" fmla="*/ 0 w 2116008"/>
            <a:gd name="connsiteY3" fmla="*/ 1994647 h 1994647"/>
            <a:gd name="connsiteX4" fmla="*/ 0 w 2116008"/>
            <a:gd name="connsiteY4" fmla="*/ 0 h 1994647"/>
            <a:gd name="connsiteX0" fmla="*/ 0 w 2116008"/>
            <a:gd name="connsiteY0" fmla="*/ 0 h 1994647"/>
            <a:gd name="connsiteX1" fmla="*/ 2093616 w 2116008"/>
            <a:gd name="connsiteY1" fmla="*/ 436196 h 1994647"/>
            <a:gd name="connsiteX2" fmla="*/ 2116008 w 2116008"/>
            <a:gd name="connsiteY2" fmla="*/ 1669676 h 1994647"/>
            <a:gd name="connsiteX3" fmla="*/ 0 w 2116008"/>
            <a:gd name="connsiteY3" fmla="*/ 1994647 h 1994647"/>
            <a:gd name="connsiteX4" fmla="*/ 0 w 2116008"/>
            <a:gd name="connsiteY4" fmla="*/ 0 h 199464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116008" h="1994647">
              <a:moveTo>
                <a:pt x="0" y="0"/>
              </a:moveTo>
              <a:lnTo>
                <a:pt x="2093616" y="436196"/>
              </a:lnTo>
              <a:cubicBezTo>
                <a:pt x="2097351" y="992755"/>
                <a:pt x="2112273" y="1113117"/>
                <a:pt x="2116008" y="1669676"/>
              </a:cubicBezTo>
              <a:lnTo>
                <a:pt x="0" y="1994647"/>
              </a:lnTo>
              <a:lnTo>
                <a:pt x="0" y="0"/>
              </a:lnTo>
              <a:close/>
            </a:path>
          </a:pathLst>
        </a:cu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1964085</xdr:colOff>
      <xdr:row>53</xdr:row>
      <xdr:rowOff>2239402</xdr:rowOff>
    </xdr:from>
    <xdr:to>
      <xdr:col>8</xdr:col>
      <xdr:colOff>4628029</xdr:colOff>
      <xdr:row>54</xdr:row>
      <xdr:rowOff>2074767</xdr:rowOff>
    </xdr:to>
    <xdr:sp macro="" textlink="">
      <xdr:nvSpPr>
        <xdr:cNvPr id="230" name="직사각형 227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/>
      </xdr:nvSpPr>
      <xdr:spPr>
        <a:xfrm>
          <a:off x="19725409" y="126860020"/>
          <a:ext cx="2663944" cy="2121365"/>
        </a:xfrm>
        <a:custGeom>
          <a:avLst/>
          <a:gdLst>
            <a:gd name="connsiteX0" fmla="*/ 0 w 2104802"/>
            <a:gd name="connsiteY0" fmla="*/ 0 h 1994647"/>
            <a:gd name="connsiteX1" fmla="*/ 2104802 w 2104802"/>
            <a:gd name="connsiteY1" fmla="*/ 0 h 1994647"/>
            <a:gd name="connsiteX2" fmla="*/ 2104802 w 2104802"/>
            <a:gd name="connsiteY2" fmla="*/ 1994647 h 1994647"/>
            <a:gd name="connsiteX3" fmla="*/ 0 w 2104802"/>
            <a:gd name="connsiteY3" fmla="*/ 1994647 h 1994647"/>
            <a:gd name="connsiteX4" fmla="*/ 0 w 2104802"/>
            <a:gd name="connsiteY4" fmla="*/ 0 h 1994647"/>
            <a:gd name="connsiteX0" fmla="*/ 0 w 2116008"/>
            <a:gd name="connsiteY0" fmla="*/ 0 h 1994647"/>
            <a:gd name="connsiteX1" fmla="*/ 2104802 w 2116008"/>
            <a:gd name="connsiteY1" fmla="*/ 0 h 1994647"/>
            <a:gd name="connsiteX2" fmla="*/ 2116008 w 2116008"/>
            <a:gd name="connsiteY2" fmla="*/ 1669676 h 1994647"/>
            <a:gd name="connsiteX3" fmla="*/ 0 w 2116008"/>
            <a:gd name="connsiteY3" fmla="*/ 1994647 h 1994647"/>
            <a:gd name="connsiteX4" fmla="*/ 0 w 2116008"/>
            <a:gd name="connsiteY4" fmla="*/ 0 h 1994647"/>
            <a:gd name="connsiteX0" fmla="*/ 0 w 2116008"/>
            <a:gd name="connsiteY0" fmla="*/ 0 h 1994647"/>
            <a:gd name="connsiteX1" fmla="*/ 2093616 w 2116008"/>
            <a:gd name="connsiteY1" fmla="*/ 436196 h 1994647"/>
            <a:gd name="connsiteX2" fmla="*/ 2116008 w 2116008"/>
            <a:gd name="connsiteY2" fmla="*/ 1669676 h 1994647"/>
            <a:gd name="connsiteX3" fmla="*/ 0 w 2116008"/>
            <a:gd name="connsiteY3" fmla="*/ 1994647 h 1994647"/>
            <a:gd name="connsiteX4" fmla="*/ 0 w 2116008"/>
            <a:gd name="connsiteY4" fmla="*/ 0 h 1994647"/>
            <a:gd name="connsiteX0" fmla="*/ 0 w 2116008"/>
            <a:gd name="connsiteY0" fmla="*/ 0 h 1994647"/>
            <a:gd name="connsiteX1" fmla="*/ 1795572 w 2116008"/>
            <a:gd name="connsiteY1" fmla="*/ 358398 h 1994647"/>
            <a:gd name="connsiteX2" fmla="*/ 2093616 w 2116008"/>
            <a:gd name="connsiteY2" fmla="*/ 436196 h 1994647"/>
            <a:gd name="connsiteX3" fmla="*/ 2116008 w 2116008"/>
            <a:gd name="connsiteY3" fmla="*/ 1669676 h 1994647"/>
            <a:gd name="connsiteX4" fmla="*/ 0 w 2116008"/>
            <a:gd name="connsiteY4" fmla="*/ 1994647 h 1994647"/>
            <a:gd name="connsiteX5" fmla="*/ 0 w 2116008"/>
            <a:gd name="connsiteY5" fmla="*/ 0 h 1994647"/>
            <a:gd name="connsiteX0" fmla="*/ 0 w 2116008"/>
            <a:gd name="connsiteY0" fmla="*/ 0 h 1994647"/>
            <a:gd name="connsiteX1" fmla="*/ 1342916 w 2116008"/>
            <a:gd name="connsiteY1" fmla="*/ 566278 h 1994647"/>
            <a:gd name="connsiteX2" fmla="*/ 2093616 w 2116008"/>
            <a:gd name="connsiteY2" fmla="*/ 436196 h 1994647"/>
            <a:gd name="connsiteX3" fmla="*/ 2116008 w 2116008"/>
            <a:gd name="connsiteY3" fmla="*/ 1669676 h 1994647"/>
            <a:gd name="connsiteX4" fmla="*/ 0 w 2116008"/>
            <a:gd name="connsiteY4" fmla="*/ 1994647 h 1994647"/>
            <a:gd name="connsiteX5" fmla="*/ 0 w 2116008"/>
            <a:gd name="connsiteY5" fmla="*/ 0 h 1994647"/>
            <a:gd name="connsiteX0" fmla="*/ 8901 w 2116008"/>
            <a:gd name="connsiteY0" fmla="*/ 0 h 2071377"/>
            <a:gd name="connsiteX1" fmla="*/ 1342916 w 2116008"/>
            <a:gd name="connsiteY1" fmla="*/ 643008 h 2071377"/>
            <a:gd name="connsiteX2" fmla="*/ 2093616 w 2116008"/>
            <a:gd name="connsiteY2" fmla="*/ 512926 h 2071377"/>
            <a:gd name="connsiteX3" fmla="*/ 2116008 w 2116008"/>
            <a:gd name="connsiteY3" fmla="*/ 1746406 h 2071377"/>
            <a:gd name="connsiteX4" fmla="*/ 0 w 2116008"/>
            <a:gd name="connsiteY4" fmla="*/ 2071377 h 2071377"/>
            <a:gd name="connsiteX5" fmla="*/ 8901 w 2116008"/>
            <a:gd name="connsiteY5" fmla="*/ 0 h 2071377"/>
            <a:gd name="connsiteX0" fmla="*/ 8901 w 2116008"/>
            <a:gd name="connsiteY0" fmla="*/ 0 h 2071377"/>
            <a:gd name="connsiteX1" fmla="*/ 1342916 w 2116008"/>
            <a:gd name="connsiteY1" fmla="*/ 643008 h 2071377"/>
            <a:gd name="connsiteX2" fmla="*/ 2093616 w 2116008"/>
            <a:gd name="connsiteY2" fmla="*/ 512926 h 2071377"/>
            <a:gd name="connsiteX3" fmla="*/ 2116008 w 2116008"/>
            <a:gd name="connsiteY3" fmla="*/ 1746406 h 2071377"/>
            <a:gd name="connsiteX4" fmla="*/ 1305311 w 2116008"/>
            <a:gd name="connsiteY4" fmla="*/ 1880178 h 2071377"/>
            <a:gd name="connsiteX5" fmla="*/ 0 w 2116008"/>
            <a:gd name="connsiteY5" fmla="*/ 2071377 h 2071377"/>
            <a:gd name="connsiteX6" fmla="*/ 8901 w 2116008"/>
            <a:gd name="connsiteY6" fmla="*/ 0 h 2071377"/>
            <a:gd name="connsiteX0" fmla="*/ 8901 w 2116008"/>
            <a:gd name="connsiteY0" fmla="*/ 0 h 2071377"/>
            <a:gd name="connsiteX1" fmla="*/ 1342916 w 2116008"/>
            <a:gd name="connsiteY1" fmla="*/ 643008 h 2071377"/>
            <a:gd name="connsiteX2" fmla="*/ 2093616 w 2116008"/>
            <a:gd name="connsiteY2" fmla="*/ 512926 h 2071377"/>
            <a:gd name="connsiteX3" fmla="*/ 2116008 w 2116008"/>
            <a:gd name="connsiteY3" fmla="*/ 1746406 h 2071377"/>
            <a:gd name="connsiteX4" fmla="*/ 1305311 w 2116008"/>
            <a:gd name="connsiteY4" fmla="*/ 1672284 h 2071377"/>
            <a:gd name="connsiteX5" fmla="*/ 0 w 2116008"/>
            <a:gd name="connsiteY5" fmla="*/ 2071377 h 2071377"/>
            <a:gd name="connsiteX6" fmla="*/ 8901 w 2116008"/>
            <a:gd name="connsiteY6" fmla="*/ 0 h 207137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2116008" h="2071377">
              <a:moveTo>
                <a:pt x="8901" y="0"/>
              </a:moveTo>
              <a:lnTo>
                <a:pt x="1342916" y="643008"/>
              </a:lnTo>
              <a:lnTo>
                <a:pt x="2093616" y="512926"/>
              </a:lnTo>
              <a:cubicBezTo>
                <a:pt x="2097351" y="1069485"/>
                <a:pt x="2112273" y="1189847"/>
                <a:pt x="2116008" y="1746406"/>
              </a:cubicBezTo>
              <a:lnTo>
                <a:pt x="1305311" y="1672284"/>
              </a:lnTo>
              <a:lnTo>
                <a:pt x="0" y="2071377"/>
              </a:lnTo>
              <a:lnTo>
                <a:pt x="8901" y="0"/>
              </a:lnTo>
              <a:close/>
            </a:path>
          </a:pathLst>
        </a:cu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364078</xdr:colOff>
      <xdr:row>55</xdr:row>
      <xdr:rowOff>35656</xdr:rowOff>
    </xdr:from>
    <xdr:to>
      <xdr:col>8</xdr:col>
      <xdr:colOff>2732308</xdr:colOff>
      <xdr:row>55</xdr:row>
      <xdr:rowOff>1042148</xdr:rowOff>
    </xdr:to>
    <xdr:sp macro="" textlink="">
      <xdr:nvSpPr>
        <xdr:cNvPr id="231" name="직사각형 227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/>
      </xdr:nvSpPr>
      <xdr:spPr>
        <a:xfrm>
          <a:off x="18125402" y="129228274"/>
          <a:ext cx="2368230" cy="1006492"/>
        </a:xfrm>
        <a:custGeom>
          <a:avLst/>
          <a:gdLst>
            <a:gd name="connsiteX0" fmla="*/ 0 w 2104802"/>
            <a:gd name="connsiteY0" fmla="*/ 0 h 1994647"/>
            <a:gd name="connsiteX1" fmla="*/ 2104802 w 2104802"/>
            <a:gd name="connsiteY1" fmla="*/ 0 h 1994647"/>
            <a:gd name="connsiteX2" fmla="*/ 2104802 w 2104802"/>
            <a:gd name="connsiteY2" fmla="*/ 1994647 h 1994647"/>
            <a:gd name="connsiteX3" fmla="*/ 0 w 2104802"/>
            <a:gd name="connsiteY3" fmla="*/ 1994647 h 1994647"/>
            <a:gd name="connsiteX4" fmla="*/ 0 w 2104802"/>
            <a:gd name="connsiteY4" fmla="*/ 0 h 1994647"/>
            <a:gd name="connsiteX0" fmla="*/ 0 w 2116008"/>
            <a:gd name="connsiteY0" fmla="*/ 0 h 1994647"/>
            <a:gd name="connsiteX1" fmla="*/ 2104802 w 2116008"/>
            <a:gd name="connsiteY1" fmla="*/ 0 h 1994647"/>
            <a:gd name="connsiteX2" fmla="*/ 2116008 w 2116008"/>
            <a:gd name="connsiteY2" fmla="*/ 1669676 h 1994647"/>
            <a:gd name="connsiteX3" fmla="*/ 0 w 2116008"/>
            <a:gd name="connsiteY3" fmla="*/ 1994647 h 1994647"/>
            <a:gd name="connsiteX4" fmla="*/ 0 w 2116008"/>
            <a:gd name="connsiteY4" fmla="*/ 0 h 1994647"/>
            <a:gd name="connsiteX0" fmla="*/ 0 w 2116008"/>
            <a:gd name="connsiteY0" fmla="*/ 0 h 1994647"/>
            <a:gd name="connsiteX1" fmla="*/ 2093616 w 2116008"/>
            <a:gd name="connsiteY1" fmla="*/ 436196 h 1994647"/>
            <a:gd name="connsiteX2" fmla="*/ 2116008 w 2116008"/>
            <a:gd name="connsiteY2" fmla="*/ 1669676 h 1994647"/>
            <a:gd name="connsiteX3" fmla="*/ 0 w 2116008"/>
            <a:gd name="connsiteY3" fmla="*/ 1994647 h 1994647"/>
            <a:gd name="connsiteX4" fmla="*/ 0 w 2116008"/>
            <a:gd name="connsiteY4" fmla="*/ 0 h 1994647"/>
            <a:gd name="connsiteX0" fmla="*/ 0 w 2124319"/>
            <a:gd name="connsiteY0" fmla="*/ 0 h 1994647"/>
            <a:gd name="connsiteX1" fmla="*/ 2123723 w 2124319"/>
            <a:gd name="connsiteY1" fmla="*/ 21753 h 1994647"/>
            <a:gd name="connsiteX2" fmla="*/ 2116008 w 2124319"/>
            <a:gd name="connsiteY2" fmla="*/ 1669676 h 1994647"/>
            <a:gd name="connsiteX3" fmla="*/ 0 w 2124319"/>
            <a:gd name="connsiteY3" fmla="*/ 1994647 h 1994647"/>
            <a:gd name="connsiteX4" fmla="*/ 0 w 2124319"/>
            <a:gd name="connsiteY4" fmla="*/ 0 h 1994647"/>
            <a:gd name="connsiteX0" fmla="*/ 0 w 2124319"/>
            <a:gd name="connsiteY0" fmla="*/ 0 h 1994647"/>
            <a:gd name="connsiteX1" fmla="*/ 2123723 w 2124319"/>
            <a:gd name="connsiteY1" fmla="*/ 21753 h 1994647"/>
            <a:gd name="connsiteX2" fmla="*/ 2116009 w 2124319"/>
            <a:gd name="connsiteY2" fmla="*/ 1401506 h 1994647"/>
            <a:gd name="connsiteX3" fmla="*/ 0 w 2124319"/>
            <a:gd name="connsiteY3" fmla="*/ 1994647 h 1994647"/>
            <a:gd name="connsiteX4" fmla="*/ 0 w 2124319"/>
            <a:gd name="connsiteY4" fmla="*/ 0 h 1994647"/>
            <a:gd name="connsiteX0" fmla="*/ 0 w 2124319"/>
            <a:gd name="connsiteY0" fmla="*/ 0 h 2189679"/>
            <a:gd name="connsiteX1" fmla="*/ 2123723 w 2124319"/>
            <a:gd name="connsiteY1" fmla="*/ 21753 h 2189679"/>
            <a:gd name="connsiteX2" fmla="*/ 2116009 w 2124319"/>
            <a:gd name="connsiteY2" fmla="*/ 1401506 h 2189679"/>
            <a:gd name="connsiteX3" fmla="*/ 70362 w 2124319"/>
            <a:gd name="connsiteY3" fmla="*/ 2189679 h 2189679"/>
            <a:gd name="connsiteX4" fmla="*/ 0 w 2124319"/>
            <a:gd name="connsiteY4" fmla="*/ 0 h 218967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124319" h="2189679">
              <a:moveTo>
                <a:pt x="0" y="0"/>
              </a:moveTo>
              <a:lnTo>
                <a:pt x="2123723" y="21753"/>
              </a:lnTo>
              <a:cubicBezTo>
                <a:pt x="2127458" y="578312"/>
                <a:pt x="2112274" y="844947"/>
                <a:pt x="2116009" y="1401506"/>
              </a:cubicBezTo>
              <a:lnTo>
                <a:pt x="70362" y="2189679"/>
              </a:lnTo>
              <a:lnTo>
                <a:pt x="0" y="0"/>
              </a:lnTo>
              <a:close/>
            </a:path>
          </a:pathLst>
        </a:cu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311992</xdr:colOff>
      <xdr:row>58</xdr:row>
      <xdr:rowOff>35655</xdr:rowOff>
    </xdr:from>
    <xdr:to>
      <xdr:col>8</xdr:col>
      <xdr:colOff>2684032</xdr:colOff>
      <xdr:row>58</xdr:row>
      <xdr:rowOff>1049767</xdr:rowOff>
    </xdr:to>
    <xdr:sp macro="" textlink="">
      <xdr:nvSpPr>
        <xdr:cNvPr id="232" name="직사각형 227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/>
      </xdr:nvSpPr>
      <xdr:spPr>
        <a:xfrm>
          <a:off x="18073316" y="133800273"/>
          <a:ext cx="2372040" cy="1014112"/>
        </a:xfrm>
        <a:custGeom>
          <a:avLst/>
          <a:gdLst>
            <a:gd name="connsiteX0" fmla="*/ 0 w 2104802"/>
            <a:gd name="connsiteY0" fmla="*/ 0 h 1994647"/>
            <a:gd name="connsiteX1" fmla="*/ 2104802 w 2104802"/>
            <a:gd name="connsiteY1" fmla="*/ 0 h 1994647"/>
            <a:gd name="connsiteX2" fmla="*/ 2104802 w 2104802"/>
            <a:gd name="connsiteY2" fmla="*/ 1994647 h 1994647"/>
            <a:gd name="connsiteX3" fmla="*/ 0 w 2104802"/>
            <a:gd name="connsiteY3" fmla="*/ 1994647 h 1994647"/>
            <a:gd name="connsiteX4" fmla="*/ 0 w 2104802"/>
            <a:gd name="connsiteY4" fmla="*/ 0 h 1994647"/>
            <a:gd name="connsiteX0" fmla="*/ 0 w 2116008"/>
            <a:gd name="connsiteY0" fmla="*/ 0 h 1994647"/>
            <a:gd name="connsiteX1" fmla="*/ 2104802 w 2116008"/>
            <a:gd name="connsiteY1" fmla="*/ 0 h 1994647"/>
            <a:gd name="connsiteX2" fmla="*/ 2116008 w 2116008"/>
            <a:gd name="connsiteY2" fmla="*/ 1669676 h 1994647"/>
            <a:gd name="connsiteX3" fmla="*/ 0 w 2116008"/>
            <a:gd name="connsiteY3" fmla="*/ 1994647 h 1994647"/>
            <a:gd name="connsiteX4" fmla="*/ 0 w 2116008"/>
            <a:gd name="connsiteY4" fmla="*/ 0 h 1994647"/>
            <a:gd name="connsiteX0" fmla="*/ 0 w 2116008"/>
            <a:gd name="connsiteY0" fmla="*/ 0 h 1994647"/>
            <a:gd name="connsiteX1" fmla="*/ 2093616 w 2116008"/>
            <a:gd name="connsiteY1" fmla="*/ 436196 h 1994647"/>
            <a:gd name="connsiteX2" fmla="*/ 2116008 w 2116008"/>
            <a:gd name="connsiteY2" fmla="*/ 1669676 h 1994647"/>
            <a:gd name="connsiteX3" fmla="*/ 0 w 2116008"/>
            <a:gd name="connsiteY3" fmla="*/ 1994647 h 1994647"/>
            <a:gd name="connsiteX4" fmla="*/ 0 w 2116008"/>
            <a:gd name="connsiteY4" fmla="*/ 0 h 1994647"/>
            <a:gd name="connsiteX0" fmla="*/ 0 w 2124319"/>
            <a:gd name="connsiteY0" fmla="*/ 0 h 1994647"/>
            <a:gd name="connsiteX1" fmla="*/ 2123723 w 2124319"/>
            <a:gd name="connsiteY1" fmla="*/ 21753 h 1994647"/>
            <a:gd name="connsiteX2" fmla="*/ 2116008 w 2124319"/>
            <a:gd name="connsiteY2" fmla="*/ 1669676 h 1994647"/>
            <a:gd name="connsiteX3" fmla="*/ 0 w 2124319"/>
            <a:gd name="connsiteY3" fmla="*/ 1994647 h 1994647"/>
            <a:gd name="connsiteX4" fmla="*/ 0 w 2124319"/>
            <a:gd name="connsiteY4" fmla="*/ 0 h 1994647"/>
            <a:gd name="connsiteX0" fmla="*/ 0 w 2124319"/>
            <a:gd name="connsiteY0" fmla="*/ 0 h 1994647"/>
            <a:gd name="connsiteX1" fmla="*/ 2123723 w 2124319"/>
            <a:gd name="connsiteY1" fmla="*/ 21753 h 1994647"/>
            <a:gd name="connsiteX2" fmla="*/ 2116009 w 2124319"/>
            <a:gd name="connsiteY2" fmla="*/ 1401506 h 1994647"/>
            <a:gd name="connsiteX3" fmla="*/ 0 w 2124319"/>
            <a:gd name="connsiteY3" fmla="*/ 1994647 h 1994647"/>
            <a:gd name="connsiteX4" fmla="*/ 0 w 2124319"/>
            <a:gd name="connsiteY4" fmla="*/ 0 h 1994647"/>
            <a:gd name="connsiteX0" fmla="*/ 0 w 2124319"/>
            <a:gd name="connsiteY0" fmla="*/ 0 h 2189679"/>
            <a:gd name="connsiteX1" fmla="*/ 2123723 w 2124319"/>
            <a:gd name="connsiteY1" fmla="*/ 21753 h 2189679"/>
            <a:gd name="connsiteX2" fmla="*/ 2116009 w 2124319"/>
            <a:gd name="connsiteY2" fmla="*/ 1401506 h 2189679"/>
            <a:gd name="connsiteX3" fmla="*/ 70362 w 2124319"/>
            <a:gd name="connsiteY3" fmla="*/ 2189679 h 2189679"/>
            <a:gd name="connsiteX4" fmla="*/ 0 w 2124319"/>
            <a:gd name="connsiteY4" fmla="*/ 0 h 218967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124319" h="2189679">
              <a:moveTo>
                <a:pt x="0" y="0"/>
              </a:moveTo>
              <a:lnTo>
                <a:pt x="2123723" y="21753"/>
              </a:lnTo>
              <a:cubicBezTo>
                <a:pt x="2127458" y="578312"/>
                <a:pt x="2112274" y="844947"/>
                <a:pt x="2116009" y="1401506"/>
              </a:cubicBezTo>
              <a:lnTo>
                <a:pt x="70362" y="2189679"/>
              </a:lnTo>
              <a:lnTo>
                <a:pt x="0" y="0"/>
              </a:lnTo>
              <a:close/>
            </a:path>
          </a:pathLst>
        </a:cu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8</xdr:col>
      <xdr:colOff>0</xdr:colOff>
      <xdr:row>56</xdr:row>
      <xdr:rowOff>0</xdr:rowOff>
    </xdr:from>
    <xdr:to>
      <xdr:col>8</xdr:col>
      <xdr:colOff>3048000</xdr:colOff>
      <xdr:row>57</xdr:row>
      <xdr:rowOff>2329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770929" y="131485821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70</xdr:row>
      <xdr:rowOff>0</xdr:rowOff>
    </xdr:from>
    <xdr:to>
      <xdr:col>8</xdr:col>
      <xdr:colOff>3048000</xdr:colOff>
      <xdr:row>71</xdr:row>
      <xdr:rowOff>1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7785773" y="161232273"/>
          <a:ext cx="3048000" cy="2286000"/>
        </a:xfrm>
        <a:prstGeom prst="rect">
          <a:avLst/>
        </a:prstGeom>
      </xdr:spPr>
    </xdr:pic>
    <xdr:clientData/>
  </xdr:twoCellAnchor>
  <xdr:twoCellAnchor>
    <xdr:from>
      <xdr:col>8</xdr:col>
      <xdr:colOff>73082</xdr:colOff>
      <xdr:row>50</xdr:row>
      <xdr:rowOff>439239</xdr:rowOff>
    </xdr:from>
    <xdr:to>
      <xdr:col>8</xdr:col>
      <xdr:colOff>2692309</xdr:colOff>
      <xdr:row>50</xdr:row>
      <xdr:rowOff>1877786</xdr:rowOff>
    </xdr:to>
    <xdr:sp macro="" textlink="">
      <xdr:nvSpPr>
        <xdr:cNvPr id="53" name="직사각형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17844011" y="120495060"/>
          <a:ext cx="2619227" cy="1438547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2689738</xdr:colOff>
      <xdr:row>50</xdr:row>
      <xdr:rowOff>58238</xdr:rowOff>
    </xdr:from>
    <xdr:to>
      <xdr:col>8</xdr:col>
      <xdr:colOff>4972290</xdr:colOff>
      <xdr:row>50</xdr:row>
      <xdr:rowOff>2136321</xdr:rowOff>
    </xdr:to>
    <xdr:sp macro="" textlink="">
      <xdr:nvSpPr>
        <xdr:cNvPr id="55" name="직사각형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460667" y="120114059"/>
          <a:ext cx="2282552" cy="2078083"/>
        </a:xfrm>
        <a:custGeom>
          <a:avLst/>
          <a:gdLst>
            <a:gd name="connsiteX0" fmla="*/ 0 w 2276871"/>
            <a:gd name="connsiteY0" fmla="*/ 0 h 2078083"/>
            <a:gd name="connsiteX1" fmla="*/ 2276871 w 2276871"/>
            <a:gd name="connsiteY1" fmla="*/ 0 h 2078083"/>
            <a:gd name="connsiteX2" fmla="*/ 2276871 w 2276871"/>
            <a:gd name="connsiteY2" fmla="*/ 2078083 h 2078083"/>
            <a:gd name="connsiteX3" fmla="*/ 0 w 2276871"/>
            <a:gd name="connsiteY3" fmla="*/ 2078083 h 2078083"/>
            <a:gd name="connsiteX4" fmla="*/ 0 w 2276871"/>
            <a:gd name="connsiteY4" fmla="*/ 0 h 2078083"/>
            <a:gd name="connsiteX0" fmla="*/ 0 w 2276871"/>
            <a:gd name="connsiteY0" fmla="*/ 17416 h 2095499"/>
            <a:gd name="connsiteX1" fmla="*/ 1388595 w 2276871"/>
            <a:gd name="connsiteY1" fmla="*/ 0 h 2095499"/>
            <a:gd name="connsiteX2" fmla="*/ 2276871 w 2276871"/>
            <a:gd name="connsiteY2" fmla="*/ 17416 h 2095499"/>
            <a:gd name="connsiteX3" fmla="*/ 2276871 w 2276871"/>
            <a:gd name="connsiteY3" fmla="*/ 2095499 h 2095499"/>
            <a:gd name="connsiteX4" fmla="*/ 0 w 2276871"/>
            <a:gd name="connsiteY4" fmla="*/ 2095499 h 2095499"/>
            <a:gd name="connsiteX5" fmla="*/ 0 w 2276871"/>
            <a:gd name="connsiteY5" fmla="*/ 17416 h 2095499"/>
            <a:gd name="connsiteX0" fmla="*/ 0 w 2276871"/>
            <a:gd name="connsiteY0" fmla="*/ 0 h 2078083"/>
            <a:gd name="connsiteX1" fmla="*/ 1402157 w 2276871"/>
            <a:gd name="connsiteY1" fmla="*/ 690155 h 2078083"/>
            <a:gd name="connsiteX2" fmla="*/ 2276871 w 2276871"/>
            <a:gd name="connsiteY2" fmla="*/ 0 h 2078083"/>
            <a:gd name="connsiteX3" fmla="*/ 2276871 w 2276871"/>
            <a:gd name="connsiteY3" fmla="*/ 2078083 h 2078083"/>
            <a:gd name="connsiteX4" fmla="*/ 0 w 2276871"/>
            <a:gd name="connsiteY4" fmla="*/ 2078083 h 2078083"/>
            <a:gd name="connsiteX5" fmla="*/ 0 w 2276871"/>
            <a:gd name="connsiteY5" fmla="*/ 0 h 2078083"/>
            <a:gd name="connsiteX0" fmla="*/ 0 w 2276871"/>
            <a:gd name="connsiteY0" fmla="*/ 0 h 2078083"/>
            <a:gd name="connsiteX1" fmla="*/ 1402157 w 2276871"/>
            <a:gd name="connsiteY1" fmla="*/ 690155 h 2078083"/>
            <a:gd name="connsiteX2" fmla="*/ 2276871 w 2276871"/>
            <a:gd name="connsiteY2" fmla="*/ 624783 h 2078083"/>
            <a:gd name="connsiteX3" fmla="*/ 2276871 w 2276871"/>
            <a:gd name="connsiteY3" fmla="*/ 2078083 h 2078083"/>
            <a:gd name="connsiteX4" fmla="*/ 0 w 2276871"/>
            <a:gd name="connsiteY4" fmla="*/ 2078083 h 2078083"/>
            <a:gd name="connsiteX5" fmla="*/ 0 w 2276871"/>
            <a:gd name="connsiteY5" fmla="*/ 0 h 2078083"/>
            <a:gd name="connsiteX0" fmla="*/ 0 w 2276871"/>
            <a:gd name="connsiteY0" fmla="*/ 0 h 2078084"/>
            <a:gd name="connsiteX1" fmla="*/ 1402157 w 2276871"/>
            <a:gd name="connsiteY1" fmla="*/ 690155 h 2078084"/>
            <a:gd name="connsiteX2" fmla="*/ 2276871 w 2276871"/>
            <a:gd name="connsiteY2" fmla="*/ 624783 h 2078084"/>
            <a:gd name="connsiteX3" fmla="*/ 2276871 w 2276871"/>
            <a:gd name="connsiteY3" fmla="*/ 2078083 h 2078084"/>
            <a:gd name="connsiteX4" fmla="*/ 1347076 w 2276871"/>
            <a:gd name="connsiteY4" fmla="*/ 2078084 h 2078084"/>
            <a:gd name="connsiteX5" fmla="*/ 0 w 2276871"/>
            <a:gd name="connsiteY5" fmla="*/ 2078083 h 2078084"/>
            <a:gd name="connsiteX6" fmla="*/ 0 w 2276871"/>
            <a:gd name="connsiteY6" fmla="*/ 0 h 2078084"/>
            <a:gd name="connsiteX0" fmla="*/ 0 w 2276871"/>
            <a:gd name="connsiteY0" fmla="*/ 0 h 2078083"/>
            <a:gd name="connsiteX1" fmla="*/ 1402157 w 2276871"/>
            <a:gd name="connsiteY1" fmla="*/ 690155 h 2078083"/>
            <a:gd name="connsiteX2" fmla="*/ 2276871 w 2276871"/>
            <a:gd name="connsiteY2" fmla="*/ 624783 h 2078083"/>
            <a:gd name="connsiteX3" fmla="*/ 2276871 w 2276871"/>
            <a:gd name="connsiteY3" fmla="*/ 2078083 h 2078083"/>
            <a:gd name="connsiteX4" fmla="*/ 1414885 w 2276871"/>
            <a:gd name="connsiteY4" fmla="*/ 1575540 h 2078083"/>
            <a:gd name="connsiteX5" fmla="*/ 0 w 2276871"/>
            <a:gd name="connsiteY5" fmla="*/ 2078083 h 2078083"/>
            <a:gd name="connsiteX6" fmla="*/ 0 w 2276871"/>
            <a:gd name="connsiteY6" fmla="*/ 0 h 2078083"/>
            <a:gd name="connsiteX0" fmla="*/ 0 w 2290433"/>
            <a:gd name="connsiteY0" fmla="*/ 0 h 2078083"/>
            <a:gd name="connsiteX1" fmla="*/ 1402157 w 2290433"/>
            <a:gd name="connsiteY1" fmla="*/ 690155 h 2078083"/>
            <a:gd name="connsiteX2" fmla="*/ 2276871 w 2290433"/>
            <a:gd name="connsiteY2" fmla="*/ 624783 h 2078083"/>
            <a:gd name="connsiteX3" fmla="*/ 2290433 w 2290433"/>
            <a:gd name="connsiteY3" fmla="*/ 1669868 h 2078083"/>
            <a:gd name="connsiteX4" fmla="*/ 1414885 w 2290433"/>
            <a:gd name="connsiteY4" fmla="*/ 1575540 h 2078083"/>
            <a:gd name="connsiteX5" fmla="*/ 0 w 2290433"/>
            <a:gd name="connsiteY5" fmla="*/ 2078083 h 2078083"/>
            <a:gd name="connsiteX6" fmla="*/ 0 w 2290433"/>
            <a:gd name="connsiteY6" fmla="*/ 0 h 2078083"/>
            <a:gd name="connsiteX0" fmla="*/ 0 w 2276871"/>
            <a:gd name="connsiteY0" fmla="*/ 0 h 2078083"/>
            <a:gd name="connsiteX1" fmla="*/ 1402157 w 2276871"/>
            <a:gd name="connsiteY1" fmla="*/ 690155 h 2078083"/>
            <a:gd name="connsiteX2" fmla="*/ 2276871 w 2276871"/>
            <a:gd name="connsiteY2" fmla="*/ 624783 h 2078083"/>
            <a:gd name="connsiteX3" fmla="*/ 2249849 w 2276871"/>
            <a:gd name="connsiteY3" fmla="*/ 1683451 h 2078083"/>
            <a:gd name="connsiteX4" fmla="*/ 1414885 w 2276871"/>
            <a:gd name="connsiteY4" fmla="*/ 1575540 h 2078083"/>
            <a:gd name="connsiteX5" fmla="*/ 0 w 2276871"/>
            <a:gd name="connsiteY5" fmla="*/ 2078083 h 2078083"/>
            <a:gd name="connsiteX6" fmla="*/ 0 w 2276871"/>
            <a:gd name="connsiteY6" fmla="*/ 0 h 2078083"/>
            <a:gd name="connsiteX0" fmla="*/ 0 w 2276871"/>
            <a:gd name="connsiteY0" fmla="*/ 0 h 2078083"/>
            <a:gd name="connsiteX1" fmla="*/ 1402157 w 2276871"/>
            <a:gd name="connsiteY1" fmla="*/ 690155 h 2078083"/>
            <a:gd name="connsiteX2" fmla="*/ 2276871 w 2276871"/>
            <a:gd name="connsiteY2" fmla="*/ 624783 h 2078083"/>
            <a:gd name="connsiteX3" fmla="*/ 2263423 w 2276871"/>
            <a:gd name="connsiteY3" fmla="*/ 1629022 h 2078083"/>
            <a:gd name="connsiteX4" fmla="*/ 1414885 w 2276871"/>
            <a:gd name="connsiteY4" fmla="*/ 1575540 h 2078083"/>
            <a:gd name="connsiteX5" fmla="*/ 0 w 2276871"/>
            <a:gd name="connsiteY5" fmla="*/ 2078083 h 2078083"/>
            <a:gd name="connsiteX6" fmla="*/ 0 w 2276871"/>
            <a:gd name="connsiteY6" fmla="*/ 0 h 207808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2276871" h="2078083">
              <a:moveTo>
                <a:pt x="0" y="0"/>
              </a:moveTo>
              <a:lnTo>
                <a:pt x="1402157" y="690155"/>
              </a:lnTo>
              <a:lnTo>
                <a:pt x="2276871" y="624783"/>
              </a:lnTo>
              <a:lnTo>
                <a:pt x="2263423" y="1629022"/>
              </a:lnTo>
              <a:lnTo>
                <a:pt x="1414885" y="1575540"/>
              </a:lnTo>
              <a:lnTo>
                <a:pt x="0" y="2078083"/>
              </a:lnTo>
              <a:lnTo>
                <a:pt x="0" y="0"/>
              </a:lnTo>
              <a:close/>
            </a:path>
          </a:pathLst>
        </a:cu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35873</xdr:colOff>
      <xdr:row>53</xdr:row>
      <xdr:rowOff>82880</xdr:rowOff>
    </xdr:from>
    <xdr:to>
      <xdr:col>8</xdr:col>
      <xdr:colOff>1959428</xdr:colOff>
      <xdr:row>53</xdr:row>
      <xdr:rowOff>1687286</xdr:rowOff>
    </xdr:to>
    <xdr:sp macro="" textlink="">
      <xdr:nvSpPr>
        <xdr:cNvPr id="57" name="직사각형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17806802" y="124710701"/>
          <a:ext cx="1923555" cy="160440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1964005</xdr:colOff>
      <xdr:row>53</xdr:row>
      <xdr:rowOff>629051</xdr:rowOff>
    </xdr:from>
    <xdr:to>
      <xdr:col>9</xdr:col>
      <xdr:colOff>0</xdr:colOff>
      <xdr:row>53</xdr:row>
      <xdr:rowOff>1734125</xdr:rowOff>
    </xdr:to>
    <xdr:sp macro="" textlink="">
      <xdr:nvSpPr>
        <xdr:cNvPr id="58" name="직사각형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19734934" y="125256872"/>
          <a:ext cx="3016209" cy="1105074"/>
        </a:xfrm>
        <a:custGeom>
          <a:avLst/>
          <a:gdLst>
            <a:gd name="connsiteX0" fmla="*/ 0 w 3016209"/>
            <a:gd name="connsiteY0" fmla="*/ 0 h 1110739"/>
            <a:gd name="connsiteX1" fmla="*/ 3016209 w 3016209"/>
            <a:gd name="connsiteY1" fmla="*/ 0 h 1110739"/>
            <a:gd name="connsiteX2" fmla="*/ 3016209 w 3016209"/>
            <a:gd name="connsiteY2" fmla="*/ 1110739 h 1110739"/>
            <a:gd name="connsiteX3" fmla="*/ 0 w 3016209"/>
            <a:gd name="connsiteY3" fmla="*/ 1110739 h 1110739"/>
            <a:gd name="connsiteX4" fmla="*/ 0 w 3016209"/>
            <a:gd name="connsiteY4" fmla="*/ 0 h 1110739"/>
            <a:gd name="connsiteX0" fmla="*/ 0 w 3016209"/>
            <a:gd name="connsiteY0" fmla="*/ 3142 h 1113881"/>
            <a:gd name="connsiteX1" fmla="*/ 2145352 w 3016209"/>
            <a:gd name="connsiteY1" fmla="*/ 0 h 1113881"/>
            <a:gd name="connsiteX2" fmla="*/ 3016209 w 3016209"/>
            <a:gd name="connsiteY2" fmla="*/ 3142 h 1113881"/>
            <a:gd name="connsiteX3" fmla="*/ 3016209 w 3016209"/>
            <a:gd name="connsiteY3" fmla="*/ 1113881 h 1113881"/>
            <a:gd name="connsiteX4" fmla="*/ 0 w 3016209"/>
            <a:gd name="connsiteY4" fmla="*/ 1113881 h 1113881"/>
            <a:gd name="connsiteX5" fmla="*/ 0 w 3016209"/>
            <a:gd name="connsiteY5" fmla="*/ 3142 h 1113881"/>
            <a:gd name="connsiteX0" fmla="*/ 0 w 3016209"/>
            <a:gd name="connsiteY0" fmla="*/ 0 h 1110739"/>
            <a:gd name="connsiteX1" fmla="*/ 2294842 w 3016209"/>
            <a:gd name="connsiteY1" fmla="*/ 161269 h 1110739"/>
            <a:gd name="connsiteX2" fmla="*/ 3016209 w 3016209"/>
            <a:gd name="connsiteY2" fmla="*/ 0 h 1110739"/>
            <a:gd name="connsiteX3" fmla="*/ 3016209 w 3016209"/>
            <a:gd name="connsiteY3" fmla="*/ 1110739 h 1110739"/>
            <a:gd name="connsiteX4" fmla="*/ 0 w 3016209"/>
            <a:gd name="connsiteY4" fmla="*/ 1110739 h 1110739"/>
            <a:gd name="connsiteX5" fmla="*/ 0 w 3016209"/>
            <a:gd name="connsiteY5" fmla="*/ 0 h 1110739"/>
            <a:gd name="connsiteX0" fmla="*/ 0 w 3016209"/>
            <a:gd name="connsiteY0" fmla="*/ 0 h 1110739"/>
            <a:gd name="connsiteX1" fmla="*/ 2294842 w 3016209"/>
            <a:gd name="connsiteY1" fmla="*/ 161269 h 1110739"/>
            <a:gd name="connsiteX2" fmla="*/ 3016209 w 3016209"/>
            <a:gd name="connsiteY2" fmla="*/ 41102 h 1110739"/>
            <a:gd name="connsiteX3" fmla="*/ 3016209 w 3016209"/>
            <a:gd name="connsiteY3" fmla="*/ 1110739 h 1110739"/>
            <a:gd name="connsiteX4" fmla="*/ 0 w 3016209"/>
            <a:gd name="connsiteY4" fmla="*/ 1110739 h 1110739"/>
            <a:gd name="connsiteX5" fmla="*/ 0 w 3016209"/>
            <a:gd name="connsiteY5" fmla="*/ 0 h 1110739"/>
            <a:gd name="connsiteX0" fmla="*/ 0 w 3016209"/>
            <a:gd name="connsiteY0" fmla="*/ 0 h 1116453"/>
            <a:gd name="connsiteX1" fmla="*/ 2294842 w 3016209"/>
            <a:gd name="connsiteY1" fmla="*/ 161269 h 1116453"/>
            <a:gd name="connsiteX2" fmla="*/ 3016209 w 3016209"/>
            <a:gd name="connsiteY2" fmla="*/ 41102 h 1116453"/>
            <a:gd name="connsiteX3" fmla="*/ 3016209 w 3016209"/>
            <a:gd name="connsiteY3" fmla="*/ 1110739 h 1116453"/>
            <a:gd name="connsiteX4" fmla="*/ 2255170 w 3016209"/>
            <a:gd name="connsiteY4" fmla="*/ 1116453 h 1116453"/>
            <a:gd name="connsiteX5" fmla="*/ 0 w 3016209"/>
            <a:gd name="connsiteY5" fmla="*/ 1110739 h 1116453"/>
            <a:gd name="connsiteX6" fmla="*/ 0 w 3016209"/>
            <a:gd name="connsiteY6" fmla="*/ 0 h 1116453"/>
            <a:gd name="connsiteX0" fmla="*/ 0 w 3016209"/>
            <a:gd name="connsiteY0" fmla="*/ 0 h 1110739"/>
            <a:gd name="connsiteX1" fmla="*/ 2294842 w 3016209"/>
            <a:gd name="connsiteY1" fmla="*/ 161269 h 1110739"/>
            <a:gd name="connsiteX2" fmla="*/ 3016209 w 3016209"/>
            <a:gd name="connsiteY2" fmla="*/ 41102 h 1110739"/>
            <a:gd name="connsiteX3" fmla="*/ 3016209 w 3016209"/>
            <a:gd name="connsiteY3" fmla="*/ 1110739 h 1110739"/>
            <a:gd name="connsiteX4" fmla="*/ 2200741 w 3016209"/>
            <a:gd name="connsiteY4" fmla="*/ 911300 h 1110739"/>
            <a:gd name="connsiteX5" fmla="*/ 0 w 3016209"/>
            <a:gd name="connsiteY5" fmla="*/ 1110739 h 1110739"/>
            <a:gd name="connsiteX6" fmla="*/ 0 w 3016209"/>
            <a:gd name="connsiteY6" fmla="*/ 0 h 11107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16209" h="1110739">
              <a:moveTo>
                <a:pt x="0" y="0"/>
              </a:moveTo>
              <a:lnTo>
                <a:pt x="2294842" y="161269"/>
              </a:lnTo>
              <a:lnTo>
                <a:pt x="3016209" y="41102"/>
              </a:lnTo>
              <a:lnTo>
                <a:pt x="3016209" y="1110739"/>
              </a:lnTo>
              <a:lnTo>
                <a:pt x="2200741" y="911300"/>
              </a:lnTo>
              <a:lnTo>
                <a:pt x="0" y="1110739"/>
              </a:lnTo>
              <a:lnTo>
                <a:pt x="0" y="0"/>
              </a:lnTo>
              <a:close/>
            </a:path>
          </a:pathLst>
        </a:cu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440475</xdr:colOff>
      <xdr:row>56</xdr:row>
      <xdr:rowOff>11034</xdr:rowOff>
    </xdr:from>
    <xdr:to>
      <xdr:col>8</xdr:col>
      <xdr:colOff>2435678</xdr:colOff>
      <xdr:row>56</xdr:row>
      <xdr:rowOff>2163536</xdr:rowOff>
    </xdr:to>
    <xdr:sp macro="" textlink="">
      <xdr:nvSpPr>
        <xdr:cNvPr id="59" name="직사각형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18211404" y="131496855"/>
          <a:ext cx="1995203" cy="215250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30356</xdr:colOff>
      <xdr:row>57</xdr:row>
      <xdr:rowOff>40154</xdr:rowOff>
    </xdr:from>
    <xdr:to>
      <xdr:col>8</xdr:col>
      <xdr:colOff>1905000</xdr:colOff>
      <xdr:row>57</xdr:row>
      <xdr:rowOff>2149929</xdr:rowOff>
    </xdr:to>
    <xdr:sp macro="" textlink="">
      <xdr:nvSpPr>
        <xdr:cNvPr id="60" name="직사각형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17801285" y="133811975"/>
          <a:ext cx="1874644" cy="210977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1963732</xdr:colOff>
      <xdr:row>56</xdr:row>
      <xdr:rowOff>2259751</xdr:rowOff>
    </xdr:from>
    <xdr:to>
      <xdr:col>8</xdr:col>
      <xdr:colOff>4558743</xdr:colOff>
      <xdr:row>57</xdr:row>
      <xdr:rowOff>2130335</xdr:rowOff>
    </xdr:to>
    <xdr:sp macro="" textlink="">
      <xdr:nvSpPr>
        <xdr:cNvPr id="62" name="직사각형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19734661" y="133745572"/>
          <a:ext cx="2595011" cy="2156584"/>
        </a:xfrm>
        <a:custGeom>
          <a:avLst/>
          <a:gdLst>
            <a:gd name="connsiteX0" fmla="*/ 0 w 2645006"/>
            <a:gd name="connsiteY0" fmla="*/ 0 h 2109775"/>
            <a:gd name="connsiteX1" fmla="*/ 2645006 w 2645006"/>
            <a:gd name="connsiteY1" fmla="*/ 0 h 2109775"/>
            <a:gd name="connsiteX2" fmla="*/ 2645006 w 2645006"/>
            <a:gd name="connsiteY2" fmla="*/ 2109775 h 2109775"/>
            <a:gd name="connsiteX3" fmla="*/ 0 w 2645006"/>
            <a:gd name="connsiteY3" fmla="*/ 2109775 h 2109775"/>
            <a:gd name="connsiteX4" fmla="*/ 0 w 2645006"/>
            <a:gd name="connsiteY4" fmla="*/ 0 h 2109775"/>
            <a:gd name="connsiteX0" fmla="*/ 0 w 2645006"/>
            <a:gd name="connsiteY0" fmla="*/ 0 h 2109775"/>
            <a:gd name="connsiteX1" fmla="*/ 2401982 w 2645006"/>
            <a:gd name="connsiteY1" fmla="*/ 6655 h 2109775"/>
            <a:gd name="connsiteX2" fmla="*/ 2645006 w 2645006"/>
            <a:gd name="connsiteY2" fmla="*/ 0 h 2109775"/>
            <a:gd name="connsiteX3" fmla="*/ 2645006 w 2645006"/>
            <a:gd name="connsiteY3" fmla="*/ 2109775 h 2109775"/>
            <a:gd name="connsiteX4" fmla="*/ 0 w 2645006"/>
            <a:gd name="connsiteY4" fmla="*/ 2109775 h 2109775"/>
            <a:gd name="connsiteX5" fmla="*/ 0 w 2645006"/>
            <a:gd name="connsiteY5" fmla="*/ 0 h 2109775"/>
            <a:gd name="connsiteX0" fmla="*/ 0 w 2645006"/>
            <a:gd name="connsiteY0" fmla="*/ 0 h 2109775"/>
            <a:gd name="connsiteX1" fmla="*/ 1638332 w 2645006"/>
            <a:gd name="connsiteY1" fmla="*/ 631455 h 2109775"/>
            <a:gd name="connsiteX2" fmla="*/ 2645006 w 2645006"/>
            <a:gd name="connsiteY2" fmla="*/ 0 h 2109775"/>
            <a:gd name="connsiteX3" fmla="*/ 2645006 w 2645006"/>
            <a:gd name="connsiteY3" fmla="*/ 2109775 h 2109775"/>
            <a:gd name="connsiteX4" fmla="*/ 0 w 2645006"/>
            <a:gd name="connsiteY4" fmla="*/ 2109775 h 2109775"/>
            <a:gd name="connsiteX5" fmla="*/ 0 w 2645006"/>
            <a:gd name="connsiteY5" fmla="*/ 0 h 2109775"/>
            <a:gd name="connsiteX0" fmla="*/ 0 w 2645006"/>
            <a:gd name="connsiteY0" fmla="*/ 0 h 2164204"/>
            <a:gd name="connsiteX1" fmla="*/ 1638332 w 2645006"/>
            <a:gd name="connsiteY1" fmla="*/ 685884 h 2164204"/>
            <a:gd name="connsiteX2" fmla="*/ 2645006 w 2645006"/>
            <a:gd name="connsiteY2" fmla="*/ 54429 h 2164204"/>
            <a:gd name="connsiteX3" fmla="*/ 2645006 w 2645006"/>
            <a:gd name="connsiteY3" fmla="*/ 2164204 h 2164204"/>
            <a:gd name="connsiteX4" fmla="*/ 0 w 2645006"/>
            <a:gd name="connsiteY4" fmla="*/ 2164204 h 2164204"/>
            <a:gd name="connsiteX5" fmla="*/ 0 w 2645006"/>
            <a:gd name="connsiteY5" fmla="*/ 0 h 2164204"/>
            <a:gd name="connsiteX0" fmla="*/ 0 w 2645006"/>
            <a:gd name="connsiteY0" fmla="*/ 0 h 2164204"/>
            <a:gd name="connsiteX1" fmla="*/ 1638332 w 2645006"/>
            <a:gd name="connsiteY1" fmla="*/ 685884 h 2164204"/>
            <a:gd name="connsiteX2" fmla="*/ 2617674 w 2645006"/>
            <a:gd name="connsiteY2" fmla="*/ 612812 h 2164204"/>
            <a:gd name="connsiteX3" fmla="*/ 2645006 w 2645006"/>
            <a:gd name="connsiteY3" fmla="*/ 2164204 h 2164204"/>
            <a:gd name="connsiteX4" fmla="*/ 0 w 2645006"/>
            <a:gd name="connsiteY4" fmla="*/ 2164204 h 2164204"/>
            <a:gd name="connsiteX5" fmla="*/ 0 w 2645006"/>
            <a:gd name="connsiteY5" fmla="*/ 0 h 2164204"/>
            <a:gd name="connsiteX0" fmla="*/ 0 w 2617674"/>
            <a:gd name="connsiteY0" fmla="*/ 0 h 2164204"/>
            <a:gd name="connsiteX1" fmla="*/ 1638332 w 2617674"/>
            <a:gd name="connsiteY1" fmla="*/ 685884 h 2164204"/>
            <a:gd name="connsiteX2" fmla="*/ 2617674 w 2617674"/>
            <a:gd name="connsiteY2" fmla="*/ 612812 h 2164204"/>
            <a:gd name="connsiteX3" fmla="*/ 2617594 w 2617674"/>
            <a:gd name="connsiteY3" fmla="*/ 1782532 h 2164204"/>
            <a:gd name="connsiteX4" fmla="*/ 0 w 2617674"/>
            <a:gd name="connsiteY4" fmla="*/ 2164204 h 2164204"/>
            <a:gd name="connsiteX5" fmla="*/ 0 w 2617674"/>
            <a:gd name="connsiteY5" fmla="*/ 0 h 2164204"/>
            <a:gd name="connsiteX0" fmla="*/ 0 w 2617674"/>
            <a:gd name="connsiteY0" fmla="*/ 0 h 2164204"/>
            <a:gd name="connsiteX1" fmla="*/ 1638332 w 2617674"/>
            <a:gd name="connsiteY1" fmla="*/ 685884 h 2164204"/>
            <a:gd name="connsiteX2" fmla="*/ 2617674 w 2617674"/>
            <a:gd name="connsiteY2" fmla="*/ 612812 h 2164204"/>
            <a:gd name="connsiteX3" fmla="*/ 2617594 w 2617674"/>
            <a:gd name="connsiteY3" fmla="*/ 1782532 h 2164204"/>
            <a:gd name="connsiteX4" fmla="*/ 1930613 w 2617674"/>
            <a:gd name="connsiteY4" fmla="*/ 1897343 h 2164204"/>
            <a:gd name="connsiteX5" fmla="*/ 0 w 2617674"/>
            <a:gd name="connsiteY5" fmla="*/ 2164204 h 2164204"/>
            <a:gd name="connsiteX6" fmla="*/ 0 w 2617674"/>
            <a:gd name="connsiteY6" fmla="*/ 0 h 2164204"/>
            <a:gd name="connsiteX0" fmla="*/ 0 w 2617674"/>
            <a:gd name="connsiteY0" fmla="*/ 0 h 2164204"/>
            <a:gd name="connsiteX1" fmla="*/ 1638332 w 2617674"/>
            <a:gd name="connsiteY1" fmla="*/ 685884 h 2164204"/>
            <a:gd name="connsiteX2" fmla="*/ 2617674 w 2617674"/>
            <a:gd name="connsiteY2" fmla="*/ 612812 h 2164204"/>
            <a:gd name="connsiteX3" fmla="*/ 2617594 w 2617674"/>
            <a:gd name="connsiteY3" fmla="*/ 1782532 h 2164204"/>
            <a:gd name="connsiteX4" fmla="*/ 1669820 w 2617674"/>
            <a:gd name="connsiteY4" fmla="*/ 1692515 h 2164204"/>
            <a:gd name="connsiteX5" fmla="*/ 0 w 2617674"/>
            <a:gd name="connsiteY5" fmla="*/ 2164204 h 2164204"/>
            <a:gd name="connsiteX6" fmla="*/ 0 w 2617674"/>
            <a:gd name="connsiteY6" fmla="*/ 0 h 216420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2617674" h="2164204">
              <a:moveTo>
                <a:pt x="0" y="0"/>
              </a:moveTo>
              <a:lnTo>
                <a:pt x="1638332" y="685884"/>
              </a:lnTo>
              <a:lnTo>
                <a:pt x="2617674" y="612812"/>
              </a:lnTo>
              <a:cubicBezTo>
                <a:pt x="2617647" y="1002719"/>
                <a:pt x="2617621" y="1392625"/>
                <a:pt x="2617594" y="1782532"/>
              </a:cubicBezTo>
              <a:lnTo>
                <a:pt x="1669820" y="1692515"/>
              </a:lnTo>
              <a:lnTo>
                <a:pt x="0" y="2164204"/>
              </a:lnTo>
              <a:lnTo>
                <a:pt x="0" y="0"/>
              </a:lnTo>
              <a:close/>
            </a:path>
          </a:pathLst>
        </a:cu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559733</xdr:colOff>
      <xdr:row>59</xdr:row>
      <xdr:rowOff>473394</xdr:rowOff>
    </xdr:from>
    <xdr:to>
      <xdr:col>8</xdr:col>
      <xdr:colOff>3026772</xdr:colOff>
      <xdr:row>59</xdr:row>
      <xdr:rowOff>1998618</xdr:rowOff>
    </xdr:to>
    <xdr:sp macro="" textlink="">
      <xdr:nvSpPr>
        <xdr:cNvPr id="76" name="직사각형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18330662" y="138817215"/>
          <a:ext cx="2467039" cy="1525224"/>
        </a:xfrm>
        <a:custGeom>
          <a:avLst/>
          <a:gdLst>
            <a:gd name="connsiteX0" fmla="*/ 0 w 2429964"/>
            <a:gd name="connsiteY0" fmla="*/ 0 h 1542357"/>
            <a:gd name="connsiteX1" fmla="*/ 2429964 w 2429964"/>
            <a:gd name="connsiteY1" fmla="*/ 0 h 1542357"/>
            <a:gd name="connsiteX2" fmla="*/ 2429964 w 2429964"/>
            <a:gd name="connsiteY2" fmla="*/ 1542357 h 1542357"/>
            <a:gd name="connsiteX3" fmla="*/ 0 w 2429964"/>
            <a:gd name="connsiteY3" fmla="*/ 1542357 h 1542357"/>
            <a:gd name="connsiteX4" fmla="*/ 0 w 2429964"/>
            <a:gd name="connsiteY4" fmla="*/ 0 h 1542357"/>
            <a:gd name="connsiteX0" fmla="*/ 0 w 2429964"/>
            <a:gd name="connsiteY0" fmla="*/ 5048 h 1547405"/>
            <a:gd name="connsiteX1" fmla="*/ 1389833 w 2429964"/>
            <a:gd name="connsiteY1" fmla="*/ 0 h 1547405"/>
            <a:gd name="connsiteX2" fmla="*/ 2429964 w 2429964"/>
            <a:gd name="connsiteY2" fmla="*/ 5048 h 1547405"/>
            <a:gd name="connsiteX3" fmla="*/ 2429964 w 2429964"/>
            <a:gd name="connsiteY3" fmla="*/ 1547405 h 1547405"/>
            <a:gd name="connsiteX4" fmla="*/ 0 w 2429964"/>
            <a:gd name="connsiteY4" fmla="*/ 1547405 h 1547405"/>
            <a:gd name="connsiteX5" fmla="*/ 0 w 2429964"/>
            <a:gd name="connsiteY5" fmla="*/ 5048 h 1547405"/>
            <a:gd name="connsiteX0" fmla="*/ 0 w 2429964"/>
            <a:gd name="connsiteY0" fmla="*/ 0 h 1542357"/>
            <a:gd name="connsiteX1" fmla="*/ 1661124 w 2429964"/>
            <a:gd name="connsiteY1" fmla="*/ 390533 h 1542357"/>
            <a:gd name="connsiteX2" fmla="*/ 2429964 w 2429964"/>
            <a:gd name="connsiteY2" fmla="*/ 0 h 1542357"/>
            <a:gd name="connsiteX3" fmla="*/ 2429964 w 2429964"/>
            <a:gd name="connsiteY3" fmla="*/ 1542357 h 1542357"/>
            <a:gd name="connsiteX4" fmla="*/ 0 w 2429964"/>
            <a:gd name="connsiteY4" fmla="*/ 1542357 h 1542357"/>
            <a:gd name="connsiteX5" fmla="*/ 0 w 2429964"/>
            <a:gd name="connsiteY5" fmla="*/ 0 h 1542357"/>
            <a:gd name="connsiteX0" fmla="*/ 0 w 2429964"/>
            <a:gd name="connsiteY0" fmla="*/ 342290 h 1542357"/>
            <a:gd name="connsiteX1" fmla="*/ 1661124 w 2429964"/>
            <a:gd name="connsiteY1" fmla="*/ 390533 h 1542357"/>
            <a:gd name="connsiteX2" fmla="*/ 2429964 w 2429964"/>
            <a:gd name="connsiteY2" fmla="*/ 0 h 1542357"/>
            <a:gd name="connsiteX3" fmla="*/ 2429964 w 2429964"/>
            <a:gd name="connsiteY3" fmla="*/ 1542357 h 1542357"/>
            <a:gd name="connsiteX4" fmla="*/ 0 w 2429964"/>
            <a:gd name="connsiteY4" fmla="*/ 1542357 h 1542357"/>
            <a:gd name="connsiteX5" fmla="*/ 0 w 2429964"/>
            <a:gd name="connsiteY5" fmla="*/ 342290 h 1542357"/>
            <a:gd name="connsiteX0" fmla="*/ 0 w 2443528"/>
            <a:gd name="connsiteY0" fmla="*/ 383570 h 1542357"/>
            <a:gd name="connsiteX1" fmla="*/ 1674688 w 2443528"/>
            <a:gd name="connsiteY1" fmla="*/ 390533 h 1542357"/>
            <a:gd name="connsiteX2" fmla="*/ 2443528 w 2443528"/>
            <a:gd name="connsiteY2" fmla="*/ 0 h 1542357"/>
            <a:gd name="connsiteX3" fmla="*/ 2443528 w 2443528"/>
            <a:gd name="connsiteY3" fmla="*/ 1542357 h 1542357"/>
            <a:gd name="connsiteX4" fmla="*/ 13564 w 2443528"/>
            <a:gd name="connsiteY4" fmla="*/ 1542357 h 1542357"/>
            <a:gd name="connsiteX5" fmla="*/ 0 w 2443528"/>
            <a:gd name="connsiteY5" fmla="*/ 383570 h 1542357"/>
            <a:gd name="connsiteX0" fmla="*/ 0 w 2443528"/>
            <a:gd name="connsiteY0" fmla="*/ 383570 h 1542357"/>
            <a:gd name="connsiteX1" fmla="*/ 1674688 w 2443528"/>
            <a:gd name="connsiteY1" fmla="*/ 390533 h 1542357"/>
            <a:gd name="connsiteX2" fmla="*/ 2443528 w 2443528"/>
            <a:gd name="connsiteY2" fmla="*/ 0 h 1542357"/>
            <a:gd name="connsiteX3" fmla="*/ 2443528 w 2443528"/>
            <a:gd name="connsiteY3" fmla="*/ 1542357 h 1542357"/>
            <a:gd name="connsiteX4" fmla="*/ 1676153 w 2443528"/>
            <a:gd name="connsiteY4" fmla="*/ 1530247 h 1542357"/>
            <a:gd name="connsiteX5" fmla="*/ 13564 w 2443528"/>
            <a:gd name="connsiteY5" fmla="*/ 1542357 h 1542357"/>
            <a:gd name="connsiteX6" fmla="*/ 0 w 2443528"/>
            <a:gd name="connsiteY6" fmla="*/ 383570 h 1542357"/>
            <a:gd name="connsiteX0" fmla="*/ 0 w 2443528"/>
            <a:gd name="connsiteY0" fmla="*/ 383570 h 1542357"/>
            <a:gd name="connsiteX1" fmla="*/ 1674688 w 2443528"/>
            <a:gd name="connsiteY1" fmla="*/ 390533 h 1542357"/>
            <a:gd name="connsiteX2" fmla="*/ 2443528 w 2443528"/>
            <a:gd name="connsiteY2" fmla="*/ 0 h 1542357"/>
            <a:gd name="connsiteX3" fmla="*/ 2443528 w 2443528"/>
            <a:gd name="connsiteY3" fmla="*/ 1542357 h 1542357"/>
            <a:gd name="connsiteX4" fmla="*/ 1730496 w 2443528"/>
            <a:gd name="connsiteY4" fmla="*/ 1268807 h 1542357"/>
            <a:gd name="connsiteX5" fmla="*/ 13564 w 2443528"/>
            <a:gd name="connsiteY5" fmla="*/ 1542357 h 1542357"/>
            <a:gd name="connsiteX6" fmla="*/ 0 w 2443528"/>
            <a:gd name="connsiteY6" fmla="*/ 383570 h 1542357"/>
            <a:gd name="connsiteX0" fmla="*/ 27320 w 2470848"/>
            <a:gd name="connsiteY0" fmla="*/ 383570 h 1542357"/>
            <a:gd name="connsiteX1" fmla="*/ 1702008 w 2470848"/>
            <a:gd name="connsiteY1" fmla="*/ 390533 h 1542357"/>
            <a:gd name="connsiteX2" fmla="*/ 2470848 w 2470848"/>
            <a:gd name="connsiteY2" fmla="*/ 0 h 1542357"/>
            <a:gd name="connsiteX3" fmla="*/ 2470848 w 2470848"/>
            <a:gd name="connsiteY3" fmla="*/ 1542357 h 1542357"/>
            <a:gd name="connsiteX4" fmla="*/ 1757816 w 2470848"/>
            <a:gd name="connsiteY4" fmla="*/ 1268807 h 1542357"/>
            <a:gd name="connsiteX5" fmla="*/ 0 w 2470848"/>
            <a:gd name="connsiteY5" fmla="*/ 1294678 h 1542357"/>
            <a:gd name="connsiteX6" fmla="*/ 27320 w 2470848"/>
            <a:gd name="connsiteY6" fmla="*/ 383570 h 154235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2470848" h="1542357">
              <a:moveTo>
                <a:pt x="27320" y="383570"/>
              </a:moveTo>
              <a:lnTo>
                <a:pt x="1702008" y="390533"/>
              </a:lnTo>
              <a:lnTo>
                <a:pt x="2470848" y="0"/>
              </a:lnTo>
              <a:lnTo>
                <a:pt x="2470848" y="1542357"/>
              </a:lnTo>
              <a:lnTo>
                <a:pt x="1757816" y="1268807"/>
              </a:lnTo>
              <a:lnTo>
                <a:pt x="0" y="1294678"/>
              </a:lnTo>
              <a:lnTo>
                <a:pt x="27320" y="383570"/>
              </a:lnTo>
              <a:close/>
            </a:path>
          </a:pathLst>
        </a:cu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96487</xdr:colOff>
      <xdr:row>60</xdr:row>
      <xdr:rowOff>1274594</xdr:rowOff>
    </xdr:from>
    <xdr:to>
      <xdr:col>8</xdr:col>
      <xdr:colOff>2979964</xdr:colOff>
      <xdr:row>60</xdr:row>
      <xdr:rowOff>2245179</xdr:rowOff>
    </xdr:to>
    <xdr:sp macro="" textlink="">
      <xdr:nvSpPr>
        <xdr:cNvPr id="107" name="직사각형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/>
      </xdr:nvSpPr>
      <xdr:spPr>
        <a:xfrm>
          <a:off x="17867416" y="141904415"/>
          <a:ext cx="2883477" cy="97058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561703</xdr:colOff>
      <xdr:row>61</xdr:row>
      <xdr:rowOff>497477</xdr:rowOff>
    </xdr:from>
    <xdr:to>
      <xdr:col>8</xdr:col>
      <xdr:colOff>3032552</xdr:colOff>
      <xdr:row>61</xdr:row>
      <xdr:rowOff>2022701</xdr:rowOff>
    </xdr:to>
    <xdr:sp macro="" textlink="">
      <xdr:nvSpPr>
        <xdr:cNvPr id="108" name="직사각형 75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/>
      </xdr:nvSpPr>
      <xdr:spPr>
        <a:xfrm>
          <a:off x="18332632" y="143413298"/>
          <a:ext cx="2470849" cy="1525224"/>
        </a:xfrm>
        <a:custGeom>
          <a:avLst/>
          <a:gdLst>
            <a:gd name="connsiteX0" fmla="*/ 0 w 2429964"/>
            <a:gd name="connsiteY0" fmla="*/ 0 h 1542357"/>
            <a:gd name="connsiteX1" fmla="*/ 2429964 w 2429964"/>
            <a:gd name="connsiteY1" fmla="*/ 0 h 1542357"/>
            <a:gd name="connsiteX2" fmla="*/ 2429964 w 2429964"/>
            <a:gd name="connsiteY2" fmla="*/ 1542357 h 1542357"/>
            <a:gd name="connsiteX3" fmla="*/ 0 w 2429964"/>
            <a:gd name="connsiteY3" fmla="*/ 1542357 h 1542357"/>
            <a:gd name="connsiteX4" fmla="*/ 0 w 2429964"/>
            <a:gd name="connsiteY4" fmla="*/ 0 h 1542357"/>
            <a:gd name="connsiteX0" fmla="*/ 0 w 2429964"/>
            <a:gd name="connsiteY0" fmla="*/ 5048 h 1547405"/>
            <a:gd name="connsiteX1" fmla="*/ 1389833 w 2429964"/>
            <a:gd name="connsiteY1" fmla="*/ 0 h 1547405"/>
            <a:gd name="connsiteX2" fmla="*/ 2429964 w 2429964"/>
            <a:gd name="connsiteY2" fmla="*/ 5048 h 1547405"/>
            <a:gd name="connsiteX3" fmla="*/ 2429964 w 2429964"/>
            <a:gd name="connsiteY3" fmla="*/ 1547405 h 1547405"/>
            <a:gd name="connsiteX4" fmla="*/ 0 w 2429964"/>
            <a:gd name="connsiteY4" fmla="*/ 1547405 h 1547405"/>
            <a:gd name="connsiteX5" fmla="*/ 0 w 2429964"/>
            <a:gd name="connsiteY5" fmla="*/ 5048 h 1547405"/>
            <a:gd name="connsiteX0" fmla="*/ 0 w 2429964"/>
            <a:gd name="connsiteY0" fmla="*/ 0 h 1542357"/>
            <a:gd name="connsiteX1" fmla="*/ 1661124 w 2429964"/>
            <a:gd name="connsiteY1" fmla="*/ 390533 h 1542357"/>
            <a:gd name="connsiteX2" fmla="*/ 2429964 w 2429964"/>
            <a:gd name="connsiteY2" fmla="*/ 0 h 1542357"/>
            <a:gd name="connsiteX3" fmla="*/ 2429964 w 2429964"/>
            <a:gd name="connsiteY3" fmla="*/ 1542357 h 1542357"/>
            <a:gd name="connsiteX4" fmla="*/ 0 w 2429964"/>
            <a:gd name="connsiteY4" fmla="*/ 1542357 h 1542357"/>
            <a:gd name="connsiteX5" fmla="*/ 0 w 2429964"/>
            <a:gd name="connsiteY5" fmla="*/ 0 h 1542357"/>
            <a:gd name="connsiteX0" fmla="*/ 0 w 2429964"/>
            <a:gd name="connsiteY0" fmla="*/ 342290 h 1542357"/>
            <a:gd name="connsiteX1" fmla="*/ 1661124 w 2429964"/>
            <a:gd name="connsiteY1" fmla="*/ 390533 h 1542357"/>
            <a:gd name="connsiteX2" fmla="*/ 2429964 w 2429964"/>
            <a:gd name="connsiteY2" fmla="*/ 0 h 1542357"/>
            <a:gd name="connsiteX3" fmla="*/ 2429964 w 2429964"/>
            <a:gd name="connsiteY3" fmla="*/ 1542357 h 1542357"/>
            <a:gd name="connsiteX4" fmla="*/ 0 w 2429964"/>
            <a:gd name="connsiteY4" fmla="*/ 1542357 h 1542357"/>
            <a:gd name="connsiteX5" fmla="*/ 0 w 2429964"/>
            <a:gd name="connsiteY5" fmla="*/ 342290 h 1542357"/>
            <a:gd name="connsiteX0" fmla="*/ 0 w 2443528"/>
            <a:gd name="connsiteY0" fmla="*/ 383570 h 1542357"/>
            <a:gd name="connsiteX1" fmla="*/ 1674688 w 2443528"/>
            <a:gd name="connsiteY1" fmla="*/ 390533 h 1542357"/>
            <a:gd name="connsiteX2" fmla="*/ 2443528 w 2443528"/>
            <a:gd name="connsiteY2" fmla="*/ 0 h 1542357"/>
            <a:gd name="connsiteX3" fmla="*/ 2443528 w 2443528"/>
            <a:gd name="connsiteY3" fmla="*/ 1542357 h 1542357"/>
            <a:gd name="connsiteX4" fmla="*/ 13564 w 2443528"/>
            <a:gd name="connsiteY4" fmla="*/ 1542357 h 1542357"/>
            <a:gd name="connsiteX5" fmla="*/ 0 w 2443528"/>
            <a:gd name="connsiteY5" fmla="*/ 383570 h 1542357"/>
            <a:gd name="connsiteX0" fmla="*/ 0 w 2443528"/>
            <a:gd name="connsiteY0" fmla="*/ 383570 h 1542357"/>
            <a:gd name="connsiteX1" fmla="*/ 1674688 w 2443528"/>
            <a:gd name="connsiteY1" fmla="*/ 390533 h 1542357"/>
            <a:gd name="connsiteX2" fmla="*/ 2443528 w 2443528"/>
            <a:gd name="connsiteY2" fmla="*/ 0 h 1542357"/>
            <a:gd name="connsiteX3" fmla="*/ 2443528 w 2443528"/>
            <a:gd name="connsiteY3" fmla="*/ 1542357 h 1542357"/>
            <a:gd name="connsiteX4" fmla="*/ 1676153 w 2443528"/>
            <a:gd name="connsiteY4" fmla="*/ 1530247 h 1542357"/>
            <a:gd name="connsiteX5" fmla="*/ 13564 w 2443528"/>
            <a:gd name="connsiteY5" fmla="*/ 1542357 h 1542357"/>
            <a:gd name="connsiteX6" fmla="*/ 0 w 2443528"/>
            <a:gd name="connsiteY6" fmla="*/ 383570 h 1542357"/>
            <a:gd name="connsiteX0" fmla="*/ 0 w 2443528"/>
            <a:gd name="connsiteY0" fmla="*/ 383570 h 1542357"/>
            <a:gd name="connsiteX1" fmla="*/ 1674688 w 2443528"/>
            <a:gd name="connsiteY1" fmla="*/ 390533 h 1542357"/>
            <a:gd name="connsiteX2" fmla="*/ 2443528 w 2443528"/>
            <a:gd name="connsiteY2" fmla="*/ 0 h 1542357"/>
            <a:gd name="connsiteX3" fmla="*/ 2443528 w 2443528"/>
            <a:gd name="connsiteY3" fmla="*/ 1542357 h 1542357"/>
            <a:gd name="connsiteX4" fmla="*/ 1730496 w 2443528"/>
            <a:gd name="connsiteY4" fmla="*/ 1268807 h 1542357"/>
            <a:gd name="connsiteX5" fmla="*/ 13564 w 2443528"/>
            <a:gd name="connsiteY5" fmla="*/ 1542357 h 1542357"/>
            <a:gd name="connsiteX6" fmla="*/ 0 w 2443528"/>
            <a:gd name="connsiteY6" fmla="*/ 383570 h 1542357"/>
            <a:gd name="connsiteX0" fmla="*/ 27320 w 2470848"/>
            <a:gd name="connsiteY0" fmla="*/ 383570 h 1542357"/>
            <a:gd name="connsiteX1" fmla="*/ 1702008 w 2470848"/>
            <a:gd name="connsiteY1" fmla="*/ 390533 h 1542357"/>
            <a:gd name="connsiteX2" fmla="*/ 2470848 w 2470848"/>
            <a:gd name="connsiteY2" fmla="*/ 0 h 1542357"/>
            <a:gd name="connsiteX3" fmla="*/ 2470848 w 2470848"/>
            <a:gd name="connsiteY3" fmla="*/ 1542357 h 1542357"/>
            <a:gd name="connsiteX4" fmla="*/ 1757816 w 2470848"/>
            <a:gd name="connsiteY4" fmla="*/ 1268807 h 1542357"/>
            <a:gd name="connsiteX5" fmla="*/ 0 w 2470848"/>
            <a:gd name="connsiteY5" fmla="*/ 1294678 h 1542357"/>
            <a:gd name="connsiteX6" fmla="*/ 27320 w 2470848"/>
            <a:gd name="connsiteY6" fmla="*/ 383570 h 154235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2470848" h="1542357">
              <a:moveTo>
                <a:pt x="27320" y="383570"/>
              </a:moveTo>
              <a:lnTo>
                <a:pt x="1702008" y="390533"/>
              </a:lnTo>
              <a:lnTo>
                <a:pt x="2470848" y="0"/>
              </a:lnTo>
              <a:lnTo>
                <a:pt x="2470848" y="1542357"/>
              </a:lnTo>
              <a:lnTo>
                <a:pt x="1757816" y="1268807"/>
              </a:lnTo>
              <a:lnTo>
                <a:pt x="0" y="1294678"/>
              </a:lnTo>
              <a:lnTo>
                <a:pt x="27320" y="383570"/>
              </a:lnTo>
              <a:close/>
            </a:path>
          </a:pathLst>
        </a:cu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88595</xdr:colOff>
      <xdr:row>62</xdr:row>
      <xdr:rowOff>230654</xdr:rowOff>
    </xdr:from>
    <xdr:to>
      <xdr:col>8</xdr:col>
      <xdr:colOff>2973977</xdr:colOff>
      <xdr:row>62</xdr:row>
      <xdr:rowOff>2054679</xdr:rowOff>
    </xdr:to>
    <xdr:sp macro="" textlink="">
      <xdr:nvSpPr>
        <xdr:cNvPr id="122" name="직사각형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/>
      </xdr:nvSpPr>
      <xdr:spPr>
        <a:xfrm>
          <a:off x="17859524" y="145432475"/>
          <a:ext cx="2885382" cy="182402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477487</xdr:colOff>
      <xdr:row>63</xdr:row>
      <xdr:rowOff>106285</xdr:rowOff>
    </xdr:from>
    <xdr:to>
      <xdr:col>8</xdr:col>
      <xdr:colOff>2340429</xdr:colOff>
      <xdr:row>63</xdr:row>
      <xdr:rowOff>2217965</xdr:rowOff>
    </xdr:to>
    <xdr:sp macro="" textlink="">
      <xdr:nvSpPr>
        <xdr:cNvPr id="137" name="직사각형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/>
      </xdr:nvSpPr>
      <xdr:spPr>
        <a:xfrm>
          <a:off x="18248416" y="147594106"/>
          <a:ext cx="1862942" cy="211168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141119</xdr:colOff>
      <xdr:row>64</xdr:row>
      <xdr:rowOff>172415</xdr:rowOff>
    </xdr:from>
    <xdr:to>
      <xdr:col>8</xdr:col>
      <xdr:colOff>3015071</xdr:colOff>
      <xdr:row>64</xdr:row>
      <xdr:rowOff>2002155</xdr:rowOff>
    </xdr:to>
    <xdr:sp macro="" textlink="">
      <xdr:nvSpPr>
        <xdr:cNvPr id="138" name="직사각형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/>
      </xdr:nvSpPr>
      <xdr:spPr>
        <a:xfrm>
          <a:off x="17912048" y="149946236"/>
          <a:ext cx="2873952" cy="182974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96487</xdr:colOff>
      <xdr:row>65</xdr:row>
      <xdr:rowOff>16750</xdr:rowOff>
    </xdr:from>
    <xdr:to>
      <xdr:col>8</xdr:col>
      <xdr:colOff>2688226</xdr:colOff>
      <xdr:row>66</xdr:row>
      <xdr:rowOff>13608</xdr:rowOff>
    </xdr:to>
    <xdr:sp macro="" textlink="">
      <xdr:nvSpPr>
        <xdr:cNvPr id="140" name="직사각형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/>
      </xdr:nvSpPr>
      <xdr:spPr>
        <a:xfrm>
          <a:off x="17867416" y="152076571"/>
          <a:ext cx="2591739" cy="2282858"/>
        </a:xfrm>
        <a:custGeom>
          <a:avLst/>
          <a:gdLst>
            <a:gd name="connsiteX0" fmla="*/ 0 w 2632561"/>
            <a:gd name="connsiteY0" fmla="*/ 0 h 2323680"/>
            <a:gd name="connsiteX1" fmla="*/ 2632561 w 2632561"/>
            <a:gd name="connsiteY1" fmla="*/ 0 h 2323680"/>
            <a:gd name="connsiteX2" fmla="*/ 2632561 w 2632561"/>
            <a:gd name="connsiteY2" fmla="*/ 2323680 h 2323680"/>
            <a:gd name="connsiteX3" fmla="*/ 0 w 2632561"/>
            <a:gd name="connsiteY3" fmla="*/ 2323680 h 2323680"/>
            <a:gd name="connsiteX4" fmla="*/ 0 w 2632561"/>
            <a:gd name="connsiteY4" fmla="*/ 0 h 2323680"/>
            <a:gd name="connsiteX0" fmla="*/ 0 w 2632561"/>
            <a:gd name="connsiteY0" fmla="*/ 0 h 2323680"/>
            <a:gd name="connsiteX1" fmla="*/ 2578132 w 2632561"/>
            <a:gd name="connsiteY1" fmla="*/ 503464 h 2323680"/>
            <a:gd name="connsiteX2" fmla="*/ 2632561 w 2632561"/>
            <a:gd name="connsiteY2" fmla="*/ 2323680 h 2323680"/>
            <a:gd name="connsiteX3" fmla="*/ 0 w 2632561"/>
            <a:gd name="connsiteY3" fmla="*/ 2323680 h 2323680"/>
            <a:gd name="connsiteX4" fmla="*/ 0 w 2632561"/>
            <a:gd name="connsiteY4" fmla="*/ 0 h 2323680"/>
            <a:gd name="connsiteX0" fmla="*/ 40941 w 2632561"/>
            <a:gd name="connsiteY0" fmla="*/ 0 h 2405322"/>
            <a:gd name="connsiteX1" fmla="*/ 2578132 w 2632561"/>
            <a:gd name="connsiteY1" fmla="*/ 585106 h 2405322"/>
            <a:gd name="connsiteX2" fmla="*/ 2632561 w 2632561"/>
            <a:gd name="connsiteY2" fmla="*/ 2405322 h 2405322"/>
            <a:gd name="connsiteX3" fmla="*/ 0 w 2632561"/>
            <a:gd name="connsiteY3" fmla="*/ 2405322 h 2405322"/>
            <a:gd name="connsiteX4" fmla="*/ 40941 w 2632561"/>
            <a:gd name="connsiteY4" fmla="*/ 0 h 2405322"/>
            <a:gd name="connsiteX0" fmla="*/ 40941 w 2591739"/>
            <a:gd name="connsiteY0" fmla="*/ 0 h 2405322"/>
            <a:gd name="connsiteX1" fmla="*/ 2578132 w 2591739"/>
            <a:gd name="connsiteY1" fmla="*/ 585106 h 2405322"/>
            <a:gd name="connsiteX2" fmla="*/ 2591739 w 2591739"/>
            <a:gd name="connsiteY2" fmla="*/ 1695501 h 2405322"/>
            <a:gd name="connsiteX3" fmla="*/ 0 w 2591739"/>
            <a:gd name="connsiteY3" fmla="*/ 2405322 h 2405322"/>
            <a:gd name="connsiteX4" fmla="*/ 40941 w 2591739"/>
            <a:gd name="connsiteY4" fmla="*/ 0 h 2405322"/>
            <a:gd name="connsiteX0" fmla="*/ 40941 w 2591739"/>
            <a:gd name="connsiteY0" fmla="*/ 0 h 2282858"/>
            <a:gd name="connsiteX1" fmla="*/ 2578132 w 2591739"/>
            <a:gd name="connsiteY1" fmla="*/ 585106 h 2282858"/>
            <a:gd name="connsiteX2" fmla="*/ 2591739 w 2591739"/>
            <a:gd name="connsiteY2" fmla="*/ 1695501 h 2282858"/>
            <a:gd name="connsiteX3" fmla="*/ 0 w 2591739"/>
            <a:gd name="connsiteY3" fmla="*/ 2282858 h 2282858"/>
            <a:gd name="connsiteX4" fmla="*/ 40941 w 2591739"/>
            <a:gd name="connsiteY4" fmla="*/ 0 h 228285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591739" h="2282858">
              <a:moveTo>
                <a:pt x="40941" y="0"/>
              </a:moveTo>
              <a:lnTo>
                <a:pt x="2578132" y="585106"/>
              </a:lnTo>
              <a:lnTo>
                <a:pt x="2591739" y="1695501"/>
              </a:lnTo>
              <a:lnTo>
                <a:pt x="0" y="2282858"/>
              </a:lnTo>
              <a:lnTo>
                <a:pt x="40941" y="0"/>
              </a:lnTo>
              <a:close/>
            </a:path>
          </a:pathLst>
        </a:cu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440476</xdr:colOff>
      <xdr:row>66</xdr:row>
      <xdr:rowOff>502796</xdr:rowOff>
    </xdr:from>
    <xdr:to>
      <xdr:col>8</xdr:col>
      <xdr:colOff>934810</xdr:colOff>
      <xdr:row>66</xdr:row>
      <xdr:rowOff>1743619</xdr:rowOff>
    </xdr:to>
    <xdr:sp macro="" textlink="">
      <xdr:nvSpPr>
        <xdr:cNvPr id="142" name="직사각형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/>
      </xdr:nvSpPr>
      <xdr:spPr>
        <a:xfrm>
          <a:off x="18211405" y="154848617"/>
          <a:ext cx="494334" cy="1240823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2331868</xdr:colOff>
      <xdr:row>66</xdr:row>
      <xdr:rowOff>475582</xdr:rowOff>
    </xdr:from>
    <xdr:to>
      <xdr:col>8</xdr:col>
      <xdr:colOff>2816677</xdr:colOff>
      <xdr:row>66</xdr:row>
      <xdr:rowOff>1718310</xdr:rowOff>
    </xdr:to>
    <xdr:sp macro="" textlink="">
      <xdr:nvSpPr>
        <xdr:cNvPr id="144" name="직사각형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/>
      </xdr:nvSpPr>
      <xdr:spPr>
        <a:xfrm>
          <a:off x="20102797" y="154821403"/>
          <a:ext cx="484809" cy="1242728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326604</xdr:colOff>
      <xdr:row>66</xdr:row>
      <xdr:rowOff>2283076</xdr:rowOff>
    </xdr:from>
    <xdr:to>
      <xdr:col>8</xdr:col>
      <xdr:colOff>2974919</xdr:colOff>
      <xdr:row>67</xdr:row>
      <xdr:rowOff>2266122</xdr:rowOff>
    </xdr:to>
    <xdr:sp macro="" textlink="">
      <xdr:nvSpPr>
        <xdr:cNvPr id="146" name="직사각형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/>
      </xdr:nvSpPr>
      <xdr:spPr>
        <a:xfrm>
          <a:off x="18084517" y="156604641"/>
          <a:ext cx="2648315" cy="2269046"/>
        </a:xfrm>
        <a:custGeom>
          <a:avLst/>
          <a:gdLst>
            <a:gd name="connsiteX0" fmla="*/ 0 w 2947702"/>
            <a:gd name="connsiteY0" fmla="*/ 0 h 2162299"/>
            <a:gd name="connsiteX1" fmla="*/ 2947702 w 2947702"/>
            <a:gd name="connsiteY1" fmla="*/ 0 h 2162299"/>
            <a:gd name="connsiteX2" fmla="*/ 2947702 w 2947702"/>
            <a:gd name="connsiteY2" fmla="*/ 2162299 h 2162299"/>
            <a:gd name="connsiteX3" fmla="*/ 0 w 2947702"/>
            <a:gd name="connsiteY3" fmla="*/ 2162299 h 2162299"/>
            <a:gd name="connsiteX4" fmla="*/ 0 w 2947702"/>
            <a:gd name="connsiteY4" fmla="*/ 0 h 2162299"/>
            <a:gd name="connsiteX0" fmla="*/ 0 w 2947702"/>
            <a:gd name="connsiteY0" fmla="*/ 0 h 2162299"/>
            <a:gd name="connsiteX1" fmla="*/ 2947702 w 2947702"/>
            <a:gd name="connsiteY1" fmla="*/ 0 h 2162299"/>
            <a:gd name="connsiteX2" fmla="*/ 2947702 w 2947702"/>
            <a:gd name="connsiteY2" fmla="*/ 2162299 h 2162299"/>
            <a:gd name="connsiteX3" fmla="*/ 721179 w 2947702"/>
            <a:gd name="connsiteY3" fmla="*/ 2159725 h 2162299"/>
            <a:gd name="connsiteX4" fmla="*/ 0 w 2947702"/>
            <a:gd name="connsiteY4" fmla="*/ 2162299 h 2162299"/>
            <a:gd name="connsiteX5" fmla="*/ 0 w 2947702"/>
            <a:gd name="connsiteY5" fmla="*/ 0 h 2162299"/>
            <a:gd name="connsiteX0" fmla="*/ 0 w 2947702"/>
            <a:gd name="connsiteY0" fmla="*/ 0 h 2162299"/>
            <a:gd name="connsiteX1" fmla="*/ 2947702 w 2947702"/>
            <a:gd name="connsiteY1" fmla="*/ 0 h 2162299"/>
            <a:gd name="connsiteX2" fmla="*/ 2947702 w 2947702"/>
            <a:gd name="connsiteY2" fmla="*/ 2162299 h 2162299"/>
            <a:gd name="connsiteX3" fmla="*/ 1183225 w 2947702"/>
            <a:gd name="connsiteY3" fmla="*/ 1820444 h 2162299"/>
            <a:gd name="connsiteX4" fmla="*/ 0 w 2947702"/>
            <a:gd name="connsiteY4" fmla="*/ 2162299 h 2162299"/>
            <a:gd name="connsiteX5" fmla="*/ 0 w 2947702"/>
            <a:gd name="connsiteY5" fmla="*/ 0 h 2162299"/>
            <a:gd name="connsiteX0" fmla="*/ 0 w 2988523"/>
            <a:gd name="connsiteY0" fmla="*/ 0 h 2162299"/>
            <a:gd name="connsiteX1" fmla="*/ 2947702 w 2988523"/>
            <a:gd name="connsiteY1" fmla="*/ 0 h 2162299"/>
            <a:gd name="connsiteX2" fmla="*/ 2988523 w 2988523"/>
            <a:gd name="connsiteY2" fmla="*/ 2067300 h 2162299"/>
            <a:gd name="connsiteX3" fmla="*/ 1183225 w 2988523"/>
            <a:gd name="connsiteY3" fmla="*/ 1820444 h 2162299"/>
            <a:gd name="connsiteX4" fmla="*/ 0 w 2988523"/>
            <a:gd name="connsiteY4" fmla="*/ 2162299 h 2162299"/>
            <a:gd name="connsiteX5" fmla="*/ 0 w 2988523"/>
            <a:gd name="connsiteY5" fmla="*/ 0 h 2162299"/>
            <a:gd name="connsiteX0" fmla="*/ 0 w 2947702"/>
            <a:gd name="connsiteY0" fmla="*/ 0 h 2162299"/>
            <a:gd name="connsiteX1" fmla="*/ 2947702 w 2947702"/>
            <a:gd name="connsiteY1" fmla="*/ 0 h 2162299"/>
            <a:gd name="connsiteX2" fmla="*/ 2934025 w 2947702"/>
            <a:gd name="connsiteY2" fmla="*/ 2067300 h 2162299"/>
            <a:gd name="connsiteX3" fmla="*/ 1183225 w 2947702"/>
            <a:gd name="connsiteY3" fmla="*/ 1820444 h 2162299"/>
            <a:gd name="connsiteX4" fmla="*/ 0 w 2947702"/>
            <a:gd name="connsiteY4" fmla="*/ 2162299 h 2162299"/>
            <a:gd name="connsiteX5" fmla="*/ 0 w 2947702"/>
            <a:gd name="connsiteY5" fmla="*/ 0 h 2162299"/>
            <a:gd name="connsiteX0" fmla="*/ 0 w 2947702"/>
            <a:gd name="connsiteY0" fmla="*/ 0 h 2162299"/>
            <a:gd name="connsiteX1" fmla="*/ 2947702 w 2947702"/>
            <a:gd name="connsiteY1" fmla="*/ 0 h 2162299"/>
            <a:gd name="connsiteX2" fmla="*/ 2934025 w 2947702"/>
            <a:gd name="connsiteY2" fmla="*/ 2067300 h 2162299"/>
            <a:gd name="connsiteX3" fmla="*/ 2653346 w 2947702"/>
            <a:gd name="connsiteY3" fmla="*/ 2004747 h 2162299"/>
            <a:gd name="connsiteX4" fmla="*/ 1183225 w 2947702"/>
            <a:gd name="connsiteY4" fmla="*/ 1820444 h 2162299"/>
            <a:gd name="connsiteX5" fmla="*/ 0 w 2947702"/>
            <a:gd name="connsiteY5" fmla="*/ 2162299 h 2162299"/>
            <a:gd name="connsiteX6" fmla="*/ 0 w 2947702"/>
            <a:gd name="connsiteY6" fmla="*/ 0 h 2162299"/>
            <a:gd name="connsiteX0" fmla="*/ 0 w 2947702"/>
            <a:gd name="connsiteY0" fmla="*/ 0 h 2207603"/>
            <a:gd name="connsiteX1" fmla="*/ 2947702 w 2947702"/>
            <a:gd name="connsiteY1" fmla="*/ 0 h 2207603"/>
            <a:gd name="connsiteX2" fmla="*/ 2934025 w 2947702"/>
            <a:gd name="connsiteY2" fmla="*/ 2067300 h 2207603"/>
            <a:gd name="connsiteX3" fmla="*/ 2612577 w 2947702"/>
            <a:gd name="connsiteY3" fmla="*/ 2207603 h 2207603"/>
            <a:gd name="connsiteX4" fmla="*/ 1183225 w 2947702"/>
            <a:gd name="connsiteY4" fmla="*/ 1820444 h 2207603"/>
            <a:gd name="connsiteX5" fmla="*/ 0 w 2947702"/>
            <a:gd name="connsiteY5" fmla="*/ 2162299 h 2207603"/>
            <a:gd name="connsiteX6" fmla="*/ 0 w 2947702"/>
            <a:gd name="connsiteY6" fmla="*/ 0 h 2207603"/>
            <a:gd name="connsiteX0" fmla="*/ 0 w 2947702"/>
            <a:gd name="connsiteY0" fmla="*/ 0 h 2207603"/>
            <a:gd name="connsiteX1" fmla="*/ 2947702 w 2947702"/>
            <a:gd name="connsiteY1" fmla="*/ 0 h 2207603"/>
            <a:gd name="connsiteX2" fmla="*/ 2934025 w 2947702"/>
            <a:gd name="connsiteY2" fmla="*/ 2067300 h 2207603"/>
            <a:gd name="connsiteX3" fmla="*/ 2612577 w 2947702"/>
            <a:gd name="connsiteY3" fmla="*/ 2207603 h 2207603"/>
            <a:gd name="connsiteX4" fmla="*/ 1183225 w 2947702"/>
            <a:gd name="connsiteY4" fmla="*/ 1820444 h 2207603"/>
            <a:gd name="connsiteX5" fmla="*/ 281604 w 2947702"/>
            <a:gd name="connsiteY5" fmla="*/ 1724885 h 2207603"/>
            <a:gd name="connsiteX6" fmla="*/ 0 w 2947702"/>
            <a:gd name="connsiteY6" fmla="*/ 0 h 2207603"/>
            <a:gd name="connsiteX0" fmla="*/ 40995 w 2666098"/>
            <a:gd name="connsiteY0" fmla="*/ 602474 h 2207603"/>
            <a:gd name="connsiteX1" fmla="*/ 2666098 w 2666098"/>
            <a:gd name="connsiteY1" fmla="*/ 0 h 2207603"/>
            <a:gd name="connsiteX2" fmla="*/ 2652421 w 2666098"/>
            <a:gd name="connsiteY2" fmla="*/ 2067300 h 2207603"/>
            <a:gd name="connsiteX3" fmla="*/ 2330973 w 2666098"/>
            <a:gd name="connsiteY3" fmla="*/ 2207603 h 2207603"/>
            <a:gd name="connsiteX4" fmla="*/ 901621 w 2666098"/>
            <a:gd name="connsiteY4" fmla="*/ 1820444 h 2207603"/>
            <a:gd name="connsiteX5" fmla="*/ 0 w 2666098"/>
            <a:gd name="connsiteY5" fmla="*/ 1724885 h 2207603"/>
            <a:gd name="connsiteX6" fmla="*/ 40995 w 2666098"/>
            <a:gd name="connsiteY6" fmla="*/ 602474 h 2207603"/>
            <a:gd name="connsiteX0" fmla="*/ 40995 w 2666098"/>
            <a:gd name="connsiteY0" fmla="*/ 602474 h 2207603"/>
            <a:gd name="connsiteX1" fmla="*/ 1547662 w 2666098"/>
            <a:gd name="connsiteY1" fmla="*/ 256467 h 2207603"/>
            <a:gd name="connsiteX2" fmla="*/ 2666098 w 2666098"/>
            <a:gd name="connsiteY2" fmla="*/ 0 h 2207603"/>
            <a:gd name="connsiteX3" fmla="*/ 2652421 w 2666098"/>
            <a:gd name="connsiteY3" fmla="*/ 2067300 h 2207603"/>
            <a:gd name="connsiteX4" fmla="*/ 2330973 w 2666098"/>
            <a:gd name="connsiteY4" fmla="*/ 2207603 h 2207603"/>
            <a:gd name="connsiteX5" fmla="*/ 901621 w 2666098"/>
            <a:gd name="connsiteY5" fmla="*/ 1820444 h 2207603"/>
            <a:gd name="connsiteX6" fmla="*/ 0 w 2666098"/>
            <a:gd name="connsiteY6" fmla="*/ 1724885 h 2207603"/>
            <a:gd name="connsiteX7" fmla="*/ 40995 w 2666098"/>
            <a:gd name="connsiteY7" fmla="*/ 602474 h 2207603"/>
            <a:gd name="connsiteX0" fmla="*/ 40995 w 2666098"/>
            <a:gd name="connsiteY0" fmla="*/ 659624 h 2264753"/>
            <a:gd name="connsiteX1" fmla="*/ 1911620 w 2666098"/>
            <a:gd name="connsiteY1" fmla="*/ 0 h 2264753"/>
            <a:gd name="connsiteX2" fmla="*/ 2666098 w 2666098"/>
            <a:gd name="connsiteY2" fmla="*/ 57150 h 2264753"/>
            <a:gd name="connsiteX3" fmla="*/ 2652421 w 2666098"/>
            <a:gd name="connsiteY3" fmla="*/ 2124450 h 2264753"/>
            <a:gd name="connsiteX4" fmla="*/ 2330973 w 2666098"/>
            <a:gd name="connsiteY4" fmla="*/ 2264753 h 2264753"/>
            <a:gd name="connsiteX5" fmla="*/ 901621 w 2666098"/>
            <a:gd name="connsiteY5" fmla="*/ 1877594 h 2264753"/>
            <a:gd name="connsiteX6" fmla="*/ 0 w 2666098"/>
            <a:gd name="connsiteY6" fmla="*/ 1782035 h 2264753"/>
            <a:gd name="connsiteX7" fmla="*/ 40995 w 2666098"/>
            <a:gd name="connsiteY7" fmla="*/ 659624 h 2264753"/>
            <a:gd name="connsiteX0" fmla="*/ 40995 w 2652421"/>
            <a:gd name="connsiteY0" fmla="*/ 659624 h 2264753"/>
            <a:gd name="connsiteX1" fmla="*/ 1911620 w 2652421"/>
            <a:gd name="connsiteY1" fmla="*/ 0 h 2264753"/>
            <a:gd name="connsiteX2" fmla="*/ 2632917 w 2652421"/>
            <a:gd name="connsiteY2" fmla="*/ 24081 h 2264753"/>
            <a:gd name="connsiteX3" fmla="*/ 2652421 w 2652421"/>
            <a:gd name="connsiteY3" fmla="*/ 2124450 h 2264753"/>
            <a:gd name="connsiteX4" fmla="*/ 2330973 w 2652421"/>
            <a:gd name="connsiteY4" fmla="*/ 2264753 h 2264753"/>
            <a:gd name="connsiteX5" fmla="*/ 901621 w 2652421"/>
            <a:gd name="connsiteY5" fmla="*/ 1877594 h 2264753"/>
            <a:gd name="connsiteX6" fmla="*/ 0 w 2652421"/>
            <a:gd name="connsiteY6" fmla="*/ 1782035 h 2264753"/>
            <a:gd name="connsiteX7" fmla="*/ 40995 w 2652421"/>
            <a:gd name="connsiteY7" fmla="*/ 659624 h 2264753"/>
            <a:gd name="connsiteX0" fmla="*/ 40995 w 2652421"/>
            <a:gd name="connsiteY0" fmla="*/ 659624 h 2264753"/>
            <a:gd name="connsiteX1" fmla="*/ 911417 w 2652421"/>
            <a:gd name="connsiteY1" fmla="*/ 349543 h 2264753"/>
            <a:gd name="connsiteX2" fmla="*/ 1911620 w 2652421"/>
            <a:gd name="connsiteY2" fmla="*/ 0 h 2264753"/>
            <a:gd name="connsiteX3" fmla="*/ 2632917 w 2652421"/>
            <a:gd name="connsiteY3" fmla="*/ 24081 h 2264753"/>
            <a:gd name="connsiteX4" fmla="*/ 2652421 w 2652421"/>
            <a:gd name="connsiteY4" fmla="*/ 2124450 h 2264753"/>
            <a:gd name="connsiteX5" fmla="*/ 2330973 w 2652421"/>
            <a:gd name="connsiteY5" fmla="*/ 2264753 h 2264753"/>
            <a:gd name="connsiteX6" fmla="*/ 901621 w 2652421"/>
            <a:gd name="connsiteY6" fmla="*/ 1877594 h 2264753"/>
            <a:gd name="connsiteX7" fmla="*/ 0 w 2652421"/>
            <a:gd name="connsiteY7" fmla="*/ 1782035 h 2264753"/>
            <a:gd name="connsiteX8" fmla="*/ 40995 w 2652421"/>
            <a:gd name="connsiteY8" fmla="*/ 659624 h 2264753"/>
            <a:gd name="connsiteX0" fmla="*/ 40995 w 2652421"/>
            <a:gd name="connsiteY0" fmla="*/ 659624 h 2264753"/>
            <a:gd name="connsiteX1" fmla="*/ 977781 w 2652421"/>
            <a:gd name="connsiteY1" fmla="*/ 514882 h 2264753"/>
            <a:gd name="connsiteX2" fmla="*/ 1911620 w 2652421"/>
            <a:gd name="connsiteY2" fmla="*/ 0 h 2264753"/>
            <a:gd name="connsiteX3" fmla="*/ 2632917 w 2652421"/>
            <a:gd name="connsiteY3" fmla="*/ 24081 h 2264753"/>
            <a:gd name="connsiteX4" fmla="*/ 2652421 w 2652421"/>
            <a:gd name="connsiteY4" fmla="*/ 2124450 h 2264753"/>
            <a:gd name="connsiteX5" fmla="*/ 2330973 w 2652421"/>
            <a:gd name="connsiteY5" fmla="*/ 2264753 h 2264753"/>
            <a:gd name="connsiteX6" fmla="*/ 901621 w 2652421"/>
            <a:gd name="connsiteY6" fmla="*/ 1877594 h 2264753"/>
            <a:gd name="connsiteX7" fmla="*/ 0 w 2652421"/>
            <a:gd name="connsiteY7" fmla="*/ 1782035 h 2264753"/>
            <a:gd name="connsiteX8" fmla="*/ 40995 w 2652421"/>
            <a:gd name="connsiteY8" fmla="*/ 659624 h 226475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</a:cxnLst>
          <a:rect l="l" t="t" r="r" b="b"/>
          <a:pathLst>
            <a:path w="2652421" h="2264753">
              <a:moveTo>
                <a:pt x="40995" y="659624"/>
              </a:moveTo>
              <a:lnTo>
                <a:pt x="977781" y="514882"/>
              </a:lnTo>
              <a:lnTo>
                <a:pt x="1911620" y="0"/>
              </a:lnTo>
              <a:lnTo>
                <a:pt x="2632917" y="24081"/>
              </a:lnTo>
              <a:lnTo>
                <a:pt x="2652421" y="2124450"/>
              </a:lnTo>
              <a:lnTo>
                <a:pt x="2330973" y="2264753"/>
              </a:lnTo>
              <a:lnTo>
                <a:pt x="901621" y="1877594"/>
              </a:lnTo>
              <a:lnTo>
                <a:pt x="0" y="1782035"/>
              </a:lnTo>
              <a:lnTo>
                <a:pt x="40995" y="659624"/>
              </a:lnTo>
              <a:close/>
            </a:path>
          </a:pathLst>
        </a:cu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2274</xdr:colOff>
      <xdr:row>69</xdr:row>
      <xdr:rowOff>16921</xdr:rowOff>
    </xdr:from>
    <xdr:to>
      <xdr:col>8</xdr:col>
      <xdr:colOff>3048146</xdr:colOff>
      <xdr:row>69</xdr:row>
      <xdr:rowOff>2265236</xdr:rowOff>
    </xdr:to>
    <xdr:sp macro="" textlink="">
      <xdr:nvSpPr>
        <xdr:cNvPr id="148" name="직사각형 145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/>
      </xdr:nvSpPr>
      <xdr:spPr>
        <a:xfrm>
          <a:off x="17763598" y="158927539"/>
          <a:ext cx="3045872" cy="2248315"/>
        </a:xfrm>
        <a:custGeom>
          <a:avLst/>
          <a:gdLst>
            <a:gd name="connsiteX0" fmla="*/ 0 w 2947702"/>
            <a:gd name="connsiteY0" fmla="*/ 0 h 2162299"/>
            <a:gd name="connsiteX1" fmla="*/ 2947702 w 2947702"/>
            <a:gd name="connsiteY1" fmla="*/ 0 h 2162299"/>
            <a:gd name="connsiteX2" fmla="*/ 2947702 w 2947702"/>
            <a:gd name="connsiteY2" fmla="*/ 2162299 h 2162299"/>
            <a:gd name="connsiteX3" fmla="*/ 0 w 2947702"/>
            <a:gd name="connsiteY3" fmla="*/ 2162299 h 2162299"/>
            <a:gd name="connsiteX4" fmla="*/ 0 w 2947702"/>
            <a:gd name="connsiteY4" fmla="*/ 0 h 2162299"/>
            <a:gd name="connsiteX0" fmla="*/ 0 w 2947702"/>
            <a:gd name="connsiteY0" fmla="*/ 0 h 2162299"/>
            <a:gd name="connsiteX1" fmla="*/ 2947702 w 2947702"/>
            <a:gd name="connsiteY1" fmla="*/ 0 h 2162299"/>
            <a:gd name="connsiteX2" fmla="*/ 2947702 w 2947702"/>
            <a:gd name="connsiteY2" fmla="*/ 2162299 h 2162299"/>
            <a:gd name="connsiteX3" fmla="*/ 721179 w 2947702"/>
            <a:gd name="connsiteY3" fmla="*/ 2159725 h 2162299"/>
            <a:gd name="connsiteX4" fmla="*/ 0 w 2947702"/>
            <a:gd name="connsiteY4" fmla="*/ 2162299 h 2162299"/>
            <a:gd name="connsiteX5" fmla="*/ 0 w 2947702"/>
            <a:gd name="connsiteY5" fmla="*/ 0 h 2162299"/>
            <a:gd name="connsiteX0" fmla="*/ 0 w 2947702"/>
            <a:gd name="connsiteY0" fmla="*/ 0 h 2162299"/>
            <a:gd name="connsiteX1" fmla="*/ 2947702 w 2947702"/>
            <a:gd name="connsiteY1" fmla="*/ 0 h 2162299"/>
            <a:gd name="connsiteX2" fmla="*/ 2947702 w 2947702"/>
            <a:gd name="connsiteY2" fmla="*/ 2162299 h 2162299"/>
            <a:gd name="connsiteX3" fmla="*/ 1183225 w 2947702"/>
            <a:gd name="connsiteY3" fmla="*/ 1820444 h 2162299"/>
            <a:gd name="connsiteX4" fmla="*/ 0 w 2947702"/>
            <a:gd name="connsiteY4" fmla="*/ 2162299 h 2162299"/>
            <a:gd name="connsiteX5" fmla="*/ 0 w 2947702"/>
            <a:gd name="connsiteY5" fmla="*/ 0 h 2162299"/>
            <a:gd name="connsiteX0" fmla="*/ 0 w 2988523"/>
            <a:gd name="connsiteY0" fmla="*/ 0 h 2162299"/>
            <a:gd name="connsiteX1" fmla="*/ 2947702 w 2988523"/>
            <a:gd name="connsiteY1" fmla="*/ 0 h 2162299"/>
            <a:gd name="connsiteX2" fmla="*/ 2988523 w 2988523"/>
            <a:gd name="connsiteY2" fmla="*/ 2067300 h 2162299"/>
            <a:gd name="connsiteX3" fmla="*/ 1183225 w 2988523"/>
            <a:gd name="connsiteY3" fmla="*/ 1820444 h 2162299"/>
            <a:gd name="connsiteX4" fmla="*/ 0 w 2988523"/>
            <a:gd name="connsiteY4" fmla="*/ 2162299 h 2162299"/>
            <a:gd name="connsiteX5" fmla="*/ 0 w 2988523"/>
            <a:gd name="connsiteY5" fmla="*/ 0 h 2162299"/>
            <a:gd name="connsiteX0" fmla="*/ 0 w 2947702"/>
            <a:gd name="connsiteY0" fmla="*/ 0 h 2162299"/>
            <a:gd name="connsiteX1" fmla="*/ 2947702 w 2947702"/>
            <a:gd name="connsiteY1" fmla="*/ 0 h 2162299"/>
            <a:gd name="connsiteX2" fmla="*/ 2934025 w 2947702"/>
            <a:gd name="connsiteY2" fmla="*/ 2067300 h 2162299"/>
            <a:gd name="connsiteX3" fmla="*/ 1183225 w 2947702"/>
            <a:gd name="connsiteY3" fmla="*/ 1820444 h 2162299"/>
            <a:gd name="connsiteX4" fmla="*/ 0 w 2947702"/>
            <a:gd name="connsiteY4" fmla="*/ 2162299 h 2162299"/>
            <a:gd name="connsiteX5" fmla="*/ 0 w 2947702"/>
            <a:gd name="connsiteY5" fmla="*/ 0 h 2162299"/>
            <a:gd name="connsiteX0" fmla="*/ 0 w 2947702"/>
            <a:gd name="connsiteY0" fmla="*/ 0 h 2162299"/>
            <a:gd name="connsiteX1" fmla="*/ 2947702 w 2947702"/>
            <a:gd name="connsiteY1" fmla="*/ 0 h 2162299"/>
            <a:gd name="connsiteX2" fmla="*/ 2934025 w 2947702"/>
            <a:gd name="connsiteY2" fmla="*/ 2067300 h 2162299"/>
            <a:gd name="connsiteX3" fmla="*/ 2653346 w 2947702"/>
            <a:gd name="connsiteY3" fmla="*/ 2004747 h 2162299"/>
            <a:gd name="connsiteX4" fmla="*/ 1183225 w 2947702"/>
            <a:gd name="connsiteY4" fmla="*/ 1820444 h 2162299"/>
            <a:gd name="connsiteX5" fmla="*/ 0 w 2947702"/>
            <a:gd name="connsiteY5" fmla="*/ 2162299 h 2162299"/>
            <a:gd name="connsiteX6" fmla="*/ 0 w 2947702"/>
            <a:gd name="connsiteY6" fmla="*/ 0 h 2162299"/>
            <a:gd name="connsiteX0" fmla="*/ 0 w 2947702"/>
            <a:gd name="connsiteY0" fmla="*/ 0 h 2207603"/>
            <a:gd name="connsiteX1" fmla="*/ 2947702 w 2947702"/>
            <a:gd name="connsiteY1" fmla="*/ 0 h 2207603"/>
            <a:gd name="connsiteX2" fmla="*/ 2934025 w 2947702"/>
            <a:gd name="connsiteY2" fmla="*/ 2067300 h 2207603"/>
            <a:gd name="connsiteX3" fmla="*/ 2612577 w 2947702"/>
            <a:gd name="connsiteY3" fmla="*/ 2207603 h 2207603"/>
            <a:gd name="connsiteX4" fmla="*/ 1183225 w 2947702"/>
            <a:gd name="connsiteY4" fmla="*/ 1820444 h 2207603"/>
            <a:gd name="connsiteX5" fmla="*/ 0 w 2947702"/>
            <a:gd name="connsiteY5" fmla="*/ 2162299 h 2207603"/>
            <a:gd name="connsiteX6" fmla="*/ 0 w 2947702"/>
            <a:gd name="connsiteY6" fmla="*/ 0 h 2207603"/>
            <a:gd name="connsiteX0" fmla="*/ 0 w 2947702"/>
            <a:gd name="connsiteY0" fmla="*/ 0 h 2207603"/>
            <a:gd name="connsiteX1" fmla="*/ 2947702 w 2947702"/>
            <a:gd name="connsiteY1" fmla="*/ 0 h 2207603"/>
            <a:gd name="connsiteX2" fmla="*/ 2934025 w 2947702"/>
            <a:gd name="connsiteY2" fmla="*/ 2067300 h 2207603"/>
            <a:gd name="connsiteX3" fmla="*/ 2612577 w 2947702"/>
            <a:gd name="connsiteY3" fmla="*/ 2207603 h 2207603"/>
            <a:gd name="connsiteX4" fmla="*/ 1183225 w 2947702"/>
            <a:gd name="connsiteY4" fmla="*/ 1820444 h 2207603"/>
            <a:gd name="connsiteX5" fmla="*/ 281604 w 2947702"/>
            <a:gd name="connsiteY5" fmla="*/ 1724885 h 2207603"/>
            <a:gd name="connsiteX6" fmla="*/ 0 w 2947702"/>
            <a:gd name="connsiteY6" fmla="*/ 0 h 2207603"/>
            <a:gd name="connsiteX0" fmla="*/ 40995 w 2666098"/>
            <a:gd name="connsiteY0" fmla="*/ 602474 h 2207603"/>
            <a:gd name="connsiteX1" fmla="*/ 2666098 w 2666098"/>
            <a:gd name="connsiteY1" fmla="*/ 0 h 2207603"/>
            <a:gd name="connsiteX2" fmla="*/ 2652421 w 2666098"/>
            <a:gd name="connsiteY2" fmla="*/ 2067300 h 2207603"/>
            <a:gd name="connsiteX3" fmla="*/ 2330973 w 2666098"/>
            <a:gd name="connsiteY3" fmla="*/ 2207603 h 2207603"/>
            <a:gd name="connsiteX4" fmla="*/ 901621 w 2666098"/>
            <a:gd name="connsiteY4" fmla="*/ 1820444 h 2207603"/>
            <a:gd name="connsiteX5" fmla="*/ 0 w 2666098"/>
            <a:gd name="connsiteY5" fmla="*/ 1724885 h 2207603"/>
            <a:gd name="connsiteX6" fmla="*/ 40995 w 2666098"/>
            <a:gd name="connsiteY6" fmla="*/ 602474 h 2207603"/>
            <a:gd name="connsiteX0" fmla="*/ 40995 w 2666098"/>
            <a:gd name="connsiteY0" fmla="*/ 602474 h 2207603"/>
            <a:gd name="connsiteX1" fmla="*/ 1547662 w 2666098"/>
            <a:gd name="connsiteY1" fmla="*/ 256467 h 2207603"/>
            <a:gd name="connsiteX2" fmla="*/ 2666098 w 2666098"/>
            <a:gd name="connsiteY2" fmla="*/ 0 h 2207603"/>
            <a:gd name="connsiteX3" fmla="*/ 2652421 w 2666098"/>
            <a:gd name="connsiteY3" fmla="*/ 2067300 h 2207603"/>
            <a:gd name="connsiteX4" fmla="*/ 2330973 w 2666098"/>
            <a:gd name="connsiteY4" fmla="*/ 2207603 h 2207603"/>
            <a:gd name="connsiteX5" fmla="*/ 901621 w 2666098"/>
            <a:gd name="connsiteY5" fmla="*/ 1820444 h 2207603"/>
            <a:gd name="connsiteX6" fmla="*/ 0 w 2666098"/>
            <a:gd name="connsiteY6" fmla="*/ 1724885 h 2207603"/>
            <a:gd name="connsiteX7" fmla="*/ 40995 w 2666098"/>
            <a:gd name="connsiteY7" fmla="*/ 602474 h 2207603"/>
            <a:gd name="connsiteX0" fmla="*/ 40995 w 2666098"/>
            <a:gd name="connsiteY0" fmla="*/ 659624 h 2264753"/>
            <a:gd name="connsiteX1" fmla="*/ 1911620 w 2666098"/>
            <a:gd name="connsiteY1" fmla="*/ 0 h 2264753"/>
            <a:gd name="connsiteX2" fmla="*/ 2666098 w 2666098"/>
            <a:gd name="connsiteY2" fmla="*/ 57150 h 2264753"/>
            <a:gd name="connsiteX3" fmla="*/ 2652421 w 2666098"/>
            <a:gd name="connsiteY3" fmla="*/ 2124450 h 2264753"/>
            <a:gd name="connsiteX4" fmla="*/ 2330973 w 2666098"/>
            <a:gd name="connsiteY4" fmla="*/ 2264753 h 2264753"/>
            <a:gd name="connsiteX5" fmla="*/ 901621 w 2666098"/>
            <a:gd name="connsiteY5" fmla="*/ 1877594 h 2264753"/>
            <a:gd name="connsiteX6" fmla="*/ 0 w 2666098"/>
            <a:gd name="connsiteY6" fmla="*/ 1782035 h 2264753"/>
            <a:gd name="connsiteX7" fmla="*/ 40995 w 2666098"/>
            <a:gd name="connsiteY7" fmla="*/ 659624 h 2264753"/>
            <a:gd name="connsiteX0" fmla="*/ 40995 w 2652421"/>
            <a:gd name="connsiteY0" fmla="*/ 659624 h 2264753"/>
            <a:gd name="connsiteX1" fmla="*/ 1911620 w 2652421"/>
            <a:gd name="connsiteY1" fmla="*/ 0 h 2264753"/>
            <a:gd name="connsiteX2" fmla="*/ 2632917 w 2652421"/>
            <a:gd name="connsiteY2" fmla="*/ 24081 h 2264753"/>
            <a:gd name="connsiteX3" fmla="*/ 2652421 w 2652421"/>
            <a:gd name="connsiteY3" fmla="*/ 2124450 h 2264753"/>
            <a:gd name="connsiteX4" fmla="*/ 2330973 w 2652421"/>
            <a:gd name="connsiteY4" fmla="*/ 2264753 h 2264753"/>
            <a:gd name="connsiteX5" fmla="*/ 901621 w 2652421"/>
            <a:gd name="connsiteY5" fmla="*/ 1877594 h 2264753"/>
            <a:gd name="connsiteX6" fmla="*/ 0 w 2652421"/>
            <a:gd name="connsiteY6" fmla="*/ 1782035 h 2264753"/>
            <a:gd name="connsiteX7" fmla="*/ 40995 w 2652421"/>
            <a:gd name="connsiteY7" fmla="*/ 659624 h 2264753"/>
            <a:gd name="connsiteX0" fmla="*/ 40995 w 2652421"/>
            <a:gd name="connsiteY0" fmla="*/ 659624 h 2264753"/>
            <a:gd name="connsiteX1" fmla="*/ 911417 w 2652421"/>
            <a:gd name="connsiteY1" fmla="*/ 349543 h 2264753"/>
            <a:gd name="connsiteX2" fmla="*/ 1911620 w 2652421"/>
            <a:gd name="connsiteY2" fmla="*/ 0 h 2264753"/>
            <a:gd name="connsiteX3" fmla="*/ 2632917 w 2652421"/>
            <a:gd name="connsiteY3" fmla="*/ 24081 h 2264753"/>
            <a:gd name="connsiteX4" fmla="*/ 2652421 w 2652421"/>
            <a:gd name="connsiteY4" fmla="*/ 2124450 h 2264753"/>
            <a:gd name="connsiteX5" fmla="*/ 2330973 w 2652421"/>
            <a:gd name="connsiteY5" fmla="*/ 2264753 h 2264753"/>
            <a:gd name="connsiteX6" fmla="*/ 901621 w 2652421"/>
            <a:gd name="connsiteY6" fmla="*/ 1877594 h 2264753"/>
            <a:gd name="connsiteX7" fmla="*/ 0 w 2652421"/>
            <a:gd name="connsiteY7" fmla="*/ 1782035 h 2264753"/>
            <a:gd name="connsiteX8" fmla="*/ 40995 w 2652421"/>
            <a:gd name="connsiteY8" fmla="*/ 659624 h 2264753"/>
            <a:gd name="connsiteX0" fmla="*/ 40995 w 2652421"/>
            <a:gd name="connsiteY0" fmla="*/ 659624 h 2264753"/>
            <a:gd name="connsiteX1" fmla="*/ 977781 w 2652421"/>
            <a:gd name="connsiteY1" fmla="*/ 514882 h 2264753"/>
            <a:gd name="connsiteX2" fmla="*/ 1911620 w 2652421"/>
            <a:gd name="connsiteY2" fmla="*/ 0 h 2264753"/>
            <a:gd name="connsiteX3" fmla="*/ 2632917 w 2652421"/>
            <a:gd name="connsiteY3" fmla="*/ 24081 h 2264753"/>
            <a:gd name="connsiteX4" fmla="*/ 2652421 w 2652421"/>
            <a:gd name="connsiteY4" fmla="*/ 2124450 h 2264753"/>
            <a:gd name="connsiteX5" fmla="*/ 2330973 w 2652421"/>
            <a:gd name="connsiteY5" fmla="*/ 2264753 h 2264753"/>
            <a:gd name="connsiteX6" fmla="*/ 901621 w 2652421"/>
            <a:gd name="connsiteY6" fmla="*/ 1877594 h 2264753"/>
            <a:gd name="connsiteX7" fmla="*/ 0 w 2652421"/>
            <a:gd name="connsiteY7" fmla="*/ 1782035 h 2264753"/>
            <a:gd name="connsiteX8" fmla="*/ 40995 w 2652421"/>
            <a:gd name="connsiteY8" fmla="*/ 659624 h 2264753"/>
            <a:gd name="connsiteX0" fmla="*/ 1991 w 2613417"/>
            <a:gd name="connsiteY0" fmla="*/ 659624 h 2264753"/>
            <a:gd name="connsiteX1" fmla="*/ 938777 w 2613417"/>
            <a:gd name="connsiteY1" fmla="*/ 514882 h 2264753"/>
            <a:gd name="connsiteX2" fmla="*/ 1872616 w 2613417"/>
            <a:gd name="connsiteY2" fmla="*/ 0 h 2264753"/>
            <a:gd name="connsiteX3" fmla="*/ 2593913 w 2613417"/>
            <a:gd name="connsiteY3" fmla="*/ 24081 h 2264753"/>
            <a:gd name="connsiteX4" fmla="*/ 2613417 w 2613417"/>
            <a:gd name="connsiteY4" fmla="*/ 2124450 h 2264753"/>
            <a:gd name="connsiteX5" fmla="*/ 2291969 w 2613417"/>
            <a:gd name="connsiteY5" fmla="*/ 2264753 h 2264753"/>
            <a:gd name="connsiteX6" fmla="*/ 862617 w 2613417"/>
            <a:gd name="connsiteY6" fmla="*/ 1877594 h 2264753"/>
            <a:gd name="connsiteX7" fmla="*/ 0 w 2613417"/>
            <a:gd name="connsiteY7" fmla="*/ 1860459 h 2264753"/>
            <a:gd name="connsiteX8" fmla="*/ 1991 w 2613417"/>
            <a:gd name="connsiteY8" fmla="*/ 659624 h 2264753"/>
            <a:gd name="connsiteX0" fmla="*/ 1991 w 2613417"/>
            <a:gd name="connsiteY0" fmla="*/ 659624 h 2264753"/>
            <a:gd name="connsiteX1" fmla="*/ 938777 w 2613417"/>
            <a:gd name="connsiteY1" fmla="*/ 335927 h 2264753"/>
            <a:gd name="connsiteX2" fmla="*/ 1872616 w 2613417"/>
            <a:gd name="connsiteY2" fmla="*/ 0 h 2264753"/>
            <a:gd name="connsiteX3" fmla="*/ 2593913 w 2613417"/>
            <a:gd name="connsiteY3" fmla="*/ 24081 h 2264753"/>
            <a:gd name="connsiteX4" fmla="*/ 2613417 w 2613417"/>
            <a:gd name="connsiteY4" fmla="*/ 2124450 h 2264753"/>
            <a:gd name="connsiteX5" fmla="*/ 2291969 w 2613417"/>
            <a:gd name="connsiteY5" fmla="*/ 2264753 h 2264753"/>
            <a:gd name="connsiteX6" fmla="*/ 862617 w 2613417"/>
            <a:gd name="connsiteY6" fmla="*/ 1877594 h 2264753"/>
            <a:gd name="connsiteX7" fmla="*/ 0 w 2613417"/>
            <a:gd name="connsiteY7" fmla="*/ 1860459 h 2264753"/>
            <a:gd name="connsiteX8" fmla="*/ 1991 w 2613417"/>
            <a:gd name="connsiteY8" fmla="*/ 659624 h 2264753"/>
            <a:gd name="connsiteX0" fmla="*/ 1991 w 2613417"/>
            <a:gd name="connsiteY0" fmla="*/ 648420 h 2253549"/>
            <a:gd name="connsiteX1" fmla="*/ 938777 w 2613417"/>
            <a:gd name="connsiteY1" fmla="*/ 324723 h 2253549"/>
            <a:gd name="connsiteX2" fmla="*/ 1541079 w 2613417"/>
            <a:gd name="connsiteY2" fmla="*/ 0 h 2253549"/>
            <a:gd name="connsiteX3" fmla="*/ 2593913 w 2613417"/>
            <a:gd name="connsiteY3" fmla="*/ 12877 h 2253549"/>
            <a:gd name="connsiteX4" fmla="*/ 2613417 w 2613417"/>
            <a:gd name="connsiteY4" fmla="*/ 2113246 h 2253549"/>
            <a:gd name="connsiteX5" fmla="*/ 2291969 w 2613417"/>
            <a:gd name="connsiteY5" fmla="*/ 2253549 h 2253549"/>
            <a:gd name="connsiteX6" fmla="*/ 862617 w 2613417"/>
            <a:gd name="connsiteY6" fmla="*/ 1866390 h 2253549"/>
            <a:gd name="connsiteX7" fmla="*/ 0 w 2613417"/>
            <a:gd name="connsiteY7" fmla="*/ 1849255 h 2253549"/>
            <a:gd name="connsiteX8" fmla="*/ 1991 w 2613417"/>
            <a:gd name="connsiteY8" fmla="*/ 648420 h 2253549"/>
            <a:gd name="connsiteX0" fmla="*/ 17 w 2630896"/>
            <a:gd name="connsiteY0" fmla="*/ 446929 h 2253549"/>
            <a:gd name="connsiteX1" fmla="*/ 956256 w 2630896"/>
            <a:gd name="connsiteY1" fmla="*/ 324723 h 2253549"/>
            <a:gd name="connsiteX2" fmla="*/ 1558558 w 2630896"/>
            <a:gd name="connsiteY2" fmla="*/ 0 h 2253549"/>
            <a:gd name="connsiteX3" fmla="*/ 2611392 w 2630896"/>
            <a:gd name="connsiteY3" fmla="*/ 12877 h 2253549"/>
            <a:gd name="connsiteX4" fmla="*/ 2630896 w 2630896"/>
            <a:gd name="connsiteY4" fmla="*/ 2113246 h 2253549"/>
            <a:gd name="connsiteX5" fmla="*/ 2309448 w 2630896"/>
            <a:gd name="connsiteY5" fmla="*/ 2253549 h 2253549"/>
            <a:gd name="connsiteX6" fmla="*/ 880096 w 2630896"/>
            <a:gd name="connsiteY6" fmla="*/ 1866390 h 2253549"/>
            <a:gd name="connsiteX7" fmla="*/ 17479 w 2630896"/>
            <a:gd name="connsiteY7" fmla="*/ 1849255 h 2253549"/>
            <a:gd name="connsiteX8" fmla="*/ 17 w 2630896"/>
            <a:gd name="connsiteY8" fmla="*/ 446929 h 2253549"/>
            <a:gd name="connsiteX0" fmla="*/ 17 w 2650398"/>
            <a:gd name="connsiteY0" fmla="*/ 446929 h 2253549"/>
            <a:gd name="connsiteX1" fmla="*/ 956256 w 2650398"/>
            <a:gd name="connsiteY1" fmla="*/ 324723 h 2253549"/>
            <a:gd name="connsiteX2" fmla="*/ 1558558 w 2650398"/>
            <a:gd name="connsiteY2" fmla="*/ 0 h 2253549"/>
            <a:gd name="connsiteX3" fmla="*/ 2611392 w 2650398"/>
            <a:gd name="connsiteY3" fmla="*/ 12877 h 2253549"/>
            <a:gd name="connsiteX4" fmla="*/ 2650398 w 2650398"/>
            <a:gd name="connsiteY4" fmla="*/ 2034622 h 2253549"/>
            <a:gd name="connsiteX5" fmla="*/ 2309448 w 2650398"/>
            <a:gd name="connsiteY5" fmla="*/ 2253549 h 2253549"/>
            <a:gd name="connsiteX6" fmla="*/ 880096 w 2650398"/>
            <a:gd name="connsiteY6" fmla="*/ 1866390 h 2253549"/>
            <a:gd name="connsiteX7" fmla="*/ 17479 w 2650398"/>
            <a:gd name="connsiteY7" fmla="*/ 1849255 h 2253549"/>
            <a:gd name="connsiteX8" fmla="*/ 17 w 2650398"/>
            <a:gd name="connsiteY8" fmla="*/ 446929 h 225354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</a:cxnLst>
          <a:rect l="l" t="t" r="r" b="b"/>
          <a:pathLst>
            <a:path w="2650398" h="2253549">
              <a:moveTo>
                <a:pt x="17" y="446929"/>
              </a:moveTo>
              <a:lnTo>
                <a:pt x="956256" y="324723"/>
              </a:lnTo>
              <a:lnTo>
                <a:pt x="1558558" y="0"/>
              </a:lnTo>
              <a:lnTo>
                <a:pt x="2611392" y="12877"/>
              </a:lnTo>
              <a:lnTo>
                <a:pt x="2650398" y="2034622"/>
              </a:lnTo>
              <a:lnTo>
                <a:pt x="2309448" y="2253549"/>
              </a:lnTo>
              <a:lnTo>
                <a:pt x="880096" y="1866390"/>
              </a:lnTo>
              <a:lnTo>
                <a:pt x="17479" y="1849255"/>
              </a:lnTo>
              <a:cubicBezTo>
                <a:pt x="18143" y="1448977"/>
                <a:pt x="-647" y="847207"/>
                <a:pt x="17" y="446929"/>
              </a:cubicBezTo>
              <a:close/>
            </a:path>
          </a:pathLst>
        </a:cu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425955</xdr:colOff>
      <xdr:row>70</xdr:row>
      <xdr:rowOff>495096</xdr:rowOff>
    </xdr:from>
    <xdr:to>
      <xdr:col>8</xdr:col>
      <xdr:colOff>2106704</xdr:colOff>
      <xdr:row>70</xdr:row>
      <xdr:rowOff>2173941</xdr:rowOff>
    </xdr:to>
    <xdr:sp macro="" textlink="">
      <xdr:nvSpPr>
        <xdr:cNvPr id="150" name="직사각형 14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/>
      </xdr:nvSpPr>
      <xdr:spPr>
        <a:xfrm>
          <a:off x="18187279" y="161691714"/>
          <a:ext cx="1680749" cy="167884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249891</xdr:colOff>
      <xdr:row>72</xdr:row>
      <xdr:rowOff>323065</xdr:rowOff>
    </xdr:from>
    <xdr:to>
      <xdr:col>8</xdr:col>
      <xdr:colOff>2569516</xdr:colOff>
      <xdr:row>72</xdr:row>
      <xdr:rowOff>1927240</xdr:rowOff>
    </xdr:to>
    <xdr:sp macro="" textlink="">
      <xdr:nvSpPr>
        <xdr:cNvPr id="152" name="직사각형 15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/>
      </xdr:nvSpPr>
      <xdr:spPr>
        <a:xfrm>
          <a:off x="18011215" y="170663683"/>
          <a:ext cx="2319625" cy="1604175"/>
        </a:xfrm>
        <a:custGeom>
          <a:avLst/>
          <a:gdLst>
            <a:gd name="connsiteX0" fmla="*/ 0 w 2386852"/>
            <a:gd name="connsiteY0" fmla="*/ 0 h 1678845"/>
            <a:gd name="connsiteX1" fmla="*/ 2386852 w 2386852"/>
            <a:gd name="connsiteY1" fmla="*/ 0 h 1678845"/>
            <a:gd name="connsiteX2" fmla="*/ 2386852 w 2386852"/>
            <a:gd name="connsiteY2" fmla="*/ 1678845 h 1678845"/>
            <a:gd name="connsiteX3" fmla="*/ 0 w 2386852"/>
            <a:gd name="connsiteY3" fmla="*/ 1678845 h 1678845"/>
            <a:gd name="connsiteX4" fmla="*/ 0 w 2386852"/>
            <a:gd name="connsiteY4" fmla="*/ 0 h 1678845"/>
            <a:gd name="connsiteX0" fmla="*/ 0 w 2386852"/>
            <a:gd name="connsiteY0" fmla="*/ 15017 h 1693862"/>
            <a:gd name="connsiteX1" fmla="*/ 1807956 w 2386852"/>
            <a:gd name="connsiteY1" fmla="*/ 0 h 1693862"/>
            <a:gd name="connsiteX2" fmla="*/ 2386852 w 2386852"/>
            <a:gd name="connsiteY2" fmla="*/ 15017 h 1693862"/>
            <a:gd name="connsiteX3" fmla="*/ 2386852 w 2386852"/>
            <a:gd name="connsiteY3" fmla="*/ 1693862 h 1693862"/>
            <a:gd name="connsiteX4" fmla="*/ 0 w 2386852"/>
            <a:gd name="connsiteY4" fmla="*/ 1693862 h 1693862"/>
            <a:gd name="connsiteX5" fmla="*/ 0 w 2386852"/>
            <a:gd name="connsiteY5" fmla="*/ 15017 h 1693862"/>
            <a:gd name="connsiteX0" fmla="*/ 0 w 2386852"/>
            <a:gd name="connsiteY0" fmla="*/ 26198 h 1705043"/>
            <a:gd name="connsiteX1" fmla="*/ 1327254 w 2386852"/>
            <a:gd name="connsiteY1" fmla="*/ 0 h 1705043"/>
            <a:gd name="connsiteX2" fmla="*/ 2386852 w 2386852"/>
            <a:gd name="connsiteY2" fmla="*/ 26198 h 1705043"/>
            <a:gd name="connsiteX3" fmla="*/ 2386852 w 2386852"/>
            <a:gd name="connsiteY3" fmla="*/ 1705043 h 1705043"/>
            <a:gd name="connsiteX4" fmla="*/ 0 w 2386852"/>
            <a:gd name="connsiteY4" fmla="*/ 1705043 h 1705043"/>
            <a:gd name="connsiteX5" fmla="*/ 0 w 2386852"/>
            <a:gd name="connsiteY5" fmla="*/ 26198 h 1705043"/>
            <a:gd name="connsiteX0" fmla="*/ 0 w 2386852"/>
            <a:gd name="connsiteY0" fmla="*/ 26198 h 1705043"/>
            <a:gd name="connsiteX1" fmla="*/ 1327254 w 2386852"/>
            <a:gd name="connsiteY1" fmla="*/ 0 h 1705043"/>
            <a:gd name="connsiteX2" fmla="*/ 2353288 w 2386852"/>
            <a:gd name="connsiteY2" fmla="*/ 428705 h 1705043"/>
            <a:gd name="connsiteX3" fmla="*/ 2386852 w 2386852"/>
            <a:gd name="connsiteY3" fmla="*/ 1705043 h 1705043"/>
            <a:gd name="connsiteX4" fmla="*/ 0 w 2386852"/>
            <a:gd name="connsiteY4" fmla="*/ 1705043 h 1705043"/>
            <a:gd name="connsiteX5" fmla="*/ 0 w 2386852"/>
            <a:gd name="connsiteY5" fmla="*/ 26198 h 1705043"/>
            <a:gd name="connsiteX0" fmla="*/ 156134 w 2386852"/>
            <a:gd name="connsiteY0" fmla="*/ 248820 h 1705043"/>
            <a:gd name="connsiteX1" fmla="*/ 1327254 w 2386852"/>
            <a:gd name="connsiteY1" fmla="*/ 0 h 1705043"/>
            <a:gd name="connsiteX2" fmla="*/ 2353288 w 2386852"/>
            <a:gd name="connsiteY2" fmla="*/ 428705 h 1705043"/>
            <a:gd name="connsiteX3" fmla="*/ 2386852 w 2386852"/>
            <a:gd name="connsiteY3" fmla="*/ 1705043 h 1705043"/>
            <a:gd name="connsiteX4" fmla="*/ 0 w 2386852"/>
            <a:gd name="connsiteY4" fmla="*/ 1705043 h 1705043"/>
            <a:gd name="connsiteX5" fmla="*/ 156134 w 2386852"/>
            <a:gd name="connsiteY5" fmla="*/ 248820 h 1705043"/>
            <a:gd name="connsiteX0" fmla="*/ 111525 w 2342243"/>
            <a:gd name="connsiteY0" fmla="*/ 248820 h 1705043"/>
            <a:gd name="connsiteX1" fmla="*/ 1282645 w 2342243"/>
            <a:gd name="connsiteY1" fmla="*/ 0 h 1705043"/>
            <a:gd name="connsiteX2" fmla="*/ 2308679 w 2342243"/>
            <a:gd name="connsiteY2" fmla="*/ 428705 h 1705043"/>
            <a:gd name="connsiteX3" fmla="*/ 2342243 w 2342243"/>
            <a:gd name="connsiteY3" fmla="*/ 1705043 h 1705043"/>
            <a:gd name="connsiteX4" fmla="*/ 0 w 2342243"/>
            <a:gd name="connsiteY4" fmla="*/ 1380802 h 1705043"/>
            <a:gd name="connsiteX5" fmla="*/ 111525 w 2342243"/>
            <a:gd name="connsiteY5" fmla="*/ 248820 h 1705043"/>
            <a:gd name="connsiteX0" fmla="*/ 111525 w 2308679"/>
            <a:gd name="connsiteY0" fmla="*/ 248820 h 1493552"/>
            <a:gd name="connsiteX1" fmla="*/ 1282645 w 2308679"/>
            <a:gd name="connsiteY1" fmla="*/ 0 h 1493552"/>
            <a:gd name="connsiteX2" fmla="*/ 2308679 w 2308679"/>
            <a:gd name="connsiteY2" fmla="*/ 428705 h 1493552"/>
            <a:gd name="connsiteX3" fmla="*/ 2264428 w 2308679"/>
            <a:gd name="connsiteY3" fmla="*/ 1493552 h 1493552"/>
            <a:gd name="connsiteX4" fmla="*/ 0 w 2308679"/>
            <a:gd name="connsiteY4" fmla="*/ 1380802 h 1493552"/>
            <a:gd name="connsiteX5" fmla="*/ 111525 w 2308679"/>
            <a:gd name="connsiteY5" fmla="*/ 248820 h 1493552"/>
            <a:gd name="connsiteX0" fmla="*/ 111525 w 2308679"/>
            <a:gd name="connsiteY0" fmla="*/ 248820 h 1493552"/>
            <a:gd name="connsiteX1" fmla="*/ 1282645 w 2308679"/>
            <a:gd name="connsiteY1" fmla="*/ 0 h 1493552"/>
            <a:gd name="connsiteX2" fmla="*/ 2308679 w 2308679"/>
            <a:gd name="connsiteY2" fmla="*/ 428705 h 1493552"/>
            <a:gd name="connsiteX3" fmla="*/ 2264428 w 2308679"/>
            <a:gd name="connsiteY3" fmla="*/ 1493552 h 1493552"/>
            <a:gd name="connsiteX4" fmla="*/ 1156559 w 2308679"/>
            <a:gd name="connsiteY4" fmla="*/ 1426503 h 1493552"/>
            <a:gd name="connsiteX5" fmla="*/ 0 w 2308679"/>
            <a:gd name="connsiteY5" fmla="*/ 1380802 h 1493552"/>
            <a:gd name="connsiteX6" fmla="*/ 111525 w 2308679"/>
            <a:gd name="connsiteY6" fmla="*/ 248820 h 1493552"/>
            <a:gd name="connsiteX0" fmla="*/ 111525 w 2308679"/>
            <a:gd name="connsiteY0" fmla="*/ 248820 h 1593470"/>
            <a:gd name="connsiteX1" fmla="*/ 1282645 w 2308679"/>
            <a:gd name="connsiteY1" fmla="*/ 0 h 1593470"/>
            <a:gd name="connsiteX2" fmla="*/ 2308679 w 2308679"/>
            <a:gd name="connsiteY2" fmla="*/ 428705 h 1593470"/>
            <a:gd name="connsiteX3" fmla="*/ 2264428 w 2308679"/>
            <a:gd name="connsiteY3" fmla="*/ 1493552 h 1593470"/>
            <a:gd name="connsiteX4" fmla="*/ 1223477 w 2308679"/>
            <a:gd name="connsiteY4" fmla="*/ 1593470 h 1593470"/>
            <a:gd name="connsiteX5" fmla="*/ 0 w 2308679"/>
            <a:gd name="connsiteY5" fmla="*/ 1380802 h 1593470"/>
            <a:gd name="connsiteX6" fmla="*/ 111525 w 2308679"/>
            <a:gd name="connsiteY6" fmla="*/ 248820 h 159347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2308679" h="1593470">
              <a:moveTo>
                <a:pt x="111525" y="248820"/>
              </a:moveTo>
              <a:lnTo>
                <a:pt x="1282645" y="0"/>
              </a:lnTo>
              <a:lnTo>
                <a:pt x="2308679" y="428705"/>
              </a:lnTo>
              <a:lnTo>
                <a:pt x="2264428" y="1493552"/>
              </a:lnTo>
              <a:lnTo>
                <a:pt x="1223477" y="1593470"/>
              </a:lnTo>
              <a:lnTo>
                <a:pt x="0" y="1380802"/>
              </a:lnTo>
              <a:lnTo>
                <a:pt x="111525" y="248820"/>
              </a:lnTo>
              <a:close/>
            </a:path>
          </a:pathLst>
        </a:cu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1019734</xdr:colOff>
      <xdr:row>73</xdr:row>
      <xdr:rowOff>18602</xdr:rowOff>
    </xdr:from>
    <xdr:to>
      <xdr:col>8</xdr:col>
      <xdr:colOff>3010571</xdr:colOff>
      <xdr:row>73</xdr:row>
      <xdr:rowOff>1423147</xdr:rowOff>
    </xdr:to>
    <xdr:sp macro="" textlink="">
      <xdr:nvSpPr>
        <xdr:cNvPr id="156" name="직사각형 155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/>
      </xdr:nvSpPr>
      <xdr:spPr>
        <a:xfrm>
          <a:off x="18781058" y="172645220"/>
          <a:ext cx="1990837" cy="140454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750794</xdr:colOff>
      <xdr:row>74</xdr:row>
      <xdr:rowOff>474457</xdr:rowOff>
    </xdr:from>
    <xdr:to>
      <xdr:col>8</xdr:col>
      <xdr:colOff>2050677</xdr:colOff>
      <xdr:row>74</xdr:row>
      <xdr:rowOff>1875192</xdr:rowOff>
    </xdr:to>
    <xdr:sp macro="" textlink="">
      <xdr:nvSpPr>
        <xdr:cNvPr id="158" name="직사각형 157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/>
      </xdr:nvSpPr>
      <xdr:spPr>
        <a:xfrm>
          <a:off x="18512118" y="175387075"/>
          <a:ext cx="1299883" cy="140073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325195</xdr:colOff>
      <xdr:row>76</xdr:row>
      <xdr:rowOff>1440006</xdr:rowOff>
    </xdr:from>
    <xdr:to>
      <xdr:col>8</xdr:col>
      <xdr:colOff>3025588</xdr:colOff>
      <xdr:row>76</xdr:row>
      <xdr:rowOff>1960443</xdr:rowOff>
    </xdr:to>
    <xdr:sp macro="" textlink="">
      <xdr:nvSpPr>
        <xdr:cNvPr id="162" name="직사각형 16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/>
      </xdr:nvSpPr>
      <xdr:spPr>
        <a:xfrm>
          <a:off x="18086519" y="180924624"/>
          <a:ext cx="2700393" cy="520437"/>
        </a:xfrm>
        <a:custGeom>
          <a:avLst/>
          <a:gdLst>
            <a:gd name="connsiteX0" fmla="*/ 0 w 2708013"/>
            <a:gd name="connsiteY0" fmla="*/ 0 h 476362"/>
            <a:gd name="connsiteX1" fmla="*/ 2708013 w 2708013"/>
            <a:gd name="connsiteY1" fmla="*/ 0 h 476362"/>
            <a:gd name="connsiteX2" fmla="*/ 2708013 w 2708013"/>
            <a:gd name="connsiteY2" fmla="*/ 476362 h 476362"/>
            <a:gd name="connsiteX3" fmla="*/ 0 w 2708013"/>
            <a:gd name="connsiteY3" fmla="*/ 476362 h 476362"/>
            <a:gd name="connsiteX4" fmla="*/ 0 w 2708013"/>
            <a:gd name="connsiteY4" fmla="*/ 0 h 476362"/>
            <a:gd name="connsiteX0" fmla="*/ 0 w 2708013"/>
            <a:gd name="connsiteY0" fmla="*/ 0 h 476362"/>
            <a:gd name="connsiteX1" fmla="*/ 2708013 w 2708013"/>
            <a:gd name="connsiteY1" fmla="*/ 0 h 476362"/>
            <a:gd name="connsiteX2" fmla="*/ 2708013 w 2708013"/>
            <a:gd name="connsiteY2" fmla="*/ 476362 h 476362"/>
            <a:gd name="connsiteX3" fmla="*/ 33618 w 2708013"/>
            <a:gd name="connsiteY3" fmla="*/ 263450 h 476362"/>
            <a:gd name="connsiteX4" fmla="*/ 0 w 2708013"/>
            <a:gd name="connsiteY4" fmla="*/ 0 h 476362"/>
            <a:gd name="connsiteX0" fmla="*/ 0 w 2708013"/>
            <a:gd name="connsiteY0" fmla="*/ 0 h 476362"/>
            <a:gd name="connsiteX1" fmla="*/ 2708013 w 2708013"/>
            <a:gd name="connsiteY1" fmla="*/ 0 h 476362"/>
            <a:gd name="connsiteX2" fmla="*/ 2708013 w 2708013"/>
            <a:gd name="connsiteY2" fmla="*/ 476362 h 476362"/>
            <a:gd name="connsiteX3" fmla="*/ 696500 w 2708013"/>
            <a:gd name="connsiteY3" fmla="*/ 311274 h 476362"/>
            <a:gd name="connsiteX4" fmla="*/ 33618 w 2708013"/>
            <a:gd name="connsiteY4" fmla="*/ 263450 h 476362"/>
            <a:gd name="connsiteX5" fmla="*/ 0 w 2708013"/>
            <a:gd name="connsiteY5" fmla="*/ 0 h 476362"/>
            <a:gd name="connsiteX0" fmla="*/ 0 w 2708013"/>
            <a:gd name="connsiteY0" fmla="*/ 0 h 546597"/>
            <a:gd name="connsiteX1" fmla="*/ 2708013 w 2708013"/>
            <a:gd name="connsiteY1" fmla="*/ 0 h 546597"/>
            <a:gd name="connsiteX2" fmla="*/ 2708013 w 2708013"/>
            <a:gd name="connsiteY2" fmla="*/ 476362 h 546597"/>
            <a:gd name="connsiteX3" fmla="*/ 696500 w 2708013"/>
            <a:gd name="connsiteY3" fmla="*/ 546597 h 546597"/>
            <a:gd name="connsiteX4" fmla="*/ 33618 w 2708013"/>
            <a:gd name="connsiteY4" fmla="*/ 263450 h 546597"/>
            <a:gd name="connsiteX5" fmla="*/ 0 w 2708013"/>
            <a:gd name="connsiteY5" fmla="*/ 0 h 546597"/>
            <a:gd name="connsiteX0" fmla="*/ 0 w 2708013"/>
            <a:gd name="connsiteY0" fmla="*/ 0 h 546597"/>
            <a:gd name="connsiteX1" fmla="*/ 2708013 w 2708013"/>
            <a:gd name="connsiteY1" fmla="*/ 0 h 546597"/>
            <a:gd name="connsiteX2" fmla="*/ 2708013 w 2708013"/>
            <a:gd name="connsiteY2" fmla="*/ 409360 h 546597"/>
            <a:gd name="connsiteX3" fmla="*/ 696500 w 2708013"/>
            <a:gd name="connsiteY3" fmla="*/ 546597 h 546597"/>
            <a:gd name="connsiteX4" fmla="*/ 33618 w 2708013"/>
            <a:gd name="connsiteY4" fmla="*/ 263450 h 546597"/>
            <a:gd name="connsiteX5" fmla="*/ 0 w 2708013"/>
            <a:gd name="connsiteY5" fmla="*/ 0 h 546597"/>
            <a:gd name="connsiteX0" fmla="*/ 0 w 2708013"/>
            <a:gd name="connsiteY0" fmla="*/ 0 h 513327"/>
            <a:gd name="connsiteX1" fmla="*/ 2708013 w 2708013"/>
            <a:gd name="connsiteY1" fmla="*/ 0 h 513327"/>
            <a:gd name="connsiteX2" fmla="*/ 2708013 w 2708013"/>
            <a:gd name="connsiteY2" fmla="*/ 409360 h 513327"/>
            <a:gd name="connsiteX3" fmla="*/ 674088 w 2708013"/>
            <a:gd name="connsiteY3" fmla="*/ 513327 h 513327"/>
            <a:gd name="connsiteX4" fmla="*/ 33618 w 2708013"/>
            <a:gd name="connsiteY4" fmla="*/ 263450 h 513327"/>
            <a:gd name="connsiteX5" fmla="*/ 0 w 2708013"/>
            <a:gd name="connsiteY5" fmla="*/ 0 h 513327"/>
            <a:gd name="connsiteX0" fmla="*/ 0 w 2708013"/>
            <a:gd name="connsiteY0" fmla="*/ 11172 h 524499"/>
            <a:gd name="connsiteX1" fmla="*/ 550412 w 2708013"/>
            <a:gd name="connsiteY1" fmla="*/ 0 h 524499"/>
            <a:gd name="connsiteX2" fmla="*/ 2708013 w 2708013"/>
            <a:gd name="connsiteY2" fmla="*/ 11172 h 524499"/>
            <a:gd name="connsiteX3" fmla="*/ 2708013 w 2708013"/>
            <a:gd name="connsiteY3" fmla="*/ 420532 h 524499"/>
            <a:gd name="connsiteX4" fmla="*/ 674088 w 2708013"/>
            <a:gd name="connsiteY4" fmla="*/ 524499 h 524499"/>
            <a:gd name="connsiteX5" fmla="*/ 33618 w 2708013"/>
            <a:gd name="connsiteY5" fmla="*/ 274622 h 524499"/>
            <a:gd name="connsiteX6" fmla="*/ 0 w 2708013"/>
            <a:gd name="connsiteY6" fmla="*/ 11172 h 524499"/>
            <a:gd name="connsiteX0" fmla="*/ 0 w 2708013"/>
            <a:gd name="connsiteY0" fmla="*/ 0 h 513327"/>
            <a:gd name="connsiteX1" fmla="*/ 718500 w 2708013"/>
            <a:gd name="connsiteY1" fmla="*/ 297178 h 513327"/>
            <a:gd name="connsiteX2" fmla="*/ 2708013 w 2708013"/>
            <a:gd name="connsiteY2" fmla="*/ 0 h 513327"/>
            <a:gd name="connsiteX3" fmla="*/ 2708013 w 2708013"/>
            <a:gd name="connsiteY3" fmla="*/ 409360 h 513327"/>
            <a:gd name="connsiteX4" fmla="*/ 674088 w 2708013"/>
            <a:gd name="connsiteY4" fmla="*/ 513327 h 513327"/>
            <a:gd name="connsiteX5" fmla="*/ 33618 w 2708013"/>
            <a:gd name="connsiteY5" fmla="*/ 263450 h 513327"/>
            <a:gd name="connsiteX6" fmla="*/ 0 w 2708013"/>
            <a:gd name="connsiteY6" fmla="*/ 0 h 513327"/>
            <a:gd name="connsiteX0" fmla="*/ 0 w 2708013"/>
            <a:gd name="connsiteY0" fmla="*/ 0 h 513327"/>
            <a:gd name="connsiteX1" fmla="*/ 718500 w 2708013"/>
            <a:gd name="connsiteY1" fmla="*/ 297178 h 513327"/>
            <a:gd name="connsiteX2" fmla="*/ 2708013 w 2708013"/>
            <a:gd name="connsiteY2" fmla="*/ 176846 h 513327"/>
            <a:gd name="connsiteX3" fmla="*/ 2708013 w 2708013"/>
            <a:gd name="connsiteY3" fmla="*/ 409360 h 513327"/>
            <a:gd name="connsiteX4" fmla="*/ 674088 w 2708013"/>
            <a:gd name="connsiteY4" fmla="*/ 513327 h 513327"/>
            <a:gd name="connsiteX5" fmla="*/ 33618 w 2708013"/>
            <a:gd name="connsiteY5" fmla="*/ 263450 h 513327"/>
            <a:gd name="connsiteX6" fmla="*/ 0 w 2708013"/>
            <a:gd name="connsiteY6" fmla="*/ 0 h 51332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2708013" h="513327">
              <a:moveTo>
                <a:pt x="0" y="0"/>
              </a:moveTo>
              <a:lnTo>
                <a:pt x="718500" y="297178"/>
              </a:lnTo>
              <a:lnTo>
                <a:pt x="2708013" y="176846"/>
              </a:lnTo>
              <a:lnTo>
                <a:pt x="2708013" y="409360"/>
              </a:lnTo>
              <a:lnTo>
                <a:pt x="674088" y="513327"/>
              </a:lnTo>
              <a:lnTo>
                <a:pt x="33618" y="263450"/>
              </a:lnTo>
              <a:lnTo>
                <a:pt x="0" y="0"/>
              </a:lnTo>
              <a:close/>
            </a:path>
          </a:pathLst>
        </a:cu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3106158</xdr:colOff>
      <xdr:row>76</xdr:row>
      <xdr:rowOff>1583839</xdr:rowOff>
    </xdr:from>
    <xdr:to>
      <xdr:col>8</xdr:col>
      <xdr:colOff>4327600</xdr:colOff>
      <xdr:row>76</xdr:row>
      <xdr:rowOff>2035660</xdr:rowOff>
    </xdr:to>
    <xdr:sp macro="" textlink="">
      <xdr:nvSpPr>
        <xdr:cNvPr id="168" name="직사각형 167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/>
      </xdr:nvSpPr>
      <xdr:spPr>
        <a:xfrm>
          <a:off x="20867482" y="181068457"/>
          <a:ext cx="1221442" cy="451821"/>
        </a:xfrm>
        <a:custGeom>
          <a:avLst/>
          <a:gdLst>
            <a:gd name="connsiteX0" fmla="*/ 0 w 1305598"/>
            <a:gd name="connsiteY0" fmla="*/ 0 h 468742"/>
            <a:gd name="connsiteX1" fmla="*/ 1305598 w 1305598"/>
            <a:gd name="connsiteY1" fmla="*/ 0 h 468742"/>
            <a:gd name="connsiteX2" fmla="*/ 1305598 w 1305598"/>
            <a:gd name="connsiteY2" fmla="*/ 468742 h 468742"/>
            <a:gd name="connsiteX3" fmla="*/ 0 w 1305598"/>
            <a:gd name="connsiteY3" fmla="*/ 468742 h 468742"/>
            <a:gd name="connsiteX4" fmla="*/ 0 w 1305598"/>
            <a:gd name="connsiteY4" fmla="*/ 0 h 468742"/>
            <a:gd name="connsiteX0" fmla="*/ 0 w 1305598"/>
            <a:gd name="connsiteY0" fmla="*/ 0 h 468742"/>
            <a:gd name="connsiteX1" fmla="*/ 1305598 w 1305598"/>
            <a:gd name="connsiteY1" fmla="*/ 0 h 468742"/>
            <a:gd name="connsiteX2" fmla="*/ 1305598 w 1305598"/>
            <a:gd name="connsiteY2" fmla="*/ 468742 h 468742"/>
            <a:gd name="connsiteX3" fmla="*/ 56029 w 1305598"/>
            <a:gd name="connsiteY3" fmla="*/ 244624 h 468742"/>
            <a:gd name="connsiteX4" fmla="*/ 0 w 1305598"/>
            <a:gd name="connsiteY4" fmla="*/ 0 h 468742"/>
            <a:gd name="connsiteX0" fmla="*/ 0 w 1305598"/>
            <a:gd name="connsiteY0" fmla="*/ 0 h 457398"/>
            <a:gd name="connsiteX1" fmla="*/ 1305598 w 1305598"/>
            <a:gd name="connsiteY1" fmla="*/ 0 h 457398"/>
            <a:gd name="connsiteX2" fmla="*/ 1226812 w 1305598"/>
            <a:gd name="connsiteY2" fmla="*/ 457398 h 457398"/>
            <a:gd name="connsiteX3" fmla="*/ 56029 w 1305598"/>
            <a:gd name="connsiteY3" fmla="*/ 244624 h 457398"/>
            <a:gd name="connsiteX4" fmla="*/ 0 w 1305598"/>
            <a:gd name="connsiteY4" fmla="*/ 0 h 457398"/>
            <a:gd name="connsiteX0" fmla="*/ 0 w 1226812"/>
            <a:gd name="connsiteY0" fmla="*/ 0 h 457398"/>
            <a:gd name="connsiteX1" fmla="*/ 1159282 w 1226812"/>
            <a:gd name="connsiteY1" fmla="*/ 189653 h 457398"/>
            <a:gd name="connsiteX2" fmla="*/ 1226812 w 1226812"/>
            <a:gd name="connsiteY2" fmla="*/ 457398 h 457398"/>
            <a:gd name="connsiteX3" fmla="*/ 56029 w 1226812"/>
            <a:gd name="connsiteY3" fmla="*/ 244624 h 457398"/>
            <a:gd name="connsiteX4" fmla="*/ 0 w 1226812"/>
            <a:gd name="connsiteY4" fmla="*/ 0 h 457398"/>
            <a:gd name="connsiteX0" fmla="*/ 0 w 1226812"/>
            <a:gd name="connsiteY0" fmla="*/ 0 h 457398"/>
            <a:gd name="connsiteX1" fmla="*/ 1159282 w 1226812"/>
            <a:gd name="connsiteY1" fmla="*/ 189653 h 457398"/>
            <a:gd name="connsiteX2" fmla="*/ 1226812 w 1226812"/>
            <a:gd name="connsiteY2" fmla="*/ 457398 h 457398"/>
            <a:gd name="connsiteX3" fmla="*/ 11008 w 1226812"/>
            <a:gd name="connsiteY3" fmla="*/ 244624 h 457398"/>
            <a:gd name="connsiteX4" fmla="*/ 0 w 1226812"/>
            <a:gd name="connsiteY4" fmla="*/ 0 h 45739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226812" h="457398">
              <a:moveTo>
                <a:pt x="0" y="0"/>
              </a:moveTo>
              <a:lnTo>
                <a:pt x="1159282" y="189653"/>
              </a:lnTo>
              <a:lnTo>
                <a:pt x="1226812" y="457398"/>
              </a:lnTo>
              <a:lnTo>
                <a:pt x="11008" y="244624"/>
              </a:lnTo>
              <a:lnTo>
                <a:pt x="0" y="0"/>
              </a:lnTo>
              <a:close/>
            </a:path>
          </a:pathLst>
        </a:cu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56028</xdr:colOff>
      <xdr:row>79</xdr:row>
      <xdr:rowOff>1351879</xdr:rowOff>
    </xdr:from>
    <xdr:to>
      <xdr:col>8</xdr:col>
      <xdr:colOff>3047999</xdr:colOff>
      <xdr:row>79</xdr:row>
      <xdr:rowOff>2263589</xdr:rowOff>
    </xdr:to>
    <xdr:sp macro="" textlink="">
      <xdr:nvSpPr>
        <xdr:cNvPr id="171" name="직사각형 170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/>
      </xdr:nvSpPr>
      <xdr:spPr>
        <a:xfrm>
          <a:off x="17817352" y="187694497"/>
          <a:ext cx="2991971" cy="911710"/>
        </a:xfrm>
        <a:custGeom>
          <a:avLst/>
          <a:gdLst>
            <a:gd name="connsiteX0" fmla="*/ 0 w 2988161"/>
            <a:gd name="connsiteY0" fmla="*/ 0 h 905995"/>
            <a:gd name="connsiteX1" fmla="*/ 2988161 w 2988161"/>
            <a:gd name="connsiteY1" fmla="*/ 0 h 905995"/>
            <a:gd name="connsiteX2" fmla="*/ 2988161 w 2988161"/>
            <a:gd name="connsiteY2" fmla="*/ 905995 h 905995"/>
            <a:gd name="connsiteX3" fmla="*/ 0 w 2988161"/>
            <a:gd name="connsiteY3" fmla="*/ 905995 h 905995"/>
            <a:gd name="connsiteX4" fmla="*/ 0 w 2988161"/>
            <a:gd name="connsiteY4" fmla="*/ 0 h 905995"/>
            <a:gd name="connsiteX0" fmla="*/ 0 w 2988161"/>
            <a:gd name="connsiteY0" fmla="*/ 0 h 905995"/>
            <a:gd name="connsiteX1" fmla="*/ 2988161 w 2988161"/>
            <a:gd name="connsiteY1" fmla="*/ 0 h 905995"/>
            <a:gd name="connsiteX2" fmla="*/ 2988161 w 2988161"/>
            <a:gd name="connsiteY2" fmla="*/ 289671 h 905995"/>
            <a:gd name="connsiteX3" fmla="*/ 0 w 2988161"/>
            <a:gd name="connsiteY3" fmla="*/ 905995 h 905995"/>
            <a:gd name="connsiteX4" fmla="*/ 0 w 2988161"/>
            <a:gd name="connsiteY4" fmla="*/ 0 h 905995"/>
            <a:gd name="connsiteX0" fmla="*/ 0 w 2988161"/>
            <a:gd name="connsiteY0" fmla="*/ 0 h 905995"/>
            <a:gd name="connsiteX1" fmla="*/ 2988161 w 2988161"/>
            <a:gd name="connsiteY1" fmla="*/ 0 h 905995"/>
            <a:gd name="connsiteX2" fmla="*/ 2988161 w 2988161"/>
            <a:gd name="connsiteY2" fmla="*/ 289671 h 905995"/>
            <a:gd name="connsiteX3" fmla="*/ 1421336 w 2988161"/>
            <a:gd name="connsiteY3" fmla="*/ 591568 h 905995"/>
            <a:gd name="connsiteX4" fmla="*/ 0 w 2988161"/>
            <a:gd name="connsiteY4" fmla="*/ 905995 h 905995"/>
            <a:gd name="connsiteX5" fmla="*/ 0 w 2988161"/>
            <a:gd name="connsiteY5" fmla="*/ 0 h 905995"/>
            <a:gd name="connsiteX0" fmla="*/ 0 w 2988161"/>
            <a:gd name="connsiteY0" fmla="*/ 0 h 947910"/>
            <a:gd name="connsiteX1" fmla="*/ 2988161 w 2988161"/>
            <a:gd name="connsiteY1" fmla="*/ 0 h 947910"/>
            <a:gd name="connsiteX2" fmla="*/ 2988161 w 2988161"/>
            <a:gd name="connsiteY2" fmla="*/ 289671 h 947910"/>
            <a:gd name="connsiteX3" fmla="*/ 782601 w 2988161"/>
            <a:gd name="connsiteY3" fmla="*/ 947910 h 947910"/>
            <a:gd name="connsiteX4" fmla="*/ 0 w 2988161"/>
            <a:gd name="connsiteY4" fmla="*/ 905995 h 947910"/>
            <a:gd name="connsiteX5" fmla="*/ 0 w 2988161"/>
            <a:gd name="connsiteY5" fmla="*/ 0 h 947910"/>
            <a:gd name="connsiteX0" fmla="*/ 0 w 2988161"/>
            <a:gd name="connsiteY0" fmla="*/ 0 h 905995"/>
            <a:gd name="connsiteX1" fmla="*/ 2988161 w 2988161"/>
            <a:gd name="connsiteY1" fmla="*/ 0 h 905995"/>
            <a:gd name="connsiteX2" fmla="*/ 2988161 w 2988161"/>
            <a:gd name="connsiteY2" fmla="*/ 289671 h 905995"/>
            <a:gd name="connsiteX3" fmla="*/ 793793 w 2988161"/>
            <a:gd name="connsiteY3" fmla="*/ 903368 h 905995"/>
            <a:gd name="connsiteX4" fmla="*/ 0 w 2988161"/>
            <a:gd name="connsiteY4" fmla="*/ 905995 h 905995"/>
            <a:gd name="connsiteX5" fmla="*/ 0 w 2988161"/>
            <a:gd name="connsiteY5" fmla="*/ 0 h 90599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2988161" h="905995">
              <a:moveTo>
                <a:pt x="0" y="0"/>
              </a:moveTo>
              <a:lnTo>
                <a:pt x="2988161" y="0"/>
              </a:lnTo>
              <a:lnTo>
                <a:pt x="2988161" y="289671"/>
              </a:lnTo>
              <a:lnTo>
                <a:pt x="793793" y="903368"/>
              </a:lnTo>
              <a:lnTo>
                <a:pt x="0" y="905995"/>
              </a:lnTo>
              <a:lnTo>
                <a:pt x="0" y="0"/>
              </a:lnTo>
              <a:close/>
            </a:path>
          </a:pathLst>
        </a:cu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1837988</xdr:colOff>
      <xdr:row>80</xdr:row>
      <xdr:rowOff>1541805</xdr:rowOff>
    </xdr:from>
    <xdr:to>
      <xdr:col>8</xdr:col>
      <xdr:colOff>3029396</xdr:colOff>
      <xdr:row>80</xdr:row>
      <xdr:rowOff>2112422</xdr:rowOff>
    </xdr:to>
    <xdr:sp macro="" textlink="">
      <xdr:nvSpPr>
        <xdr:cNvPr id="200" name="직사각형 199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/>
      </xdr:nvSpPr>
      <xdr:spPr>
        <a:xfrm>
          <a:off x="17750341" y="190170423"/>
          <a:ext cx="3040379" cy="570617"/>
        </a:xfrm>
        <a:custGeom>
          <a:avLst/>
          <a:gdLst>
            <a:gd name="connsiteX0" fmla="*/ 0 w 3029174"/>
            <a:gd name="connsiteY0" fmla="*/ 0 h 569821"/>
            <a:gd name="connsiteX1" fmla="*/ 3029174 w 3029174"/>
            <a:gd name="connsiteY1" fmla="*/ 0 h 569821"/>
            <a:gd name="connsiteX2" fmla="*/ 3029174 w 3029174"/>
            <a:gd name="connsiteY2" fmla="*/ 569821 h 569821"/>
            <a:gd name="connsiteX3" fmla="*/ 0 w 3029174"/>
            <a:gd name="connsiteY3" fmla="*/ 569821 h 569821"/>
            <a:gd name="connsiteX4" fmla="*/ 0 w 3029174"/>
            <a:gd name="connsiteY4" fmla="*/ 0 h 569821"/>
            <a:gd name="connsiteX0" fmla="*/ 0 w 3029174"/>
            <a:gd name="connsiteY0" fmla="*/ 0 h 569821"/>
            <a:gd name="connsiteX1" fmla="*/ 3029174 w 3029174"/>
            <a:gd name="connsiteY1" fmla="*/ 224118 h 569821"/>
            <a:gd name="connsiteX2" fmla="*/ 3029174 w 3029174"/>
            <a:gd name="connsiteY2" fmla="*/ 569821 h 569821"/>
            <a:gd name="connsiteX3" fmla="*/ 0 w 3029174"/>
            <a:gd name="connsiteY3" fmla="*/ 569821 h 569821"/>
            <a:gd name="connsiteX4" fmla="*/ 0 w 3029174"/>
            <a:gd name="connsiteY4" fmla="*/ 0 h 569821"/>
            <a:gd name="connsiteX0" fmla="*/ 0 w 3029174"/>
            <a:gd name="connsiteY0" fmla="*/ 0 h 569821"/>
            <a:gd name="connsiteX1" fmla="*/ 2501835 w 3029174"/>
            <a:gd name="connsiteY1" fmla="*/ 179295 h 569821"/>
            <a:gd name="connsiteX2" fmla="*/ 3029174 w 3029174"/>
            <a:gd name="connsiteY2" fmla="*/ 224118 h 569821"/>
            <a:gd name="connsiteX3" fmla="*/ 3029174 w 3029174"/>
            <a:gd name="connsiteY3" fmla="*/ 569821 h 569821"/>
            <a:gd name="connsiteX4" fmla="*/ 0 w 3029174"/>
            <a:gd name="connsiteY4" fmla="*/ 569821 h 569821"/>
            <a:gd name="connsiteX5" fmla="*/ 0 w 3029174"/>
            <a:gd name="connsiteY5" fmla="*/ 0 h 569821"/>
            <a:gd name="connsiteX0" fmla="*/ 0 w 3029174"/>
            <a:gd name="connsiteY0" fmla="*/ 0 h 569821"/>
            <a:gd name="connsiteX1" fmla="*/ 2613893 w 3029174"/>
            <a:gd name="connsiteY1" fmla="*/ 33618 h 569821"/>
            <a:gd name="connsiteX2" fmla="*/ 3029174 w 3029174"/>
            <a:gd name="connsiteY2" fmla="*/ 224118 h 569821"/>
            <a:gd name="connsiteX3" fmla="*/ 3029174 w 3029174"/>
            <a:gd name="connsiteY3" fmla="*/ 569821 h 569821"/>
            <a:gd name="connsiteX4" fmla="*/ 0 w 3029174"/>
            <a:gd name="connsiteY4" fmla="*/ 569821 h 569821"/>
            <a:gd name="connsiteX5" fmla="*/ 0 w 3029174"/>
            <a:gd name="connsiteY5" fmla="*/ 0 h 569821"/>
            <a:gd name="connsiteX0" fmla="*/ 11220 w 3029174"/>
            <a:gd name="connsiteY0" fmla="*/ 100852 h 536203"/>
            <a:gd name="connsiteX1" fmla="*/ 2613893 w 3029174"/>
            <a:gd name="connsiteY1" fmla="*/ 0 h 536203"/>
            <a:gd name="connsiteX2" fmla="*/ 3029174 w 3029174"/>
            <a:gd name="connsiteY2" fmla="*/ 190500 h 536203"/>
            <a:gd name="connsiteX3" fmla="*/ 3029174 w 3029174"/>
            <a:gd name="connsiteY3" fmla="*/ 536203 h 536203"/>
            <a:gd name="connsiteX4" fmla="*/ 0 w 3029174"/>
            <a:gd name="connsiteY4" fmla="*/ 536203 h 536203"/>
            <a:gd name="connsiteX5" fmla="*/ 11220 w 3029174"/>
            <a:gd name="connsiteY5" fmla="*/ 100852 h 536203"/>
            <a:gd name="connsiteX0" fmla="*/ 11220 w 3029174"/>
            <a:gd name="connsiteY0" fmla="*/ 100852 h 536203"/>
            <a:gd name="connsiteX1" fmla="*/ 2613893 w 3029174"/>
            <a:gd name="connsiteY1" fmla="*/ 0 h 536203"/>
            <a:gd name="connsiteX2" fmla="*/ 3029174 w 3029174"/>
            <a:gd name="connsiteY2" fmla="*/ 190500 h 536203"/>
            <a:gd name="connsiteX3" fmla="*/ 3029174 w 3029174"/>
            <a:gd name="connsiteY3" fmla="*/ 536203 h 536203"/>
            <a:gd name="connsiteX4" fmla="*/ 0 w 3029174"/>
            <a:gd name="connsiteY4" fmla="*/ 377059 h 536203"/>
            <a:gd name="connsiteX5" fmla="*/ 11220 w 3029174"/>
            <a:gd name="connsiteY5" fmla="*/ 100852 h 536203"/>
            <a:gd name="connsiteX0" fmla="*/ 11220 w 3029174"/>
            <a:gd name="connsiteY0" fmla="*/ 100852 h 536203"/>
            <a:gd name="connsiteX1" fmla="*/ 886156 w 3029174"/>
            <a:gd name="connsiteY1" fmla="*/ 56029 h 536203"/>
            <a:gd name="connsiteX2" fmla="*/ 2613893 w 3029174"/>
            <a:gd name="connsiteY2" fmla="*/ 0 h 536203"/>
            <a:gd name="connsiteX3" fmla="*/ 3029174 w 3029174"/>
            <a:gd name="connsiteY3" fmla="*/ 190500 h 536203"/>
            <a:gd name="connsiteX4" fmla="*/ 3029174 w 3029174"/>
            <a:gd name="connsiteY4" fmla="*/ 536203 h 536203"/>
            <a:gd name="connsiteX5" fmla="*/ 0 w 3029174"/>
            <a:gd name="connsiteY5" fmla="*/ 377059 h 536203"/>
            <a:gd name="connsiteX6" fmla="*/ 11220 w 3029174"/>
            <a:gd name="connsiteY6" fmla="*/ 100852 h 536203"/>
            <a:gd name="connsiteX0" fmla="*/ 11220 w 3029174"/>
            <a:gd name="connsiteY0" fmla="*/ 135762 h 571113"/>
            <a:gd name="connsiteX1" fmla="*/ 807715 w 3029174"/>
            <a:gd name="connsiteY1" fmla="*/ 0 h 571113"/>
            <a:gd name="connsiteX2" fmla="*/ 2613893 w 3029174"/>
            <a:gd name="connsiteY2" fmla="*/ 34910 h 571113"/>
            <a:gd name="connsiteX3" fmla="*/ 3029174 w 3029174"/>
            <a:gd name="connsiteY3" fmla="*/ 225410 h 571113"/>
            <a:gd name="connsiteX4" fmla="*/ 3029174 w 3029174"/>
            <a:gd name="connsiteY4" fmla="*/ 571113 h 571113"/>
            <a:gd name="connsiteX5" fmla="*/ 0 w 3029174"/>
            <a:gd name="connsiteY5" fmla="*/ 411969 h 571113"/>
            <a:gd name="connsiteX6" fmla="*/ 11220 w 3029174"/>
            <a:gd name="connsiteY6" fmla="*/ 135762 h 571113"/>
            <a:gd name="connsiteX0" fmla="*/ 0 w 3029174"/>
            <a:gd name="connsiteY0" fmla="*/ 281565 h 571113"/>
            <a:gd name="connsiteX1" fmla="*/ 807715 w 3029174"/>
            <a:gd name="connsiteY1" fmla="*/ 0 h 571113"/>
            <a:gd name="connsiteX2" fmla="*/ 2613893 w 3029174"/>
            <a:gd name="connsiteY2" fmla="*/ 34910 h 571113"/>
            <a:gd name="connsiteX3" fmla="*/ 3029174 w 3029174"/>
            <a:gd name="connsiteY3" fmla="*/ 225410 h 571113"/>
            <a:gd name="connsiteX4" fmla="*/ 3029174 w 3029174"/>
            <a:gd name="connsiteY4" fmla="*/ 571113 h 571113"/>
            <a:gd name="connsiteX5" fmla="*/ 0 w 3029174"/>
            <a:gd name="connsiteY5" fmla="*/ 411969 h 571113"/>
            <a:gd name="connsiteX6" fmla="*/ 0 w 3029174"/>
            <a:gd name="connsiteY6" fmla="*/ 281565 h 571113"/>
            <a:gd name="connsiteX0" fmla="*/ 0 w 3040379"/>
            <a:gd name="connsiteY0" fmla="*/ 337642 h 571113"/>
            <a:gd name="connsiteX1" fmla="*/ 818920 w 3040379"/>
            <a:gd name="connsiteY1" fmla="*/ 0 h 571113"/>
            <a:gd name="connsiteX2" fmla="*/ 2625098 w 3040379"/>
            <a:gd name="connsiteY2" fmla="*/ 34910 h 571113"/>
            <a:gd name="connsiteX3" fmla="*/ 3040379 w 3040379"/>
            <a:gd name="connsiteY3" fmla="*/ 225410 h 571113"/>
            <a:gd name="connsiteX4" fmla="*/ 3040379 w 3040379"/>
            <a:gd name="connsiteY4" fmla="*/ 571113 h 571113"/>
            <a:gd name="connsiteX5" fmla="*/ 11205 w 3040379"/>
            <a:gd name="connsiteY5" fmla="*/ 411969 h 571113"/>
            <a:gd name="connsiteX6" fmla="*/ 0 w 3040379"/>
            <a:gd name="connsiteY6" fmla="*/ 337642 h 571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0379" h="571113">
              <a:moveTo>
                <a:pt x="0" y="337642"/>
              </a:moveTo>
              <a:lnTo>
                <a:pt x="818920" y="0"/>
              </a:lnTo>
              <a:lnTo>
                <a:pt x="2625098" y="34910"/>
              </a:lnTo>
              <a:lnTo>
                <a:pt x="3040379" y="225410"/>
              </a:lnTo>
              <a:lnTo>
                <a:pt x="3040379" y="571113"/>
              </a:lnTo>
              <a:lnTo>
                <a:pt x="11205" y="411969"/>
              </a:lnTo>
              <a:lnTo>
                <a:pt x="0" y="337642"/>
              </a:lnTo>
              <a:close/>
            </a:path>
          </a:pathLst>
        </a:cu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20666</xdr:colOff>
      <xdr:row>81</xdr:row>
      <xdr:rowOff>1469854</xdr:rowOff>
    </xdr:from>
    <xdr:to>
      <xdr:col>8</xdr:col>
      <xdr:colOff>2950955</xdr:colOff>
      <xdr:row>81</xdr:row>
      <xdr:rowOff>2076898</xdr:rowOff>
    </xdr:to>
    <xdr:sp macro="" textlink="">
      <xdr:nvSpPr>
        <xdr:cNvPr id="233" name="직사각형 232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/>
      </xdr:nvSpPr>
      <xdr:spPr>
        <a:xfrm>
          <a:off x="17781990" y="192384472"/>
          <a:ext cx="2930289" cy="607044"/>
        </a:xfrm>
        <a:custGeom>
          <a:avLst/>
          <a:gdLst>
            <a:gd name="connsiteX0" fmla="*/ 0 w 2954767"/>
            <a:gd name="connsiteY0" fmla="*/ 0 h 627530"/>
            <a:gd name="connsiteX1" fmla="*/ 2954767 w 2954767"/>
            <a:gd name="connsiteY1" fmla="*/ 0 h 627530"/>
            <a:gd name="connsiteX2" fmla="*/ 2954767 w 2954767"/>
            <a:gd name="connsiteY2" fmla="*/ 627530 h 627530"/>
            <a:gd name="connsiteX3" fmla="*/ 0 w 2954767"/>
            <a:gd name="connsiteY3" fmla="*/ 627530 h 627530"/>
            <a:gd name="connsiteX4" fmla="*/ 0 w 2954767"/>
            <a:gd name="connsiteY4" fmla="*/ 0 h 627530"/>
            <a:gd name="connsiteX0" fmla="*/ 0 w 2954767"/>
            <a:gd name="connsiteY0" fmla="*/ 0 h 627530"/>
            <a:gd name="connsiteX1" fmla="*/ 2237591 w 2954767"/>
            <a:gd name="connsiteY1" fmla="*/ 33617 h 627530"/>
            <a:gd name="connsiteX2" fmla="*/ 2954767 w 2954767"/>
            <a:gd name="connsiteY2" fmla="*/ 627530 h 627530"/>
            <a:gd name="connsiteX3" fmla="*/ 0 w 2954767"/>
            <a:gd name="connsiteY3" fmla="*/ 627530 h 627530"/>
            <a:gd name="connsiteX4" fmla="*/ 0 w 2954767"/>
            <a:gd name="connsiteY4" fmla="*/ 0 h 627530"/>
            <a:gd name="connsiteX0" fmla="*/ 493696 w 2954767"/>
            <a:gd name="connsiteY0" fmla="*/ 22075 h 593913"/>
            <a:gd name="connsiteX1" fmla="*/ 2237591 w 2954767"/>
            <a:gd name="connsiteY1" fmla="*/ 0 h 593913"/>
            <a:gd name="connsiteX2" fmla="*/ 2954767 w 2954767"/>
            <a:gd name="connsiteY2" fmla="*/ 593913 h 593913"/>
            <a:gd name="connsiteX3" fmla="*/ 0 w 2954767"/>
            <a:gd name="connsiteY3" fmla="*/ 593913 h 593913"/>
            <a:gd name="connsiteX4" fmla="*/ 493696 w 2954767"/>
            <a:gd name="connsiteY4" fmla="*/ 22075 h 593913"/>
            <a:gd name="connsiteX0" fmla="*/ 482490 w 2943561"/>
            <a:gd name="connsiteY0" fmla="*/ 22075 h 593913"/>
            <a:gd name="connsiteX1" fmla="*/ 2226385 w 2943561"/>
            <a:gd name="connsiteY1" fmla="*/ 0 h 593913"/>
            <a:gd name="connsiteX2" fmla="*/ 2943561 w 2943561"/>
            <a:gd name="connsiteY2" fmla="*/ 593913 h 593913"/>
            <a:gd name="connsiteX3" fmla="*/ 0 w 2943561"/>
            <a:gd name="connsiteY3" fmla="*/ 471000 h 593913"/>
            <a:gd name="connsiteX4" fmla="*/ 482490 w 2943561"/>
            <a:gd name="connsiteY4" fmla="*/ 22075 h 593913"/>
            <a:gd name="connsiteX0" fmla="*/ 482490 w 2943561"/>
            <a:gd name="connsiteY0" fmla="*/ 22075 h 593913"/>
            <a:gd name="connsiteX1" fmla="*/ 2226385 w 2943561"/>
            <a:gd name="connsiteY1" fmla="*/ 0 h 593913"/>
            <a:gd name="connsiteX2" fmla="*/ 2943561 w 2943561"/>
            <a:gd name="connsiteY2" fmla="*/ 593913 h 593913"/>
            <a:gd name="connsiteX3" fmla="*/ 0 w 2943561"/>
            <a:gd name="connsiteY3" fmla="*/ 471000 h 593913"/>
            <a:gd name="connsiteX4" fmla="*/ 278783 w 2943561"/>
            <a:gd name="connsiteY4" fmla="*/ 202781 h 593913"/>
            <a:gd name="connsiteX5" fmla="*/ 482490 w 2943561"/>
            <a:gd name="connsiteY5" fmla="*/ 22075 h 593913"/>
            <a:gd name="connsiteX0" fmla="*/ 506854 w 2967925"/>
            <a:gd name="connsiteY0" fmla="*/ 22075 h 593913"/>
            <a:gd name="connsiteX1" fmla="*/ 2250749 w 2967925"/>
            <a:gd name="connsiteY1" fmla="*/ 0 h 593913"/>
            <a:gd name="connsiteX2" fmla="*/ 2967925 w 2967925"/>
            <a:gd name="connsiteY2" fmla="*/ 593913 h 593913"/>
            <a:gd name="connsiteX3" fmla="*/ 24364 w 2967925"/>
            <a:gd name="connsiteY3" fmla="*/ 471000 h 593913"/>
            <a:gd name="connsiteX4" fmla="*/ 0 w 2967925"/>
            <a:gd name="connsiteY4" fmla="*/ 291604 h 593913"/>
            <a:gd name="connsiteX5" fmla="*/ 506854 w 2967925"/>
            <a:gd name="connsiteY5" fmla="*/ 22075 h 593913"/>
            <a:gd name="connsiteX0" fmla="*/ 482490 w 2943561"/>
            <a:gd name="connsiteY0" fmla="*/ 22075 h 593913"/>
            <a:gd name="connsiteX1" fmla="*/ 2226385 w 2943561"/>
            <a:gd name="connsiteY1" fmla="*/ 0 h 593913"/>
            <a:gd name="connsiteX2" fmla="*/ 2943561 w 2943561"/>
            <a:gd name="connsiteY2" fmla="*/ 593913 h 593913"/>
            <a:gd name="connsiteX3" fmla="*/ 0 w 2943561"/>
            <a:gd name="connsiteY3" fmla="*/ 471000 h 593913"/>
            <a:gd name="connsiteX4" fmla="*/ 9405 w 2943561"/>
            <a:gd name="connsiteY4" fmla="*/ 291604 h 593913"/>
            <a:gd name="connsiteX5" fmla="*/ 482490 w 2943561"/>
            <a:gd name="connsiteY5" fmla="*/ 22075 h 5939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2943561" h="593913">
              <a:moveTo>
                <a:pt x="482490" y="22075"/>
              </a:moveTo>
              <a:lnTo>
                <a:pt x="2226385" y="0"/>
              </a:lnTo>
              <a:lnTo>
                <a:pt x="2943561" y="593913"/>
              </a:lnTo>
              <a:lnTo>
                <a:pt x="0" y="471000"/>
              </a:lnTo>
              <a:lnTo>
                <a:pt x="9405" y="291604"/>
              </a:lnTo>
              <a:lnTo>
                <a:pt x="482490" y="22075"/>
              </a:lnTo>
              <a:close/>
            </a:path>
          </a:pathLst>
        </a:cu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16920</xdr:colOff>
      <xdr:row>82</xdr:row>
      <xdr:rowOff>1351939</xdr:rowOff>
    </xdr:from>
    <xdr:to>
      <xdr:col>8</xdr:col>
      <xdr:colOff>3064921</xdr:colOff>
      <xdr:row>83</xdr:row>
      <xdr:rowOff>827</xdr:rowOff>
    </xdr:to>
    <xdr:sp macro="" textlink="">
      <xdr:nvSpPr>
        <xdr:cNvPr id="234" name="직사각형 23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/>
      </xdr:nvSpPr>
      <xdr:spPr>
        <a:xfrm>
          <a:off x="17778244" y="194552557"/>
          <a:ext cx="3048001" cy="934888"/>
        </a:xfrm>
        <a:custGeom>
          <a:avLst/>
          <a:gdLst>
            <a:gd name="connsiteX0" fmla="*/ 0 w 3017969"/>
            <a:gd name="connsiteY0" fmla="*/ 0 h 916977"/>
            <a:gd name="connsiteX1" fmla="*/ 3017969 w 3017969"/>
            <a:gd name="connsiteY1" fmla="*/ 0 h 916977"/>
            <a:gd name="connsiteX2" fmla="*/ 3017969 w 3017969"/>
            <a:gd name="connsiteY2" fmla="*/ 916977 h 916977"/>
            <a:gd name="connsiteX3" fmla="*/ 0 w 3017969"/>
            <a:gd name="connsiteY3" fmla="*/ 916977 h 916977"/>
            <a:gd name="connsiteX4" fmla="*/ 0 w 3017969"/>
            <a:gd name="connsiteY4" fmla="*/ 0 h 916977"/>
            <a:gd name="connsiteX0" fmla="*/ 0 w 3040381"/>
            <a:gd name="connsiteY0" fmla="*/ 0 h 916977"/>
            <a:gd name="connsiteX1" fmla="*/ 3017969 w 3040381"/>
            <a:gd name="connsiteY1" fmla="*/ 0 h 916977"/>
            <a:gd name="connsiteX2" fmla="*/ 3040381 w 3040381"/>
            <a:gd name="connsiteY2" fmla="*/ 513565 h 916977"/>
            <a:gd name="connsiteX3" fmla="*/ 0 w 3040381"/>
            <a:gd name="connsiteY3" fmla="*/ 916977 h 916977"/>
            <a:gd name="connsiteX4" fmla="*/ 0 w 3040381"/>
            <a:gd name="connsiteY4" fmla="*/ 0 h 916977"/>
            <a:gd name="connsiteX0" fmla="*/ 0 w 3040381"/>
            <a:gd name="connsiteY0" fmla="*/ 0 h 916977"/>
            <a:gd name="connsiteX1" fmla="*/ 3017969 w 3040381"/>
            <a:gd name="connsiteY1" fmla="*/ 0 h 916977"/>
            <a:gd name="connsiteX2" fmla="*/ 3040381 w 3040381"/>
            <a:gd name="connsiteY2" fmla="*/ 513565 h 916977"/>
            <a:gd name="connsiteX3" fmla="*/ 2528399 w 3040381"/>
            <a:gd name="connsiteY3" fmla="*/ 588196 h 916977"/>
            <a:gd name="connsiteX4" fmla="*/ 0 w 3040381"/>
            <a:gd name="connsiteY4" fmla="*/ 916977 h 916977"/>
            <a:gd name="connsiteX5" fmla="*/ 0 w 3040381"/>
            <a:gd name="connsiteY5" fmla="*/ 0 h 916977"/>
            <a:gd name="connsiteX0" fmla="*/ 0 w 3040381"/>
            <a:gd name="connsiteY0" fmla="*/ 0 h 949789"/>
            <a:gd name="connsiteX1" fmla="*/ 3017969 w 3040381"/>
            <a:gd name="connsiteY1" fmla="*/ 0 h 949789"/>
            <a:gd name="connsiteX2" fmla="*/ 3040381 w 3040381"/>
            <a:gd name="connsiteY2" fmla="*/ 513565 h 949789"/>
            <a:gd name="connsiteX3" fmla="*/ 1642024 w 3040381"/>
            <a:gd name="connsiteY3" fmla="*/ 949789 h 949789"/>
            <a:gd name="connsiteX4" fmla="*/ 0 w 3040381"/>
            <a:gd name="connsiteY4" fmla="*/ 916977 h 949789"/>
            <a:gd name="connsiteX5" fmla="*/ 0 w 3040381"/>
            <a:gd name="connsiteY5" fmla="*/ 0 h 949789"/>
            <a:gd name="connsiteX0" fmla="*/ 0 w 3040381"/>
            <a:gd name="connsiteY0" fmla="*/ 0 h 938557"/>
            <a:gd name="connsiteX1" fmla="*/ 3017969 w 3040381"/>
            <a:gd name="connsiteY1" fmla="*/ 0 h 938557"/>
            <a:gd name="connsiteX2" fmla="*/ 3040381 w 3040381"/>
            <a:gd name="connsiteY2" fmla="*/ 513565 h 938557"/>
            <a:gd name="connsiteX3" fmla="*/ 1709217 w 3040381"/>
            <a:gd name="connsiteY3" fmla="*/ 938557 h 938557"/>
            <a:gd name="connsiteX4" fmla="*/ 0 w 3040381"/>
            <a:gd name="connsiteY4" fmla="*/ 916977 h 938557"/>
            <a:gd name="connsiteX5" fmla="*/ 0 w 3040381"/>
            <a:gd name="connsiteY5" fmla="*/ 0 h 938557"/>
            <a:gd name="connsiteX0" fmla="*/ 0 w 3040381"/>
            <a:gd name="connsiteY0" fmla="*/ 0 h 938557"/>
            <a:gd name="connsiteX1" fmla="*/ 3029175 w 3040381"/>
            <a:gd name="connsiteY1" fmla="*/ 135330 h 938557"/>
            <a:gd name="connsiteX2" fmla="*/ 3040381 w 3040381"/>
            <a:gd name="connsiteY2" fmla="*/ 513565 h 938557"/>
            <a:gd name="connsiteX3" fmla="*/ 1709217 w 3040381"/>
            <a:gd name="connsiteY3" fmla="*/ 938557 h 938557"/>
            <a:gd name="connsiteX4" fmla="*/ 0 w 3040381"/>
            <a:gd name="connsiteY4" fmla="*/ 916977 h 938557"/>
            <a:gd name="connsiteX5" fmla="*/ 0 w 3040381"/>
            <a:gd name="connsiteY5" fmla="*/ 0 h 938557"/>
            <a:gd name="connsiteX0" fmla="*/ 0 w 3040381"/>
            <a:gd name="connsiteY0" fmla="*/ 0 h 938557"/>
            <a:gd name="connsiteX1" fmla="*/ 1749225 w 3040381"/>
            <a:gd name="connsiteY1" fmla="*/ 95355 h 938557"/>
            <a:gd name="connsiteX2" fmla="*/ 3029175 w 3040381"/>
            <a:gd name="connsiteY2" fmla="*/ 135330 h 938557"/>
            <a:gd name="connsiteX3" fmla="*/ 3040381 w 3040381"/>
            <a:gd name="connsiteY3" fmla="*/ 513565 h 938557"/>
            <a:gd name="connsiteX4" fmla="*/ 1709217 w 3040381"/>
            <a:gd name="connsiteY4" fmla="*/ 938557 h 938557"/>
            <a:gd name="connsiteX5" fmla="*/ 0 w 3040381"/>
            <a:gd name="connsiteY5" fmla="*/ 916977 h 938557"/>
            <a:gd name="connsiteX6" fmla="*/ 0 w 3040381"/>
            <a:gd name="connsiteY6" fmla="*/ 0 h 938557"/>
            <a:gd name="connsiteX0" fmla="*/ 0 w 3040381"/>
            <a:gd name="connsiteY0" fmla="*/ 6142 h 944699"/>
            <a:gd name="connsiteX1" fmla="*/ 1849826 w 3040381"/>
            <a:gd name="connsiteY1" fmla="*/ 0 h 944699"/>
            <a:gd name="connsiteX2" fmla="*/ 3029175 w 3040381"/>
            <a:gd name="connsiteY2" fmla="*/ 141472 h 944699"/>
            <a:gd name="connsiteX3" fmla="*/ 3040381 w 3040381"/>
            <a:gd name="connsiteY3" fmla="*/ 519707 h 944699"/>
            <a:gd name="connsiteX4" fmla="*/ 1709217 w 3040381"/>
            <a:gd name="connsiteY4" fmla="*/ 944699 h 944699"/>
            <a:gd name="connsiteX5" fmla="*/ 0 w 3040381"/>
            <a:gd name="connsiteY5" fmla="*/ 923119 h 944699"/>
            <a:gd name="connsiteX6" fmla="*/ 0 w 3040381"/>
            <a:gd name="connsiteY6" fmla="*/ 6142 h 944699"/>
            <a:gd name="connsiteX0" fmla="*/ 0 w 3040381"/>
            <a:gd name="connsiteY0" fmla="*/ 187318 h 944699"/>
            <a:gd name="connsiteX1" fmla="*/ 1849826 w 3040381"/>
            <a:gd name="connsiteY1" fmla="*/ 0 h 944699"/>
            <a:gd name="connsiteX2" fmla="*/ 3029175 w 3040381"/>
            <a:gd name="connsiteY2" fmla="*/ 141472 h 944699"/>
            <a:gd name="connsiteX3" fmla="*/ 3040381 w 3040381"/>
            <a:gd name="connsiteY3" fmla="*/ 519707 h 944699"/>
            <a:gd name="connsiteX4" fmla="*/ 1709217 w 3040381"/>
            <a:gd name="connsiteY4" fmla="*/ 944699 h 944699"/>
            <a:gd name="connsiteX5" fmla="*/ 0 w 3040381"/>
            <a:gd name="connsiteY5" fmla="*/ 923119 h 944699"/>
            <a:gd name="connsiteX6" fmla="*/ 0 w 3040381"/>
            <a:gd name="connsiteY6" fmla="*/ 187318 h 9446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0381" h="944699">
              <a:moveTo>
                <a:pt x="0" y="187318"/>
              </a:moveTo>
              <a:lnTo>
                <a:pt x="1849826" y="0"/>
              </a:lnTo>
              <a:lnTo>
                <a:pt x="3029175" y="141472"/>
              </a:lnTo>
              <a:lnTo>
                <a:pt x="3040381" y="519707"/>
              </a:lnTo>
              <a:lnTo>
                <a:pt x="1709217" y="944699"/>
              </a:lnTo>
              <a:lnTo>
                <a:pt x="0" y="923119"/>
              </a:lnTo>
              <a:lnTo>
                <a:pt x="0" y="187318"/>
              </a:lnTo>
              <a:close/>
            </a:path>
          </a:pathLst>
        </a:cu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20730</xdr:colOff>
      <xdr:row>84</xdr:row>
      <xdr:rowOff>1591010</xdr:rowOff>
    </xdr:from>
    <xdr:to>
      <xdr:col>8</xdr:col>
      <xdr:colOff>3029621</xdr:colOff>
      <xdr:row>84</xdr:row>
      <xdr:rowOff>2078579</xdr:rowOff>
    </xdr:to>
    <xdr:sp macro="" textlink="">
      <xdr:nvSpPr>
        <xdr:cNvPr id="235" name="직사각형 234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SpPr/>
      </xdr:nvSpPr>
      <xdr:spPr>
        <a:xfrm>
          <a:off x="17782054" y="199363628"/>
          <a:ext cx="3008891" cy="487569"/>
        </a:xfrm>
        <a:custGeom>
          <a:avLst/>
          <a:gdLst>
            <a:gd name="connsiteX0" fmla="*/ 0 w 3003176"/>
            <a:gd name="connsiteY0" fmla="*/ 0 h 504042"/>
            <a:gd name="connsiteX1" fmla="*/ 3003176 w 3003176"/>
            <a:gd name="connsiteY1" fmla="*/ 0 h 504042"/>
            <a:gd name="connsiteX2" fmla="*/ 3003176 w 3003176"/>
            <a:gd name="connsiteY2" fmla="*/ 504042 h 504042"/>
            <a:gd name="connsiteX3" fmla="*/ 0 w 3003176"/>
            <a:gd name="connsiteY3" fmla="*/ 504042 h 504042"/>
            <a:gd name="connsiteX4" fmla="*/ 0 w 3003176"/>
            <a:gd name="connsiteY4" fmla="*/ 0 h 504042"/>
            <a:gd name="connsiteX0" fmla="*/ 0 w 3003176"/>
            <a:gd name="connsiteY0" fmla="*/ 13110 h 517152"/>
            <a:gd name="connsiteX1" fmla="*/ 2369932 w 3003176"/>
            <a:gd name="connsiteY1" fmla="*/ 0 h 517152"/>
            <a:gd name="connsiteX2" fmla="*/ 3003176 w 3003176"/>
            <a:gd name="connsiteY2" fmla="*/ 13110 h 517152"/>
            <a:gd name="connsiteX3" fmla="*/ 3003176 w 3003176"/>
            <a:gd name="connsiteY3" fmla="*/ 517152 h 517152"/>
            <a:gd name="connsiteX4" fmla="*/ 0 w 3003176"/>
            <a:gd name="connsiteY4" fmla="*/ 517152 h 517152"/>
            <a:gd name="connsiteX5" fmla="*/ 0 w 3003176"/>
            <a:gd name="connsiteY5" fmla="*/ 13110 h 517152"/>
            <a:gd name="connsiteX0" fmla="*/ 0 w 3003176"/>
            <a:gd name="connsiteY0" fmla="*/ 13110 h 517152"/>
            <a:gd name="connsiteX1" fmla="*/ 2369932 w 3003176"/>
            <a:gd name="connsiteY1" fmla="*/ 0 h 517152"/>
            <a:gd name="connsiteX2" fmla="*/ 3003176 w 3003176"/>
            <a:gd name="connsiteY2" fmla="*/ 356696 h 517152"/>
            <a:gd name="connsiteX3" fmla="*/ 3003176 w 3003176"/>
            <a:gd name="connsiteY3" fmla="*/ 517152 h 517152"/>
            <a:gd name="connsiteX4" fmla="*/ 0 w 3003176"/>
            <a:gd name="connsiteY4" fmla="*/ 517152 h 517152"/>
            <a:gd name="connsiteX5" fmla="*/ 0 w 3003176"/>
            <a:gd name="connsiteY5" fmla="*/ 13110 h 517152"/>
            <a:gd name="connsiteX0" fmla="*/ 0 w 3003176"/>
            <a:gd name="connsiteY0" fmla="*/ 13110 h 517152"/>
            <a:gd name="connsiteX1" fmla="*/ 598265 w 3003176"/>
            <a:gd name="connsiteY1" fmla="*/ 14906 h 517152"/>
            <a:gd name="connsiteX2" fmla="*/ 2369932 w 3003176"/>
            <a:gd name="connsiteY2" fmla="*/ 0 h 517152"/>
            <a:gd name="connsiteX3" fmla="*/ 3003176 w 3003176"/>
            <a:gd name="connsiteY3" fmla="*/ 356696 h 517152"/>
            <a:gd name="connsiteX4" fmla="*/ 3003176 w 3003176"/>
            <a:gd name="connsiteY4" fmla="*/ 517152 h 517152"/>
            <a:gd name="connsiteX5" fmla="*/ 0 w 3003176"/>
            <a:gd name="connsiteY5" fmla="*/ 517152 h 517152"/>
            <a:gd name="connsiteX6" fmla="*/ 0 w 3003176"/>
            <a:gd name="connsiteY6" fmla="*/ 13110 h 517152"/>
            <a:gd name="connsiteX0" fmla="*/ 11185 w 3003176"/>
            <a:gd name="connsiteY0" fmla="*/ 332202 h 517152"/>
            <a:gd name="connsiteX1" fmla="*/ 598265 w 3003176"/>
            <a:gd name="connsiteY1" fmla="*/ 14906 h 517152"/>
            <a:gd name="connsiteX2" fmla="*/ 2369932 w 3003176"/>
            <a:gd name="connsiteY2" fmla="*/ 0 h 517152"/>
            <a:gd name="connsiteX3" fmla="*/ 3003176 w 3003176"/>
            <a:gd name="connsiteY3" fmla="*/ 356696 h 517152"/>
            <a:gd name="connsiteX4" fmla="*/ 3003176 w 3003176"/>
            <a:gd name="connsiteY4" fmla="*/ 517152 h 517152"/>
            <a:gd name="connsiteX5" fmla="*/ 0 w 3003176"/>
            <a:gd name="connsiteY5" fmla="*/ 517152 h 517152"/>
            <a:gd name="connsiteX6" fmla="*/ 11185 w 3003176"/>
            <a:gd name="connsiteY6" fmla="*/ 332202 h 517152"/>
            <a:gd name="connsiteX0" fmla="*/ 11185 w 3003176"/>
            <a:gd name="connsiteY0" fmla="*/ 332202 h 517152"/>
            <a:gd name="connsiteX1" fmla="*/ 598266 w 3003176"/>
            <a:gd name="connsiteY1" fmla="*/ 48036 h 517152"/>
            <a:gd name="connsiteX2" fmla="*/ 2369932 w 3003176"/>
            <a:gd name="connsiteY2" fmla="*/ 0 h 517152"/>
            <a:gd name="connsiteX3" fmla="*/ 3003176 w 3003176"/>
            <a:gd name="connsiteY3" fmla="*/ 356696 h 517152"/>
            <a:gd name="connsiteX4" fmla="*/ 3003176 w 3003176"/>
            <a:gd name="connsiteY4" fmla="*/ 517152 h 517152"/>
            <a:gd name="connsiteX5" fmla="*/ 0 w 3003176"/>
            <a:gd name="connsiteY5" fmla="*/ 517152 h 517152"/>
            <a:gd name="connsiteX6" fmla="*/ 11185 w 3003176"/>
            <a:gd name="connsiteY6" fmla="*/ 332202 h 517152"/>
            <a:gd name="connsiteX0" fmla="*/ 11185 w 3003176"/>
            <a:gd name="connsiteY0" fmla="*/ 288662 h 473612"/>
            <a:gd name="connsiteX1" fmla="*/ 598266 w 3003176"/>
            <a:gd name="connsiteY1" fmla="*/ 4496 h 473612"/>
            <a:gd name="connsiteX2" fmla="*/ 2381117 w 3003176"/>
            <a:gd name="connsiteY2" fmla="*/ 0 h 473612"/>
            <a:gd name="connsiteX3" fmla="*/ 3003176 w 3003176"/>
            <a:gd name="connsiteY3" fmla="*/ 313156 h 473612"/>
            <a:gd name="connsiteX4" fmla="*/ 3003176 w 3003176"/>
            <a:gd name="connsiteY4" fmla="*/ 473612 h 473612"/>
            <a:gd name="connsiteX5" fmla="*/ 0 w 3003176"/>
            <a:gd name="connsiteY5" fmla="*/ 473612 h 473612"/>
            <a:gd name="connsiteX6" fmla="*/ 11185 w 3003176"/>
            <a:gd name="connsiteY6" fmla="*/ 288662 h 4736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03176" h="473612">
              <a:moveTo>
                <a:pt x="11185" y="288662"/>
              </a:moveTo>
              <a:lnTo>
                <a:pt x="598266" y="4496"/>
              </a:lnTo>
              <a:lnTo>
                <a:pt x="2381117" y="0"/>
              </a:lnTo>
              <a:lnTo>
                <a:pt x="3003176" y="313156"/>
              </a:lnTo>
              <a:lnTo>
                <a:pt x="3003176" y="473612"/>
              </a:lnTo>
              <a:lnTo>
                <a:pt x="0" y="473612"/>
              </a:lnTo>
              <a:lnTo>
                <a:pt x="11185" y="288662"/>
              </a:lnTo>
              <a:close/>
            </a:path>
          </a:pathLst>
        </a:cu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250115</xdr:colOff>
      <xdr:row>83</xdr:row>
      <xdr:rowOff>1626534</xdr:rowOff>
    </xdr:from>
    <xdr:to>
      <xdr:col>8</xdr:col>
      <xdr:colOff>2859406</xdr:colOff>
      <xdr:row>83</xdr:row>
      <xdr:rowOff>2263364</xdr:rowOff>
    </xdr:to>
    <xdr:sp macro="" textlink="">
      <xdr:nvSpPr>
        <xdr:cNvPr id="236" name="직사각형 235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/>
      </xdr:nvSpPr>
      <xdr:spPr>
        <a:xfrm>
          <a:off x="18011439" y="197113152"/>
          <a:ext cx="2609291" cy="636830"/>
        </a:xfrm>
        <a:custGeom>
          <a:avLst/>
          <a:gdLst>
            <a:gd name="connsiteX0" fmla="*/ 0 w 2603575"/>
            <a:gd name="connsiteY0" fmla="*/ 0 h 660923"/>
            <a:gd name="connsiteX1" fmla="*/ 2603575 w 2603575"/>
            <a:gd name="connsiteY1" fmla="*/ 0 h 660923"/>
            <a:gd name="connsiteX2" fmla="*/ 2603575 w 2603575"/>
            <a:gd name="connsiteY2" fmla="*/ 660923 h 660923"/>
            <a:gd name="connsiteX3" fmla="*/ 0 w 2603575"/>
            <a:gd name="connsiteY3" fmla="*/ 660923 h 660923"/>
            <a:gd name="connsiteX4" fmla="*/ 0 w 2603575"/>
            <a:gd name="connsiteY4" fmla="*/ 0 h 660923"/>
            <a:gd name="connsiteX0" fmla="*/ 0 w 2603575"/>
            <a:gd name="connsiteY0" fmla="*/ 11206 h 672129"/>
            <a:gd name="connsiteX1" fmla="*/ 1032845 w 2603575"/>
            <a:gd name="connsiteY1" fmla="*/ 0 h 672129"/>
            <a:gd name="connsiteX2" fmla="*/ 2603575 w 2603575"/>
            <a:gd name="connsiteY2" fmla="*/ 11206 h 672129"/>
            <a:gd name="connsiteX3" fmla="*/ 2603575 w 2603575"/>
            <a:gd name="connsiteY3" fmla="*/ 672129 h 672129"/>
            <a:gd name="connsiteX4" fmla="*/ 0 w 2603575"/>
            <a:gd name="connsiteY4" fmla="*/ 672129 h 672129"/>
            <a:gd name="connsiteX5" fmla="*/ 0 w 2603575"/>
            <a:gd name="connsiteY5" fmla="*/ 11206 h 672129"/>
            <a:gd name="connsiteX0" fmla="*/ 447907 w 2603575"/>
            <a:gd name="connsiteY0" fmla="*/ 366770 h 672129"/>
            <a:gd name="connsiteX1" fmla="*/ 1032845 w 2603575"/>
            <a:gd name="connsiteY1" fmla="*/ 0 h 672129"/>
            <a:gd name="connsiteX2" fmla="*/ 2603575 w 2603575"/>
            <a:gd name="connsiteY2" fmla="*/ 11206 h 672129"/>
            <a:gd name="connsiteX3" fmla="*/ 2603575 w 2603575"/>
            <a:gd name="connsiteY3" fmla="*/ 672129 h 672129"/>
            <a:gd name="connsiteX4" fmla="*/ 0 w 2603575"/>
            <a:gd name="connsiteY4" fmla="*/ 672129 h 672129"/>
            <a:gd name="connsiteX5" fmla="*/ 447907 w 2603575"/>
            <a:gd name="connsiteY5" fmla="*/ 366770 h 672129"/>
            <a:gd name="connsiteX0" fmla="*/ 447907 w 2637119"/>
            <a:gd name="connsiteY0" fmla="*/ 366770 h 672129"/>
            <a:gd name="connsiteX1" fmla="*/ 1032845 w 2637119"/>
            <a:gd name="connsiteY1" fmla="*/ 0 h 672129"/>
            <a:gd name="connsiteX2" fmla="*/ 2637119 w 2637119"/>
            <a:gd name="connsiteY2" fmla="*/ 178347 h 672129"/>
            <a:gd name="connsiteX3" fmla="*/ 2603575 w 2637119"/>
            <a:gd name="connsiteY3" fmla="*/ 672129 h 672129"/>
            <a:gd name="connsiteX4" fmla="*/ 0 w 2637119"/>
            <a:gd name="connsiteY4" fmla="*/ 672129 h 672129"/>
            <a:gd name="connsiteX5" fmla="*/ 447907 w 2637119"/>
            <a:gd name="connsiteY5" fmla="*/ 366770 h 672129"/>
            <a:gd name="connsiteX0" fmla="*/ 447907 w 2637119"/>
            <a:gd name="connsiteY0" fmla="*/ 322696 h 628055"/>
            <a:gd name="connsiteX1" fmla="*/ 999349 w 2637119"/>
            <a:gd name="connsiteY1" fmla="*/ 0 h 628055"/>
            <a:gd name="connsiteX2" fmla="*/ 2637119 w 2637119"/>
            <a:gd name="connsiteY2" fmla="*/ 134273 h 628055"/>
            <a:gd name="connsiteX3" fmla="*/ 2603575 w 2637119"/>
            <a:gd name="connsiteY3" fmla="*/ 628055 h 628055"/>
            <a:gd name="connsiteX4" fmla="*/ 0 w 2637119"/>
            <a:gd name="connsiteY4" fmla="*/ 628055 h 628055"/>
            <a:gd name="connsiteX5" fmla="*/ 447907 w 2637119"/>
            <a:gd name="connsiteY5" fmla="*/ 322696 h 628055"/>
            <a:gd name="connsiteX0" fmla="*/ 447907 w 2603576"/>
            <a:gd name="connsiteY0" fmla="*/ 322696 h 628055"/>
            <a:gd name="connsiteX1" fmla="*/ 999349 w 2603576"/>
            <a:gd name="connsiteY1" fmla="*/ 0 h 628055"/>
            <a:gd name="connsiteX2" fmla="*/ 2603576 w 2603576"/>
            <a:gd name="connsiteY2" fmla="*/ 112170 h 628055"/>
            <a:gd name="connsiteX3" fmla="*/ 2603575 w 2603576"/>
            <a:gd name="connsiteY3" fmla="*/ 628055 h 628055"/>
            <a:gd name="connsiteX4" fmla="*/ 0 w 2603576"/>
            <a:gd name="connsiteY4" fmla="*/ 628055 h 628055"/>
            <a:gd name="connsiteX5" fmla="*/ 447907 w 2603576"/>
            <a:gd name="connsiteY5" fmla="*/ 322696 h 62805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2603576" h="628055">
              <a:moveTo>
                <a:pt x="447907" y="322696"/>
              </a:moveTo>
              <a:lnTo>
                <a:pt x="999349" y="0"/>
              </a:lnTo>
              <a:lnTo>
                <a:pt x="2603576" y="112170"/>
              </a:lnTo>
              <a:cubicBezTo>
                <a:pt x="2603576" y="284132"/>
                <a:pt x="2603575" y="456093"/>
                <a:pt x="2603575" y="628055"/>
              </a:cubicBezTo>
              <a:lnTo>
                <a:pt x="0" y="628055"/>
              </a:lnTo>
              <a:lnTo>
                <a:pt x="447907" y="322696"/>
              </a:lnTo>
              <a:close/>
            </a:path>
          </a:pathLst>
        </a:cu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2893245</xdr:colOff>
      <xdr:row>83</xdr:row>
      <xdr:rowOff>1510888</xdr:rowOff>
    </xdr:from>
    <xdr:to>
      <xdr:col>8</xdr:col>
      <xdr:colOff>4973506</xdr:colOff>
      <xdr:row>83</xdr:row>
      <xdr:rowOff>2265493</xdr:rowOff>
    </xdr:to>
    <xdr:sp macro="" textlink="">
      <xdr:nvSpPr>
        <xdr:cNvPr id="237" name="직사각형 236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/>
      </xdr:nvSpPr>
      <xdr:spPr>
        <a:xfrm>
          <a:off x="20654569" y="196997506"/>
          <a:ext cx="2080261" cy="754605"/>
        </a:xfrm>
        <a:custGeom>
          <a:avLst/>
          <a:gdLst>
            <a:gd name="connsiteX0" fmla="*/ 0 w 2037342"/>
            <a:gd name="connsiteY0" fmla="*/ 0 h 754604"/>
            <a:gd name="connsiteX1" fmla="*/ 2037342 w 2037342"/>
            <a:gd name="connsiteY1" fmla="*/ 0 h 754604"/>
            <a:gd name="connsiteX2" fmla="*/ 2037342 w 2037342"/>
            <a:gd name="connsiteY2" fmla="*/ 754604 h 754604"/>
            <a:gd name="connsiteX3" fmla="*/ 0 w 2037342"/>
            <a:gd name="connsiteY3" fmla="*/ 754604 h 754604"/>
            <a:gd name="connsiteX4" fmla="*/ 0 w 2037342"/>
            <a:gd name="connsiteY4" fmla="*/ 0 h 754604"/>
            <a:gd name="connsiteX0" fmla="*/ 0 w 2059754"/>
            <a:gd name="connsiteY0" fmla="*/ 168088 h 754604"/>
            <a:gd name="connsiteX1" fmla="*/ 2059754 w 2059754"/>
            <a:gd name="connsiteY1" fmla="*/ 0 h 754604"/>
            <a:gd name="connsiteX2" fmla="*/ 2059754 w 2059754"/>
            <a:gd name="connsiteY2" fmla="*/ 754604 h 754604"/>
            <a:gd name="connsiteX3" fmla="*/ 22412 w 2059754"/>
            <a:gd name="connsiteY3" fmla="*/ 754604 h 754604"/>
            <a:gd name="connsiteX4" fmla="*/ 0 w 2059754"/>
            <a:gd name="connsiteY4" fmla="*/ 168088 h 754604"/>
            <a:gd name="connsiteX0" fmla="*/ 0 w 2059754"/>
            <a:gd name="connsiteY0" fmla="*/ 168088 h 754604"/>
            <a:gd name="connsiteX1" fmla="*/ 927959 w 2059754"/>
            <a:gd name="connsiteY1" fmla="*/ 83315 h 754604"/>
            <a:gd name="connsiteX2" fmla="*/ 2059754 w 2059754"/>
            <a:gd name="connsiteY2" fmla="*/ 0 h 754604"/>
            <a:gd name="connsiteX3" fmla="*/ 2059754 w 2059754"/>
            <a:gd name="connsiteY3" fmla="*/ 754604 h 754604"/>
            <a:gd name="connsiteX4" fmla="*/ 22412 w 2059754"/>
            <a:gd name="connsiteY4" fmla="*/ 754604 h 754604"/>
            <a:gd name="connsiteX5" fmla="*/ 0 w 2059754"/>
            <a:gd name="connsiteY5" fmla="*/ 168088 h 754604"/>
            <a:gd name="connsiteX0" fmla="*/ 0 w 2059754"/>
            <a:gd name="connsiteY0" fmla="*/ 168088 h 754604"/>
            <a:gd name="connsiteX1" fmla="*/ 681429 w 2059754"/>
            <a:gd name="connsiteY1" fmla="*/ 5657 h 754604"/>
            <a:gd name="connsiteX2" fmla="*/ 2059754 w 2059754"/>
            <a:gd name="connsiteY2" fmla="*/ 0 h 754604"/>
            <a:gd name="connsiteX3" fmla="*/ 2059754 w 2059754"/>
            <a:gd name="connsiteY3" fmla="*/ 754604 h 754604"/>
            <a:gd name="connsiteX4" fmla="*/ 22412 w 2059754"/>
            <a:gd name="connsiteY4" fmla="*/ 754604 h 754604"/>
            <a:gd name="connsiteX5" fmla="*/ 0 w 2059754"/>
            <a:gd name="connsiteY5" fmla="*/ 168088 h 754604"/>
            <a:gd name="connsiteX0" fmla="*/ 0 w 2126989"/>
            <a:gd name="connsiteY0" fmla="*/ 162431 h 748947"/>
            <a:gd name="connsiteX1" fmla="*/ 681429 w 2126989"/>
            <a:gd name="connsiteY1" fmla="*/ 0 h 748947"/>
            <a:gd name="connsiteX2" fmla="*/ 2126989 w 2126989"/>
            <a:gd name="connsiteY2" fmla="*/ 316065 h 748947"/>
            <a:gd name="connsiteX3" fmla="*/ 2059754 w 2126989"/>
            <a:gd name="connsiteY3" fmla="*/ 748947 h 748947"/>
            <a:gd name="connsiteX4" fmla="*/ 22412 w 2126989"/>
            <a:gd name="connsiteY4" fmla="*/ 748947 h 748947"/>
            <a:gd name="connsiteX5" fmla="*/ 0 w 2126989"/>
            <a:gd name="connsiteY5" fmla="*/ 162431 h 748947"/>
            <a:gd name="connsiteX0" fmla="*/ 0 w 2082126"/>
            <a:gd name="connsiteY0" fmla="*/ 162431 h 748947"/>
            <a:gd name="connsiteX1" fmla="*/ 681429 w 2082126"/>
            <a:gd name="connsiteY1" fmla="*/ 0 h 748947"/>
            <a:gd name="connsiteX2" fmla="*/ 2082126 w 2082126"/>
            <a:gd name="connsiteY2" fmla="*/ 304944 h 748947"/>
            <a:gd name="connsiteX3" fmla="*/ 2059754 w 2082126"/>
            <a:gd name="connsiteY3" fmla="*/ 748947 h 748947"/>
            <a:gd name="connsiteX4" fmla="*/ 22412 w 2082126"/>
            <a:gd name="connsiteY4" fmla="*/ 748947 h 748947"/>
            <a:gd name="connsiteX5" fmla="*/ 0 w 2082126"/>
            <a:gd name="connsiteY5" fmla="*/ 162431 h 74894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2082126" h="748947">
              <a:moveTo>
                <a:pt x="0" y="162431"/>
              </a:moveTo>
              <a:lnTo>
                <a:pt x="681429" y="0"/>
              </a:lnTo>
              <a:lnTo>
                <a:pt x="2082126" y="304944"/>
              </a:lnTo>
              <a:lnTo>
                <a:pt x="2059754" y="748947"/>
              </a:lnTo>
              <a:lnTo>
                <a:pt x="22412" y="748947"/>
              </a:lnTo>
              <a:lnTo>
                <a:pt x="0" y="162431"/>
              </a:lnTo>
              <a:close/>
            </a:path>
          </a:pathLst>
        </a:cu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124369</xdr:colOff>
      <xdr:row>86</xdr:row>
      <xdr:rowOff>1170215</xdr:rowOff>
    </xdr:from>
    <xdr:to>
      <xdr:col>8</xdr:col>
      <xdr:colOff>1251857</xdr:colOff>
      <xdr:row>86</xdr:row>
      <xdr:rowOff>2257985</xdr:rowOff>
    </xdr:to>
    <xdr:sp macro="" textlink="">
      <xdr:nvSpPr>
        <xdr:cNvPr id="238" name="직사각형 237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/>
      </xdr:nvSpPr>
      <xdr:spPr>
        <a:xfrm>
          <a:off x="17895298" y="203522036"/>
          <a:ext cx="1127488" cy="108777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2151529</xdr:colOff>
      <xdr:row>85</xdr:row>
      <xdr:rowOff>1389529</xdr:rowOff>
    </xdr:from>
    <xdr:to>
      <xdr:col>8</xdr:col>
      <xdr:colOff>4971154</xdr:colOff>
      <xdr:row>86</xdr:row>
      <xdr:rowOff>6723</xdr:rowOff>
    </xdr:to>
    <xdr:sp macro="" textlink="">
      <xdr:nvSpPr>
        <xdr:cNvPr id="240" name="직사각형 239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/>
      </xdr:nvSpPr>
      <xdr:spPr>
        <a:xfrm>
          <a:off x="19912853" y="201448147"/>
          <a:ext cx="2819625" cy="90319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44823</xdr:colOff>
      <xdr:row>85</xdr:row>
      <xdr:rowOff>974911</xdr:rowOff>
    </xdr:from>
    <xdr:to>
      <xdr:col>8</xdr:col>
      <xdr:colOff>1895027</xdr:colOff>
      <xdr:row>85</xdr:row>
      <xdr:rowOff>2264596</xdr:rowOff>
    </xdr:to>
    <xdr:sp macro="" textlink="">
      <xdr:nvSpPr>
        <xdr:cNvPr id="241" name="직사각형 240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SpPr/>
      </xdr:nvSpPr>
      <xdr:spPr>
        <a:xfrm>
          <a:off x="17806147" y="201033529"/>
          <a:ext cx="1850204" cy="128968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1541417</xdr:colOff>
      <xdr:row>86</xdr:row>
      <xdr:rowOff>190500</xdr:rowOff>
    </xdr:from>
    <xdr:to>
      <xdr:col>8</xdr:col>
      <xdr:colOff>2665095</xdr:colOff>
      <xdr:row>86</xdr:row>
      <xdr:rowOff>489858</xdr:rowOff>
    </xdr:to>
    <xdr:sp macro="" textlink="">
      <xdr:nvSpPr>
        <xdr:cNvPr id="242" name="직사각형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SpPr/>
      </xdr:nvSpPr>
      <xdr:spPr>
        <a:xfrm>
          <a:off x="19312346" y="202542321"/>
          <a:ext cx="1123678" cy="299358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2723604</xdr:colOff>
      <xdr:row>86</xdr:row>
      <xdr:rowOff>284116</xdr:rowOff>
    </xdr:from>
    <xdr:to>
      <xdr:col>9</xdr:col>
      <xdr:colOff>58238</xdr:colOff>
      <xdr:row>86</xdr:row>
      <xdr:rowOff>1161643</xdr:rowOff>
    </xdr:to>
    <xdr:sp macro="" textlink="">
      <xdr:nvSpPr>
        <xdr:cNvPr id="243" name="직사각형 242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/>
      </xdr:nvSpPr>
      <xdr:spPr>
        <a:xfrm>
          <a:off x="20494533" y="202635937"/>
          <a:ext cx="2314848" cy="877527"/>
        </a:xfrm>
        <a:custGeom>
          <a:avLst/>
          <a:gdLst>
            <a:gd name="connsiteX0" fmla="*/ 0 w 2235382"/>
            <a:gd name="connsiteY0" fmla="*/ 0 h 1020536"/>
            <a:gd name="connsiteX1" fmla="*/ 2235382 w 2235382"/>
            <a:gd name="connsiteY1" fmla="*/ 0 h 1020536"/>
            <a:gd name="connsiteX2" fmla="*/ 2235382 w 2235382"/>
            <a:gd name="connsiteY2" fmla="*/ 1020536 h 1020536"/>
            <a:gd name="connsiteX3" fmla="*/ 0 w 2235382"/>
            <a:gd name="connsiteY3" fmla="*/ 1020536 h 1020536"/>
            <a:gd name="connsiteX4" fmla="*/ 0 w 2235382"/>
            <a:gd name="connsiteY4" fmla="*/ 0 h 1020536"/>
            <a:gd name="connsiteX0" fmla="*/ 0 w 2276203"/>
            <a:gd name="connsiteY0" fmla="*/ 0 h 1020536"/>
            <a:gd name="connsiteX1" fmla="*/ 2276203 w 2276203"/>
            <a:gd name="connsiteY1" fmla="*/ 381000 h 1020536"/>
            <a:gd name="connsiteX2" fmla="*/ 2235382 w 2276203"/>
            <a:gd name="connsiteY2" fmla="*/ 1020536 h 1020536"/>
            <a:gd name="connsiteX3" fmla="*/ 0 w 2276203"/>
            <a:gd name="connsiteY3" fmla="*/ 1020536 h 1020536"/>
            <a:gd name="connsiteX4" fmla="*/ 0 w 2276203"/>
            <a:gd name="connsiteY4" fmla="*/ 0 h 1020536"/>
            <a:gd name="connsiteX0" fmla="*/ 0 w 2276203"/>
            <a:gd name="connsiteY0" fmla="*/ 0 h 1020536"/>
            <a:gd name="connsiteX1" fmla="*/ 2276203 w 2276203"/>
            <a:gd name="connsiteY1" fmla="*/ 381000 h 1020536"/>
            <a:gd name="connsiteX2" fmla="*/ 2208077 w 2276203"/>
            <a:gd name="connsiteY2" fmla="*/ 734252 h 1020536"/>
            <a:gd name="connsiteX3" fmla="*/ 0 w 2276203"/>
            <a:gd name="connsiteY3" fmla="*/ 1020536 h 1020536"/>
            <a:gd name="connsiteX4" fmla="*/ 0 w 2276203"/>
            <a:gd name="connsiteY4" fmla="*/ 0 h 1020536"/>
            <a:gd name="connsiteX0" fmla="*/ 27215 w 2303418"/>
            <a:gd name="connsiteY0" fmla="*/ 0 h 734252"/>
            <a:gd name="connsiteX1" fmla="*/ 2303418 w 2303418"/>
            <a:gd name="connsiteY1" fmla="*/ 381000 h 734252"/>
            <a:gd name="connsiteX2" fmla="*/ 2235292 w 2303418"/>
            <a:gd name="connsiteY2" fmla="*/ 734252 h 734252"/>
            <a:gd name="connsiteX3" fmla="*/ 0 w 2303418"/>
            <a:gd name="connsiteY3" fmla="*/ 302039 h 734252"/>
            <a:gd name="connsiteX4" fmla="*/ 27215 w 2303418"/>
            <a:gd name="connsiteY4" fmla="*/ 0 h 734252"/>
            <a:gd name="connsiteX0" fmla="*/ 27215 w 2303418"/>
            <a:gd name="connsiteY0" fmla="*/ 0 h 734252"/>
            <a:gd name="connsiteX1" fmla="*/ 2303418 w 2303418"/>
            <a:gd name="connsiteY1" fmla="*/ 381000 h 734252"/>
            <a:gd name="connsiteX2" fmla="*/ 2235292 w 2303418"/>
            <a:gd name="connsiteY2" fmla="*/ 734252 h 734252"/>
            <a:gd name="connsiteX3" fmla="*/ 1282038 w 2303418"/>
            <a:gd name="connsiteY3" fmla="*/ 550803 h 734252"/>
            <a:gd name="connsiteX4" fmla="*/ 0 w 2303418"/>
            <a:gd name="connsiteY4" fmla="*/ 302039 h 734252"/>
            <a:gd name="connsiteX5" fmla="*/ 27215 w 2303418"/>
            <a:gd name="connsiteY5" fmla="*/ 0 h 734252"/>
            <a:gd name="connsiteX0" fmla="*/ 27215 w 2303418"/>
            <a:gd name="connsiteY0" fmla="*/ 0 h 872831"/>
            <a:gd name="connsiteX1" fmla="*/ 2303418 w 2303418"/>
            <a:gd name="connsiteY1" fmla="*/ 381000 h 872831"/>
            <a:gd name="connsiteX2" fmla="*/ 2235292 w 2303418"/>
            <a:gd name="connsiteY2" fmla="*/ 734252 h 872831"/>
            <a:gd name="connsiteX3" fmla="*/ 1404300 w 2303418"/>
            <a:gd name="connsiteY3" fmla="*/ 872831 h 872831"/>
            <a:gd name="connsiteX4" fmla="*/ 0 w 2303418"/>
            <a:gd name="connsiteY4" fmla="*/ 302039 h 872831"/>
            <a:gd name="connsiteX5" fmla="*/ 27215 w 2303418"/>
            <a:gd name="connsiteY5" fmla="*/ 0 h 872831"/>
            <a:gd name="connsiteX0" fmla="*/ 27215 w 2303418"/>
            <a:gd name="connsiteY0" fmla="*/ 0 h 872831"/>
            <a:gd name="connsiteX1" fmla="*/ 2303418 w 2303418"/>
            <a:gd name="connsiteY1" fmla="*/ 381000 h 872831"/>
            <a:gd name="connsiteX2" fmla="*/ 2235292 w 2303418"/>
            <a:gd name="connsiteY2" fmla="*/ 734252 h 872831"/>
            <a:gd name="connsiteX3" fmla="*/ 1404300 w 2303418"/>
            <a:gd name="connsiteY3" fmla="*/ 872831 h 872831"/>
            <a:gd name="connsiteX4" fmla="*/ 686842 w 2303418"/>
            <a:gd name="connsiteY4" fmla="*/ 593347 h 872831"/>
            <a:gd name="connsiteX5" fmla="*/ 0 w 2303418"/>
            <a:gd name="connsiteY5" fmla="*/ 302039 h 872831"/>
            <a:gd name="connsiteX6" fmla="*/ 27215 w 2303418"/>
            <a:gd name="connsiteY6" fmla="*/ 0 h 872831"/>
            <a:gd name="connsiteX0" fmla="*/ 27215 w 2303418"/>
            <a:gd name="connsiteY0" fmla="*/ 0 h 872831"/>
            <a:gd name="connsiteX1" fmla="*/ 2303418 w 2303418"/>
            <a:gd name="connsiteY1" fmla="*/ 381000 h 872831"/>
            <a:gd name="connsiteX2" fmla="*/ 2235292 w 2303418"/>
            <a:gd name="connsiteY2" fmla="*/ 734252 h 872831"/>
            <a:gd name="connsiteX3" fmla="*/ 1404300 w 2303418"/>
            <a:gd name="connsiteY3" fmla="*/ 872831 h 872831"/>
            <a:gd name="connsiteX4" fmla="*/ 592062 w 2303418"/>
            <a:gd name="connsiteY4" fmla="*/ 809896 h 872831"/>
            <a:gd name="connsiteX5" fmla="*/ 0 w 2303418"/>
            <a:gd name="connsiteY5" fmla="*/ 302039 h 872831"/>
            <a:gd name="connsiteX6" fmla="*/ 27215 w 2303418"/>
            <a:gd name="connsiteY6" fmla="*/ 0 h 87283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2303418" h="872831">
              <a:moveTo>
                <a:pt x="27215" y="0"/>
              </a:moveTo>
              <a:lnTo>
                <a:pt x="2303418" y="381000"/>
              </a:lnTo>
              <a:lnTo>
                <a:pt x="2235292" y="734252"/>
              </a:lnTo>
              <a:lnTo>
                <a:pt x="1404300" y="872831"/>
              </a:lnTo>
              <a:lnTo>
                <a:pt x="592062" y="809896"/>
              </a:lnTo>
              <a:lnTo>
                <a:pt x="0" y="302039"/>
              </a:lnTo>
              <a:lnTo>
                <a:pt x="27215" y="0"/>
              </a:lnTo>
              <a:close/>
            </a:path>
          </a:pathLst>
        </a:cu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132261</xdr:colOff>
      <xdr:row>88</xdr:row>
      <xdr:rowOff>0</xdr:rowOff>
    </xdr:from>
    <xdr:to>
      <xdr:col>8</xdr:col>
      <xdr:colOff>775607</xdr:colOff>
      <xdr:row>88</xdr:row>
      <xdr:rowOff>1115786</xdr:rowOff>
    </xdr:to>
    <xdr:sp macro="" textlink="">
      <xdr:nvSpPr>
        <xdr:cNvPr id="244" name="직사각형 243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SpPr/>
      </xdr:nvSpPr>
      <xdr:spPr>
        <a:xfrm>
          <a:off x="17903190" y="209073750"/>
          <a:ext cx="643346" cy="111578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816428</xdr:colOff>
      <xdr:row>87</xdr:row>
      <xdr:rowOff>4428037</xdr:rowOff>
    </xdr:from>
    <xdr:to>
      <xdr:col>8</xdr:col>
      <xdr:colOff>1463584</xdr:colOff>
      <xdr:row>88</xdr:row>
      <xdr:rowOff>1109799</xdr:rowOff>
    </xdr:to>
    <xdr:sp macro="" textlink="">
      <xdr:nvSpPr>
        <xdr:cNvPr id="245" name="직사각형 244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SpPr/>
      </xdr:nvSpPr>
      <xdr:spPr>
        <a:xfrm>
          <a:off x="18587357" y="209065858"/>
          <a:ext cx="647156" cy="1117691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25309</xdr:colOff>
      <xdr:row>88</xdr:row>
      <xdr:rowOff>1160417</xdr:rowOff>
    </xdr:from>
    <xdr:to>
      <xdr:col>8</xdr:col>
      <xdr:colOff>1306285</xdr:colOff>
      <xdr:row>88</xdr:row>
      <xdr:rowOff>2435679</xdr:rowOff>
    </xdr:to>
    <xdr:sp macro="" textlink="">
      <xdr:nvSpPr>
        <xdr:cNvPr id="246" name="직사각형 245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SpPr/>
      </xdr:nvSpPr>
      <xdr:spPr>
        <a:xfrm>
          <a:off x="17796238" y="210234167"/>
          <a:ext cx="1280976" cy="127526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1772738</xdr:colOff>
      <xdr:row>88</xdr:row>
      <xdr:rowOff>31024</xdr:rowOff>
    </xdr:from>
    <xdr:to>
      <xdr:col>8</xdr:col>
      <xdr:colOff>3265714</xdr:colOff>
      <xdr:row>88</xdr:row>
      <xdr:rowOff>1360714</xdr:rowOff>
    </xdr:to>
    <xdr:sp macro="" textlink="">
      <xdr:nvSpPr>
        <xdr:cNvPr id="247" name="직사각형 246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SpPr/>
      </xdr:nvSpPr>
      <xdr:spPr>
        <a:xfrm>
          <a:off x="19543667" y="209104774"/>
          <a:ext cx="1492976" cy="132969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3594190</xdr:colOff>
      <xdr:row>88</xdr:row>
      <xdr:rowOff>546191</xdr:rowOff>
    </xdr:from>
    <xdr:to>
      <xdr:col>8</xdr:col>
      <xdr:colOff>4558392</xdr:colOff>
      <xdr:row>88</xdr:row>
      <xdr:rowOff>1347107</xdr:rowOff>
    </xdr:to>
    <xdr:sp macro="" textlink="">
      <xdr:nvSpPr>
        <xdr:cNvPr id="248" name="직사각형 247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SpPr/>
      </xdr:nvSpPr>
      <xdr:spPr>
        <a:xfrm>
          <a:off x="21365119" y="209619941"/>
          <a:ext cx="964202" cy="80091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744583</xdr:colOff>
      <xdr:row>90</xdr:row>
      <xdr:rowOff>149677</xdr:rowOff>
    </xdr:from>
    <xdr:to>
      <xdr:col>8</xdr:col>
      <xdr:colOff>2422071</xdr:colOff>
      <xdr:row>90</xdr:row>
      <xdr:rowOff>870856</xdr:rowOff>
    </xdr:to>
    <xdr:sp macro="" textlink="">
      <xdr:nvSpPr>
        <xdr:cNvPr id="249" name="직사각형 248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SpPr/>
      </xdr:nvSpPr>
      <xdr:spPr>
        <a:xfrm>
          <a:off x="18515512" y="214040356"/>
          <a:ext cx="1677488" cy="721179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274046</xdr:colOff>
      <xdr:row>91</xdr:row>
      <xdr:rowOff>554083</xdr:rowOff>
    </xdr:from>
    <xdr:to>
      <xdr:col>8</xdr:col>
      <xdr:colOff>2939141</xdr:colOff>
      <xdr:row>91</xdr:row>
      <xdr:rowOff>1279072</xdr:rowOff>
    </xdr:to>
    <xdr:sp macro="" textlink="">
      <xdr:nvSpPr>
        <xdr:cNvPr id="250" name="직사각형 249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SpPr/>
      </xdr:nvSpPr>
      <xdr:spPr>
        <a:xfrm>
          <a:off x="18044975" y="216730762"/>
          <a:ext cx="2665095" cy="724989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95251</xdr:colOff>
      <xdr:row>92</xdr:row>
      <xdr:rowOff>1457871</xdr:rowOff>
    </xdr:from>
    <xdr:to>
      <xdr:col>8</xdr:col>
      <xdr:colOff>2081893</xdr:colOff>
      <xdr:row>92</xdr:row>
      <xdr:rowOff>2029371</xdr:rowOff>
    </xdr:to>
    <xdr:sp macro="" textlink="">
      <xdr:nvSpPr>
        <xdr:cNvPr id="251" name="직사각형 250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SpPr/>
      </xdr:nvSpPr>
      <xdr:spPr>
        <a:xfrm>
          <a:off x="17866180" y="219920550"/>
          <a:ext cx="1986642" cy="5715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3154952</xdr:colOff>
      <xdr:row>92</xdr:row>
      <xdr:rowOff>274047</xdr:rowOff>
    </xdr:from>
    <xdr:to>
      <xdr:col>8</xdr:col>
      <xdr:colOff>4367892</xdr:colOff>
      <xdr:row>92</xdr:row>
      <xdr:rowOff>2013856</xdr:rowOff>
    </xdr:to>
    <xdr:sp macro="" textlink="">
      <xdr:nvSpPr>
        <xdr:cNvPr id="252" name="직사각형 25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/>
      </xdr:nvSpPr>
      <xdr:spPr>
        <a:xfrm>
          <a:off x="20925881" y="218736726"/>
          <a:ext cx="1212940" cy="1739809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58238</xdr:colOff>
      <xdr:row>94</xdr:row>
      <xdr:rowOff>25309</xdr:rowOff>
    </xdr:from>
    <xdr:to>
      <xdr:col>8</xdr:col>
      <xdr:colOff>2775857</xdr:colOff>
      <xdr:row>94</xdr:row>
      <xdr:rowOff>2000250</xdr:rowOff>
    </xdr:to>
    <xdr:sp macro="" textlink="">
      <xdr:nvSpPr>
        <xdr:cNvPr id="253" name="직사각형 252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/>
      </xdr:nvSpPr>
      <xdr:spPr>
        <a:xfrm>
          <a:off x="17829167" y="220773988"/>
          <a:ext cx="2717619" cy="1974941"/>
        </a:xfrm>
        <a:custGeom>
          <a:avLst/>
          <a:gdLst>
            <a:gd name="connsiteX0" fmla="*/ 0 w 2744833"/>
            <a:gd name="connsiteY0" fmla="*/ 0 h 1969226"/>
            <a:gd name="connsiteX1" fmla="*/ 2744833 w 2744833"/>
            <a:gd name="connsiteY1" fmla="*/ 0 h 1969226"/>
            <a:gd name="connsiteX2" fmla="*/ 2744833 w 2744833"/>
            <a:gd name="connsiteY2" fmla="*/ 1969226 h 1969226"/>
            <a:gd name="connsiteX3" fmla="*/ 0 w 2744833"/>
            <a:gd name="connsiteY3" fmla="*/ 1969226 h 1969226"/>
            <a:gd name="connsiteX4" fmla="*/ 0 w 2744833"/>
            <a:gd name="connsiteY4" fmla="*/ 0 h 1969226"/>
            <a:gd name="connsiteX0" fmla="*/ 0 w 2744833"/>
            <a:gd name="connsiteY0" fmla="*/ 0 h 1969226"/>
            <a:gd name="connsiteX1" fmla="*/ 2704011 w 2744833"/>
            <a:gd name="connsiteY1" fmla="*/ 394607 h 1969226"/>
            <a:gd name="connsiteX2" fmla="*/ 2744833 w 2744833"/>
            <a:gd name="connsiteY2" fmla="*/ 1969226 h 1969226"/>
            <a:gd name="connsiteX3" fmla="*/ 0 w 2744833"/>
            <a:gd name="connsiteY3" fmla="*/ 1969226 h 1969226"/>
            <a:gd name="connsiteX4" fmla="*/ 0 w 2744833"/>
            <a:gd name="connsiteY4" fmla="*/ 0 h 1969226"/>
            <a:gd name="connsiteX0" fmla="*/ 0 w 2717619"/>
            <a:gd name="connsiteY0" fmla="*/ 0 h 1969226"/>
            <a:gd name="connsiteX1" fmla="*/ 2704011 w 2717619"/>
            <a:gd name="connsiteY1" fmla="*/ 394607 h 1969226"/>
            <a:gd name="connsiteX2" fmla="*/ 2717619 w 2717619"/>
            <a:gd name="connsiteY2" fmla="*/ 1657168 h 1969226"/>
            <a:gd name="connsiteX3" fmla="*/ 0 w 2717619"/>
            <a:gd name="connsiteY3" fmla="*/ 1969226 h 1969226"/>
            <a:gd name="connsiteX4" fmla="*/ 0 w 2717619"/>
            <a:gd name="connsiteY4" fmla="*/ 0 h 196922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717619" h="1969226">
              <a:moveTo>
                <a:pt x="0" y="0"/>
              </a:moveTo>
              <a:lnTo>
                <a:pt x="2704011" y="394607"/>
              </a:lnTo>
              <a:lnTo>
                <a:pt x="2717619" y="1657168"/>
              </a:lnTo>
              <a:lnTo>
                <a:pt x="0" y="1969226"/>
              </a:lnTo>
              <a:lnTo>
                <a:pt x="0" y="0"/>
              </a:lnTo>
              <a:close/>
            </a:path>
          </a:pathLst>
        </a:cu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1514475</xdr:colOff>
      <xdr:row>95</xdr:row>
      <xdr:rowOff>359774</xdr:rowOff>
    </xdr:from>
    <xdr:to>
      <xdr:col>8</xdr:col>
      <xdr:colOff>3028949</xdr:colOff>
      <xdr:row>95</xdr:row>
      <xdr:rowOff>1961606</xdr:rowOff>
    </xdr:to>
    <xdr:sp macro="" textlink="">
      <xdr:nvSpPr>
        <xdr:cNvPr id="254" name="직사각형 253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/>
      </xdr:nvSpPr>
      <xdr:spPr>
        <a:xfrm>
          <a:off x="19285404" y="223394453"/>
          <a:ext cx="1514474" cy="1601832"/>
        </a:xfrm>
        <a:custGeom>
          <a:avLst/>
          <a:gdLst>
            <a:gd name="connsiteX0" fmla="*/ 0 w 1492975"/>
            <a:gd name="connsiteY0" fmla="*/ 0 h 1607547"/>
            <a:gd name="connsiteX1" fmla="*/ 1492975 w 1492975"/>
            <a:gd name="connsiteY1" fmla="*/ 0 h 1607547"/>
            <a:gd name="connsiteX2" fmla="*/ 1492975 w 1492975"/>
            <a:gd name="connsiteY2" fmla="*/ 1607547 h 1607547"/>
            <a:gd name="connsiteX3" fmla="*/ 0 w 1492975"/>
            <a:gd name="connsiteY3" fmla="*/ 1607547 h 1607547"/>
            <a:gd name="connsiteX4" fmla="*/ 0 w 1492975"/>
            <a:gd name="connsiteY4" fmla="*/ 0 h 1607547"/>
            <a:gd name="connsiteX0" fmla="*/ 0 w 1492975"/>
            <a:gd name="connsiteY0" fmla="*/ 0 h 1607547"/>
            <a:gd name="connsiteX1" fmla="*/ 1492975 w 1492975"/>
            <a:gd name="connsiteY1" fmla="*/ 0 h 1607547"/>
            <a:gd name="connsiteX2" fmla="*/ 1492975 w 1492975"/>
            <a:gd name="connsiteY2" fmla="*/ 1607547 h 1607547"/>
            <a:gd name="connsiteX3" fmla="*/ 0 w 1492975"/>
            <a:gd name="connsiteY3" fmla="*/ 1607547 h 1607547"/>
            <a:gd name="connsiteX4" fmla="*/ 5715 w 1492975"/>
            <a:gd name="connsiteY4" fmla="*/ 466451 h 1607547"/>
            <a:gd name="connsiteX5" fmla="*/ 0 w 1492975"/>
            <a:gd name="connsiteY5" fmla="*/ 0 h 1607547"/>
            <a:gd name="connsiteX0" fmla="*/ 421283 w 1492975"/>
            <a:gd name="connsiteY0" fmla="*/ 27183 h 1607547"/>
            <a:gd name="connsiteX1" fmla="*/ 1492975 w 1492975"/>
            <a:gd name="connsiteY1" fmla="*/ 0 h 1607547"/>
            <a:gd name="connsiteX2" fmla="*/ 1492975 w 1492975"/>
            <a:gd name="connsiteY2" fmla="*/ 1607547 h 1607547"/>
            <a:gd name="connsiteX3" fmla="*/ 0 w 1492975"/>
            <a:gd name="connsiteY3" fmla="*/ 1607547 h 1607547"/>
            <a:gd name="connsiteX4" fmla="*/ 5715 w 1492975"/>
            <a:gd name="connsiteY4" fmla="*/ 466451 h 1607547"/>
            <a:gd name="connsiteX5" fmla="*/ 421283 w 1492975"/>
            <a:gd name="connsiteY5" fmla="*/ 27183 h 1607547"/>
            <a:gd name="connsiteX0" fmla="*/ 421283 w 1492975"/>
            <a:gd name="connsiteY0" fmla="*/ 27183 h 1607547"/>
            <a:gd name="connsiteX1" fmla="*/ 1492975 w 1492975"/>
            <a:gd name="connsiteY1" fmla="*/ 0 h 1607547"/>
            <a:gd name="connsiteX2" fmla="*/ 1492975 w 1492975"/>
            <a:gd name="connsiteY2" fmla="*/ 1607547 h 1607547"/>
            <a:gd name="connsiteX3" fmla="*/ 497476 w 1492975"/>
            <a:gd name="connsiteY3" fmla="*/ 1587882 h 1607547"/>
            <a:gd name="connsiteX4" fmla="*/ 0 w 1492975"/>
            <a:gd name="connsiteY4" fmla="*/ 1607547 h 1607547"/>
            <a:gd name="connsiteX5" fmla="*/ 5715 w 1492975"/>
            <a:gd name="connsiteY5" fmla="*/ 466451 h 1607547"/>
            <a:gd name="connsiteX6" fmla="*/ 421283 w 1492975"/>
            <a:gd name="connsiteY6" fmla="*/ 27183 h 1607547"/>
            <a:gd name="connsiteX0" fmla="*/ 448602 w 1520294"/>
            <a:gd name="connsiteY0" fmla="*/ 27183 h 1607547"/>
            <a:gd name="connsiteX1" fmla="*/ 1520294 w 1520294"/>
            <a:gd name="connsiteY1" fmla="*/ 0 h 1607547"/>
            <a:gd name="connsiteX2" fmla="*/ 1520294 w 1520294"/>
            <a:gd name="connsiteY2" fmla="*/ 1607547 h 1607547"/>
            <a:gd name="connsiteX3" fmla="*/ 524795 w 1520294"/>
            <a:gd name="connsiteY3" fmla="*/ 1587882 h 1607547"/>
            <a:gd name="connsiteX4" fmla="*/ 0 w 1520294"/>
            <a:gd name="connsiteY4" fmla="*/ 1375401 h 1607547"/>
            <a:gd name="connsiteX5" fmla="*/ 33034 w 1520294"/>
            <a:gd name="connsiteY5" fmla="*/ 466451 h 1607547"/>
            <a:gd name="connsiteX6" fmla="*/ 448602 w 1520294"/>
            <a:gd name="connsiteY6" fmla="*/ 27183 h 160754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520294" h="1607547">
              <a:moveTo>
                <a:pt x="448602" y="27183"/>
              </a:moveTo>
              <a:lnTo>
                <a:pt x="1520294" y="0"/>
              </a:lnTo>
              <a:lnTo>
                <a:pt x="1520294" y="1607547"/>
              </a:lnTo>
              <a:lnTo>
                <a:pt x="524795" y="1587882"/>
              </a:lnTo>
              <a:lnTo>
                <a:pt x="0" y="1375401"/>
              </a:lnTo>
              <a:lnTo>
                <a:pt x="33034" y="466451"/>
              </a:lnTo>
              <a:lnTo>
                <a:pt x="448602" y="27183"/>
              </a:lnTo>
              <a:close/>
            </a:path>
          </a:pathLst>
        </a:cu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248738</xdr:colOff>
      <xdr:row>96</xdr:row>
      <xdr:rowOff>314869</xdr:rowOff>
    </xdr:from>
    <xdr:to>
      <xdr:col>8</xdr:col>
      <xdr:colOff>2721428</xdr:colOff>
      <xdr:row>96</xdr:row>
      <xdr:rowOff>1986642</xdr:rowOff>
    </xdr:to>
    <xdr:sp macro="" textlink="">
      <xdr:nvSpPr>
        <xdr:cNvPr id="255" name="직사각형 25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/>
      </xdr:nvSpPr>
      <xdr:spPr>
        <a:xfrm>
          <a:off x="18019667" y="225635548"/>
          <a:ext cx="2472690" cy="1671773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165190</xdr:colOff>
      <xdr:row>97</xdr:row>
      <xdr:rowOff>472440</xdr:rowOff>
    </xdr:from>
    <xdr:to>
      <xdr:col>8</xdr:col>
      <xdr:colOff>2979964</xdr:colOff>
      <xdr:row>97</xdr:row>
      <xdr:rowOff>1973035</xdr:rowOff>
    </xdr:to>
    <xdr:sp macro="" textlink="">
      <xdr:nvSpPr>
        <xdr:cNvPr id="256" name="직사각형 255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/>
      </xdr:nvSpPr>
      <xdr:spPr>
        <a:xfrm>
          <a:off x="17936119" y="228079119"/>
          <a:ext cx="2814774" cy="150059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454750</xdr:colOff>
      <xdr:row>101</xdr:row>
      <xdr:rowOff>622119</xdr:rowOff>
    </xdr:from>
    <xdr:to>
      <xdr:col>8</xdr:col>
      <xdr:colOff>898071</xdr:colOff>
      <xdr:row>101</xdr:row>
      <xdr:rowOff>964202</xdr:rowOff>
    </xdr:to>
    <xdr:sp macro="" textlink="">
      <xdr:nvSpPr>
        <xdr:cNvPr id="257" name="직사각형 256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SpPr/>
      </xdr:nvSpPr>
      <xdr:spPr>
        <a:xfrm>
          <a:off x="18225679" y="235086798"/>
          <a:ext cx="443321" cy="342083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2000250</xdr:colOff>
      <xdr:row>101</xdr:row>
      <xdr:rowOff>408214</xdr:rowOff>
    </xdr:from>
    <xdr:to>
      <xdr:col>8</xdr:col>
      <xdr:colOff>2435951</xdr:colOff>
      <xdr:row>101</xdr:row>
      <xdr:rowOff>750297</xdr:rowOff>
    </xdr:to>
    <xdr:sp macro="" textlink="">
      <xdr:nvSpPr>
        <xdr:cNvPr id="258" name="직사각형 257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/>
      </xdr:nvSpPr>
      <xdr:spPr>
        <a:xfrm>
          <a:off x="19771179" y="234872893"/>
          <a:ext cx="435701" cy="342083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8</xdr:col>
      <xdr:colOff>3027326</xdr:colOff>
      <xdr:row>5</xdr:row>
      <xdr:rowOff>0</xdr:rowOff>
    </xdr:from>
    <xdr:to>
      <xdr:col>8</xdr:col>
      <xdr:colOff>4708342</xdr:colOff>
      <xdr:row>6</xdr:row>
      <xdr:rowOff>0</xdr:rowOff>
    </xdr:to>
    <xdr:pic>
      <xdr:nvPicPr>
        <xdr:cNvPr id="259" name="그림 258">
          <a:extLst>
            <a:ext uri="{FF2B5EF4-FFF2-40B4-BE49-F238E27FC236}">
              <a16:creationId xmlns:a16="http://schemas.microsoft.com/office/drawing/2014/main" id="{F19D127F-D1ED-9846-BE5B-B0DC28B36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870582" y="11444767"/>
          <a:ext cx="1681016" cy="2288954"/>
        </a:xfrm>
        <a:prstGeom prst="rect">
          <a:avLst/>
        </a:prstGeom>
      </xdr:spPr>
    </xdr:pic>
    <xdr:clientData/>
  </xdr:twoCellAnchor>
  <xdr:oneCellAnchor>
    <xdr:from>
      <xdr:col>8</xdr:col>
      <xdr:colOff>3440813</xdr:colOff>
      <xdr:row>5</xdr:row>
      <xdr:rowOff>44302</xdr:rowOff>
    </xdr:from>
    <xdr:ext cx="1094787" cy="33618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EF76EF5-DBB1-D748-BBA5-3614E8BA0482}"/>
            </a:ext>
          </a:extLst>
        </xdr:cNvPr>
        <xdr:cNvSpPr txBox="1"/>
      </xdr:nvSpPr>
      <xdr:spPr>
        <a:xfrm>
          <a:off x="22284069" y="11489069"/>
          <a:ext cx="1094787" cy="3361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>
              <a:solidFill>
                <a:srgbClr val="FF0000"/>
              </a:solidFill>
            </a:rPr>
            <a:t>기존 집기 내경</a:t>
          </a:r>
        </a:p>
      </xdr:txBody>
    </xdr:sp>
    <xdr:clientData/>
  </xdr:oneCellAnchor>
  <xdr:oneCellAnchor>
    <xdr:from>
      <xdr:col>8</xdr:col>
      <xdr:colOff>0</xdr:colOff>
      <xdr:row>52</xdr:row>
      <xdr:rowOff>0</xdr:rowOff>
    </xdr:from>
    <xdr:ext cx="3048000" cy="2288954"/>
    <xdr:pic>
      <xdr:nvPicPr>
        <xdr:cNvPr id="266" name="그림 265">
          <a:extLst>
            <a:ext uri="{FF2B5EF4-FFF2-40B4-BE49-F238E27FC236}">
              <a16:creationId xmlns:a16="http://schemas.microsoft.com/office/drawing/2014/main" id="{CE02FD50-1BAC-F94F-ADBA-378ABFEB0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8843256" y="75535465"/>
          <a:ext cx="3048000" cy="2288954"/>
        </a:xfrm>
        <a:prstGeom prst="rect">
          <a:avLst/>
        </a:prstGeom>
      </xdr:spPr>
    </xdr:pic>
    <xdr:clientData/>
  </xdr:oneCellAnchor>
  <xdr:twoCellAnchor>
    <xdr:from>
      <xdr:col>8</xdr:col>
      <xdr:colOff>692726</xdr:colOff>
      <xdr:row>52</xdr:row>
      <xdr:rowOff>502227</xdr:rowOff>
    </xdr:from>
    <xdr:to>
      <xdr:col>8</xdr:col>
      <xdr:colOff>2374495</xdr:colOff>
      <xdr:row>52</xdr:row>
      <xdr:rowOff>2162867</xdr:rowOff>
    </xdr:to>
    <xdr:sp macro="" textlink="">
      <xdr:nvSpPr>
        <xdr:cNvPr id="267" name="직사각형 266">
          <a:extLst>
            <a:ext uri="{FF2B5EF4-FFF2-40B4-BE49-F238E27FC236}">
              <a16:creationId xmlns:a16="http://schemas.microsoft.com/office/drawing/2014/main" id="{3C8F5F38-5153-794B-BC49-6B04B2D0AF7F}"/>
            </a:ext>
          </a:extLst>
        </xdr:cNvPr>
        <xdr:cNvSpPr/>
      </xdr:nvSpPr>
      <xdr:spPr>
        <a:xfrm>
          <a:off x="19535982" y="76037692"/>
          <a:ext cx="1681769" cy="166064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8</xdr:col>
      <xdr:colOff>0</xdr:colOff>
      <xdr:row>68</xdr:row>
      <xdr:rowOff>0</xdr:rowOff>
    </xdr:from>
    <xdr:ext cx="3048000" cy="2288953"/>
    <xdr:pic>
      <xdr:nvPicPr>
        <xdr:cNvPr id="268" name="그림 267">
          <a:extLst>
            <a:ext uri="{FF2B5EF4-FFF2-40B4-BE49-F238E27FC236}">
              <a16:creationId xmlns:a16="http://schemas.microsoft.com/office/drawing/2014/main" id="{816CA0F0-6053-5548-A748-E8E5940617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8843256" y="77824419"/>
          <a:ext cx="3048000" cy="2288953"/>
        </a:xfrm>
        <a:prstGeom prst="rect">
          <a:avLst/>
        </a:prstGeom>
      </xdr:spPr>
    </xdr:pic>
    <xdr:clientData/>
  </xdr:oneCellAnchor>
  <xdr:twoCellAnchor>
    <xdr:from>
      <xdr:col>8</xdr:col>
      <xdr:colOff>86590</xdr:colOff>
      <xdr:row>68</xdr:row>
      <xdr:rowOff>1541318</xdr:rowOff>
    </xdr:from>
    <xdr:to>
      <xdr:col>8</xdr:col>
      <xdr:colOff>2476499</xdr:colOff>
      <xdr:row>68</xdr:row>
      <xdr:rowOff>2264872</xdr:rowOff>
    </xdr:to>
    <xdr:sp macro="" textlink="">
      <xdr:nvSpPr>
        <xdr:cNvPr id="269" name="직사각형 268">
          <a:extLst>
            <a:ext uri="{FF2B5EF4-FFF2-40B4-BE49-F238E27FC236}">
              <a16:creationId xmlns:a16="http://schemas.microsoft.com/office/drawing/2014/main" id="{D4C0516B-7FF5-E846-A5F3-496F11A56559}"/>
            </a:ext>
          </a:extLst>
        </xdr:cNvPr>
        <xdr:cNvSpPr/>
      </xdr:nvSpPr>
      <xdr:spPr>
        <a:xfrm>
          <a:off x="18929846" y="79365737"/>
          <a:ext cx="2389909" cy="72355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8</xdr:col>
      <xdr:colOff>3022600</xdr:colOff>
      <xdr:row>71</xdr:row>
      <xdr:rowOff>0</xdr:rowOff>
    </xdr:from>
    <xdr:to>
      <xdr:col>9</xdr:col>
      <xdr:colOff>0</xdr:colOff>
      <xdr:row>72</xdr:row>
      <xdr:rowOff>2953</xdr:rowOff>
    </xdr:to>
    <xdr:pic>
      <xdr:nvPicPr>
        <xdr:cNvPr id="270" name="그림 269">
          <a:extLst>
            <a:ext uri="{FF2B5EF4-FFF2-40B4-BE49-F238E27FC236}">
              <a16:creationId xmlns:a16="http://schemas.microsoft.com/office/drawing/2014/main" id="{7499D709-9E75-A44C-9EAB-C935113D0A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1869400" y="157073600"/>
          <a:ext cx="2260600" cy="2288953"/>
        </a:xfrm>
        <a:prstGeom prst="rect">
          <a:avLst/>
        </a:prstGeom>
      </xdr:spPr>
    </xdr:pic>
    <xdr:clientData/>
  </xdr:twoCellAnchor>
  <xdr:oneCellAnchor>
    <xdr:from>
      <xdr:col>8</xdr:col>
      <xdr:colOff>1415143</xdr:colOff>
      <xdr:row>15</xdr:row>
      <xdr:rowOff>1614714</xdr:rowOff>
    </xdr:from>
    <xdr:ext cx="748923" cy="336182"/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A498C8D1-9411-C34C-BD53-A2B2D9544393}"/>
            </a:ext>
          </a:extLst>
        </xdr:cNvPr>
        <xdr:cNvSpPr txBox="1"/>
      </xdr:nvSpPr>
      <xdr:spPr>
        <a:xfrm>
          <a:off x="20265572" y="30407428"/>
          <a:ext cx="748923" cy="3361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>
              <a:solidFill>
                <a:srgbClr val="FF0000"/>
              </a:solidFill>
            </a:rPr>
            <a:t>하부도어</a:t>
          </a:r>
        </a:p>
      </xdr:txBody>
    </xdr:sp>
    <xdr:clientData/>
  </xdr:oneCellAnchor>
  <xdr:twoCellAnchor editAs="oneCell">
    <xdr:from>
      <xdr:col>8</xdr:col>
      <xdr:colOff>0</xdr:colOff>
      <xdr:row>93</xdr:row>
      <xdr:rowOff>0</xdr:rowOff>
    </xdr:from>
    <xdr:to>
      <xdr:col>8</xdr:col>
      <xdr:colOff>1199606</xdr:colOff>
      <xdr:row>93</xdr:row>
      <xdr:rowOff>974000</xdr:rowOff>
    </xdr:to>
    <xdr:pic>
      <xdr:nvPicPr>
        <xdr:cNvPr id="261" name="그림 260">
          <a:extLst>
            <a:ext uri="{FF2B5EF4-FFF2-40B4-BE49-F238E27FC236}">
              <a16:creationId xmlns:a16="http://schemas.microsoft.com/office/drawing/2014/main" id="{EF2C6CF4-58E0-9D4B-A2F7-2E1E9F1E13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8850429" y="204288571"/>
          <a:ext cx="1199606" cy="974000"/>
        </a:xfrm>
        <a:prstGeom prst="rect">
          <a:avLst/>
        </a:prstGeom>
      </xdr:spPr>
    </xdr:pic>
    <xdr:clientData/>
  </xdr:twoCellAnchor>
  <xdr:twoCellAnchor editAs="oneCell">
    <xdr:from>
      <xdr:col>8</xdr:col>
      <xdr:colOff>1590131</xdr:colOff>
      <xdr:row>93</xdr:row>
      <xdr:rowOff>655048</xdr:rowOff>
    </xdr:from>
    <xdr:to>
      <xdr:col>8</xdr:col>
      <xdr:colOff>3866606</xdr:colOff>
      <xdr:row>94</xdr:row>
      <xdr:rowOff>21227</xdr:rowOff>
    </xdr:to>
    <xdr:pic>
      <xdr:nvPicPr>
        <xdr:cNvPr id="262" name="그림 261">
          <a:extLst>
            <a:ext uri="{FF2B5EF4-FFF2-40B4-BE49-F238E27FC236}">
              <a16:creationId xmlns:a16="http://schemas.microsoft.com/office/drawing/2014/main" id="{28D33BBB-D5E1-7343-B5FE-44A4DA6035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20440560" y="204943619"/>
          <a:ext cx="2276475" cy="1652179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93</xdr:row>
      <xdr:rowOff>965056</xdr:rowOff>
    </xdr:from>
    <xdr:to>
      <xdr:col>8</xdr:col>
      <xdr:colOff>1584415</xdr:colOff>
      <xdr:row>93</xdr:row>
      <xdr:rowOff>2277936</xdr:rowOff>
    </xdr:to>
    <xdr:pic>
      <xdr:nvPicPr>
        <xdr:cNvPr id="263" name="그림 262">
          <a:extLst>
            <a:ext uri="{FF2B5EF4-FFF2-40B4-BE49-F238E27FC236}">
              <a16:creationId xmlns:a16="http://schemas.microsoft.com/office/drawing/2014/main" id="{7D0D5894-113D-CE44-80C5-DA5C512F33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8850429" y="205253627"/>
          <a:ext cx="1584415" cy="1312880"/>
        </a:xfrm>
        <a:prstGeom prst="rect">
          <a:avLst/>
        </a:prstGeom>
      </xdr:spPr>
    </xdr:pic>
    <xdr:clientData/>
  </xdr:twoCellAnchor>
  <xdr:oneCellAnchor>
    <xdr:from>
      <xdr:col>8</xdr:col>
      <xdr:colOff>0</xdr:colOff>
      <xdr:row>100</xdr:row>
      <xdr:rowOff>1</xdr:rowOff>
    </xdr:from>
    <xdr:ext cx="1771163" cy="2285999"/>
    <xdr:pic>
      <xdr:nvPicPr>
        <xdr:cNvPr id="264" name="그림 263">
          <a:extLst>
            <a:ext uri="{FF2B5EF4-FFF2-40B4-BE49-F238E27FC236}">
              <a16:creationId xmlns:a16="http://schemas.microsoft.com/office/drawing/2014/main" id="{A1D6DF6C-D320-0645-8B69-648B76B6E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850429" y="227148572"/>
          <a:ext cx="1771163" cy="2285999"/>
        </a:xfrm>
        <a:prstGeom prst="rect">
          <a:avLst/>
        </a:prstGeom>
      </xdr:spPr>
    </xdr:pic>
    <xdr:clientData/>
  </xdr:oneCellAnchor>
  <xdr:twoCellAnchor editAs="oneCell">
    <xdr:from>
      <xdr:col>8</xdr:col>
      <xdr:colOff>3079882</xdr:colOff>
      <xdr:row>101</xdr:row>
      <xdr:rowOff>54429</xdr:rowOff>
    </xdr:from>
    <xdr:to>
      <xdr:col>8</xdr:col>
      <xdr:colOff>4704439</xdr:colOff>
      <xdr:row>101</xdr:row>
      <xdr:rowOff>2249715</xdr:rowOff>
    </xdr:to>
    <xdr:pic>
      <xdr:nvPicPr>
        <xdr:cNvPr id="271" name="그림 270">
          <a:extLst>
            <a:ext uri="{FF2B5EF4-FFF2-40B4-BE49-F238E27FC236}">
              <a16:creationId xmlns:a16="http://schemas.microsoft.com/office/drawing/2014/main" id="{5B43FFDA-4134-5842-935A-470CF1D9FA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930311" y="222631000"/>
          <a:ext cx="1624557" cy="2195286"/>
        </a:xfrm>
        <a:prstGeom prst="rect">
          <a:avLst/>
        </a:prstGeom>
      </xdr:spPr>
    </xdr:pic>
    <xdr:clientData/>
  </xdr:twoCellAnchor>
  <xdr:twoCellAnchor>
    <xdr:from>
      <xdr:col>8</xdr:col>
      <xdr:colOff>202746</xdr:colOff>
      <xdr:row>99</xdr:row>
      <xdr:rowOff>10161</xdr:rowOff>
    </xdr:from>
    <xdr:to>
      <xdr:col>8</xdr:col>
      <xdr:colOff>1341120</xdr:colOff>
      <xdr:row>99</xdr:row>
      <xdr:rowOff>609601</xdr:rowOff>
    </xdr:to>
    <xdr:sp macro="" textlink="">
      <xdr:nvSpPr>
        <xdr:cNvPr id="272" name="직사각형 271">
          <a:extLst>
            <a:ext uri="{FF2B5EF4-FFF2-40B4-BE49-F238E27FC236}">
              <a16:creationId xmlns:a16="http://schemas.microsoft.com/office/drawing/2014/main" id="{0C7F98E0-4468-5440-8653-A5741D7F55D0}"/>
            </a:ext>
          </a:extLst>
        </xdr:cNvPr>
        <xdr:cNvSpPr/>
      </xdr:nvSpPr>
      <xdr:spPr>
        <a:xfrm>
          <a:off x="19069866" y="218023441"/>
          <a:ext cx="1138374" cy="59944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1676400</xdr:colOff>
      <xdr:row>99</xdr:row>
      <xdr:rowOff>50800</xdr:rowOff>
    </xdr:from>
    <xdr:to>
      <xdr:col>8</xdr:col>
      <xdr:colOff>3322320</xdr:colOff>
      <xdr:row>99</xdr:row>
      <xdr:rowOff>609600</xdr:rowOff>
    </xdr:to>
    <xdr:sp macro="" textlink="">
      <xdr:nvSpPr>
        <xdr:cNvPr id="273" name="직사각형 272">
          <a:extLst>
            <a:ext uri="{FF2B5EF4-FFF2-40B4-BE49-F238E27FC236}">
              <a16:creationId xmlns:a16="http://schemas.microsoft.com/office/drawing/2014/main" id="{B1C288D8-BE07-724B-B397-B2C1F838E6D1}"/>
            </a:ext>
          </a:extLst>
        </xdr:cNvPr>
        <xdr:cNvSpPr/>
      </xdr:nvSpPr>
      <xdr:spPr>
        <a:xfrm>
          <a:off x="20543520" y="218064080"/>
          <a:ext cx="1645920" cy="5588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3383280</xdr:colOff>
      <xdr:row>99</xdr:row>
      <xdr:rowOff>121920</xdr:rowOff>
    </xdr:from>
    <xdr:to>
      <xdr:col>8</xdr:col>
      <xdr:colOff>5029200</xdr:colOff>
      <xdr:row>99</xdr:row>
      <xdr:rowOff>721360</xdr:rowOff>
    </xdr:to>
    <xdr:sp macro="" textlink="">
      <xdr:nvSpPr>
        <xdr:cNvPr id="274" name="직사각형 273">
          <a:extLst>
            <a:ext uri="{FF2B5EF4-FFF2-40B4-BE49-F238E27FC236}">
              <a16:creationId xmlns:a16="http://schemas.microsoft.com/office/drawing/2014/main" id="{1919FBCE-E5C7-AB44-BFF1-C367BE453873}"/>
            </a:ext>
          </a:extLst>
        </xdr:cNvPr>
        <xdr:cNvSpPr/>
      </xdr:nvSpPr>
      <xdr:spPr>
        <a:xfrm>
          <a:off x="22250400" y="218135200"/>
          <a:ext cx="1645920" cy="59944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8</xdr:col>
      <xdr:colOff>0</xdr:colOff>
      <xdr:row>102</xdr:row>
      <xdr:rowOff>0</xdr:rowOff>
    </xdr:from>
    <xdr:to>
      <xdr:col>8</xdr:col>
      <xdr:colOff>5242836</xdr:colOff>
      <xdr:row>102</xdr:row>
      <xdr:rowOff>1993900</xdr:rowOff>
    </xdr:to>
    <xdr:pic>
      <xdr:nvPicPr>
        <xdr:cNvPr id="276" name="그림 275">
          <a:extLst>
            <a:ext uri="{FF2B5EF4-FFF2-40B4-BE49-F238E27FC236}">
              <a16:creationId xmlns:a16="http://schemas.microsoft.com/office/drawing/2014/main" id="{2C5FBFC5-32F2-5245-8E4B-68CCF631CC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5">
          <a:extLst>
            <a:ext uri="{28A0092B-C50C-407E-A947-70E740481C1C}">
              <a14:useLocalDpi xmlns:a14="http://schemas.microsoft.com/office/drawing/2010/main"/>
            </a:ext>
          </a:extLst>
        </a:blip>
        <a:srcRect t="31111"/>
        <a:stretch/>
      </xdr:blipFill>
      <xdr:spPr>
        <a:xfrm>
          <a:off x="18846800" y="224853500"/>
          <a:ext cx="5242836" cy="19939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AB08D-A6F4-2D45-AE43-79A056F39750}">
  <dimension ref="B1:M22"/>
  <sheetViews>
    <sheetView tabSelected="1" view="pageBreakPreview" zoomScale="40" zoomScaleNormal="50" zoomScaleSheetLayoutView="40" workbookViewId="0">
      <selection activeCell="B1" sqref="B1:L1"/>
    </sheetView>
  </sheetViews>
  <sheetFormatPr defaultColWidth="7.44140625" defaultRowHeight="19.149999999999999"/>
  <cols>
    <col min="1" max="1" width="1.83203125" customWidth="1"/>
    <col min="2" max="2" width="19.71875" customWidth="1"/>
    <col min="3" max="3" width="30.71875" customWidth="1"/>
    <col min="4" max="4" width="44.71875" style="71" customWidth="1"/>
    <col min="5" max="5" width="10.71875" style="71" customWidth="1"/>
    <col min="6" max="6" width="62.44140625" customWidth="1"/>
    <col min="7" max="7" width="22" style="1" customWidth="1"/>
    <col min="8" max="10" width="22" customWidth="1"/>
    <col min="11" max="11" width="59.44140625" customWidth="1"/>
    <col min="12" max="12" width="30.71875" customWidth="1"/>
    <col min="13" max="13" width="73.27734375" customWidth="1"/>
    <col min="14" max="14" width="26.44140625" customWidth="1"/>
    <col min="15" max="15" width="13" bestFit="1" customWidth="1"/>
  </cols>
  <sheetData>
    <row r="1" spans="2:13" ht="51.4">
      <c r="B1" s="121" t="s">
        <v>242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</row>
    <row r="3" spans="2:13" ht="37.5" customHeight="1">
      <c r="B3" s="88" t="s">
        <v>12</v>
      </c>
      <c r="C3" s="88" t="s">
        <v>0</v>
      </c>
      <c r="D3" s="88" t="s">
        <v>1</v>
      </c>
      <c r="E3" s="122" t="s">
        <v>2</v>
      </c>
      <c r="F3" s="123"/>
      <c r="G3" s="90" t="s">
        <v>209</v>
      </c>
      <c r="H3" s="89" t="s">
        <v>3</v>
      </c>
      <c r="I3" s="89" t="s">
        <v>208</v>
      </c>
      <c r="J3" s="89" t="s">
        <v>13</v>
      </c>
      <c r="K3" s="88" t="s">
        <v>207</v>
      </c>
      <c r="L3" s="88" t="s">
        <v>206</v>
      </c>
      <c r="M3" s="87" t="s">
        <v>205</v>
      </c>
    </row>
    <row r="4" spans="2:13" ht="152" customHeight="1">
      <c r="B4" s="147" t="s">
        <v>204</v>
      </c>
      <c r="C4" s="115" t="s">
        <v>89</v>
      </c>
      <c r="D4" s="111" t="s">
        <v>219</v>
      </c>
      <c r="E4" s="126" t="s">
        <v>198</v>
      </c>
      <c r="F4" s="86" t="str">
        <f>'(전시 증빙) 인건비 공통'!D5</f>
        <v>고급 기술자</v>
      </c>
      <c r="G4" s="85">
        <f>'(전시 증빙) 인건비 공통'!F5</f>
        <v>2</v>
      </c>
      <c r="H4" s="85">
        <f>'(전시 증빙) 인건비 공통'!G5</f>
        <v>16</v>
      </c>
      <c r="I4" s="84">
        <f>'(전시 증빙) 인건비 공통'!H5</f>
        <v>0.8</v>
      </c>
      <c r="J4" s="83">
        <f>'(전시 증빙) 인건비 공통'!I5</f>
        <v>13715056.640000001</v>
      </c>
      <c r="K4" s="128" t="s">
        <v>220</v>
      </c>
      <c r="L4" s="130"/>
    </row>
    <row r="5" spans="2:13" ht="152" customHeight="1">
      <c r="B5" s="148"/>
      <c r="C5" s="124"/>
      <c r="D5" s="125"/>
      <c r="E5" s="127"/>
      <c r="F5" s="86" t="str">
        <f>'(전시 증빙) 인건비 공통'!D6</f>
        <v>중급 기술자</v>
      </c>
      <c r="G5" s="85">
        <f>'(전시 증빙) 인건비 공통'!F6</f>
        <v>1</v>
      </c>
      <c r="H5" s="85">
        <f>'(전시 증빙) 인건비 공통'!G6</f>
        <v>16</v>
      </c>
      <c r="I5" s="84">
        <f>'(전시 증빙) 인건비 공통'!H6</f>
        <v>0.8</v>
      </c>
      <c r="J5" s="83">
        <f>'(전시 증빙) 인건비 공통'!I6</f>
        <v>6471704.0640000002</v>
      </c>
      <c r="K5" s="129"/>
      <c r="L5" s="131"/>
    </row>
    <row r="6" spans="2:13" ht="40.049999999999997" customHeight="1">
      <c r="B6" s="148"/>
      <c r="C6" s="141" t="s">
        <v>203</v>
      </c>
      <c r="D6" s="142"/>
      <c r="E6" s="142"/>
      <c r="F6" s="142"/>
      <c r="G6" s="142"/>
      <c r="H6" s="142"/>
      <c r="I6" s="143"/>
      <c r="J6" s="82">
        <f>SUM(J4:J5)</f>
        <v>20186760.704</v>
      </c>
      <c r="K6" s="81"/>
      <c r="L6" s="81"/>
    </row>
    <row r="7" spans="2:13" ht="40.049999999999997" customHeight="1">
      <c r="B7" s="148"/>
      <c r="C7" s="144" t="s">
        <v>202</v>
      </c>
      <c r="D7" s="145"/>
      <c r="E7" s="145"/>
      <c r="F7" s="145"/>
      <c r="G7" s="145"/>
      <c r="H7" s="145"/>
      <c r="I7" s="146"/>
      <c r="J7" s="80">
        <f>TRUNC(J6,-6)</f>
        <v>20000000</v>
      </c>
      <c r="K7" s="79"/>
      <c r="L7" s="79"/>
    </row>
    <row r="8" spans="2:13" ht="152" customHeight="1">
      <c r="B8" s="148"/>
      <c r="C8" s="115" t="s">
        <v>201</v>
      </c>
      <c r="D8" s="117" t="s">
        <v>217</v>
      </c>
      <c r="E8" s="119" t="s">
        <v>198</v>
      </c>
      <c r="F8" s="86" t="str">
        <f>'(전시 증빙) 인건비 공통'!D9</f>
        <v>고급 기술자</v>
      </c>
      <c r="G8" s="85">
        <f>'(전시 증빙) 인건비 공통'!F9</f>
        <v>1</v>
      </c>
      <c r="H8" s="85">
        <f>'(전시 증빙) 인건비 공통'!G9</f>
        <v>11</v>
      </c>
      <c r="I8" s="84">
        <f>'(전시 증빙) 인건비 공통'!H9</f>
        <v>1.2</v>
      </c>
      <c r="J8" s="83">
        <f>'(전시 증빙) 인건비 공통'!I9</f>
        <v>7071826.0800000001</v>
      </c>
      <c r="K8" s="111" t="s">
        <v>221</v>
      </c>
      <c r="L8" s="113"/>
    </row>
    <row r="9" spans="2:13" ht="152" customHeight="1">
      <c r="B9" s="148"/>
      <c r="C9" s="116"/>
      <c r="D9" s="118"/>
      <c r="E9" s="120"/>
      <c r="F9" s="86" t="str">
        <f>'(전시 증빙) 인건비 공통'!D10</f>
        <v>중급 기술자</v>
      </c>
      <c r="G9" s="85">
        <f>'(전시 증빙) 인건비 공통'!F10</f>
        <v>2</v>
      </c>
      <c r="H9" s="85">
        <f>'(전시 증빙) 인건비 공통'!G10</f>
        <v>11</v>
      </c>
      <c r="I9" s="84">
        <f>'(전시 증빙) 인건비 공통'!H10</f>
        <v>1.2</v>
      </c>
      <c r="J9" s="83">
        <f>'(전시 증빙) 인건비 공통'!I10</f>
        <v>13347889.631999999</v>
      </c>
      <c r="K9" s="112"/>
      <c r="L9" s="114"/>
    </row>
    <row r="10" spans="2:13" ht="40.049999999999997" customHeight="1">
      <c r="B10" s="148"/>
      <c r="C10" s="141" t="s">
        <v>200</v>
      </c>
      <c r="D10" s="142"/>
      <c r="E10" s="142"/>
      <c r="F10" s="142"/>
      <c r="G10" s="142"/>
      <c r="H10" s="142"/>
      <c r="I10" s="143"/>
      <c r="J10" s="82">
        <f>SUM(J8:J9)</f>
        <v>20419715.711999997</v>
      </c>
      <c r="K10" s="81"/>
      <c r="L10" s="81"/>
    </row>
    <row r="11" spans="2:13" ht="40.049999999999997" customHeight="1">
      <c r="B11" s="148"/>
      <c r="C11" s="144" t="s">
        <v>199</v>
      </c>
      <c r="D11" s="145"/>
      <c r="E11" s="145"/>
      <c r="F11" s="145"/>
      <c r="G11" s="145"/>
      <c r="H11" s="145"/>
      <c r="I11" s="146"/>
      <c r="J11" s="80">
        <f>TRUNC(J10,-6)</f>
        <v>20000000</v>
      </c>
      <c r="K11" s="79"/>
      <c r="L11" s="79"/>
    </row>
    <row r="12" spans="2:13" ht="42" customHeight="1">
      <c r="B12" s="132" t="s">
        <v>86</v>
      </c>
      <c r="C12" s="133"/>
      <c r="D12" s="133"/>
      <c r="E12" s="133"/>
      <c r="F12" s="133"/>
      <c r="G12" s="133"/>
      <c r="H12" s="133"/>
      <c r="I12" s="134"/>
      <c r="J12" s="78">
        <f>SUM(J7,J11)</f>
        <v>40000000</v>
      </c>
      <c r="K12" s="77" t="s">
        <v>197</v>
      </c>
      <c r="L12" s="77" t="s">
        <v>197</v>
      </c>
    </row>
    <row r="13" spans="2:13" ht="42" customHeight="1">
      <c r="B13" s="135" t="s">
        <v>25</v>
      </c>
      <c r="C13" s="136"/>
      <c r="D13" s="136"/>
      <c r="E13" s="136"/>
      <c r="F13" s="136"/>
      <c r="G13" s="136"/>
      <c r="H13" s="136"/>
      <c r="I13" s="137"/>
      <c r="J13" s="76">
        <f>J12*17.65%</f>
        <v>7060000</v>
      </c>
      <c r="K13" s="75"/>
      <c r="L13" s="75"/>
    </row>
    <row r="14" spans="2:13" ht="42" customHeight="1">
      <c r="B14" s="138" t="s">
        <v>87</v>
      </c>
      <c r="C14" s="139"/>
      <c r="D14" s="139"/>
      <c r="E14" s="139"/>
      <c r="F14" s="139"/>
      <c r="G14" s="139"/>
      <c r="H14" s="139"/>
      <c r="I14" s="140"/>
      <c r="J14" s="74">
        <f>SUM(J12:J13)</f>
        <v>47060000</v>
      </c>
      <c r="K14" s="73"/>
      <c r="L14" s="73"/>
    </row>
    <row r="15" spans="2:13">
      <c r="J15" s="72"/>
      <c r="L15" s="72"/>
    </row>
    <row r="16" spans="2:13" ht="18" customHeight="1">
      <c r="J16" s="72"/>
      <c r="L16" s="72"/>
    </row>
    <row r="17" spans="6:12" ht="18" customHeight="1">
      <c r="J17" s="72"/>
      <c r="K17" s="72"/>
    </row>
    <row r="18" spans="6:12">
      <c r="J18" s="72"/>
    </row>
    <row r="19" spans="6:12">
      <c r="J19" s="72"/>
      <c r="K19" s="72"/>
      <c r="L19" s="72"/>
    </row>
    <row r="21" spans="6:12">
      <c r="F21" s="72"/>
      <c r="J21" s="72"/>
    </row>
    <row r="22" spans="6:12">
      <c r="J22" s="72"/>
      <c r="K22" s="72"/>
      <c r="L22" s="72"/>
    </row>
  </sheetData>
  <mergeCells count="20">
    <mergeCell ref="B12:I12"/>
    <mergeCell ref="B13:I13"/>
    <mergeCell ref="B14:I14"/>
    <mergeCell ref="C6:I6"/>
    <mergeCell ref="C7:I7"/>
    <mergeCell ref="C10:I10"/>
    <mergeCell ref="C11:I11"/>
    <mergeCell ref="B4:B11"/>
    <mergeCell ref="B1:L1"/>
    <mergeCell ref="E3:F3"/>
    <mergeCell ref="C4:C5"/>
    <mergeCell ref="D4:D5"/>
    <mergeCell ref="E4:E5"/>
    <mergeCell ref="K4:K5"/>
    <mergeCell ref="L4:L5"/>
    <mergeCell ref="K8:K9"/>
    <mergeCell ref="L8:L9"/>
    <mergeCell ref="C8:C9"/>
    <mergeCell ref="D8:D9"/>
    <mergeCell ref="E8:E9"/>
  </mergeCells>
  <phoneticPr fontId="2" type="noConversion"/>
  <pageMargins left="0.7" right="0.7" top="0.75" bottom="0.75" header="0.3" footer="0.3"/>
  <pageSetup paperSize="9" scale="16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235BE-3952-4B40-AF93-E32A5B6408F5}">
  <dimension ref="A2:U65"/>
  <sheetViews>
    <sheetView zoomScale="75" zoomScaleNormal="75" workbookViewId="0"/>
  </sheetViews>
  <sheetFormatPr defaultColWidth="11.5546875" defaultRowHeight="19.149999999999999"/>
  <cols>
    <col min="2" max="4" width="20.71875" customWidth="1"/>
    <col min="5" max="5" width="22.27734375" customWidth="1"/>
    <col min="9" max="9" width="20.27734375" customWidth="1"/>
    <col min="12" max="19" width="20.71875" customWidth="1"/>
  </cols>
  <sheetData>
    <row r="2" spans="1:21" ht="20.65">
      <c r="A2" s="37"/>
      <c r="B2" s="154" t="s">
        <v>166</v>
      </c>
      <c r="C2" s="154"/>
      <c r="D2" s="154"/>
      <c r="E2" s="154"/>
      <c r="F2" s="154"/>
      <c r="G2" s="154"/>
      <c r="H2" s="154"/>
      <c r="I2" s="154"/>
      <c r="J2" s="154"/>
      <c r="K2" s="38"/>
      <c r="L2" s="37"/>
      <c r="M2" s="37"/>
      <c r="N2" s="37"/>
      <c r="O2" s="37"/>
      <c r="P2" s="37"/>
      <c r="Q2" s="37"/>
      <c r="R2" s="37"/>
    </row>
    <row r="3" spans="1:21" ht="20.65">
      <c r="A3" s="37"/>
      <c r="B3" s="39"/>
      <c r="C3" s="39"/>
      <c r="D3" s="39"/>
      <c r="E3" s="39"/>
      <c r="F3" s="39"/>
      <c r="G3" s="39"/>
      <c r="H3" s="39"/>
      <c r="I3" s="39"/>
      <c r="J3" s="40" t="s">
        <v>167</v>
      </c>
      <c r="K3" s="38"/>
      <c r="L3" s="37"/>
      <c r="M3" s="37"/>
      <c r="N3" s="41"/>
      <c r="O3" s="37"/>
      <c r="P3" s="37"/>
      <c r="Q3" s="37"/>
      <c r="R3" s="37"/>
    </row>
    <row r="4" spans="1:21" ht="30" customHeight="1">
      <c r="A4" s="37"/>
      <c r="B4" s="42" t="s">
        <v>168</v>
      </c>
      <c r="C4" s="42" t="s">
        <v>0</v>
      </c>
      <c r="D4" s="42" t="s">
        <v>2</v>
      </c>
      <c r="E4" s="43" t="s">
        <v>169</v>
      </c>
      <c r="F4" s="42" t="s">
        <v>170</v>
      </c>
      <c r="G4" s="42" t="s">
        <v>171</v>
      </c>
      <c r="H4" s="42" t="s">
        <v>172</v>
      </c>
      <c r="I4" s="42" t="s">
        <v>173</v>
      </c>
      <c r="J4" s="42" t="s">
        <v>174</v>
      </c>
      <c r="K4" s="38"/>
      <c r="L4" s="44" t="s">
        <v>12</v>
      </c>
      <c r="M4" s="45" t="s">
        <v>175</v>
      </c>
      <c r="N4" s="45" t="s">
        <v>176</v>
      </c>
      <c r="O4" s="45" t="s">
        <v>177</v>
      </c>
      <c r="P4" s="45" t="s">
        <v>178</v>
      </c>
      <c r="Q4" s="45" t="s">
        <v>179</v>
      </c>
      <c r="R4" s="46" t="s">
        <v>180</v>
      </c>
    </row>
    <row r="5" spans="1:21" ht="30" customHeight="1">
      <c r="A5" s="37"/>
      <c r="B5" s="155" t="s">
        <v>89</v>
      </c>
      <c r="C5" s="156" t="s">
        <v>210</v>
      </c>
      <c r="D5" s="47" t="s">
        <v>213</v>
      </c>
      <c r="E5" s="48">
        <f>VLOOKUP(D5,$L$4:$Q$8,6,FALSE)</f>
        <v>535744.4</v>
      </c>
      <c r="F5" s="47">
        <v>2</v>
      </c>
      <c r="G5" s="47">
        <v>16</v>
      </c>
      <c r="H5" s="49">
        <v>0.8</v>
      </c>
      <c r="I5" s="50">
        <f>E5*G5*H5*F5</f>
        <v>13715056.640000001</v>
      </c>
      <c r="J5" s="156" t="s">
        <v>212</v>
      </c>
      <c r="K5" s="38"/>
      <c r="L5" s="51" t="s">
        <v>214</v>
      </c>
      <c r="M5" s="52">
        <v>358273</v>
      </c>
      <c r="N5" s="52">
        <f>M5*0.1</f>
        <v>35827.300000000003</v>
      </c>
      <c r="O5" s="52">
        <f>M5*0.2</f>
        <v>71654.600000000006</v>
      </c>
      <c r="P5" s="52">
        <f>(M5+O5)*0.4</f>
        <v>171971.04</v>
      </c>
      <c r="Q5" s="53">
        <f>SUM(M5:P5)</f>
        <v>637725.94000000006</v>
      </c>
      <c r="R5" s="46" t="s">
        <v>175</v>
      </c>
    </row>
    <row r="6" spans="1:21" ht="30" customHeight="1">
      <c r="A6" s="37"/>
      <c r="B6" s="155"/>
      <c r="C6" s="156"/>
      <c r="D6" s="47" t="s">
        <v>181</v>
      </c>
      <c r="E6" s="48">
        <f>VLOOKUP(D6,$L$4:$Q$8,6,FALSE)</f>
        <v>505601.88</v>
      </c>
      <c r="F6" s="47">
        <v>1</v>
      </c>
      <c r="G6" s="47">
        <v>16</v>
      </c>
      <c r="H6" s="49">
        <v>0.8</v>
      </c>
      <c r="I6" s="50">
        <f t="shared" ref="I6" si="0">E6*G6*H6*F6</f>
        <v>6471704.0640000002</v>
      </c>
      <c r="J6" s="156"/>
      <c r="K6" s="38"/>
      <c r="L6" s="51" t="s">
        <v>213</v>
      </c>
      <c r="M6" s="52">
        <v>300980</v>
      </c>
      <c r="N6" s="52">
        <f t="shared" ref="N6:N8" si="1">M6*0.1</f>
        <v>30098</v>
      </c>
      <c r="O6" s="52">
        <f t="shared" ref="O6:O7" si="2">M6*0.2</f>
        <v>60196</v>
      </c>
      <c r="P6" s="52">
        <f t="shared" ref="P6:P8" si="3">(M6+O6)*0.4</f>
        <v>144470.39999999999</v>
      </c>
      <c r="Q6" s="53">
        <f t="shared" ref="Q6:Q8" si="4">SUM(M6:P6)</f>
        <v>535744.4</v>
      </c>
      <c r="R6" s="46" t="s">
        <v>182</v>
      </c>
    </row>
    <row r="7" spans="1:21" ht="30" customHeight="1">
      <c r="A7" s="37"/>
      <c r="B7" s="155"/>
      <c r="C7" s="157" t="s">
        <v>183</v>
      </c>
      <c r="D7" s="157"/>
      <c r="E7" s="157"/>
      <c r="F7" s="157"/>
      <c r="G7" s="157"/>
      <c r="H7" s="157"/>
      <c r="I7" s="54">
        <f>TRUNC(SUM(I5:I6),-6)</f>
        <v>20000000</v>
      </c>
      <c r="J7" s="55"/>
      <c r="K7" s="38"/>
      <c r="L7" s="51" t="s">
        <v>215</v>
      </c>
      <c r="M7" s="52">
        <v>284046</v>
      </c>
      <c r="N7" s="52">
        <f t="shared" si="1"/>
        <v>28404.600000000002</v>
      </c>
      <c r="O7" s="52">
        <f t="shared" si="2"/>
        <v>56809.200000000004</v>
      </c>
      <c r="P7" s="52">
        <f t="shared" si="3"/>
        <v>136342.08000000002</v>
      </c>
      <c r="Q7" s="53">
        <f t="shared" si="4"/>
        <v>505601.88</v>
      </c>
      <c r="R7" s="46" t="s">
        <v>184</v>
      </c>
    </row>
    <row r="8" spans="1:21" ht="30" customHeight="1">
      <c r="A8" s="37"/>
      <c r="B8" s="153" t="s">
        <v>218</v>
      </c>
      <c r="C8" s="153"/>
      <c r="D8" s="153"/>
      <c r="E8" s="153"/>
      <c r="F8" s="153"/>
      <c r="G8" s="153"/>
      <c r="H8" s="153"/>
      <c r="I8" s="56">
        <f>SUM(I7)</f>
        <v>20000000</v>
      </c>
      <c r="J8" s="42"/>
      <c r="K8" s="38"/>
      <c r="L8" s="51" t="s">
        <v>216</v>
      </c>
      <c r="M8" s="52">
        <v>223644</v>
      </c>
      <c r="N8" s="52">
        <f t="shared" si="1"/>
        <v>22364.400000000001</v>
      </c>
      <c r="O8" s="52">
        <f>M8*0.2</f>
        <v>44728.800000000003</v>
      </c>
      <c r="P8" s="52">
        <f t="shared" si="3"/>
        <v>107349.12</v>
      </c>
      <c r="Q8" s="53">
        <f t="shared" si="4"/>
        <v>398086.32</v>
      </c>
      <c r="R8" s="46" t="s">
        <v>185</v>
      </c>
    </row>
    <row r="9" spans="1:21" ht="30" customHeight="1">
      <c r="A9" s="37"/>
      <c r="B9" s="158" t="s">
        <v>33</v>
      </c>
      <c r="C9" s="161" t="s">
        <v>210</v>
      </c>
      <c r="D9" s="47" t="s">
        <v>186</v>
      </c>
      <c r="E9" s="48">
        <f>VLOOKUP(D9,$L$4:$Q$8,6,FALSE)</f>
        <v>535744.4</v>
      </c>
      <c r="F9" s="47">
        <v>1</v>
      </c>
      <c r="G9" s="47">
        <v>11</v>
      </c>
      <c r="H9" s="49">
        <v>1.2</v>
      </c>
      <c r="I9" s="50">
        <f>E9*F9*G9*H9</f>
        <v>7071826.0800000001</v>
      </c>
      <c r="J9" s="161" t="s">
        <v>211</v>
      </c>
      <c r="K9" s="57"/>
      <c r="L9" s="37"/>
      <c r="M9" s="37"/>
      <c r="N9" s="37"/>
      <c r="O9" s="37"/>
      <c r="P9" s="37"/>
      <c r="Q9" s="37"/>
      <c r="R9" s="37"/>
      <c r="T9" s="57"/>
      <c r="U9" s="58"/>
    </row>
    <row r="10" spans="1:21" ht="30" customHeight="1">
      <c r="A10" s="37"/>
      <c r="B10" s="159"/>
      <c r="C10" s="162"/>
      <c r="D10" s="47" t="s">
        <v>181</v>
      </c>
      <c r="E10" s="48">
        <f>VLOOKUP(D10,$L$4:$Q$8,6,FALSE)</f>
        <v>505601.88</v>
      </c>
      <c r="F10" s="47">
        <v>2</v>
      </c>
      <c r="G10" s="47">
        <v>11</v>
      </c>
      <c r="H10" s="49">
        <v>1.2</v>
      </c>
      <c r="I10" s="50">
        <f>E10*F10*G10*H10</f>
        <v>13347889.631999999</v>
      </c>
      <c r="J10" s="162"/>
      <c r="K10" s="59"/>
      <c r="L10" s="149" t="s">
        <v>187</v>
      </c>
      <c r="M10" s="149"/>
      <c r="N10" s="46" t="s">
        <v>188</v>
      </c>
      <c r="O10" s="46"/>
      <c r="P10" s="46"/>
      <c r="Q10" s="46"/>
      <c r="R10" s="46"/>
      <c r="S10" s="46"/>
      <c r="T10" s="46"/>
      <c r="U10" s="58"/>
    </row>
    <row r="11" spans="1:21" ht="30" customHeight="1">
      <c r="A11" s="37"/>
      <c r="B11" s="160"/>
      <c r="C11" s="150" t="s">
        <v>183</v>
      </c>
      <c r="D11" s="151"/>
      <c r="E11" s="151"/>
      <c r="F11" s="151"/>
      <c r="G11" s="151"/>
      <c r="H11" s="152"/>
      <c r="I11" s="54">
        <f>TRUNC(SUM(I9:I10),-6)</f>
        <v>20000000</v>
      </c>
      <c r="J11" s="55"/>
      <c r="K11" s="38"/>
      <c r="L11" s="62">
        <v>0.8</v>
      </c>
      <c r="M11" s="60">
        <f>L11*8</f>
        <v>6.4</v>
      </c>
      <c r="N11" s="61">
        <v>1</v>
      </c>
      <c r="O11" s="46" t="s">
        <v>189</v>
      </c>
      <c r="P11" s="46" t="s">
        <v>190</v>
      </c>
      <c r="Q11" s="46"/>
      <c r="R11" s="46"/>
      <c r="S11" s="46"/>
      <c r="T11" s="46"/>
      <c r="U11" s="58"/>
    </row>
    <row r="12" spans="1:21" ht="30" customHeight="1">
      <c r="A12" s="37"/>
      <c r="B12" s="153" t="s">
        <v>222</v>
      </c>
      <c r="C12" s="153"/>
      <c r="D12" s="153"/>
      <c r="E12" s="153"/>
      <c r="F12" s="153"/>
      <c r="G12" s="153"/>
      <c r="H12" s="153"/>
      <c r="I12" s="56">
        <f>SUM(I11)</f>
        <v>20000000</v>
      </c>
      <c r="J12" s="42"/>
      <c r="K12" s="38"/>
      <c r="L12" s="62">
        <v>1</v>
      </c>
      <c r="M12" s="60">
        <f t="shared" ref="M12" si="5">L12*8</f>
        <v>8</v>
      </c>
      <c r="N12" s="61">
        <v>1.5</v>
      </c>
      <c r="O12" s="63" t="s">
        <v>191</v>
      </c>
      <c r="P12" s="63" t="s">
        <v>192</v>
      </c>
      <c r="Q12" s="46"/>
      <c r="R12" s="46"/>
      <c r="S12" s="46"/>
      <c r="T12" s="46"/>
      <c r="U12" s="58"/>
    </row>
    <row r="13" spans="1:21" ht="30" customHeight="1">
      <c r="A13" s="37"/>
      <c r="B13" s="37"/>
      <c r="C13" s="94"/>
      <c r="D13" s="38"/>
      <c r="E13" s="69"/>
      <c r="F13" s="38"/>
      <c r="G13" s="38"/>
      <c r="H13" s="65"/>
      <c r="I13" s="91"/>
      <c r="J13" s="94"/>
      <c r="K13" s="38"/>
      <c r="L13" s="62">
        <v>1.2</v>
      </c>
      <c r="M13" s="60">
        <f t="shared" ref="M13" si="6">L13*8</f>
        <v>9.6</v>
      </c>
      <c r="N13" s="61">
        <v>1.5</v>
      </c>
      <c r="O13" s="63" t="s">
        <v>193</v>
      </c>
      <c r="P13" s="64" t="s">
        <v>194</v>
      </c>
      <c r="Q13" s="63"/>
      <c r="R13" s="46"/>
      <c r="S13" s="46"/>
      <c r="T13" s="46"/>
      <c r="U13" s="58"/>
    </row>
    <row r="14" spans="1:21" ht="30" customHeight="1">
      <c r="A14" s="37"/>
      <c r="B14" s="37"/>
      <c r="C14" s="94"/>
      <c r="D14" s="38"/>
      <c r="E14" s="69"/>
      <c r="F14" s="38"/>
      <c r="G14" s="38"/>
      <c r="H14" s="65"/>
      <c r="I14" s="91"/>
      <c r="J14" s="94"/>
      <c r="K14" s="38"/>
      <c r="L14" s="65"/>
      <c r="M14" s="66"/>
      <c r="N14" s="61">
        <v>1.75</v>
      </c>
      <c r="O14" s="63" t="s">
        <v>195</v>
      </c>
      <c r="P14" s="64" t="s">
        <v>196</v>
      </c>
      <c r="Q14" s="64"/>
      <c r="R14" s="46"/>
      <c r="S14" s="46"/>
      <c r="T14" s="46"/>
      <c r="U14" s="58"/>
    </row>
    <row r="15" spans="1:21" ht="30" customHeight="1">
      <c r="A15" s="37"/>
      <c r="B15" s="37"/>
      <c r="C15" s="67"/>
      <c r="D15" s="67"/>
      <c r="E15" s="67"/>
      <c r="F15" s="67"/>
      <c r="G15" s="67"/>
      <c r="H15" s="67"/>
      <c r="I15" s="91"/>
      <c r="J15" s="92"/>
      <c r="K15" s="38"/>
      <c r="L15" s="65"/>
      <c r="M15" s="66"/>
      <c r="N15" s="61"/>
      <c r="O15" s="63"/>
      <c r="P15" s="64"/>
      <c r="Q15" s="64"/>
      <c r="R15" s="46"/>
      <c r="S15" s="46"/>
      <c r="T15" s="46"/>
      <c r="U15" s="58"/>
    </row>
    <row r="16" spans="1:21" ht="30" customHeight="1">
      <c r="A16" s="37"/>
      <c r="B16" s="67"/>
      <c r="C16" s="67"/>
      <c r="D16" s="67"/>
      <c r="E16" s="67"/>
      <c r="F16" s="67"/>
      <c r="G16" s="67"/>
      <c r="H16" s="67"/>
      <c r="I16" s="93"/>
      <c r="J16" s="92"/>
      <c r="K16" s="38"/>
      <c r="L16" s="37"/>
      <c r="M16" s="37"/>
      <c r="N16" s="61"/>
      <c r="O16" s="46"/>
      <c r="P16" s="46"/>
      <c r="Q16" s="46"/>
      <c r="R16" s="46"/>
      <c r="S16" s="46"/>
      <c r="T16" s="57"/>
      <c r="U16" s="58"/>
    </row>
    <row r="17" spans="1:21" ht="30" customHeight="1">
      <c r="A17" s="37"/>
      <c r="B17" s="67"/>
      <c r="C17" s="67"/>
      <c r="D17" s="67"/>
      <c r="E17" s="67"/>
      <c r="F17" s="67"/>
      <c r="G17" s="67"/>
      <c r="H17" s="67"/>
      <c r="I17" s="67"/>
      <c r="J17" s="67"/>
      <c r="K17" s="38"/>
      <c r="L17" s="37"/>
      <c r="M17" s="37"/>
      <c r="N17" s="61"/>
      <c r="O17" s="63"/>
      <c r="P17" s="63"/>
      <c r="Q17" s="63"/>
      <c r="R17" s="46"/>
      <c r="S17" s="46"/>
      <c r="T17" s="57"/>
      <c r="U17" s="58"/>
    </row>
    <row r="18" spans="1:21" ht="30" customHeight="1">
      <c r="A18" s="37"/>
      <c r="B18" s="92"/>
      <c r="C18" s="92"/>
      <c r="D18" s="92"/>
      <c r="E18" s="67"/>
      <c r="F18" s="67"/>
      <c r="G18" s="67"/>
      <c r="H18" s="67"/>
      <c r="I18" s="67"/>
      <c r="J18" s="67"/>
      <c r="K18" s="38"/>
      <c r="L18" s="37"/>
      <c r="M18" s="37"/>
      <c r="N18" s="37"/>
      <c r="O18" s="37"/>
      <c r="P18" s="37"/>
      <c r="Q18" s="37"/>
      <c r="R18" s="37"/>
    </row>
    <row r="19" spans="1:21" ht="30" customHeight="1">
      <c r="A19" s="37"/>
      <c r="B19" s="38"/>
      <c r="C19" s="38"/>
      <c r="D19" s="38"/>
      <c r="E19" s="67"/>
      <c r="F19" s="67"/>
      <c r="G19" s="67"/>
      <c r="H19" s="67"/>
      <c r="I19" s="67"/>
      <c r="J19" s="67"/>
      <c r="K19" s="57"/>
      <c r="L19" s="37"/>
      <c r="M19" s="37"/>
      <c r="N19" s="46"/>
      <c r="O19" s="46"/>
      <c r="P19" s="46"/>
      <c r="Q19" s="46"/>
      <c r="R19" s="37"/>
    </row>
    <row r="20" spans="1:21" ht="30" customHeight="1">
      <c r="A20" s="37"/>
      <c r="B20" s="38"/>
      <c r="C20" s="38"/>
      <c r="D20" s="38"/>
      <c r="E20" s="67"/>
      <c r="F20" s="67"/>
      <c r="G20" s="67"/>
      <c r="H20" s="67"/>
      <c r="I20" s="67"/>
      <c r="J20" s="67"/>
      <c r="K20" s="38"/>
      <c r="L20" s="65"/>
      <c r="M20" s="66"/>
      <c r="N20" s="61"/>
      <c r="O20" s="46"/>
      <c r="P20" s="46"/>
      <c r="Q20" s="46"/>
      <c r="R20" s="37"/>
    </row>
    <row r="21" spans="1:21" ht="30" customHeight="1">
      <c r="A21" s="37"/>
      <c r="B21" s="38"/>
      <c r="C21" s="38"/>
      <c r="D21" s="38"/>
      <c r="E21" s="67"/>
      <c r="F21" s="67"/>
      <c r="G21" s="67"/>
      <c r="H21" s="67"/>
      <c r="I21" s="67"/>
      <c r="J21" s="67"/>
      <c r="K21" s="38"/>
      <c r="L21" s="65"/>
      <c r="M21" s="66"/>
      <c r="N21" s="61"/>
      <c r="O21" s="63"/>
      <c r="P21" s="63"/>
      <c r="Q21" s="63"/>
      <c r="R21" s="68"/>
    </row>
    <row r="22" spans="1:21">
      <c r="A22" s="37"/>
      <c r="B22" s="37"/>
      <c r="C22" s="37"/>
      <c r="D22" s="37"/>
      <c r="E22" s="69"/>
      <c r="F22" s="37"/>
      <c r="G22" s="37"/>
      <c r="H22" s="37"/>
      <c r="I22" s="70"/>
      <c r="J22" s="37"/>
      <c r="K22" s="38"/>
      <c r="L22" s="37"/>
      <c r="M22" s="37"/>
      <c r="N22" s="37"/>
      <c r="O22" s="37"/>
      <c r="P22" s="37"/>
      <c r="Q22" s="37"/>
      <c r="R22" s="37"/>
    </row>
    <row r="23" spans="1:21">
      <c r="A23" s="37"/>
      <c r="B23" s="37"/>
      <c r="C23" s="37"/>
      <c r="D23" s="37"/>
      <c r="E23" s="69"/>
      <c r="F23" s="37"/>
      <c r="G23" s="37"/>
      <c r="H23" s="37"/>
      <c r="I23" s="37"/>
      <c r="J23" s="37"/>
      <c r="K23" s="38"/>
      <c r="L23" s="37"/>
      <c r="M23" s="37"/>
      <c r="N23" s="37"/>
      <c r="O23" s="37"/>
      <c r="P23" s="37"/>
      <c r="Q23" s="37"/>
      <c r="R23" s="37"/>
    </row>
    <row r="24" spans="1:21">
      <c r="A24" s="37"/>
      <c r="B24" s="37"/>
      <c r="C24" s="37"/>
      <c r="D24" s="37"/>
      <c r="E24" s="69"/>
      <c r="F24" s="37"/>
      <c r="G24" s="37"/>
      <c r="H24" s="37"/>
      <c r="I24" s="37"/>
      <c r="J24" s="37"/>
      <c r="K24" s="38"/>
      <c r="L24" s="37"/>
      <c r="M24" s="37"/>
      <c r="N24" s="37"/>
      <c r="O24" s="37"/>
      <c r="P24" s="37"/>
      <c r="Q24" s="37"/>
      <c r="R24" s="37"/>
    </row>
    <row r="25" spans="1:21">
      <c r="A25" s="37"/>
      <c r="B25" s="37"/>
      <c r="C25" s="37"/>
      <c r="D25" s="37"/>
      <c r="E25" s="69"/>
      <c r="F25" s="37"/>
      <c r="G25" s="37"/>
      <c r="H25" s="37"/>
      <c r="I25" s="37"/>
      <c r="J25" s="37"/>
      <c r="K25" s="38"/>
      <c r="L25" s="37"/>
      <c r="M25" s="37"/>
      <c r="N25" s="37"/>
      <c r="O25" s="37"/>
      <c r="P25" s="37"/>
      <c r="Q25" s="37"/>
      <c r="R25" s="37"/>
    </row>
    <row r="26" spans="1:21">
      <c r="A26" s="37"/>
      <c r="B26" s="37"/>
      <c r="C26" s="37"/>
      <c r="D26" s="37"/>
      <c r="E26" s="69"/>
      <c r="F26" s="37"/>
      <c r="G26" s="37"/>
      <c r="H26" s="37"/>
      <c r="I26" s="37"/>
      <c r="J26" s="37"/>
      <c r="K26" s="38"/>
      <c r="L26" s="37"/>
      <c r="M26" s="37"/>
      <c r="N26" s="37"/>
      <c r="O26" s="37"/>
      <c r="P26" s="37"/>
      <c r="Q26" s="37"/>
      <c r="R26" s="37"/>
    </row>
    <row r="27" spans="1:21">
      <c r="A27" s="37"/>
      <c r="B27" s="37"/>
      <c r="C27" s="37"/>
      <c r="D27" s="37"/>
      <c r="E27" s="69"/>
      <c r="F27" s="37"/>
      <c r="G27" s="37"/>
      <c r="H27" s="37"/>
      <c r="I27" s="37"/>
      <c r="J27" s="37"/>
      <c r="K27" s="38"/>
      <c r="L27" s="37"/>
      <c r="M27" s="37"/>
      <c r="N27" s="37"/>
      <c r="O27" s="37"/>
      <c r="P27" s="37"/>
      <c r="Q27" s="37"/>
      <c r="R27" s="37"/>
    </row>
    <row r="28" spans="1:21">
      <c r="A28" s="37"/>
      <c r="B28" s="37"/>
      <c r="C28" s="37"/>
      <c r="D28" s="37"/>
      <c r="E28" s="69"/>
      <c r="F28" s="37"/>
      <c r="G28" s="37"/>
      <c r="H28" s="37"/>
      <c r="I28" s="37"/>
      <c r="J28" s="37"/>
      <c r="K28" s="38"/>
      <c r="L28" s="37"/>
      <c r="M28" s="37"/>
      <c r="N28" s="37"/>
      <c r="O28" s="37"/>
      <c r="P28" s="37"/>
      <c r="Q28" s="37"/>
      <c r="R28" s="37"/>
    </row>
    <row r="29" spans="1:21">
      <c r="A29" s="37"/>
      <c r="B29" s="37"/>
      <c r="C29" s="37"/>
      <c r="D29" s="37"/>
      <c r="E29" s="69"/>
      <c r="F29" s="37"/>
      <c r="G29" s="37"/>
      <c r="H29" s="37"/>
      <c r="I29" s="37"/>
      <c r="J29" s="37"/>
      <c r="K29" s="38"/>
      <c r="L29" s="37"/>
      <c r="M29" s="37"/>
      <c r="N29" s="37"/>
      <c r="O29" s="37"/>
      <c r="P29" s="37"/>
      <c r="Q29" s="37"/>
      <c r="R29" s="37"/>
    </row>
    <row r="30" spans="1:21">
      <c r="A30" s="37"/>
      <c r="B30" s="37"/>
      <c r="C30" s="37"/>
      <c r="D30" s="37"/>
      <c r="E30" s="69"/>
      <c r="F30" s="37"/>
      <c r="G30" s="37"/>
      <c r="H30" s="37"/>
      <c r="I30" s="37"/>
      <c r="J30" s="37"/>
      <c r="K30" s="38"/>
      <c r="L30" s="37"/>
      <c r="M30" s="37"/>
      <c r="N30" s="37"/>
      <c r="O30" s="37"/>
      <c r="P30" s="37"/>
      <c r="Q30" s="37"/>
      <c r="R30" s="37"/>
    </row>
    <row r="31" spans="1:21">
      <c r="A31" s="37"/>
      <c r="B31" s="37"/>
      <c r="C31" s="37"/>
      <c r="D31" s="37"/>
      <c r="E31" s="69"/>
      <c r="F31" s="37"/>
      <c r="G31" s="37"/>
      <c r="H31" s="37"/>
      <c r="I31" s="37"/>
      <c r="J31" s="37"/>
      <c r="K31" s="38"/>
      <c r="L31" s="37"/>
      <c r="M31" s="37"/>
      <c r="N31" s="37"/>
      <c r="O31" s="37"/>
      <c r="P31" s="37"/>
      <c r="Q31" s="37"/>
      <c r="R31" s="37"/>
    </row>
    <row r="32" spans="1:21">
      <c r="A32" s="37"/>
      <c r="B32" s="37"/>
      <c r="C32" s="37"/>
      <c r="D32" s="37"/>
      <c r="E32" s="69"/>
      <c r="F32" s="37"/>
      <c r="G32" s="37"/>
      <c r="H32" s="37"/>
      <c r="I32" s="37"/>
      <c r="J32" s="37"/>
      <c r="K32" s="38"/>
      <c r="L32" s="37"/>
      <c r="M32" s="37"/>
      <c r="N32" s="37"/>
      <c r="O32" s="37"/>
      <c r="P32" s="37"/>
      <c r="Q32" s="37"/>
      <c r="R32" s="37"/>
    </row>
    <row r="33" spans="1:18">
      <c r="A33" s="37"/>
      <c r="B33" s="37"/>
      <c r="C33" s="37"/>
      <c r="D33" s="37"/>
      <c r="E33" s="69"/>
      <c r="F33" s="37"/>
      <c r="G33" s="37"/>
      <c r="H33" s="37"/>
      <c r="I33" s="37"/>
      <c r="J33" s="37"/>
      <c r="K33" s="38"/>
      <c r="L33" s="37"/>
      <c r="M33" s="37"/>
      <c r="N33" s="37"/>
      <c r="O33" s="37"/>
      <c r="P33" s="37"/>
      <c r="Q33" s="37"/>
      <c r="R33" s="37"/>
    </row>
    <row r="34" spans="1:18">
      <c r="A34" s="37"/>
      <c r="B34" s="37"/>
      <c r="C34" s="37"/>
      <c r="D34" s="37"/>
      <c r="E34" s="69"/>
      <c r="F34" s="37"/>
      <c r="G34" s="37"/>
      <c r="H34" s="37"/>
      <c r="I34" s="37"/>
      <c r="J34" s="37"/>
      <c r="K34" s="38"/>
      <c r="L34" s="37"/>
      <c r="M34" s="37"/>
      <c r="N34" s="37"/>
      <c r="O34" s="37"/>
      <c r="P34" s="37"/>
      <c r="Q34" s="37"/>
      <c r="R34" s="37"/>
    </row>
    <row r="35" spans="1:18">
      <c r="A35" s="37"/>
      <c r="B35" s="37"/>
      <c r="C35" s="37"/>
      <c r="D35" s="37"/>
      <c r="E35" s="69"/>
      <c r="F35" s="37"/>
      <c r="G35" s="37"/>
      <c r="H35" s="37"/>
      <c r="I35" s="37"/>
      <c r="J35" s="37"/>
      <c r="K35" s="38"/>
      <c r="L35" s="37"/>
      <c r="M35" s="37"/>
      <c r="N35" s="37"/>
      <c r="O35" s="37"/>
      <c r="P35" s="37"/>
      <c r="Q35" s="37"/>
      <c r="R35" s="37"/>
    </row>
    <row r="36" spans="1:18">
      <c r="A36" s="37"/>
      <c r="B36" s="37"/>
      <c r="C36" s="37"/>
      <c r="D36" s="37"/>
      <c r="E36" s="69"/>
      <c r="F36" s="37"/>
      <c r="G36" s="37"/>
      <c r="H36" s="37"/>
      <c r="I36" s="37"/>
      <c r="J36" s="37"/>
      <c r="K36" s="38"/>
      <c r="L36" s="37"/>
      <c r="M36" s="37"/>
      <c r="N36" s="37"/>
      <c r="O36" s="37"/>
      <c r="P36" s="37"/>
      <c r="Q36" s="37"/>
      <c r="R36" s="37"/>
    </row>
    <row r="37" spans="1:18">
      <c r="A37" s="37"/>
      <c r="B37" s="37"/>
      <c r="C37" s="37"/>
      <c r="D37" s="37"/>
      <c r="E37" s="69"/>
      <c r="F37" s="37"/>
      <c r="G37" s="37"/>
      <c r="H37" s="37"/>
      <c r="I37" s="37"/>
      <c r="J37" s="37"/>
      <c r="K37" s="38"/>
      <c r="L37" s="37"/>
      <c r="M37" s="37"/>
      <c r="N37" s="37"/>
      <c r="O37" s="37"/>
      <c r="P37" s="37"/>
      <c r="Q37" s="37"/>
      <c r="R37" s="37"/>
    </row>
    <row r="38" spans="1:18">
      <c r="A38" s="37"/>
      <c r="B38" s="37"/>
      <c r="C38" s="37"/>
      <c r="D38" s="37"/>
      <c r="E38" s="69"/>
      <c r="F38" s="37"/>
      <c r="G38" s="37"/>
      <c r="H38" s="37"/>
      <c r="I38" s="37"/>
      <c r="J38" s="37"/>
      <c r="K38" s="38"/>
      <c r="L38" s="37"/>
      <c r="M38" s="37"/>
      <c r="N38" s="37"/>
      <c r="O38" s="37"/>
      <c r="P38" s="37"/>
      <c r="Q38" s="37"/>
      <c r="R38" s="37"/>
    </row>
    <row r="39" spans="1:18">
      <c r="A39" s="37"/>
      <c r="B39" s="37"/>
      <c r="C39" s="37"/>
      <c r="D39" s="37"/>
      <c r="E39" s="69"/>
      <c r="F39" s="37"/>
      <c r="G39" s="37"/>
      <c r="H39" s="37"/>
      <c r="I39" s="37"/>
      <c r="J39" s="37"/>
      <c r="K39" s="38"/>
      <c r="L39" s="37"/>
      <c r="M39" s="37"/>
      <c r="N39" s="37"/>
      <c r="O39" s="37"/>
      <c r="P39" s="37"/>
      <c r="Q39" s="37"/>
      <c r="R39" s="37"/>
    </row>
    <row r="40" spans="1:18">
      <c r="A40" s="37"/>
      <c r="B40" s="37"/>
      <c r="C40" s="37"/>
      <c r="D40" s="37"/>
      <c r="E40" s="69"/>
      <c r="F40" s="37"/>
      <c r="G40" s="37"/>
      <c r="H40" s="37"/>
      <c r="I40" s="37"/>
      <c r="J40" s="37"/>
      <c r="K40" s="38"/>
      <c r="L40" s="37"/>
      <c r="M40" s="37"/>
      <c r="N40" s="37"/>
      <c r="O40" s="37"/>
      <c r="P40" s="37"/>
      <c r="Q40" s="37"/>
      <c r="R40" s="37"/>
    </row>
    <row r="41" spans="1:18">
      <c r="A41" s="37"/>
      <c r="B41" s="37"/>
      <c r="C41" s="37"/>
      <c r="D41" s="37"/>
      <c r="E41" s="69"/>
      <c r="F41" s="37"/>
      <c r="G41" s="37"/>
      <c r="H41" s="37"/>
      <c r="I41" s="37"/>
      <c r="J41" s="37"/>
      <c r="K41" s="38"/>
      <c r="L41" s="37"/>
      <c r="M41" s="37"/>
      <c r="N41" s="37"/>
      <c r="O41" s="37"/>
      <c r="P41" s="37"/>
      <c r="Q41" s="37"/>
      <c r="R41" s="37"/>
    </row>
    <row r="42" spans="1:18">
      <c r="A42" s="37"/>
      <c r="B42" s="37"/>
      <c r="C42" s="37"/>
      <c r="D42" s="37"/>
      <c r="E42" s="69"/>
      <c r="F42" s="37"/>
      <c r="G42" s="37"/>
      <c r="H42" s="37"/>
      <c r="I42" s="37"/>
      <c r="J42" s="37"/>
      <c r="K42" s="38"/>
      <c r="L42" s="37"/>
      <c r="M42" s="37"/>
      <c r="N42" s="37"/>
      <c r="O42" s="37"/>
      <c r="P42" s="37"/>
      <c r="Q42" s="37"/>
      <c r="R42" s="37"/>
    </row>
    <row r="43" spans="1:18">
      <c r="A43" s="37"/>
      <c r="B43" s="37"/>
      <c r="C43" s="37"/>
      <c r="D43" s="37"/>
      <c r="E43" s="69"/>
      <c r="F43" s="37"/>
      <c r="G43" s="37"/>
      <c r="H43" s="37"/>
      <c r="I43" s="37"/>
      <c r="J43" s="37"/>
      <c r="K43" s="38"/>
      <c r="L43" s="37"/>
      <c r="M43" s="37"/>
      <c r="N43" s="37"/>
      <c r="O43" s="37"/>
      <c r="P43" s="37"/>
      <c r="Q43" s="37"/>
      <c r="R43" s="37"/>
    </row>
    <row r="44" spans="1:18">
      <c r="A44" s="37"/>
      <c r="B44" s="37"/>
      <c r="C44" s="37"/>
      <c r="D44" s="37"/>
      <c r="E44" s="69"/>
      <c r="F44" s="37"/>
      <c r="G44" s="37"/>
      <c r="H44" s="37"/>
      <c r="I44" s="37"/>
      <c r="J44" s="37"/>
      <c r="K44" s="38"/>
      <c r="L44" s="37"/>
      <c r="M44" s="37"/>
      <c r="N44" s="37"/>
      <c r="O44" s="37"/>
      <c r="P44" s="37"/>
      <c r="Q44" s="37"/>
      <c r="R44" s="37"/>
    </row>
    <row r="45" spans="1:18">
      <c r="A45" s="37"/>
      <c r="B45" s="37"/>
      <c r="C45" s="37"/>
      <c r="D45" s="37"/>
      <c r="E45" s="69"/>
      <c r="F45" s="37"/>
      <c r="G45" s="37"/>
      <c r="H45" s="37"/>
      <c r="I45" s="37"/>
      <c r="J45" s="37"/>
      <c r="K45" s="38"/>
      <c r="L45" s="37"/>
      <c r="M45" s="37"/>
      <c r="N45" s="37"/>
      <c r="O45" s="37"/>
      <c r="P45" s="37"/>
      <c r="Q45" s="37"/>
      <c r="R45" s="37"/>
    </row>
    <row r="46" spans="1:18">
      <c r="A46" s="37"/>
      <c r="B46" s="37"/>
      <c r="C46" s="37"/>
      <c r="D46" s="37"/>
      <c r="E46" s="69"/>
      <c r="F46" s="37"/>
      <c r="G46" s="37"/>
      <c r="H46" s="37"/>
      <c r="I46" s="37"/>
      <c r="J46" s="37"/>
      <c r="K46" s="38"/>
      <c r="L46" s="37"/>
      <c r="M46" s="37"/>
      <c r="N46" s="37"/>
      <c r="O46" s="37"/>
      <c r="P46" s="37"/>
      <c r="Q46" s="37"/>
      <c r="R46" s="37"/>
    </row>
    <row r="47" spans="1:18">
      <c r="A47" s="37"/>
      <c r="B47" s="37"/>
      <c r="C47" s="37"/>
      <c r="D47" s="37"/>
      <c r="E47" s="69"/>
      <c r="F47" s="37"/>
      <c r="G47" s="37"/>
      <c r="H47" s="37"/>
      <c r="I47" s="37"/>
      <c r="J47" s="37"/>
      <c r="K47" s="38"/>
      <c r="L47" s="37"/>
      <c r="M47" s="37"/>
      <c r="N47" s="37"/>
      <c r="O47" s="37"/>
      <c r="P47" s="37"/>
      <c r="Q47" s="37"/>
      <c r="R47" s="37"/>
    </row>
    <row r="48" spans="1:18">
      <c r="A48" s="37"/>
      <c r="B48" s="37"/>
      <c r="C48" s="37"/>
      <c r="D48" s="37"/>
      <c r="E48" s="69"/>
      <c r="F48" s="37"/>
      <c r="G48" s="37"/>
      <c r="H48" s="37"/>
      <c r="I48" s="37"/>
      <c r="J48" s="37"/>
      <c r="K48" s="38"/>
      <c r="L48" s="37"/>
      <c r="M48" s="37"/>
      <c r="N48" s="37"/>
      <c r="O48" s="37"/>
      <c r="P48" s="37"/>
      <c r="Q48" s="37"/>
      <c r="R48" s="37"/>
    </row>
    <row r="49" spans="1:18">
      <c r="A49" s="37"/>
      <c r="B49" s="37"/>
      <c r="C49" s="37"/>
      <c r="D49" s="37"/>
      <c r="E49" s="69"/>
      <c r="F49" s="37"/>
      <c r="G49" s="37"/>
      <c r="H49" s="37"/>
      <c r="I49" s="37"/>
      <c r="J49" s="37"/>
      <c r="K49" s="38"/>
      <c r="L49" s="37"/>
      <c r="M49" s="37"/>
      <c r="N49" s="37"/>
      <c r="O49" s="37"/>
      <c r="P49" s="37"/>
      <c r="Q49" s="37"/>
      <c r="R49" s="37"/>
    </row>
    <row r="50" spans="1:18">
      <c r="A50" s="37"/>
      <c r="B50" s="37"/>
      <c r="C50" s="37"/>
      <c r="D50" s="37"/>
      <c r="E50" s="69"/>
      <c r="F50" s="37"/>
      <c r="G50" s="37"/>
      <c r="H50" s="37"/>
      <c r="I50" s="37"/>
      <c r="J50" s="37"/>
      <c r="K50" s="38"/>
      <c r="L50" s="37"/>
      <c r="M50" s="37"/>
      <c r="N50" s="37"/>
      <c r="O50" s="37"/>
      <c r="P50" s="37"/>
      <c r="Q50" s="37"/>
      <c r="R50" s="37"/>
    </row>
    <row r="51" spans="1:18">
      <c r="A51" s="37"/>
      <c r="B51" s="37"/>
      <c r="C51" s="37"/>
      <c r="D51" s="37"/>
      <c r="E51" s="69"/>
      <c r="F51" s="37"/>
      <c r="G51" s="37"/>
      <c r="H51" s="37"/>
      <c r="I51" s="37"/>
      <c r="J51" s="37"/>
      <c r="K51" s="38"/>
      <c r="L51" s="37"/>
      <c r="M51" s="37"/>
      <c r="N51" s="37"/>
      <c r="O51" s="37"/>
      <c r="P51" s="37"/>
      <c r="Q51" s="37"/>
      <c r="R51" s="37"/>
    </row>
    <row r="52" spans="1:18">
      <c r="A52" s="37"/>
      <c r="B52" s="37"/>
      <c r="C52" s="37"/>
      <c r="D52" s="37"/>
      <c r="E52" s="69"/>
      <c r="F52" s="37"/>
      <c r="G52" s="37"/>
      <c r="H52" s="37"/>
      <c r="I52" s="37"/>
      <c r="J52" s="37"/>
      <c r="K52" s="38"/>
      <c r="L52" s="37"/>
      <c r="M52" s="37"/>
      <c r="N52" s="37"/>
      <c r="O52" s="37"/>
      <c r="P52" s="37"/>
      <c r="Q52" s="37"/>
      <c r="R52" s="37"/>
    </row>
    <row r="53" spans="1:18">
      <c r="A53" s="37"/>
      <c r="B53" s="37"/>
      <c r="C53" s="37"/>
      <c r="D53" s="37"/>
      <c r="E53" s="69"/>
      <c r="F53" s="37"/>
      <c r="G53" s="37"/>
      <c r="H53" s="37"/>
      <c r="I53" s="37"/>
      <c r="J53" s="37"/>
      <c r="K53" s="38"/>
      <c r="L53" s="37"/>
      <c r="M53" s="37"/>
      <c r="N53" s="37"/>
      <c r="O53" s="37"/>
      <c r="P53" s="37"/>
      <c r="Q53" s="37"/>
      <c r="R53" s="37"/>
    </row>
    <row r="54" spans="1:18">
      <c r="A54" s="37"/>
      <c r="B54" s="37"/>
      <c r="C54" s="37"/>
      <c r="D54" s="37"/>
      <c r="E54" s="69"/>
      <c r="F54" s="37"/>
      <c r="G54" s="37"/>
      <c r="H54" s="37"/>
      <c r="I54" s="37"/>
      <c r="J54" s="37"/>
      <c r="K54" s="38"/>
      <c r="L54" s="37"/>
      <c r="M54" s="37"/>
      <c r="N54" s="37"/>
      <c r="O54" s="37"/>
      <c r="P54" s="37"/>
      <c r="Q54" s="37"/>
      <c r="R54" s="37"/>
    </row>
    <row r="55" spans="1:18">
      <c r="A55" s="37"/>
      <c r="B55" s="37"/>
      <c r="C55" s="37"/>
      <c r="D55" s="37"/>
      <c r="E55" s="69"/>
      <c r="F55" s="37"/>
      <c r="G55" s="37"/>
      <c r="H55" s="37"/>
      <c r="I55" s="37"/>
      <c r="J55" s="37"/>
      <c r="K55" s="38"/>
      <c r="L55" s="37"/>
      <c r="M55" s="37"/>
      <c r="N55" s="37"/>
      <c r="O55" s="37"/>
      <c r="P55" s="37"/>
      <c r="Q55" s="37"/>
      <c r="R55" s="37"/>
    </row>
    <row r="56" spans="1:18">
      <c r="A56" s="37"/>
      <c r="B56" s="37"/>
      <c r="C56" s="37"/>
      <c r="D56" s="37"/>
      <c r="E56" s="69"/>
      <c r="F56" s="37"/>
      <c r="G56" s="37"/>
      <c r="H56" s="37"/>
      <c r="I56" s="37"/>
      <c r="J56" s="37"/>
      <c r="K56" s="38"/>
      <c r="L56" s="37"/>
      <c r="M56" s="37"/>
      <c r="N56" s="37"/>
      <c r="O56" s="37"/>
      <c r="P56" s="37"/>
      <c r="Q56" s="37"/>
      <c r="R56" s="37"/>
    </row>
    <row r="57" spans="1:18">
      <c r="A57" s="37"/>
      <c r="B57" s="37"/>
      <c r="C57" s="37"/>
      <c r="D57" s="37"/>
      <c r="E57" s="69"/>
      <c r="F57" s="37"/>
      <c r="G57" s="37"/>
      <c r="H57" s="37"/>
      <c r="I57" s="37"/>
      <c r="J57" s="37"/>
      <c r="K57" s="38"/>
      <c r="L57" s="37"/>
      <c r="M57" s="37"/>
      <c r="N57" s="37"/>
      <c r="O57" s="37"/>
      <c r="P57" s="37"/>
      <c r="Q57" s="37"/>
      <c r="R57" s="37"/>
    </row>
    <row r="58" spans="1:18">
      <c r="A58" s="37"/>
      <c r="B58" s="37"/>
      <c r="C58" s="37"/>
      <c r="D58" s="37"/>
      <c r="E58" s="69"/>
      <c r="F58" s="37"/>
      <c r="G58" s="37"/>
      <c r="H58" s="37"/>
      <c r="I58" s="37"/>
      <c r="J58" s="37"/>
      <c r="K58" s="38"/>
      <c r="L58" s="37"/>
      <c r="M58" s="37"/>
      <c r="N58" s="37"/>
      <c r="O58" s="37"/>
      <c r="P58" s="37"/>
      <c r="Q58" s="37"/>
      <c r="R58" s="37"/>
    </row>
    <row r="59" spans="1:18">
      <c r="A59" s="37"/>
      <c r="B59" s="37"/>
      <c r="C59" s="37"/>
      <c r="D59" s="37"/>
      <c r="E59" s="69"/>
      <c r="F59" s="37"/>
      <c r="G59" s="37"/>
      <c r="H59" s="37"/>
      <c r="I59" s="37"/>
      <c r="J59" s="37"/>
      <c r="K59" s="38"/>
      <c r="L59" s="37"/>
      <c r="M59" s="37"/>
      <c r="N59" s="37"/>
      <c r="O59" s="37"/>
      <c r="P59" s="37"/>
      <c r="Q59" s="37"/>
      <c r="R59" s="37"/>
    </row>
    <row r="60" spans="1:18">
      <c r="A60" s="37"/>
      <c r="B60" s="37"/>
      <c r="C60" s="37"/>
      <c r="D60" s="37"/>
      <c r="E60" s="69"/>
      <c r="F60" s="37"/>
      <c r="G60" s="37"/>
      <c r="H60" s="37"/>
      <c r="I60" s="37"/>
      <c r="J60" s="37"/>
      <c r="K60" s="38"/>
      <c r="L60" s="37"/>
      <c r="M60" s="37"/>
      <c r="N60" s="37"/>
      <c r="O60" s="37"/>
      <c r="P60" s="37"/>
      <c r="Q60" s="37"/>
      <c r="R60" s="37"/>
    </row>
    <row r="61" spans="1:18">
      <c r="A61" s="37"/>
      <c r="B61" s="37"/>
      <c r="C61" s="37"/>
      <c r="D61" s="37"/>
      <c r="E61" s="69"/>
      <c r="F61" s="37"/>
      <c r="G61" s="37"/>
      <c r="H61" s="37"/>
      <c r="I61" s="37"/>
      <c r="J61" s="37"/>
      <c r="K61" s="38"/>
      <c r="L61" s="37"/>
      <c r="M61" s="37"/>
      <c r="N61" s="37"/>
      <c r="O61" s="37"/>
      <c r="P61" s="37"/>
      <c r="Q61" s="37"/>
      <c r="R61" s="37"/>
    </row>
    <row r="62" spans="1:18">
      <c r="A62" s="37"/>
      <c r="B62" s="37"/>
      <c r="C62" s="37"/>
      <c r="D62" s="37"/>
      <c r="E62" s="69"/>
      <c r="F62" s="37"/>
      <c r="G62" s="37"/>
      <c r="H62" s="37"/>
      <c r="I62" s="37"/>
      <c r="J62" s="37"/>
      <c r="K62" s="38"/>
      <c r="L62" s="37"/>
      <c r="M62" s="37"/>
      <c r="N62" s="37"/>
      <c r="O62" s="37"/>
      <c r="P62" s="37"/>
      <c r="Q62" s="37"/>
      <c r="R62" s="37"/>
    </row>
    <row r="63" spans="1:18">
      <c r="A63" s="37"/>
      <c r="B63" s="37"/>
      <c r="C63" s="37"/>
      <c r="D63" s="37"/>
      <c r="E63" s="69"/>
      <c r="F63" s="37"/>
      <c r="G63" s="37"/>
      <c r="H63" s="37"/>
      <c r="I63" s="37"/>
      <c r="J63" s="37"/>
      <c r="K63" s="38"/>
      <c r="L63" s="37"/>
      <c r="M63" s="37"/>
      <c r="N63" s="37"/>
      <c r="O63" s="37"/>
      <c r="P63" s="37"/>
      <c r="Q63" s="37"/>
      <c r="R63" s="37"/>
    </row>
    <row r="64" spans="1:18">
      <c r="A64" s="37"/>
      <c r="B64" s="37"/>
      <c r="C64" s="37"/>
      <c r="D64" s="37"/>
      <c r="E64" s="69"/>
      <c r="F64" s="37"/>
      <c r="G64" s="37"/>
      <c r="H64" s="37"/>
      <c r="I64" s="37"/>
      <c r="J64" s="37"/>
      <c r="K64" s="38"/>
      <c r="L64" s="37"/>
      <c r="M64" s="37"/>
      <c r="N64" s="37"/>
      <c r="O64" s="37"/>
      <c r="P64" s="37"/>
      <c r="Q64" s="37"/>
      <c r="R64" s="37"/>
    </row>
    <row r="65" spans="1:18">
      <c r="A65" s="37"/>
      <c r="B65" s="37"/>
      <c r="C65" s="37"/>
      <c r="D65" s="37"/>
      <c r="E65" s="69"/>
      <c r="F65" s="37"/>
      <c r="G65" s="37"/>
      <c r="H65" s="37"/>
      <c r="I65" s="37"/>
      <c r="J65" s="37"/>
      <c r="K65" s="38"/>
      <c r="L65" s="37"/>
      <c r="M65" s="37"/>
      <c r="N65" s="37"/>
      <c r="O65" s="37"/>
      <c r="P65" s="37"/>
      <c r="Q65" s="37"/>
      <c r="R65" s="37"/>
    </row>
  </sheetData>
  <mergeCells count="12">
    <mergeCell ref="L10:M10"/>
    <mergeCell ref="C11:H11"/>
    <mergeCell ref="B12:H12"/>
    <mergeCell ref="B2:J2"/>
    <mergeCell ref="B5:B7"/>
    <mergeCell ref="C5:C6"/>
    <mergeCell ref="J5:J6"/>
    <mergeCell ref="C7:H7"/>
    <mergeCell ref="B8:H8"/>
    <mergeCell ref="B9:B11"/>
    <mergeCell ref="C9:C10"/>
    <mergeCell ref="J9:J10"/>
  </mergeCells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13726-B704-4315-9263-BB31F03EBB5F}">
  <dimension ref="B1:K116"/>
  <sheetViews>
    <sheetView view="pageBreakPreview" topLeftCell="A82" zoomScale="25" zoomScaleNormal="60" zoomScaleSheetLayoutView="25" workbookViewId="0">
      <selection activeCell="E105" sqref="E105"/>
    </sheetView>
  </sheetViews>
  <sheetFormatPr defaultColWidth="7.5546875" defaultRowHeight="19.149999999999999"/>
  <cols>
    <col min="1" max="1" width="1.83203125" style="26" customWidth="1"/>
    <col min="2" max="2" width="19.83203125" style="26" customWidth="1"/>
    <col min="3" max="3" width="30.83203125" style="26" customWidth="1"/>
    <col min="4" max="4" width="30.83203125" style="108" customWidth="1"/>
    <col min="5" max="5" width="62.5546875" style="26" customWidth="1"/>
    <col min="6" max="6" width="22" style="109" customWidth="1"/>
    <col min="7" max="8" width="22" style="26" customWidth="1"/>
    <col min="9" max="9" width="59.44140625" style="26" customWidth="1"/>
    <col min="10" max="10" width="1.83203125" style="26" customWidth="1"/>
    <col min="11" max="11" width="28.27734375" style="26" customWidth="1"/>
    <col min="12" max="16384" width="7.5546875" style="26"/>
  </cols>
  <sheetData>
    <row r="1" spans="2:9" ht="51.4">
      <c r="B1" s="204" t="s">
        <v>241</v>
      </c>
      <c r="C1" s="204"/>
      <c r="D1" s="204"/>
      <c r="E1" s="204"/>
      <c r="F1" s="204"/>
      <c r="G1" s="204"/>
      <c r="H1" s="204"/>
    </row>
    <row r="3" spans="2:9" ht="37.5" customHeight="1">
      <c r="B3" s="2" t="s">
        <v>12</v>
      </c>
      <c r="C3" s="2" t="s">
        <v>0</v>
      </c>
      <c r="D3" s="2" t="s">
        <v>1</v>
      </c>
      <c r="E3" s="2" t="s">
        <v>2</v>
      </c>
      <c r="F3" s="3" t="s">
        <v>28</v>
      </c>
      <c r="G3" s="4" t="s">
        <v>3</v>
      </c>
      <c r="H3" s="4" t="s">
        <v>13</v>
      </c>
      <c r="I3" s="2" t="s">
        <v>29</v>
      </c>
    </row>
    <row r="4" spans="2:9" ht="180" customHeight="1">
      <c r="B4" s="195" t="s">
        <v>27</v>
      </c>
      <c r="C4" s="195" t="s">
        <v>41</v>
      </c>
      <c r="D4" s="27" t="s">
        <v>42</v>
      </c>
      <c r="E4" s="95" t="s">
        <v>76</v>
      </c>
      <c r="F4" s="96" t="s">
        <v>34</v>
      </c>
      <c r="G4" s="7">
        <v>1</v>
      </c>
      <c r="H4" s="6">
        <v>1600000</v>
      </c>
      <c r="I4" s="5"/>
    </row>
    <row r="5" spans="2:9" ht="180" customHeight="1">
      <c r="B5" s="196"/>
      <c r="C5" s="196"/>
      <c r="D5" s="97" t="s">
        <v>43</v>
      </c>
      <c r="E5" s="95" t="s">
        <v>90</v>
      </c>
      <c r="F5" s="96" t="s">
        <v>34</v>
      </c>
      <c r="G5" s="7">
        <v>1</v>
      </c>
      <c r="H5" s="6">
        <v>200000</v>
      </c>
      <c r="I5" s="8"/>
    </row>
    <row r="6" spans="2:9" ht="180" customHeight="1">
      <c r="B6" s="196"/>
      <c r="C6" s="196"/>
      <c r="D6" s="97" t="s">
        <v>47</v>
      </c>
      <c r="E6" s="95" t="s">
        <v>91</v>
      </c>
      <c r="F6" s="96" t="s">
        <v>34</v>
      </c>
      <c r="G6" s="7">
        <v>1</v>
      </c>
      <c r="H6" s="6">
        <v>800000</v>
      </c>
      <c r="I6" s="8"/>
    </row>
    <row r="7" spans="2:9" ht="180" customHeight="1">
      <c r="B7" s="196"/>
      <c r="C7" s="196"/>
      <c r="D7" s="7" t="s">
        <v>48</v>
      </c>
      <c r="E7" s="95" t="s">
        <v>92</v>
      </c>
      <c r="F7" s="7" t="s">
        <v>34</v>
      </c>
      <c r="G7" s="7">
        <v>1</v>
      </c>
      <c r="H7" s="6">
        <v>580000</v>
      </c>
      <c r="I7" s="8"/>
    </row>
    <row r="8" spans="2:9" ht="180" customHeight="1">
      <c r="B8" s="196"/>
      <c r="C8" s="196"/>
      <c r="D8" s="7" t="s">
        <v>49</v>
      </c>
      <c r="E8" s="95" t="s">
        <v>92</v>
      </c>
      <c r="F8" s="7" t="s">
        <v>34</v>
      </c>
      <c r="G8" s="7">
        <v>1</v>
      </c>
      <c r="H8" s="6">
        <v>580000</v>
      </c>
      <c r="I8" s="8"/>
    </row>
    <row r="9" spans="2:9" ht="180" customHeight="1">
      <c r="B9" s="196"/>
      <c r="C9" s="196"/>
      <c r="D9" s="7" t="s">
        <v>44</v>
      </c>
      <c r="E9" s="95" t="s">
        <v>77</v>
      </c>
      <c r="F9" s="7" t="s">
        <v>34</v>
      </c>
      <c r="G9" s="7">
        <v>1</v>
      </c>
      <c r="H9" s="6">
        <v>1130000</v>
      </c>
      <c r="I9" s="8"/>
    </row>
    <row r="10" spans="2:9" ht="180" customHeight="1">
      <c r="B10" s="196"/>
      <c r="C10" s="196"/>
      <c r="D10" s="7" t="s">
        <v>93</v>
      </c>
      <c r="E10" s="95" t="s">
        <v>226</v>
      </c>
      <c r="F10" s="7" t="s">
        <v>34</v>
      </c>
      <c r="G10" s="7">
        <v>1</v>
      </c>
      <c r="H10" s="6">
        <v>320000</v>
      </c>
      <c r="I10" s="8"/>
    </row>
    <row r="11" spans="2:9" ht="180" customHeight="1">
      <c r="B11" s="196"/>
      <c r="C11" s="197"/>
      <c r="D11" s="7" t="s">
        <v>94</v>
      </c>
      <c r="E11" s="95" t="s">
        <v>95</v>
      </c>
      <c r="F11" s="7" t="s">
        <v>34</v>
      </c>
      <c r="G11" s="7">
        <v>1</v>
      </c>
      <c r="H11" s="6">
        <v>180000</v>
      </c>
      <c r="I11" s="8"/>
    </row>
    <row r="12" spans="2:9" ht="180" customHeight="1">
      <c r="B12" s="196"/>
      <c r="C12" s="195" t="s">
        <v>45</v>
      </c>
      <c r="D12" s="97" t="s">
        <v>46</v>
      </c>
      <c r="E12" s="95" t="s">
        <v>96</v>
      </c>
      <c r="F12" s="96" t="s">
        <v>34</v>
      </c>
      <c r="G12" s="7">
        <v>1</v>
      </c>
      <c r="H12" s="6">
        <v>0</v>
      </c>
      <c r="I12" s="8"/>
    </row>
    <row r="13" spans="2:9" ht="180" customHeight="1">
      <c r="B13" s="196"/>
      <c r="C13" s="196"/>
      <c r="D13" s="97" t="s">
        <v>50</v>
      </c>
      <c r="E13" s="95" t="s">
        <v>97</v>
      </c>
      <c r="F13" s="96" t="s">
        <v>34</v>
      </c>
      <c r="G13" s="7">
        <v>1</v>
      </c>
      <c r="H13" s="6">
        <v>0</v>
      </c>
      <c r="I13" s="8"/>
    </row>
    <row r="14" spans="2:9" ht="180" customHeight="1">
      <c r="B14" s="196"/>
      <c r="C14" s="196"/>
      <c r="D14" s="97" t="s">
        <v>43</v>
      </c>
      <c r="E14" s="95" t="s">
        <v>90</v>
      </c>
      <c r="F14" s="96" t="s">
        <v>34</v>
      </c>
      <c r="G14" s="7">
        <v>1</v>
      </c>
      <c r="H14" s="6">
        <v>200000</v>
      </c>
      <c r="I14" s="8"/>
    </row>
    <row r="15" spans="2:9" ht="180" customHeight="1">
      <c r="B15" s="196"/>
      <c r="C15" s="196"/>
      <c r="D15" s="7" t="s">
        <v>51</v>
      </c>
      <c r="E15" s="95" t="s">
        <v>99</v>
      </c>
      <c r="F15" s="96" t="s">
        <v>34</v>
      </c>
      <c r="G15" s="7">
        <v>1</v>
      </c>
      <c r="H15" s="6">
        <v>0</v>
      </c>
      <c r="I15" s="8"/>
    </row>
    <row r="16" spans="2:9" ht="180" customHeight="1">
      <c r="B16" s="196"/>
      <c r="C16" s="196"/>
      <c r="D16" s="7" t="s">
        <v>52</v>
      </c>
      <c r="E16" s="95" t="s">
        <v>98</v>
      </c>
      <c r="F16" s="96" t="s">
        <v>34</v>
      </c>
      <c r="G16" s="7">
        <v>1</v>
      </c>
      <c r="H16" s="6">
        <v>100000</v>
      </c>
      <c r="I16" s="8"/>
    </row>
    <row r="17" spans="2:9" ht="180" customHeight="1">
      <c r="B17" s="196"/>
      <c r="C17" s="197"/>
      <c r="D17" s="7" t="s">
        <v>100</v>
      </c>
      <c r="E17" s="95" t="s">
        <v>101</v>
      </c>
      <c r="F17" s="96" t="s">
        <v>34</v>
      </c>
      <c r="G17" s="7">
        <v>1</v>
      </c>
      <c r="H17" s="6">
        <v>200000</v>
      </c>
      <c r="I17" s="8"/>
    </row>
    <row r="18" spans="2:9" ht="180" customHeight="1">
      <c r="B18" s="196"/>
      <c r="C18" s="195" t="s">
        <v>53</v>
      </c>
      <c r="D18" s="97" t="s">
        <v>43</v>
      </c>
      <c r="E18" s="95" t="s">
        <v>90</v>
      </c>
      <c r="F18" s="96" t="s">
        <v>34</v>
      </c>
      <c r="G18" s="7">
        <v>1</v>
      </c>
      <c r="H18" s="6">
        <v>200000</v>
      </c>
      <c r="I18" s="8"/>
    </row>
    <row r="19" spans="2:9" ht="180" customHeight="1">
      <c r="B19" s="196"/>
      <c r="C19" s="196"/>
      <c r="D19" s="7" t="s">
        <v>54</v>
      </c>
      <c r="E19" s="95" t="s">
        <v>104</v>
      </c>
      <c r="F19" s="96" t="s">
        <v>34</v>
      </c>
      <c r="G19" s="7">
        <v>1</v>
      </c>
      <c r="H19" s="6">
        <v>740000</v>
      </c>
      <c r="I19" s="8"/>
    </row>
    <row r="20" spans="2:9" ht="180" customHeight="1">
      <c r="B20" s="196"/>
      <c r="C20" s="196"/>
      <c r="D20" s="7" t="s">
        <v>55</v>
      </c>
      <c r="E20" s="95" t="s">
        <v>103</v>
      </c>
      <c r="F20" s="96" t="s">
        <v>34</v>
      </c>
      <c r="G20" s="7">
        <v>1</v>
      </c>
      <c r="H20" s="6">
        <v>360000</v>
      </c>
      <c r="I20" s="8"/>
    </row>
    <row r="21" spans="2:9" ht="180" customHeight="1">
      <c r="B21" s="196"/>
      <c r="C21" s="196"/>
      <c r="D21" s="7" t="s">
        <v>63</v>
      </c>
      <c r="E21" s="95" t="s">
        <v>102</v>
      </c>
      <c r="F21" s="96" t="s">
        <v>34</v>
      </c>
      <c r="G21" s="7">
        <v>1</v>
      </c>
      <c r="H21" s="6">
        <v>200000</v>
      </c>
      <c r="I21" s="8"/>
    </row>
    <row r="22" spans="2:9" ht="180" customHeight="1">
      <c r="B22" s="196"/>
      <c r="C22" s="196"/>
      <c r="D22" s="7" t="s">
        <v>56</v>
      </c>
      <c r="E22" s="95" t="s">
        <v>105</v>
      </c>
      <c r="F22" s="96" t="s">
        <v>34</v>
      </c>
      <c r="G22" s="7">
        <v>1</v>
      </c>
      <c r="H22" s="6">
        <v>780000</v>
      </c>
      <c r="I22" s="8"/>
    </row>
    <row r="23" spans="2:9" ht="180" customHeight="1">
      <c r="B23" s="196"/>
      <c r="C23" s="196"/>
      <c r="D23" s="7" t="s">
        <v>40</v>
      </c>
      <c r="E23" s="95" t="s">
        <v>79</v>
      </c>
      <c r="F23" s="96" t="s">
        <v>34</v>
      </c>
      <c r="G23" s="7">
        <v>1</v>
      </c>
      <c r="H23" s="6">
        <v>1500000</v>
      </c>
      <c r="I23" s="8"/>
    </row>
    <row r="24" spans="2:9" ht="180" customHeight="1">
      <c r="B24" s="196"/>
      <c r="C24" s="196"/>
      <c r="D24" s="7" t="s">
        <v>106</v>
      </c>
      <c r="E24" s="95" t="s">
        <v>78</v>
      </c>
      <c r="F24" s="96" t="s">
        <v>34</v>
      </c>
      <c r="G24" s="7">
        <v>1</v>
      </c>
      <c r="H24" s="6">
        <v>1260000</v>
      </c>
      <c r="I24" s="8"/>
    </row>
    <row r="25" spans="2:9" ht="180" customHeight="1">
      <c r="B25" s="196"/>
      <c r="C25" s="197"/>
      <c r="D25" s="7" t="s">
        <v>107</v>
      </c>
      <c r="E25" s="95" t="s">
        <v>80</v>
      </c>
      <c r="F25" s="7" t="s">
        <v>34</v>
      </c>
      <c r="G25" s="7">
        <v>1</v>
      </c>
      <c r="H25" s="6">
        <v>1400000</v>
      </c>
      <c r="I25" s="8"/>
    </row>
    <row r="26" spans="2:9" ht="180" customHeight="1">
      <c r="B26" s="196"/>
      <c r="C26" s="195" t="s">
        <v>64</v>
      </c>
      <c r="D26" s="33" t="s">
        <v>37</v>
      </c>
      <c r="E26" s="21" t="s">
        <v>108</v>
      </c>
      <c r="F26" s="7" t="s">
        <v>34</v>
      </c>
      <c r="G26" s="7">
        <v>1</v>
      </c>
      <c r="H26" s="11">
        <v>0</v>
      </c>
      <c r="I26" s="12"/>
    </row>
    <row r="27" spans="2:9" ht="180" customHeight="1">
      <c r="B27" s="196"/>
      <c r="C27" s="196"/>
      <c r="D27" s="33" t="s">
        <v>109</v>
      </c>
      <c r="E27" s="21" t="s">
        <v>110</v>
      </c>
      <c r="F27" s="7" t="s">
        <v>34</v>
      </c>
      <c r="G27" s="7">
        <v>1</v>
      </c>
      <c r="H27" s="11">
        <v>0</v>
      </c>
      <c r="I27" s="12"/>
    </row>
    <row r="28" spans="2:9" ht="180" customHeight="1">
      <c r="B28" s="196"/>
      <c r="C28" s="196"/>
      <c r="D28" s="33" t="s">
        <v>57</v>
      </c>
      <c r="E28" s="21" t="s">
        <v>81</v>
      </c>
      <c r="F28" s="7" t="s">
        <v>34</v>
      </c>
      <c r="G28" s="7">
        <v>1</v>
      </c>
      <c r="H28" s="11">
        <v>3200000</v>
      </c>
      <c r="I28" s="12"/>
    </row>
    <row r="29" spans="2:9" ht="180" customHeight="1">
      <c r="B29" s="196"/>
      <c r="C29" s="196"/>
      <c r="D29" s="33" t="s">
        <v>85</v>
      </c>
      <c r="E29" s="21" t="s">
        <v>82</v>
      </c>
      <c r="F29" s="7" t="s">
        <v>34</v>
      </c>
      <c r="G29" s="7">
        <v>1</v>
      </c>
      <c r="H29" s="11">
        <v>2600000</v>
      </c>
      <c r="I29" s="12"/>
    </row>
    <row r="30" spans="2:9" ht="180" customHeight="1">
      <c r="B30" s="196"/>
      <c r="C30" s="197"/>
      <c r="D30" s="33" t="s">
        <v>58</v>
      </c>
      <c r="E30" s="21" t="s">
        <v>111</v>
      </c>
      <c r="F30" s="10" t="s">
        <v>34</v>
      </c>
      <c r="G30" s="27">
        <v>10</v>
      </c>
      <c r="H30" s="11">
        <v>0</v>
      </c>
      <c r="I30" s="12"/>
    </row>
    <row r="31" spans="2:9" ht="180" customHeight="1">
      <c r="B31" s="196"/>
      <c r="C31" s="195" t="s">
        <v>65</v>
      </c>
      <c r="D31" s="33" t="s">
        <v>59</v>
      </c>
      <c r="E31" s="21" t="s">
        <v>83</v>
      </c>
      <c r="F31" s="7" t="s">
        <v>34</v>
      </c>
      <c r="G31" s="7">
        <v>1</v>
      </c>
      <c r="H31" s="11">
        <v>1800000</v>
      </c>
      <c r="I31" s="8"/>
    </row>
    <row r="32" spans="2:9" ht="180" customHeight="1">
      <c r="B32" s="196"/>
      <c r="C32" s="196"/>
      <c r="D32" s="33" t="s">
        <v>60</v>
      </c>
      <c r="E32" s="21" t="s">
        <v>84</v>
      </c>
      <c r="F32" s="7" t="s">
        <v>35</v>
      </c>
      <c r="G32" s="7">
        <v>1</v>
      </c>
      <c r="H32" s="11">
        <v>2400000</v>
      </c>
      <c r="I32" s="8"/>
    </row>
    <row r="33" spans="2:9" ht="180" customHeight="1">
      <c r="B33" s="196"/>
      <c r="C33" s="7" t="s">
        <v>61</v>
      </c>
      <c r="D33" s="33" t="s">
        <v>62</v>
      </c>
      <c r="E33" s="21" t="s">
        <v>112</v>
      </c>
      <c r="F33" s="7" t="s">
        <v>34</v>
      </c>
      <c r="G33" s="7">
        <v>5</v>
      </c>
      <c r="H33" s="11">
        <v>6500000</v>
      </c>
      <c r="I33" s="8"/>
    </row>
    <row r="34" spans="2:9" ht="114.75">
      <c r="B34" s="196"/>
      <c r="C34" s="210" t="s">
        <v>4</v>
      </c>
      <c r="D34" s="198" t="s">
        <v>113</v>
      </c>
      <c r="E34" s="95" t="s">
        <v>115</v>
      </c>
      <c r="F34" s="10" t="s">
        <v>32</v>
      </c>
      <c r="G34" s="27">
        <v>1</v>
      </c>
      <c r="H34" s="11">
        <v>6050000.0000000009</v>
      </c>
      <c r="I34" s="9"/>
    </row>
    <row r="35" spans="2:9" ht="114" customHeight="1">
      <c r="B35" s="196"/>
      <c r="C35" s="199"/>
      <c r="D35" s="199"/>
      <c r="E35" s="21" t="s">
        <v>114</v>
      </c>
      <c r="F35" s="10" t="s">
        <v>32</v>
      </c>
      <c r="G35" s="27">
        <v>1</v>
      </c>
      <c r="H35" s="10">
        <v>10080000</v>
      </c>
      <c r="I35" s="9"/>
    </row>
    <row r="36" spans="2:9" ht="40.25" customHeight="1">
      <c r="B36" s="196"/>
      <c r="C36" s="206" t="s">
        <v>16</v>
      </c>
      <c r="D36" s="207"/>
      <c r="E36" s="207"/>
      <c r="F36" s="207"/>
      <c r="G36" s="208"/>
      <c r="H36" s="98">
        <f>SUM(H4:H35)</f>
        <v>44960000</v>
      </c>
      <c r="I36" s="13"/>
    </row>
    <row r="37" spans="2:9" ht="40.25" customHeight="1">
      <c r="B37" s="197"/>
      <c r="C37" s="209" t="s">
        <v>17</v>
      </c>
      <c r="D37" s="209"/>
      <c r="E37" s="209"/>
      <c r="F37" s="209"/>
      <c r="G37" s="209"/>
      <c r="H37" s="22">
        <f>TRUNC(H36,-3)</f>
        <v>44960000</v>
      </c>
      <c r="I37" s="14"/>
    </row>
    <row r="38" spans="2:9" ht="180" customHeight="1">
      <c r="B38" s="171" t="s">
        <v>38</v>
      </c>
      <c r="C38" s="171" t="s">
        <v>41</v>
      </c>
      <c r="D38" s="200" t="s">
        <v>124</v>
      </c>
      <c r="E38" s="31" t="s">
        <v>116</v>
      </c>
      <c r="F38" s="99" t="s">
        <v>30</v>
      </c>
      <c r="G38" s="34">
        <f>11.02*4</f>
        <v>44.08</v>
      </c>
      <c r="H38" s="163">
        <v>10460000</v>
      </c>
      <c r="I38" s="28"/>
    </row>
    <row r="39" spans="2:9" ht="180" customHeight="1">
      <c r="B39" s="171"/>
      <c r="C39" s="171"/>
      <c r="D39" s="200"/>
      <c r="E39" s="31" t="s">
        <v>117</v>
      </c>
      <c r="F39" s="99" t="s">
        <v>30</v>
      </c>
      <c r="G39" s="34">
        <f>(4*2.8)+(3.9*2.8)</f>
        <v>22.119999999999997</v>
      </c>
      <c r="H39" s="165"/>
      <c r="I39" s="28"/>
    </row>
    <row r="40" spans="2:9" ht="180" customHeight="1">
      <c r="B40" s="171"/>
      <c r="C40" s="171"/>
      <c r="D40" s="169" t="s">
        <v>8</v>
      </c>
      <c r="E40" s="31" t="s">
        <v>141</v>
      </c>
      <c r="F40" s="99" t="s">
        <v>30</v>
      </c>
      <c r="G40" s="34">
        <f>(11.02*4)-22.12</f>
        <v>21.959999999999997</v>
      </c>
      <c r="H40" s="163">
        <v>4460000</v>
      </c>
      <c r="I40" s="16"/>
    </row>
    <row r="41" spans="2:9" ht="180" customHeight="1">
      <c r="B41" s="171"/>
      <c r="C41" s="171"/>
      <c r="D41" s="172"/>
      <c r="E41" s="31" t="s">
        <v>140</v>
      </c>
      <c r="F41" s="99" t="s">
        <v>30</v>
      </c>
      <c r="G41" s="34">
        <f>(4*2.8)+(3.9*2.8)</f>
        <v>22.119999999999997</v>
      </c>
      <c r="H41" s="165"/>
      <c r="I41" s="16"/>
    </row>
    <row r="42" spans="2:9" ht="180" customHeight="1">
      <c r="B42" s="171"/>
      <c r="C42" s="201" t="s">
        <v>45</v>
      </c>
      <c r="D42" s="169" t="s">
        <v>124</v>
      </c>
      <c r="E42" s="31" t="s">
        <v>118</v>
      </c>
      <c r="F42" s="99" t="s">
        <v>30</v>
      </c>
      <c r="G42" s="30">
        <f>11.3*4</f>
        <v>45.2</v>
      </c>
      <c r="H42" s="163">
        <v>11680000</v>
      </c>
      <c r="I42" s="28"/>
    </row>
    <row r="43" spans="2:9" ht="180" customHeight="1">
      <c r="B43" s="171"/>
      <c r="C43" s="202"/>
      <c r="D43" s="172"/>
      <c r="E43" s="31" t="s">
        <v>119</v>
      </c>
      <c r="F43" s="99" t="s">
        <v>30</v>
      </c>
      <c r="G43" s="34">
        <f>10.4*2.8</f>
        <v>29.119999999999997</v>
      </c>
      <c r="H43" s="165"/>
      <c r="I43" s="28"/>
    </row>
    <row r="44" spans="2:9" ht="180" customHeight="1">
      <c r="B44" s="171"/>
      <c r="C44" s="202"/>
      <c r="D44" s="169" t="s">
        <v>8</v>
      </c>
      <c r="E44" s="31" t="s">
        <v>139</v>
      </c>
      <c r="F44" s="99" t="s">
        <v>30</v>
      </c>
      <c r="G44" s="34">
        <f>(11.3*4)-29.12</f>
        <v>16.080000000000002</v>
      </c>
      <c r="H44" s="163">
        <v>4640000</v>
      </c>
      <c r="I44" s="16"/>
    </row>
    <row r="45" spans="2:9" ht="180" customHeight="1">
      <c r="B45" s="171"/>
      <c r="C45" s="202"/>
      <c r="D45" s="172"/>
      <c r="E45" s="31" t="s">
        <v>138</v>
      </c>
      <c r="F45" s="99" t="s">
        <v>30</v>
      </c>
      <c r="G45" s="34">
        <f>10.4*2.8</f>
        <v>29.119999999999997</v>
      </c>
      <c r="H45" s="165"/>
      <c r="I45" s="16"/>
    </row>
    <row r="46" spans="2:9" ht="180" customHeight="1">
      <c r="B46" s="171"/>
      <c r="C46" s="201" t="s">
        <v>53</v>
      </c>
      <c r="D46" s="169" t="s">
        <v>124</v>
      </c>
      <c r="E46" s="31" t="s">
        <v>120</v>
      </c>
      <c r="F46" s="99" t="s">
        <v>30</v>
      </c>
      <c r="G46" s="34">
        <f>9.72*4</f>
        <v>38.880000000000003</v>
      </c>
      <c r="H46" s="163">
        <v>9880000</v>
      </c>
      <c r="I46" s="28"/>
    </row>
    <row r="47" spans="2:9" ht="180" customHeight="1">
      <c r="B47" s="171"/>
      <c r="C47" s="202"/>
      <c r="D47" s="172"/>
      <c r="E47" s="31" t="s">
        <v>121</v>
      </c>
      <c r="F47" s="99" t="s">
        <v>30</v>
      </c>
      <c r="G47" s="30">
        <f>8.52*2.8</f>
        <v>23.855999999999998</v>
      </c>
      <c r="H47" s="165"/>
      <c r="I47" s="28"/>
    </row>
    <row r="48" spans="2:9" ht="180" customHeight="1">
      <c r="B48" s="171"/>
      <c r="C48" s="202"/>
      <c r="D48" s="169" t="s">
        <v>8</v>
      </c>
      <c r="E48" s="31" t="s">
        <v>137</v>
      </c>
      <c r="F48" s="99" t="s">
        <v>30</v>
      </c>
      <c r="G48" s="34">
        <f>(9.72*4)-23.86</f>
        <v>15.020000000000003</v>
      </c>
      <c r="H48" s="163">
        <v>3980000</v>
      </c>
      <c r="I48" s="16"/>
    </row>
    <row r="49" spans="2:9" ht="180" customHeight="1">
      <c r="B49" s="171"/>
      <c r="C49" s="202"/>
      <c r="D49" s="172"/>
      <c r="E49" s="31" t="s">
        <v>136</v>
      </c>
      <c r="F49" s="99" t="s">
        <v>30</v>
      </c>
      <c r="G49" s="30">
        <f>8.52*2.8</f>
        <v>23.855999999999998</v>
      </c>
      <c r="H49" s="165"/>
      <c r="I49" s="16"/>
    </row>
    <row r="50" spans="2:9" ht="180" customHeight="1">
      <c r="B50" s="171"/>
      <c r="C50" s="203"/>
      <c r="D50" s="170"/>
      <c r="E50" s="31" t="s">
        <v>135</v>
      </c>
      <c r="F50" s="99" t="s">
        <v>32</v>
      </c>
      <c r="G50" s="34">
        <v>1</v>
      </c>
      <c r="H50" s="35">
        <v>300000</v>
      </c>
      <c r="I50" s="16"/>
    </row>
    <row r="51" spans="2:9" ht="180" customHeight="1">
      <c r="B51" s="171"/>
      <c r="C51" s="195" t="s">
        <v>64</v>
      </c>
      <c r="D51" s="36" t="s">
        <v>124</v>
      </c>
      <c r="E51" s="31" t="s">
        <v>122</v>
      </c>
      <c r="F51" s="99" t="s">
        <v>30</v>
      </c>
      <c r="G51" s="34">
        <f>23.485*4</f>
        <v>93.94</v>
      </c>
      <c r="H51" s="35">
        <v>15080000</v>
      </c>
      <c r="I51" s="28"/>
    </row>
    <row r="52" spans="2:9" ht="180" customHeight="1">
      <c r="B52" s="171"/>
      <c r="C52" s="196"/>
      <c r="D52" s="169" t="s">
        <v>6</v>
      </c>
      <c r="E52" s="31" t="s">
        <v>123</v>
      </c>
      <c r="F52" s="99" t="s">
        <v>30</v>
      </c>
      <c r="G52" s="30">
        <f>3.95*2.03</f>
        <v>8.0184999999999995</v>
      </c>
      <c r="H52" s="35">
        <v>2280000</v>
      </c>
      <c r="I52" s="16"/>
    </row>
    <row r="53" spans="2:9" ht="180" customHeight="1">
      <c r="B53" s="171"/>
      <c r="C53" s="196"/>
      <c r="D53" s="170"/>
      <c r="E53" s="21" t="s">
        <v>125</v>
      </c>
      <c r="F53" s="99" t="s">
        <v>32</v>
      </c>
      <c r="G53" s="34">
        <v>1</v>
      </c>
      <c r="H53" s="11">
        <v>2200000</v>
      </c>
      <c r="I53" s="8"/>
    </row>
    <row r="54" spans="2:9" ht="180" customHeight="1">
      <c r="B54" s="171"/>
      <c r="C54" s="196"/>
      <c r="D54" s="100" t="s">
        <v>8</v>
      </c>
      <c r="E54" s="31" t="s">
        <v>134</v>
      </c>
      <c r="F54" s="99" t="s">
        <v>30</v>
      </c>
      <c r="G54" s="34">
        <f>(23.485*4)-(8.02+13.72)</f>
        <v>72.199999999999989</v>
      </c>
      <c r="H54" s="35">
        <v>3200000</v>
      </c>
      <c r="I54" s="16"/>
    </row>
    <row r="55" spans="2:9" ht="180" customHeight="1">
      <c r="B55" s="171"/>
      <c r="C55" s="195" t="s">
        <v>65</v>
      </c>
      <c r="D55" s="166" t="s">
        <v>124</v>
      </c>
      <c r="E55" s="31" t="s">
        <v>127</v>
      </c>
      <c r="F55" s="99" t="s">
        <v>30</v>
      </c>
      <c r="G55" s="30">
        <f>19.5*4</f>
        <v>78</v>
      </c>
      <c r="H55" s="163">
        <v>17820000</v>
      </c>
      <c r="I55" s="28"/>
    </row>
    <row r="56" spans="2:9" ht="180" customHeight="1">
      <c r="B56" s="171"/>
      <c r="C56" s="196"/>
      <c r="D56" s="167"/>
      <c r="E56" s="31" t="s">
        <v>126</v>
      </c>
      <c r="F56" s="99" t="s">
        <v>30</v>
      </c>
      <c r="G56" s="30">
        <f>(3.9*0.85)+(3.9*1.6)+(0.85*1.6)</f>
        <v>10.914999999999999</v>
      </c>
      <c r="H56" s="165"/>
      <c r="I56" s="16"/>
    </row>
    <row r="57" spans="2:9" ht="180" customHeight="1">
      <c r="B57" s="171"/>
      <c r="C57" s="196"/>
      <c r="D57" s="166" t="s">
        <v>8</v>
      </c>
      <c r="E57" s="31" t="s">
        <v>224</v>
      </c>
      <c r="F57" s="99" t="s">
        <v>32</v>
      </c>
      <c r="G57" s="34">
        <v>1</v>
      </c>
      <c r="H57" s="163">
        <v>6450000</v>
      </c>
      <c r="I57" s="16"/>
    </row>
    <row r="58" spans="2:9" ht="180" customHeight="1">
      <c r="B58" s="171"/>
      <c r="C58" s="196"/>
      <c r="D58" s="171"/>
      <c r="E58" s="31" t="s">
        <v>133</v>
      </c>
      <c r="F58" s="99" t="s">
        <v>30</v>
      </c>
      <c r="G58" s="30">
        <f>(19.5*4)-(5.53+2.2)</f>
        <v>70.27</v>
      </c>
      <c r="H58" s="164"/>
      <c r="I58" s="16"/>
    </row>
    <row r="59" spans="2:9" ht="180" customHeight="1">
      <c r="B59" s="171"/>
      <c r="C59" s="196"/>
      <c r="D59" s="167"/>
      <c r="E59" s="31" t="s">
        <v>132</v>
      </c>
      <c r="F59" s="99" t="s">
        <v>30</v>
      </c>
      <c r="G59" s="30">
        <f>(3.9*0.85)+(3.9*1.6)+(0.85*1.6)</f>
        <v>10.914999999999999</v>
      </c>
      <c r="H59" s="165"/>
      <c r="I59" s="16"/>
    </row>
    <row r="60" spans="2:9" ht="180" customHeight="1">
      <c r="B60" s="171"/>
      <c r="C60" s="195" t="s">
        <v>61</v>
      </c>
      <c r="D60" s="205" t="s">
        <v>124</v>
      </c>
      <c r="E60" s="31" t="s">
        <v>128</v>
      </c>
      <c r="F60" s="99" t="s">
        <v>30</v>
      </c>
      <c r="G60" s="34">
        <f>(14.02*3.5)+(9.86*3.5)</f>
        <v>83.58</v>
      </c>
      <c r="H60" s="35">
        <v>13420000</v>
      </c>
      <c r="I60" s="28"/>
    </row>
    <row r="61" spans="2:9" ht="180" customHeight="1">
      <c r="B61" s="171"/>
      <c r="C61" s="196"/>
      <c r="D61" s="205"/>
      <c r="E61" s="31" t="s">
        <v>129</v>
      </c>
      <c r="F61" s="99" t="s">
        <v>32</v>
      </c>
      <c r="G61" s="34">
        <v>1</v>
      </c>
      <c r="H61" s="35">
        <v>800000</v>
      </c>
      <c r="I61" s="16"/>
    </row>
    <row r="62" spans="2:9" ht="180" customHeight="1">
      <c r="B62" s="171"/>
      <c r="C62" s="197"/>
      <c r="D62" s="100" t="s">
        <v>8</v>
      </c>
      <c r="E62" s="31" t="s">
        <v>131</v>
      </c>
      <c r="F62" s="99" t="s">
        <v>30</v>
      </c>
      <c r="G62" s="34">
        <f>(14.02*3.5)+(9.86*3.5)</f>
        <v>83.58</v>
      </c>
      <c r="H62" s="35">
        <v>3740000</v>
      </c>
      <c r="I62" s="16"/>
    </row>
    <row r="63" spans="2:9" ht="180" customHeight="1">
      <c r="B63" s="171"/>
      <c r="C63" s="195" t="s">
        <v>68</v>
      </c>
      <c r="D63" s="100" t="s">
        <v>124</v>
      </c>
      <c r="E63" s="31" t="s">
        <v>130</v>
      </c>
      <c r="F63" s="99" t="s">
        <v>30</v>
      </c>
      <c r="G63" s="30">
        <f>8.37*3.5</f>
        <v>29.294999999999998</v>
      </c>
      <c r="H63" s="35">
        <v>4700000</v>
      </c>
      <c r="I63" s="28"/>
    </row>
    <row r="64" spans="2:9" ht="180" customHeight="1">
      <c r="B64" s="171"/>
      <c r="C64" s="196"/>
      <c r="D64" s="166" t="s">
        <v>8</v>
      </c>
      <c r="E64" s="31" t="s">
        <v>225</v>
      </c>
      <c r="F64" s="99" t="s">
        <v>32</v>
      </c>
      <c r="G64" s="34">
        <v>1</v>
      </c>
      <c r="H64" s="163">
        <v>2580000</v>
      </c>
      <c r="I64" s="16"/>
    </row>
    <row r="65" spans="2:9" ht="180" customHeight="1">
      <c r="B65" s="171"/>
      <c r="C65" s="197"/>
      <c r="D65" s="167"/>
      <c r="E65" s="31" t="s">
        <v>142</v>
      </c>
      <c r="F65" s="99" t="s">
        <v>30</v>
      </c>
      <c r="G65" s="30">
        <f>(8.37*3.5)-(7.96)</f>
        <v>21.334999999999997</v>
      </c>
      <c r="H65" s="165"/>
      <c r="I65" s="16"/>
    </row>
    <row r="66" spans="2:9" ht="180" customHeight="1">
      <c r="B66" s="171"/>
      <c r="C66" s="195" t="s">
        <v>69</v>
      </c>
      <c r="D66" s="100" t="s">
        <v>124</v>
      </c>
      <c r="E66" s="31" t="s">
        <v>143</v>
      </c>
      <c r="F66" s="99" t="s">
        <v>30</v>
      </c>
      <c r="G66" s="30">
        <f>8.17*3.98</f>
        <v>32.516599999999997</v>
      </c>
      <c r="H66" s="35">
        <v>5220000</v>
      </c>
      <c r="I66" s="28"/>
    </row>
    <row r="67" spans="2:9" ht="180" customHeight="1">
      <c r="B67" s="171"/>
      <c r="C67" s="196"/>
      <c r="D67" s="100" t="s">
        <v>8</v>
      </c>
      <c r="E67" s="31" t="s">
        <v>144</v>
      </c>
      <c r="F67" s="99" t="s">
        <v>30</v>
      </c>
      <c r="G67" s="30">
        <f>(1.105*3.4)*2</f>
        <v>7.5139999999999993</v>
      </c>
      <c r="H67" s="35">
        <v>340000</v>
      </c>
      <c r="I67" s="16"/>
    </row>
    <row r="68" spans="2:9" ht="180" customHeight="1">
      <c r="B68" s="171"/>
      <c r="C68" s="195" t="s">
        <v>146</v>
      </c>
      <c r="D68" s="166" t="s">
        <v>36</v>
      </c>
      <c r="E68" s="31" t="s">
        <v>145</v>
      </c>
      <c r="F68" s="99" t="s">
        <v>30</v>
      </c>
      <c r="G68" s="30">
        <f>11.74*5.29</f>
        <v>62.104600000000005</v>
      </c>
      <c r="H68" s="35">
        <v>9980000</v>
      </c>
      <c r="I68" s="28"/>
    </row>
    <row r="69" spans="2:9" ht="180" customHeight="1">
      <c r="B69" s="171"/>
      <c r="C69" s="196"/>
      <c r="D69" s="167"/>
      <c r="E69" s="21" t="s">
        <v>147</v>
      </c>
      <c r="F69" s="99" t="s">
        <v>30</v>
      </c>
      <c r="G69" s="30">
        <f>1.9*0.65</f>
        <v>1.2349999999999999</v>
      </c>
      <c r="H69" s="101">
        <v>240000</v>
      </c>
      <c r="I69" s="8"/>
    </row>
    <row r="70" spans="2:9" ht="180" customHeight="1">
      <c r="B70" s="171"/>
      <c r="C70" s="196"/>
      <c r="D70" s="166" t="s">
        <v>8</v>
      </c>
      <c r="E70" s="31" t="s">
        <v>148</v>
      </c>
      <c r="F70" s="99" t="s">
        <v>30</v>
      </c>
      <c r="G70" s="30">
        <f>((11.74*5.29)+(7.56*5.29))-(1.27+1.27+2.88+11.12)</f>
        <v>85.557000000000016</v>
      </c>
      <c r="H70" s="163">
        <v>7990000</v>
      </c>
      <c r="I70" s="16"/>
    </row>
    <row r="71" spans="2:9" ht="180" customHeight="1">
      <c r="B71" s="171"/>
      <c r="C71" s="197"/>
      <c r="D71" s="167"/>
      <c r="E71" s="31" t="s">
        <v>149</v>
      </c>
      <c r="F71" s="99" t="s">
        <v>30</v>
      </c>
      <c r="G71" s="30">
        <f>3.97*2.8</f>
        <v>11.116</v>
      </c>
      <c r="H71" s="165"/>
      <c r="I71" s="16"/>
    </row>
    <row r="72" spans="2:9" ht="180" customHeight="1">
      <c r="B72" s="171"/>
      <c r="C72" s="176" t="s">
        <v>4</v>
      </c>
      <c r="D72" s="34" t="s">
        <v>5</v>
      </c>
      <c r="E72" s="31" t="s">
        <v>150</v>
      </c>
      <c r="F72" s="11" t="s">
        <v>30</v>
      </c>
      <c r="G72" s="34">
        <f>(33*27.3)-23</f>
        <v>877.9</v>
      </c>
      <c r="H72" s="35">
        <v>10120000</v>
      </c>
      <c r="I72" s="16"/>
    </row>
    <row r="73" spans="2:9" ht="180" customHeight="1">
      <c r="B73" s="171"/>
      <c r="C73" s="176"/>
      <c r="D73" s="168" t="s">
        <v>124</v>
      </c>
      <c r="E73" s="31" t="s">
        <v>70</v>
      </c>
      <c r="F73" s="11" t="s">
        <v>30</v>
      </c>
      <c r="G73" s="30">
        <f>15.11*5.29</f>
        <v>79.931899999999999</v>
      </c>
      <c r="H73" s="163">
        <v>31910000</v>
      </c>
      <c r="I73" s="28"/>
    </row>
    <row r="74" spans="2:9" ht="180" customHeight="1">
      <c r="B74" s="171"/>
      <c r="C74" s="176"/>
      <c r="D74" s="168"/>
      <c r="E74" s="31" t="s">
        <v>151</v>
      </c>
      <c r="F74" s="11" t="s">
        <v>30</v>
      </c>
      <c r="G74" s="34">
        <f>10.75*3.8</f>
        <v>40.85</v>
      </c>
      <c r="H74" s="164"/>
      <c r="I74" s="28"/>
    </row>
    <row r="75" spans="2:9" ht="180" customHeight="1">
      <c r="B75" s="171"/>
      <c r="C75" s="176"/>
      <c r="D75" s="168"/>
      <c r="E75" s="31" t="s">
        <v>71</v>
      </c>
      <c r="F75" s="11" t="s">
        <v>30</v>
      </c>
      <c r="G75" s="30">
        <f>16.8*5.29</f>
        <v>88.872</v>
      </c>
      <c r="H75" s="165"/>
      <c r="I75" s="28"/>
    </row>
    <row r="76" spans="2:9" ht="180" customHeight="1">
      <c r="B76" s="171"/>
      <c r="C76" s="176"/>
      <c r="D76" s="168"/>
      <c r="E76" s="31" t="s">
        <v>67</v>
      </c>
      <c r="F76" s="99" t="s">
        <v>30</v>
      </c>
      <c r="G76" s="34">
        <f>(33*27.3)-23</f>
        <v>877.9</v>
      </c>
      <c r="H76" s="35">
        <v>29400000</v>
      </c>
      <c r="I76" s="16"/>
    </row>
    <row r="77" spans="2:9" ht="180" customHeight="1">
      <c r="B77" s="171"/>
      <c r="C77" s="176"/>
      <c r="D77" s="33" t="s">
        <v>6</v>
      </c>
      <c r="E77" s="31" t="s">
        <v>223</v>
      </c>
      <c r="F77" s="102" t="s">
        <v>39</v>
      </c>
      <c r="G77" s="30">
        <f>6.15+6.15+3.3</f>
        <v>15.600000000000001</v>
      </c>
      <c r="H77" s="35">
        <v>2400000</v>
      </c>
      <c r="I77" s="16"/>
    </row>
    <row r="78" spans="2:9" ht="180" customHeight="1">
      <c r="B78" s="171"/>
      <c r="C78" s="176"/>
      <c r="D78" s="189" t="s">
        <v>7</v>
      </c>
      <c r="E78" s="31" t="s">
        <v>66</v>
      </c>
      <c r="F78" s="163" t="s">
        <v>30</v>
      </c>
      <c r="G78" s="189">
        <v>877.9</v>
      </c>
      <c r="H78" s="163">
        <v>38920000</v>
      </c>
      <c r="I78" s="17"/>
    </row>
    <row r="79" spans="2:9" ht="180" customHeight="1">
      <c r="B79" s="171"/>
      <c r="C79" s="176"/>
      <c r="D79" s="190"/>
      <c r="E79" s="31" t="s">
        <v>152</v>
      </c>
      <c r="F79" s="165"/>
      <c r="G79" s="191"/>
      <c r="H79" s="165"/>
      <c r="I79" s="17"/>
    </row>
    <row r="80" spans="2:9" ht="180" customHeight="1">
      <c r="B80" s="171"/>
      <c r="C80" s="176"/>
      <c r="D80" s="168" t="s">
        <v>8</v>
      </c>
      <c r="E80" s="31" t="s">
        <v>153</v>
      </c>
      <c r="F80" s="102" t="s">
        <v>30</v>
      </c>
      <c r="G80" s="33">
        <v>32.72</v>
      </c>
      <c r="H80" s="163">
        <v>24990000</v>
      </c>
      <c r="I80" s="29"/>
    </row>
    <row r="81" spans="2:9" ht="180" customHeight="1">
      <c r="B81" s="171"/>
      <c r="C81" s="176"/>
      <c r="D81" s="168"/>
      <c r="E81" s="31" t="s">
        <v>154</v>
      </c>
      <c r="F81" s="102" t="s">
        <v>30</v>
      </c>
      <c r="G81" s="33">
        <f>7.6*4.3</f>
        <v>32.68</v>
      </c>
      <c r="H81" s="164"/>
      <c r="I81" s="29"/>
    </row>
    <row r="82" spans="2:9" ht="180" customHeight="1">
      <c r="B82" s="171"/>
      <c r="C82" s="176"/>
      <c r="D82" s="168"/>
      <c r="E82" s="31" t="s">
        <v>155</v>
      </c>
      <c r="F82" s="102" t="s">
        <v>30</v>
      </c>
      <c r="G82" s="33">
        <f>6.5*3.82</f>
        <v>24.83</v>
      </c>
      <c r="H82" s="164"/>
      <c r="I82" s="29"/>
    </row>
    <row r="83" spans="2:9" ht="180" customHeight="1">
      <c r="B83" s="171"/>
      <c r="C83" s="176"/>
      <c r="D83" s="168"/>
      <c r="E83" s="31" t="s">
        <v>156</v>
      </c>
      <c r="F83" s="99" t="s">
        <v>30</v>
      </c>
      <c r="G83" s="32">
        <f>12.6*6.82</f>
        <v>85.932000000000002</v>
      </c>
      <c r="H83" s="164"/>
      <c r="I83" s="29"/>
    </row>
    <row r="84" spans="2:9" ht="180" customHeight="1">
      <c r="B84" s="171"/>
      <c r="C84" s="176"/>
      <c r="D84" s="168"/>
      <c r="E84" s="31" t="s">
        <v>157</v>
      </c>
      <c r="F84" s="99" t="s">
        <v>30</v>
      </c>
      <c r="G84" s="33">
        <f>12.3*4</f>
        <v>49.2</v>
      </c>
      <c r="H84" s="164"/>
      <c r="I84" s="29"/>
    </row>
    <row r="85" spans="2:9" ht="180" customHeight="1">
      <c r="B85" s="171"/>
      <c r="C85" s="176"/>
      <c r="D85" s="168"/>
      <c r="E85" s="31" t="s">
        <v>158</v>
      </c>
      <c r="F85" s="99" t="s">
        <v>30</v>
      </c>
      <c r="G85" s="30">
        <f>8.17*6.85</f>
        <v>55.964499999999994</v>
      </c>
      <c r="H85" s="164"/>
      <c r="I85" s="29"/>
    </row>
    <row r="86" spans="2:9" ht="180" customHeight="1">
      <c r="B86" s="171"/>
      <c r="C86" s="176"/>
      <c r="D86" s="168"/>
      <c r="E86" s="31" t="s">
        <v>159</v>
      </c>
      <c r="F86" s="99" t="s">
        <v>30</v>
      </c>
      <c r="G86" s="30">
        <f>364.71-87.03</f>
        <v>277.67999999999995</v>
      </c>
      <c r="H86" s="165"/>
      <c r="I86" s="29"/>
    </row>
    <row r="87" spans="2:9" ht="180" customHeight="1">
      <c r="B87" s="171"/>
      <c r="C87" s="176"/>
      <c r="D87" s="168"/>
      <c r="E87" s="31" t="s">
        <v>160</v>
      </c>
      <c r="F87" s="99" t="s">
        <v>32</v>
      </c>
      <c r="G87" s="34">
        <v>1</v>
      </c>
      <c r="H87" s="35">
        <v>5800000</v>
      </c>
      <c r="I87" s="29"/>
    </row>
    <row r="88" spans="2:9" ht="350" customHeight="1">
      <c r="B88" s="171"/>
      <c r="C88" s="176"/>
      <c r="D88" s="189" t="s">
        <v>9</v>
      </c>
      <c r="E88" s="31" t="s">
        <v>236</v>
      </c>
      <c r="F88" s="99" t="s">
        <v>32</v>
      </c>
      <c r="G88" s="34">
        <v>1</v>
      </c>
      <c r="H88" s="163">
        <v>9850000</v>
      </c>
      <c r="I88" s="18"/>
    </row>
    <row r="89" spans="2:9" ht="200" customHeight="1">
      <c r="B89" s="171"/>
      <c r="C89" s="176"/>
      <c r="D89" s="190"/>
      <c r="E89" s="31" t="s">
        <v>237</v>
      </c>
      <c r="F89" s="102" t="s">
        <v>32</v>
      </c>
      <c r="G89" s="34">
        <v>1</v>
      </c>
      <c r="H89" s="164"/>
      <c r="I89" s="18"/>
    </row>
    <row r="90" spans="2:9" ht="180" customHeight="1">
      <c r="B90" s="171"/>
      <c r="C90" s="176"/>
      <c r="D90" s="190"/>
      <c r="E90" s="31" t="s">
        <v>238</v>
      </c>
      <c r="F90" s="102" t="s">
        <v>32</v>
      </c>
      <c r="G90" s="34">
        <v>1</v>
      </c>
      <c r="H90" s="165"/>
      <c r="I90" s="18"/>
    </row>
    <row r="91" spans="2:9" ht="180" customHeight="1">
      <c r="B91" s="171"/>
      <c r="C91" s="176"/>
      <c r="D91" s="190"/>
      <c r="E91" s="31" t="s">
        <v>161</v>
      </c>
      <c r="F91" s="11" t="s">
        <v>32</v>
      </c>
      <c r="G91" s="34">
        <v>1</v>
      </c>
      <c r="H91" s="163">
        <v>9480000</v>
      </c>
      <c r="I91" s="18"/>
    </row>
    <row r="92" spans="2:9" ht="180" customHeight="1">
      <c r="B92" s="171"/>
      <c r="C92" s="176"/>
      <c r="D92" s="190"/>
      <c r="E92" s="31" t="s">
        <v>239</v>
      </c>
      <c r="F92" s="11" t="s">
        <v>32</v>
      </c>
      <c r="G92" s="34">
        <v>1</v>
      </c>
      <c r="H92" s="164"/>
      <c r="I92" s="18"/>
    </row>
    <row r="93" spans="2:9" ht="180" customHeight="1">
      <c r="B93" s="171"/>
      <c r="C93" s="176"/>
      <c r="D93" s="190"/>
      <c r="E93" s="31" t="s">
        <v>240</v>
      </c>
      <c r="F93" s="11" t="s">
        <v>32</v>
      </c>
      <c r="G93" s="34">
        <v>1</v>
      </c>
      <c r="H93" s="165"/>
      <c r="I93" s="18"/>
    </row>
    <row r="94" spans="2:9" ht="180" customHeight="1">
      <c r="B94" s="171"/>
      <c r="C94" s="176"/>
      <c r="D94" s="191"/>
      <c r="E94" s="31" t="s">
        <v>227</v>
      </c>
      <c r="F94" s="11" t="s">
        <v>32</v>
      </c>
      <c r="G94" s="34">
        <v>1</v>
      </c>
      <c r="H94" s="35">
        <v>3500000</v>
      </c>
      <c r="I94" s="18"/>
    </row>
    <row r="95" spans="2:9" ht="180" customHeight="1">
      <c r="B95" s="171"/>
      <c r="C95" s="176"/>
      <c r="D95" s="189" t="s">
        <v>10</v>
      </c>
      <c r="E95" s="31" t="s">
        <v>163</v>
      </c>
      <c r="F95" s="99" t="s">
        <v>32</v>
      </c>
      <c r="G95" s="34">
        <v>1</v>
      </c>
      <c r="H95" s="35">
        <v>64410000</v>
      </c>
      <c r="I95" s="17"/>
    </row>
    <row r="96" spans="2:9" ht="180" customHeight="1">
      <c r="B96" s="171"/>
      <c r="C96" s="176"/>
      <c r="D96" s="190"/>
      <c r="E96" s="31" t="s">
        <v>164</v>
      </c>
      <c r="F96" s="99" t="s">
        <v>32</v>
      </c>
      <c r="G96" s="34">
        <v>1</v>
      </c>
      <c r="H96" s="35">
        <v>48460000</v>
      </c>
      <c r="I96" s="17"/>
    </row>
    <row r="97" spans="2:11" ht="180" customHeight="1">
      <c r="B97" s="171"/>
      <c r="C97" s="176"/>
      <c r="D97" s="190"/>
      <c r="E97" s="31" t="s">
        <v>165</v>
      </c>
      <c r="F97" s="99" t="s">
        <v>32</v>
      </c>
      <c r="G97" s="34">
        <v>1</v>
      </c>
      <c r="H97" s="35">
        <v>32600000</v>
      </c>
      <c r="I97" s="17"/>
    </row>
    <row r="98" spans="2:11" ht="180" customHeight="1">
      <c r="B98" s="171"/>
      <c r="C98" s="176"/>
      <c r="D98" s="190"/>
      <c r="E98" s="31" t="s">
        <v>162</v>
      </c>
      <c r="F98" s="99" t="s">
        <v>32</v>
      </c>
      <c r="G98" s="34">
        <v>1</v>
      </c>
      <c r="H98" s="35">
        <v>4960000</v>
      </c>
      <c r="I98" s="17"/>
    </row>
    <row r="99" spans="2:11" ht="180" customHeight="1">
      <c r="B99" s="171"/>
      <c r="C99" s="176"/>
      <c r="D99" s="191"/>
      <c r="E99" s="31" t="s">
        <v>228</v>
      </c>
      <c r="F99" s="99" t="s">
        <v>32</v>
      </c>
      <c r="G99" s="34">
        <v>1</v>
      </c>
      <c r="H99" s="35">
        <v>3520000.0000000005</v>
      </c>
      <c r="I99" s="17"/>
    </row>
    <row r="100" spans="2:11" ht="180" customHeight="1">
      <c r="B100" s="171"/>
      <c r="C100" s="176"/>
      <c r="D100" s="33" t="s">
        <v>72</v>
      </c>
      <c r="E100" s="31" t="s">
        <v>231</v>
      </c>
      <c r="F100" s="99" t="s">
        <v>32</v>
      </c>
      <c r="G100" s="34">
        <v>1</v>
      </c>
      <c r="H100" s="35">
        <v>9620000</v>
      </c>
      <c r="I100" s="17"/>
    </row>
    <row r="101" spans="2:11" ht="180" customHeight="1">
      <c r="B101" s="171"/>
      <c r="C101" s="176"/>
      <c r="D101" s="34" t="s">
        <v>15</v>
      </c>
      <c r="E101" s="31" t="s">
        <v>230</v>
      </c>
      <c r="F101" s="11" t="s">
        <v>32</v>
      </c>
      <c r="G101" s="34">
        <v>1</v>
      </c>
      <c r="H101" s="35">
        <v>3500000</v>
      </c>
      <c r="I101" s="17"/>
    </row>
    <row r="102" spans="2:11" ht="180" customHeight="1">
      <c r="B102" s="171"/>
      <c r="C102" s="176"/>
      <c r="D102" s="34" t="s">
        <v>73</v>
      </c>
      <c r="E102" s="31" t="s">
        <v>229</v>
      </c>
      <c r="F102" s="99" t="s">
        <v>32</v>
      </c>
      <c r="G102" s="34">
        <v>1</v>
      </c>
      <c r="H102" s="35">
        <v>8720000</v>
      </c>
      <c r="I102" s="17"/>
    </row>
    <row r="103" spans="2:11" ht="180" customHeight="1">
      <c r="B103" s="171"/>
      <c r="C103" s="176"/>
      <c r="D103" s="189" t="s">
        <v>74</v>
      </c>
      <c r="E103" s="31" t="s">
        <v>232</v>
      </c>
      <c r="F103" s="11" t="s">
        <v>32</v>
      </c>
      <c r="G103" s="34">
        <v>1</v>
      </c>
      <c r="H103" s="35">
        <v>8850000</v>
      </c>
      <c r="I103" s="17"/>
    </row>
    <row r="104" spans="2:11" ht="180" customHeight="1">
      <c r="B104" s="171"/>
      <c r="C104" s="176"/>
      <c r="D104" s="191"/>
      <c r="E104" s="31" t="s">
        <v>233</v>
      </c>
      <c r="F104" s="11" t="s">
        <v>32</v>
      </c>
      <c r="G104" s="34">
        <v>1</v>
      </c>
      <c r="H104" s="35">
        <v>5000000</v>
      </c>
      <c r="I104" s="17"/>
    </row>
    <row r="105" spans="2:11" ht="180" customHeight="1">
      <c r="B105" s="171"/>
      <c r="C105" s="176"/>
      <c r="D105" s="189" t="s">
        <v>75</v>
      </c>
      <c r="E105" s="31" t="s">
        <v>234</v>
      </c>
      <c r="F105" s="163" t="s">
        <v>32</v>
      </c>
      <c r="G105" s="189">
        <v>1</v>
      </c>
      <c r="H105" s="35">
        <v>14850000.000000002</v>
      </c>
      <c r="I105" s="17"/>
    </row>
    <row r="106" spans="2:11" ht="180" customHeight="1">
      <c r="B106" s="171"/>
      <c r="C106" s="176"/>
      <c r="D106" s="191"/>
      <c r="E106" s="31" t="s">
        <v>235</v>
      </c>
      <c r="F106" s="165"/>
      <c r="G106" s="191"/>
      <c r="H106" s="35">
        <v>6380000.0000000009</v>
      </c>
      <c r="I106" s="17"/>
    </row>
    <row r="107" spans="2:11" ht="42" customHeight="1">
      <c r="B107" s="171"/>
      <c r="C107" s="177" t="s">
        <v>14</v>
      </c>
      <c r="D107" s="178"/>
      <c r="E107" s="178"/>
      <c r="F107" s="178"/>
      <c r="G107" s="179"/>
      <c r="H107" s="103">
        <f>SUM(H38:H106)</f>
        <v>518680000</v>
      </c>
      <c r="I107" s="110"/>
    </row>
    <row r="108" spans="2:11" ht="42" customHeight="1">
      <c r="B108" s="167"/>
      <c r="C108" s="180" t="s">
        <v>11</v>
      </c>
      <c r="D108" s="181"/>
      <c r="E108" s="181"/>
      <c r="F108" s="181"/>
      <c r="G108" s="182"/>
      <c r="H108" s="22">
        <f>TRUNC(SUM(H107),-3)</f>
        <v>518680000</v>
      </c>
      <c r="I108" s="14"/>
    </row>
    <row r="109" spans="2:11" ht="42" customHeight="1">
      <c r="B109" s="166" t="s">
        <v>18</v>
      </c>
      <c r="C109" s="183" t="s">
        <v>19</v>
      </c>
      <c r="D109" s="19" t="s">
        <v>20</v>
      </c>
      <c r="E109" s="20" t="s">
        <v>31</v>
      </c>
      <c r="F109" s="35" t="s">
        <v>32</v>
      </c>
      <c r="G109" s="15">
        <v>1</v>
      </c>
      <c r="H109" s="35">
        <f>H107*0.8778%</f>
        <v>4552973.040000001</v>
      </c>
      <c r="I109" s="21"/>
    </row>
    <row r="110" spans="2:11" ht="42" customHeight="1">
      <c r="B110" s="171"/>
      <c r="C110" s="184"/>
      <c r="D110" s="19" t="s">
        <v>21</v>
      </c>
      <c r="E110" s="20" t="s">
        <v>22</v>
      </c>
      <c r="F110" s="35" t="s">
        <v>32</v>
      </c>
      <c r="G110" s="15">
        <v>1</v>
      </c>
      <c r="H110" s="35">
        <f>H107*0.795%</f>
        <v>4123506.0000000005</v>
      </c>
      <c r="I110" s="21"/>
    </row>
    <row r="111" spans="2:11" ht="42" customHeight="1">
      <c r="B111" s="171"/>
      <c r="C111" s="185"/>
      <c r="D111" s="19" t="s">
        <v>23</v>
      </c>
      <c r="E111" s="20" t="s">
        <v>88</v>
      </c>
      <c r="F111" s="35" t="s">
        <v>32</v>
      </c>
      <c r="G111" s="15">
        <v>1</v>
      </c>
      <c r="H111" s="35">
        <f>H107*1.1*0.102%</f>
        <v>581958.96</v>
      </c>
      <c r="I111" s="21"/>
    </row>
    <row r="112" spans="2:11" ht="42" customHeight="1">
      <c r="B112" s="167"/>
      <c r="C112" s="180" t="s">
        <v>24</v>
      </c>
      <c r="D112" s="181"/>
      <c r="E112" s="181"/>
      <c r="F112" s="181"/>
      <c r="G112" s="182"/>
      <c r="H112" s="22">
        <f>SUM(H109:H111)</f>
        <v>9258438</v>
      </c>
      <c r="I112" s="14"/>
      <c r="K112" s="104"/>
    </row>
    <row r="113" spans="2:9" ht="42" customHeight="1">
      <c r="B113" s="186" t="s">
        <v>86</v>
      </c>
      <c r="C113" s="187"/>
      <c r="D113" s="187"/>
      <c r="E113" s="187"/>
      <c r="F113" s="187"/>
      <c r="G113" s="188"/>
      <c r="H113" s="105">
        <f>SUM(H37,H108,H112)</f>
        <v>572898438</v>
      </c>
      <c r="I113" s="23"/>
    </row>
    <row r="114" spans="2:9" ht="42" customHeight="1">
      <c r="B114" s="192" t="s">
        <v>25</v>
      </c>
      <c r="C114" s="193"/>
      <c r="D114" s="193"/>
      <c r="E114" s="193"/>
      <c r="F114" s="193"/>
      <c r="G114" s="194"/>
      <c r="H114" s="106">
        <f>H112*5%+(H113-H112)*17.65%</f>
        <v>99945381.900000006</v>
      </c>
      <c r="I114" s="24" t="s">
        <v>26</v>
      </c>
    </row>
    <row r="115" spans="2:9" ht="42" customHeight="1">
      <c r="B115" s="173" t="s">
        <v>87</v>
      </c>
      <c r="C115" s="174"/>
      <c r="D115" s="174"/>
      <c r="E115" s="174"/>
      <c r="F115" s="174"/>
      <c r="G115" s="175"/>
      <c r="H115" s="107">
        <f>SUM(H113:H114)</f>
        <v>672843819.89999998</v>
      </c>
      <c r="I115" s="25"/>
    </row>
    <row r="116" spans="2:9">
      <c r="H116" s="104"/>
    </row>
  </sheetData>
  <mergeCells count="69">
    <mergeCell ref="B1:H1"/>
    <mergeCell ref="D60:D61"/>
    <mergeCell ref="C60:C62"/>
    <mergeCell ref="C63:C65"/>
    <mergeCell ref="C55:C59"/>
    <mergeCell ref="D55:D56"/>
    <mergeCell ref="B4:B37"/>
    <mergeCell ref="C18:C25"/>
    <mergeCell ref="C36:G36"/>
    <mergeCell ref="C37:G37"/>
    <mergeCell ref="C4:C11"/>
    <mergeCell ref="C12:C17"/>
    <mergeCell ref="C26:C30"/>
    <mergeCell ref="C51:C54"/>
    <mergeCell ref="C31:C32"/>
    <mergeCell ref="C34:C35"/>
    <mergeCell ref="C68:C71"/>
    <mergeCell ref="D70:D71"/>
    <mergeCell ref="D34:D35"/>
    <mergeCell ref="D40:D41"/>
    <mergeCell ref="D44:D45"/>
    <mergeCell ref="C66:C67"/>
    <mergeCell ref="C38:C41"/>
    <mergeCell ref="D38:D39"/>
    <mergeCell ref="C42:C45"/>
    <mergeCell ref="D42:D43"/>
    <mergeCell ref="D46:D47"/>
    <mergeCell ref="C46:C50"/>
    <mergeCell ref="B115:G115"/>
    <mergeCell ref="C72:C106"/>
    <mergeCell ref="C107:G107"/>
    <mergeCell ref="C108:G108"/>
    <mergeCell ref="B109:B112"/>
    <mergeCell ref="C109:C111"/>
    <mergeCell ref="C112:G112"/>
    <mergeCell ref="B113:G113"/>
    <mergeCell ref="D95:D99"/>
    <mergeCell ref="D105:D106"/>
    <mergeCell ref="D103:D104"/>
    <mergeCell ref="D88:D94"/>
    <mergeCell ref="F105:F106"/>
    <mergeCell ref="G105:G106"/>
    <mergeCell ref="B114:G114"/>
    <mergeCell ref="B38:B108"/>
    <mergeCell ref="H38:H39"/>
    <mergeCell ref="H40:H41"/>
    <mergeCell ref="H42:H43"/>
    <mergeCell ref="H44:H45"/>
    <mergeCell ref="H46:H47"/>
    <mergeCell ref="H48:H49"/>
    <mergeCell ref="D52:D53"/>
    <mergeCell ref="D57:D59"/>
    <mergeCell ref="H57:H59"/>
    <mergeCell ref="H55:H56"/>
    <mergeCell ref="D48:D50"/>
    <mergeCell ref="H80:H86"/>
    <mergeCell ref="H88:H90"/>
    <mergeCell ref="H91:H93"/>
    <mergeCell ref="H64:H65"/>
    <mergeCell ref="D68:D69"/>
    <mergeCell ref="H78:H79"/>
    <mergeCell ref="H70:H71"/>
    <mergeCell ref="H73:H75"/>
    <mergeCell ref="D80:D87"/>
    <mergeCell ref="D64:D65"/>
    <mergeCell ref="G78:G79"/>
    <mergeCell ref="D73:D76"/>
    <mergeCell ref="D78:D79"/>
    <mergeCell ref="F78:F79"/>
  </mergeCells>
  <phoneticPr fontId="2" type="noConversion"/>
  <pageMargins left="0.7" right="0.7" top="0.75" bottom="0.75" header="0.3" footer="0.3"/>
  <pageSetup paperSize="9" scale="10" orientation="portrait" r:id="rId1"/>
  <rowBreaks count="1" manualBreakCount="1">
    <brk id="45" max="9" man="1"/>
  </rowBreaks>
  <ignoredErrors>
    <ignoredError sqref="G56 G40 G44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2025 KES_전시 공통</vt:lpstr>
      <vt:lpstr>(전시 증빙) 인건비 공통</vt:lpstr>
      <vt:lpstr>2025 KES_전시 제작</vt:lpstr>
      <vt:lpstr>'2025 KES_전시 공통'!Print_Area</vt:lpstr>
      <vt:lpstr>'2025 KES_전시 제작'!Print_Area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seungwoo jung</cp:lastModifiedBy>
  <dcterms:created xsi:type="dcterms:W3CDTF">2022-07-05T09:39:51Z</dcterms:created>
  <dcterms:modified xsi:type="dcterms:W3CDTF">2026-10-28T13:50:29Z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