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sir\Desktop\PREWORK_DCF\HOMEWORK 1\"/>
    </mc:Choice>
  </mc:AlternateContent>
  <xr:revisionPtr revIDLastSave="0" documentId="13_ncr:1_{FD224749-50FF-4B75-A095-258B62AA697B}" xr6:coauthVersionLast="40" xr6:coauthVersionMax="40" xr10:uidLastSave="{00000000-0000-0000-0000-000000000000}"/>
  <bookViews>
    <workbookView xWindow="0" yWindow="0" windowWidth="19180" windowHeight="6830" tabRatio="758" xr2:uid="{00000000-000D-0000-FFFF-FFFF00000000}"/>
  </bookViews>
  <sheets>
    <sheet name="Raw" sheetId="1" r:id="rId1"/>
    <sheet name="Category Pivot" sheetId="2" r:id="rId2"/>
    <sheet name="Sub_Category Pivot" sheetId="3" r:id="rId3"/>
    <sheet name="Pivot_Dates" sheetId="4" r:id="rId4"/>
    <sheet name="Bonus" sheetId="8" r:id="rId5"/>
  </sheets>
  <definedNames>
    <definedName name="_xlnm._FilterDatabase" localSheetId="0" hidden="1">Raw!$A$1:$T$4115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" i="8" l="1"/>
  <c r="B4" i="8"/>
  <c r="B3" i="8"/>
  <c r="B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E10" i="8" s="1"/>
  <c r="B9" i="8"/>
  <c r="E9" i="8" s="1"/>
  <c r="B8" i="8"/>
  <c r="E8" i="8" s="1"/>
  <c r="B7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6" i="8" l="1"/>
  <c r="H6" i="8" s="1"/>
  <c r="G8" i="8"/>
  <c r="E7" i="8"/>
  <c r="G7" i="8" s="1"/>
  <c r="H10" i="8"/>
  <c r="G9" i="8"/>
  <c r="G10" i="8"/>
  <c r="H8" i="8"/>
  <c r="H9" i="8"/>
  <c r="E13" i="8"/>
  <c r="H13" i="8" s="1"/>
  <c r="E2" i="8"/>
  <c r="H2" i="8" s="1"/>
  <c r="F10" i="8"/>
  <c r="E12" i="8"/>
  <c r="G12" i="8" s="1"/>
  <c r="E3" i="8"/>
  <c r="H3" i="8" s="1"/>
  <c r="F9" i="8"/>
  <c r="E11" i="8"/>
  <c r="G11" i="8" s="1"/>
  <c r="E4" i="8"/>
  <c r="G4" i="8" s="1"/>
  <c r="F8" i="8"/>
  <c r="E5" i="8"/>
  <c r="G5" i="8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7" i="8" l="1"/>
  <c r="F7" i="8"/>
  <c r="F4" i="8"/>
  <c r="H4" i="8"/>
  <c r="G13" i="8"/>
  <c r="F13" i="8"/>
  <c r="G6" i="8"/>
  <c r="F6" i="8"/>
  <c r="G3" i="8"/>
  <c r="H12" i="8"/>
  <c r="H5" i="8"/>
  <c r="F5" i="8"/>
  <c r="F12" i="8"/>
  <c r="F11" i="8"/>
  <c r="F2" i="8"/>
  <c r="G2" i="8"/>
  <c r="H11" i="8"/>
  <c r="F3" i="8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<sst xmlns="http://schemas.openxmlformats.org/spreadsheetml/2006/main" count="24821" uniqueCount="8401">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</sst>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B-4F1F-9711-D3271029C5C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0B-4F1F-9711-D3271029C5C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0B-4F1F-9711-D3271029C5C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F-421A-8E65-6B9CFADFD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744696"/>
        <c:axId val="642748536"/>
      </c:barChart>
      <c:catAx>
        <c:axId val="642744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48536"/>
        <c:crosses val="autoZero"/>
        <c:auto val="1"/>
        <c:lblAlgn val="ctr"/>
        <c:lblOffset val="100"/>
        <c:noMultiLvlLbl val="0"/>
      </c:catAx>
      <c:valAx>
        <c:axId val="64274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4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'Sub_Category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'Sub_Category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73-41CE-BD03-E6DF916E72EC}"/>
            </c:ext>
          </c:extLst>
        </c:ser>
        <c:ser>
          <c:idx val="1"/>
          <c:order val="1"/>
          <c:tx>
            <c:strRef>
              <c:f>'Sub_Category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'Sub_Category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2-4058-9F7E-48914A628D8B}"/>
            </c:ext>
          </c:extLst>
        </c:ser>
        <c:ser>
          <c:idx val="2"/>
          <c:order val="2"/>
          <c:tx>
            <c:strRef>
              <c:f>'Sub_Category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'Sub_Category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2-4058-9F7E-48914A628D8B}"/>
            </c:ext>
          </c:extLst>
        </c:ser>
        <c:ser>
          <c:idx val="3"/>
          <c:order val="3"/>
          <c:tx>
            <c:strRef>
              <c:f>'Sub_Category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'Sub_Category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40-4AF3-B4E5-0751E3392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755896"/>
        <c:axId val="642756216"/>
      </c:barChart>
      <c:catAx>
        <c:axId val="64275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56216"/>
        <c:crosses val="autoZero"/>
        <c:auto val="1"/>
        <c:lblAlgn val="ctr"/>
        <c:lblOffset val="100"/>
        <c:noMultiLvlLbl val="0"/>
      </c:catAx>
      <c:valAx>
        <c:axId val="64275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5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9-4D2C-807E-04DAB7150540}"/>
            </c:ext>
          </c:extLst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F46-4221-B560-987A847E8A73}"/>
            </c:ext>
          </c:extLst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F46-4221-B560-987A847E8A73}"/>
            </c:ext>
          </c:extLst>
        </c:ser>
        <c:ser>
          <c:idx val="3"/>
          <c:order val="3"/>
          <c:tx>
            <c:strRef>
              <c:f>Pivot_Dates!$E$4:$E$5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F46-4221-B560-987A847E8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284592"/>
        <c:axId val="553286832"/>
      </c:lineChart>
      <c:catAx>
        <c:axId val="5532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86832"/>
        <c:crosses val="autoZero"/>
        <c:auto val="1"/>
        <c:lblAlgn val="ctr"/>
        <c:lblOffset val="100"/>
        <c:noMultiLvlLbl val="0"/>
      </c:catAx>
      <c:valAx>
        <c:axId val="5532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85-4DAF-B269-8C622B4BB8C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85-4DAF-B269-8C622B4BB8C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85-4DAF-B269-8C622B4BB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289712"/>
        <c:axId val="622836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285-4DAF-B269-8C622B4BB8C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285-4DAF-B269-8C622B4BB8C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285-4DAF-B269-8C622B4BB8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285-4DAF-B269-8C622B4BB8CF}"/>
                  </c:ext>
                </c:extLst>
              </c15:ser>
            </c15:filteredLineSeries>
          </c:ext>
        </c:extLst>
      </c:lineChart>
      <c:catAx>
        <c:axId val="5532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6600"/>
        <c:crosses val="autoZero"/>
        <c:auto val="1"/>
        <c:lblAlgn val="ctr"/>
        <c:lblOffset val="100"/>
        <c:noMultiLvlLbl val="0"/>
      </c:catAx>
      <c:valAx>
        <c:axId val="62283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8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2</xdr:row>
      <xdr:rowOff>19050</xdr:rowOff>
    </xdr:from>
    <xdr:to>
      <xdr:col>17</xdr:col>
      <xdr:colOff>152400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E14AF-80C4-4C93-A016-1E637F18F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3</xdr:row>
      <xdr:rowOff>12700</xdr:rowOff>
    </xdr:from>
    <xdr:to>
      <xdr:col>19</xdr:col>
      <xdr:colOff>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72A6C-5B0E-45EB-8DC2-6C113FDD2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244475</xdr:colOff>
      <xdr:row>2</xdr:row>
      <xdr:rowOff>153987</xdr:rowOff>
    </xdr:from>
    <xdr:to>
      <xdr:col>17</xdr:col>
      <xdr:colOff>130175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86BF2-F6FF-49D8-B66F-FFB94172A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142874</xdr:colOff>
      <xdr:row>14</xdr:row>
      <xdr:rowOff>134936</xdr:rowOff>
    </xdr:from>
    <xdr:to>
      <xdr:col>12</xdr:col>
      <xdr:colOff>514349</xdr:colOff>
      <xdr:row>37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569134-C805-47A5-A13C-53F1542F9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Ferrer" refreshedDate="43474.772709953701" createdVersion="6" refreshedVersion="6" minRefreshableVersion="3" recordCount="4114" xr:uid="{D8E3EF75-EB25-4FBC-9789-68899E0B8D28}">
  <cacheSource type="worksheet">
    <worksheetSource ref="A1:R4115" sheet="Raw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pledged-goal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Ferrer" refreshedDate="43475.820244444447" createdVersion="6" refreshedVersion="6" minRefreshableVersion="3" recordCount="4114" xr:uid="{70AC24BA-B38D-4725-ADC0-A18B3FBB7F7E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6B657-D41A-447D-A6D6-377BB1B475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4C1CE-F603-4903-B646-0ACF5263CAD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DA4A1-A609-4C12-AC78-23BE9E63D0F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ySplit="1" topLeftCell="A2" activePane="bottomLeft" state="frozen"/>
      <selection pane="bottomLeft" activeCell="F11" sqref="F1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6" bestFit="1" customWidth="1"/>
    <col min="16" max="16" width="15.90625" bestFit="1" customWidth="1"/>
    <col min="17" max="17" width="14.54296875" bestFit="1" customWidth="1"/>
    <col min="18" max="18" width="17.90625" bestFit="1" customWidth="1"/>
    <col min="19" max="19" width="30.08984375" bestFit="1" customWidth="1"/>
    <col min="20" max="20" width="28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8309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8" si="0">(E2/D2)*1</f>
        <v>1.3685882352941177</v>
      </c>
      <c r="P2" s="7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0"/>
        <v>1.0752857142857142</v>
      </c>
      <c r="P67" s="7">
        <f t="shared" ref="P67:P130" si="6">E67/L67</f>
        <v>132.05263157894737</v>
      </c>
      <c r="Q67" t="str">
        <f t="shared" ref="Q67:Q130" si="7">LEFT(N67,SEARCH("/",N67,1)-1)</f>
        <v>film &amp; video</v>
      </c>
      <c r="R67" t="str">
        <f t="shared" ref="R67:R130" si="8">RIGHT(N67,LEN(N67)-SEARCH("/",N67,1))</f>
        <v>shorts</v>
      </c>
      <c r="S67" s="11">
        <f t="shared" ref="S67:S130" si="9">(((J67/60)/60)/24)+DATE(1970,1,1)</f>
        <v>41835.821226851855</v>
      </c>
      <c r="T67" s="11">
        <f t="shared" ref="T67:T130" si="10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0"/>
        <v>1.1859999999999999</v>
      </c>
      <c r="P68" s="7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ref="O69:O132" si="11">(E69/D69)*1</f>
        <v>1.1625000000000001</v>
      </c>
      <c r="P69" s="7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1"/>
        <v>1.2716666666666667</v>
      </c>
      <c r="P70" s="7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1"/>
        <v>1.109423</v>
      </c>
      <c r="P71" s="7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1"/>
        <v>1.272</v>
      </c>
      <c r="P72" s="7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1"/>
        <v>1.2394444444444443</v>
      </c>
      <c r="P73" s="7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1"/>
        <v>1.084090909090909</v>
      </c>
      <c r="P74" s="7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1"/>
        <v>1</v>
      </c>
      <c r="P75" s="7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1"/>
        <v>1.1293199999999999</v>
      </c>
      <c r="P76" s="7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1"/>
        <v>1.1542857142857144</v>
      </c>
      <c r="P77" s="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1"/>
        <v>1.5333333333333334</v>
      </c>
      <c r="P78" s="7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1"/>
        <v>3.9249999999999998</v>
      </c>
      <c r="P79" s="7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1"/>
        <v>27.02</v>
      </c>
      <c r="P80" s="7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1"/>
        <v>1.27</v>
      </c>
      <c r="P81" s="7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1"/>
        <v>1.0725</v>
      </c>
      <c r="P82" s="7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1"/>
        <v>1.98</v>
      </c>
      <c r="P83" s="7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1"/>
        <v>1.0001249999999999</v>
      </c>
      <c r="P84" s="7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1"/>
        <v>1.0249999999999999</v>
      </c>
      <c r="P85" s="7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1"/>
        <v>1</v>
      </c>
      <c r="P86" s="7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1"/>
        <v>1.2549999999999999</v>
      </c>
      <c r="P87" s="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1"/>
        <v>1.0646666666666667</v>
      </c>
      <c r="P88" s="7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1"/>
        <v>1.046</v>
      </c>
      <c r="P89" s="7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1"/>
        <v>1.0285714285714285</v>
      </c>
      <c r="P90" s="7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1"/>
        <v>1.1506666666666667</v>
      </c>
      <c r="P91" s="7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1"/>
        <v>1.004</v>
      </c>
      <c r="P92" s="7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1"/>
        <v>1.2</v>
      </c>
      <c r="P93" s="7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1"/>
        <v>1.052</v>
      </c>
      <c r="P94" s="7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1"/>
        <v>1.1060000000000001</v>
      </c>
      <c r="P95" s="7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1"/>
        <v>1.04</v>
      </c>
      <c r="P96" s="7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1"/>
        <v>1.3142857142857143</v>
      </c>
      <c r="P97" s="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1"/>
        <v>1.1466666666666667</v>
      </c>
      <c r="P98" s="7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1"/>
        <v>1.0625</v>
      </c>
      <c r="P99" s="7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1"/>
        <v>1.0625</v>
      </c>
      <c r="P100" s="7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1"/>
        <v>1.0601933333333333</v>
      </c>
      <c r="P101" s="7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1"/>
        <v>1</v>
      </c>
      <c r="P102" s="7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1"/>
        <v>1</v>
      </c>
      <c r="P103" s="7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1"/>
        <v>1.2775000000000001</v>
      </c>
      <c r="P104" s="7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1"/>
        <v>1.0515384615384615</v>
      </c>
      <c r="P105" s="7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1"/>
        <v>1.2</v>
      </c>
      <c r="P106" s="7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1"/>
        <v>1.074090909090909</v>
      </c>
      <c r="P107" s="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1"/>
        <v>1.0049999999999999</v>
      </c>
      <c r="P108" s="7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1"/>
        <v>1.0246666666666666</v>
      </c>
      <c r="P109" s="7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1"/>
        <v>2.4666666666666668</v>
      </c>
      <c r="P110" s="7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1"/>
        <v>2.1949999999999998</v>
      </c>
      <c r="P111" s="7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1"/>
        <v>1.3076923076923077</v>
      </c>
      <c r="P112" s="7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1"/>
        <v>1.5457142857142858</v>
      </c>
      <c r="P113" s="7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1"/>
        <v>1.04</v>
      </c>
      <c r="P114" s="7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1"/>
        <v>1.41</v>
      </c>
      <c r="P115" s="7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1"/>
        <v>1.0333333333333334</v>
      </c>
      <c r="P116" s="7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1"/>
        <v>1.4044444444444444</v>
      </c>
      <c r="P117" s="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1"/>
        <v>1.1365714285714286</v>
      </c>
      <c r="P118" s="7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1"/>
        <v>1.0049377777777779</v>
      </c>
      <c r="P119" s="7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1"/>
        <v>1.1303159999999999</v>
      </c>
      <c r="P120" s="7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1"/>
        <v>1.0455692307692308</v>
      </c>
      <c r="P121" s="7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1"/>
        <v>1.4285714285714287E-4</v>
      </c>
      <c r="P122" s="7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1"/>
        <v>3.3333333333333332E-4</v>
      </c>
      <c r="P123" s="7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1"/>
        <v>0</v>
      </c>
      <c r="P124" s="7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1"/>
        <v>2.7454545454545453E-3</v>
      </c>
      <c r="P125" s="7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1"/>
        <v>0</v>
      </c>
      <c r="P126" s="7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1"/>
        <v>0.14000000000000001</v>
      </c>
      <c r="P127" s="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1"/>
        <v>5.5480000000000002E-2</v>
      </c>
      <c r="P128" s="7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1"/>
        <v>2.375E-2</v>
      </c>
      <c r="P129" s="7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1"/>
        <v>1.8669999999999999E-2</v>
      </c>
      <c r="P130" s="7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1">
        <f t="shared" si="9"/>
        <v>42628.22792824074</v>
      </c>
      <c r="T130" s="11">
        <f t="shared" si="10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1"/>
        <v>0</v>
      </c>
      <c r="P131" s="7" t="e">
        <f t="shared" ref="P131:P194" si="12">E131/L131</f>
        <v>#DIV/0!</v>
      </c>
      <c r="Q131" t="str">
        <f t="shared" ref="Q131:Q194" si="13">LEFT(N131,SEARCH("/",N131,1)-1)</f>
        <v>film &amp; video</v>
      </c>
      <c r="R131" t="str">
        <f t="shared" ref="R131:R194" si="14">RIGHT(N131,LEN(N131)-SEARCH("/",N131,1))</f>
        <v>science fiction</v>
      </c>
      <c r="S131" s="11">
        <f t="shared" ref="S131:S194" si="15">(((J131/60)/60)/24)+DATE(1970,1,1)</f>
        <v>41882.937303240738</v>
      </c>
      <c r="T131" s="11">
        <f t="shared" ref="T131:T194" si="16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1"/>
        <v>0</v>
      </c>
      <c r="P132" s="7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ref="O133:O196" si="17">(E133/D133)*1</f>
        <v>0</v>
      </c>
      <c r="P133" s="7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7"/>
        <v>9.5687499999999995E-2</v>
      </c>
      <c r="P134" s="7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7"/>
        <v>0</v>
      </c>
      <c r="P135" s="7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7"/>
        <v>0</v>
      </c>
      <c r="P136" s="7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7"/>
        <v>0.13433333333333333</v>
      </c>
      <c r="P137" s="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7"/>
        <v>0</v>
      </c>
      <c r="P138" s="7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7"/>
        <v>0</v>
      </c>
      <c r="P139" s="7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7"/>
        <v>3.1413333333333335E-2</v>
      </c>
      <c r="P140" s="7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7"/>
        <v>1</v>
      </c>
      <c r="P141" s="7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7"/>
        <v>0</v>
      </c>
      <c r="P142" s="7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7"/>
        <v>0.10775</v>
      </c>
      <c r="P143" s="7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7"/>
        <v>3.3333333333333335E-3</v>
      </c>
      <c r="P144" s="7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7"/>
        <v>0</v>
      </c>
      <c r="P145" s="7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7"/>
        <v>0.27600000000000002</v>
      </c>
      <c r="P146" s="7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7"/>
        <v>7.5111111111111115E-2</v>
      </c>
      <c r="P147" s="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7"/>
        <v>5.7499999999999999E-3</v>
      </c>
      <c r="P148" s="7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7"/>
        <v>0</v>
      </c>
      <c r="P149" s="7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7"/>
        <v>8.0000000000000004E-4</v>
      </c>
      <c r="P150" s="7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7"/>
        <v>9.1999999999999998E-3</v>
      </c>
      <c r="P151" s="7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7"/>
        <v>0.23163076923076922</v>
      </c>
      <c r="P152" s="7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7"/>
        <v>5.5999999999999995E-4</v>
      </c>
      <c r="P153" s="7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7"/>
        <v>7.8947368421052633E-5</v>
      </c>
      <c r="P154" s="7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7"/>
        <v>7.1799999999999998E-3</v>
      </c>
      <c r="P155" s="7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7"/>
        <v>2.6666666666666668E-2</v>
      </c>
      <c r="P156" s="7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7"/>
        <v>6.0000000000000002E-5</v>
      </c>
      <c r="P157" s="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7"/>
        <v>5.0999999999999997E-2</v>
      </c>
      <c r="P158" s="7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7"/>
        <v>2.671118530884808E-3</v>
      </c>
      <c r="P159" s="7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7"/>
        <v>0</v>
      </c>
      <c r="P160" s="7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7"/>
        <v>2.0000000000000002E-5</v>
      </c>
      <c r="P161" s="7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7"/>
        <v>0</v>
      </c>
      <c r="P162" s="7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7"/>
        <v>1E-4</v>
      </c>
      <c r="P163" s="7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7"/>
        <v>0.15535714285714286</v>
      </c>
      <c r="P164" s="7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7"/>
        <v>0</v>
      </c>
      <c r="P165" s="7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7"/>
        <v>5.3333333333333332E-3</v>
      </c>
      <c r="P166" s="7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7"/>
        <v>0</v>
      </c>
      <c r="P167" s="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7"/>
        <v>0.6</v>
      </c>
      <c r="P168" s="7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7"/>
        <v>1E-4</v>
      </c>
      <c r="P169" s="7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7"/>
        <v>4.0625000000000001E-2</v>
      </c>
      <c r="P170" s="7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7"/>
        <v>0.224</v>
      </c>
      <c r="P171" s="7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7"/>
        <v>3.2500000000000001E-2</v>
      </c>
      <c r="P172" s="7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7"/>
        <v>2.0000000000000002E-5</v>
      </c>
      <c r="P173" s="7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7"/>
        <v>0</v>
      </c>
      <c r="P174" s="7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7"/>
        <v>0</v>
      </c>
      <c r="P175" s="7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7"/>
        <v>0</v>
      </c>
      <c r="P176" s="7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7"/>
        <v>6.4850000000000005E-2</v>
      </c>
      <c r="P177" s="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7"/>
        <v>0</v>
      </c>
      <c r="P178" s="7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7"/>
        <v>0.4</v>
      </c>
      <c r="P179" s="7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7"/>
        <v>0</v>
      </c>
      <c r="P180" s="7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7"/>
        <v>0.2</v>
      </c>
      <c r="P181" s="7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7"/>
        <v>0.33416666666666667</v>
      </c>
      <c r="P182" s="7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7"/>
        <v>0.21092608822670172</v>
      </c>
      <c r="P183" s="7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7"/>
        <v>0</v>
      </c>
      <c r="P184" s="7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7"/>
        <v>0.35855999999999999</v>
      </c>
      <c r="P185" s="7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7"/>
        <v>3.4000000000000002E-2</v>
      </c>
      <c r="P186" s="7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7"/>
        <v>5.5E-2</v>
      </c>
      <c r="P187" s="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7"/>
        <v>0</v>
      </c>
      <c r="P188" s="7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7"/>
        <v>0.16</v>
      </c>
      <c r="P189" s="7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7"/>
        <v>0</v>
      </c>
      <c r="P190" s="7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7"/>
        <v>6.8999999999999997E-4</v>
      </c>
      <c r="P191" s="7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7"/>
        <v>4.1666666666666666E-3</v>
      </c>
      <c r="P192" s="7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7"/>
        <v>0.05</v>
      </c>
      <c r="P193" s="7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7"/>
        <v>1.7E-5</v>
      </c>
      <c r="P194" s="7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1">
        <f t="shared" si="15"/>
        <v>41899.792037037041</v>
      </c>
      <c r="T194" s="11">
        <f t="shared" si="16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7"/>
        <v>0</v>
      </c>
      <c r="P195" s="7" t="e">
        <f t="shared" ref="P195:P258" si="18">E195/L195</f>
        <v>#DIV/0!</v>
      </c>
      <c r="Q195" t="str">
        <f t="shared" ref="Q195:Q258" si="19">LEFT(N195,SEARCH("/",N195,1)-1)</f>
        <v>film &amp; video</v>
      </c>
      <c r="R195" t="str">
        <f t="shared" ref="R195:R258" si="20">RIGHT(N195,LEN(N195)-SEARCH("/",N195,1))</f>
        <v>drama</v>
      </c>
      <c r="S195" s="11">
        <f t="shared" ref="S195:S258" si="21">(((J195/60)/60)/24)+DATE(1970,1,1)</f>
        <v>41911.934791666667</v>
      </c>
      <c r="T195" s="11">
        <f t="shared" ref="T195:T258" si="22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7"/>
        <v>1.1999999999999999E-3</v>
      </c>
      <c r="P196" s="7">
        <f t="shared" si="18"/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ref="O197:O260" si="23">(E197/D197)*1</f>
        <v>0</v>
      </c>
      <c r="P197" s="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3"/>
        <v>0.41857142857142859</v>
      </c>
      <c r="P198" s="7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3"/>
        <v>0.1048</v>
      </c>
      <c r="P199" s="7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3"/>
        <v>1.116E-2</v>
      </c>
      <c r="P200" s="7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3"/>
        <v>0</v>
      </c>
      <c r="P201" s="7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3"/>
        <v>0.26192500000000002</v>
      </c>
      <c r="P202" s="7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3"/>
        <v>0.58461538461538465</v>
      </c>
      <c r="P203" s="7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3"/>
        <v>0</v>
      </c>
      <c r="P204" s="7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3"/>
        <v>0.2984</v>
      </c>
      <c r="P205" s="7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3"/>
        <v>0.50721666666666665</v>
      </c>
      <c r="P206" s="7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3"/>
        <v>0.16250000000000001</v>
      </c>
      <c r="P207" s="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3"/>
        <v>0</v>
      </c>
      <c r="P208" s="7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3"/>
        <v>0.15214285714285714</v>
      </c>
      <c r="P209" s="7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3"/>
        <v>0</v>
      </c>
      <c r="P210" s="7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3"/>
        <v>0</v>
      </c>
      <c r="P211" s="7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3"/>
        <v>0.2525</v>
      </c>
      <c r="P212" s="7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3"/>
        <v>0.44600000000000001</v>
      </c>
      <c r="P213" s="7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3"/>
        <v>1.5873015873015873E-4</v>
      </c>
      <c r="P214" s="7">
        <f t="shared" si="18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3"/>
        <v>4.0000000000000002E-4</v>
      </c>
      <c r="P215" s="7">
        <f t="shared" si="18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3"/>
        <v>8.0000000000000007E-5</v>
      </c>
      <c r="P216" s="7">
        <f t="shared" si="18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3"/>
        <v>2.2727272727272726E-3</v>
      </c>
      <c r="P217" s="7">
        <f t="shared" si="18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3"/>
        <v>0.55698440000000005</v>
      </c>
      <c r="P218" s="7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3"/>
        <v>0.11942999999999999</v>
      </c>
      <c r="P219" s="7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3"/>
        <v>0.02</v>
      </c>
      <c r="P220" s="7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3"/>
        <v>0.17630000000000001</v>
      </c>
      <c r="P221" s="7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3"/>
        <v>7.1999999999999998E-3</v>
      </c>
      <c r="P222" s="7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3"/>
        <v>0</v>
      </c>
      <c r="P223" s="7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3"/>
        <v>0.13</v>
      </c>
      <c r="P224" s="7">
        <f t="shared" si="18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3"/>
        <v>0</v>
      </c>
      <c r="P225" s="7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3"/>
        <v>0</v>
      </c>
      <c r="P226" s="7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3"/>
        <v>0</v>
      </c>
      <c r="P227" s="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3"/>
        <v>8.6206896551724137E-3</v>
      </c>
      <c r="P228" s="7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3"/>
        <v>0</v>
      </c>
      <c r="P229" s="7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3"/>
        <v>0</v>
      </c>
      <c r="P230" s="7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3"/>
        <v>0</v>
      </c>
      <c r="P231" s="7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3"/>
        <v>4.0000000000000001E-3</v>
      </c>
      <c r="P232" s="7">
        <f t="shared" si="18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3"/>
        <v>0</v>
      </c>
      <c r="P233" s="7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3"/>
        <v>2.75E-2</v>
      </c>
      <c r="P234" s="7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3"/>
        <v>0</v>
      </c>
      <c r="P235" s="7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3"/>
        <v>0.40100000000000002</v>
      </c>
      <c r="P236" s="7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3"/>
        <v>0</v>
      </c>
      <c r="P237" s="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3"/>
        <v>0</v>
      </c>
      <c r="P238" s="7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3"/>
        <v>3.3333333333333335E-3</v>
      </c>
      <c r="P239" s="7">
        <f t="shared" si="18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3"/>
        <v>0</v>
      </c>
      <c r="P240" s="7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3"/>
        <v>0.25</v>
      </c>
      <c r="P241" s="7">
        <f t="shared" si="18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3"/>
        <v>1.0763413333333334</v>
      </c>
      <c r="P242" s="7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3"/>
        <v>1.1263736263736264</v>
      </c>
      <c r="P243" s="7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3"/>
        <v>1.1346153846153846</v>
      </c>
      <c r="P244" s="7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3"/>
        <v>1.0259199999999999</v>
      </c>
      <c r="P245" s="7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3"/>
        <v>1.1375714285714287</v>
      </c>
      <c r="P246" s="7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3"/>
        <v>1.0371999999999999</v>
      </c>
      <c r="P247" s="7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3"/>
        <v>3.0546000000000002</v>
      </c>
      <c r="P248" s="7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3"/>
        <v>1.341</v>
      </c>
      <c r="P249" s="7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3"/>
        <v>1.0133294117647058</v>
      </c>
      <c r="P250" s="7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3"/>
        <v>1.1292</v>
      </c>
      <c r="P251" s="7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3"/>
        <v>1.0558333333333334</v>
      </c>
      <c r="P252" s="7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3"/>
        <v>1.2557142857142858</v>
      </c>
      <c r="P253" s="7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3"/>
        <v>1.8455999999999999</v>
      </c>
      <c r="P254" s="7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3"/>
        <v>1.0073333333333334</v>
      </c>
      <c r="P255" s="7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3"/>
        <v>1.1694724999999999</v>
      </c>
      <c r="P256" s="7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3"/>
        <v>1.0673325</v>
      </c>
      <c r="P257" s="7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3"/>
        <v>1.391</v>
      </c>
      <c r="P258" s="7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11">
        <f t="shared" si="21"/>
        <v>41319.769293981481</v>
      </c>
      <c r="T258" s="11">
        <f t="shared" si="22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3"/>
        <v>1.0672648571428571</v>
      </c>
      <c r="P259" s="7">
        <f t="shared" ref="P259:P322" si="24">E259/L259</f>
        <v>66.70405357142856</v>
      </c>
      <c r="Q259" t="str">
        <f t="shared" ref="Q259:Q322" si="25">LEFT(N259,SEARCH("/",N259,1)-1)</f>
        <v>film &amp; video</v>
      </c>
      <c r="R259" t="str">
        <f t="shared" ref="R259:R322" si="26">RIGHT(N259,LEN(N259)-SEARCH("/",N259,1))</f>
        <v>documentary</v>
      </c>
      <c r="S259" s="11">
        <f t="shared" ref="S259:S322" si="27">(((J259/60)/60)/24)+DATE(1970,1,1)</f>
        <v>42479.626875000002</v>
      </c>
      <c r="T259" s="11">
        <f t="shared" ref="T259:T322" si="2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3"/>
        <v>1.9114</v>
      </c>
      <c r="P260" s="7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ref="O261:O324" si="29">(E261/D261)*1</f>
        <v>1.3193789333333332</v>
      </c>
      <c r="P261" s="7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9"/>
        <v>1.0640000000000001</v>
      </c>
      <c r="P262" s="7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9"/>
        <v>1.0740000000000001</v>
      </c>
      <c r="P263" s="7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9"/>
        <v>2.4</v>
      </c>
      <c r="P264" s="7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9"/>
        <v>1.1808107999999999</v>
      </c>
      <c r="P265" s="7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9"/>
        <v>1.1819999999999999</v>
      </c>
      <c r="P266" s="7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9"/>
        <v>1.111</v>
      </c>
      <c r="P267" s="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9"/>
        <v>1.4550000000000001</v>
      </c>
      <c r="P268" s="7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9"/>
        <v>1.3162883248730965</v>
      </c>
      <c r="P269" s="7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9"/>
        <v>1.1140000000000001</v>
      </c>
      <c r="P270" s="7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9"/>
        <v>1.4723377</v>
      </c>
      <c r="P271" s="7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9"/>
        <v>1.5260869565217392</v>
      </c>
      <c r="P272" s="7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9"/>
        <v>1.0468</v>
      </c>
      <c r="P273" s="7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9"/>
        <v>1.7743366666666667</v>
      </c>
      <c r="P274" s="7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9"/>
        <v>1.077758</v>
      </c>
      <c r="P275" s="7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9"/>
        <v>1.56</v>
      </c>
      <c r="P276" s="7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9"/>
        <v>1.08395</v>
      </c>
      <c r="P277" s="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9"/>
        <v>1.476</v>
      </c>
      <c r="P278" s="7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9"/>
        <v>1.1038153846153846</v>
      </c>
      <c r="P279" s="7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9"/>
        <v>1.5034814814814814</v>
      </c>
      <c r="P280" s="7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9"/>
        <v>1.5731829411764706</v>
      </c>
      <c r="P281" s="7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9"/>
        <v>1.5614399999999999</v>
      </c>
      <c r="P282" s="7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9"/>
        <v>1.2058763636363636</v>
      </c>
      <c r="P283" s="7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9"/>
        <v>1.0118888888888888</v>
      </c>
      <c r="P284" s="7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9"/>
        <v>1.142725</v>
      </c>
      <c r="P285" s="7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9"/>
        <v>1.0462615</v>
      </c>
      <c r="P286" s="7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9"/>
        <v>2.2882507142857142</v>
      </c>
      <c r="P287" s="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9"/>
        <v>1.0915333333333332</v>
      </c>
      <c r="P288" s="7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9"/>
        <v>1.7629999999999999</v>
      </c>
      <c r="P289" s="7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9"/>
        <v>1.0321061999999999</v>
      </c>
      <c r="P290" s="7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9"/>
        <v>1.0482</v>
      </c>
      <c r="P291" s="7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9"/>
        <v>1.0668444444444445</v>
      </c>
      <c r="P292" s="7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9"/>
        <v>1.2001999999999999</v>
      </c>
      <c r="P293" s="7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9"/>
        <v>1.0150693333333334</v>
      </c>
      <c r="P294" s="7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9"/>
        <v>1.0138461538461538</v>
      </c>
      <c r="P295" s="7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9"/>
        <v>1</v>
      </c>
      <c r="P296" s="7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9"/>
        <v>1.3310911999999999</v>
      </c>
      <c r="P297" s="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9"/>
        <v>1.187262</v>
      </c>
      <c r="P298" s="7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9"/>
        <v>1.0064</v>
      </c>
      <c r="P299" s="7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9"/>
        <v>1.089324126984127</v>
      </c>
      <c r="P300" s="7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9"/>
        <v>1.789525</v>
      </c>
      <c r="P301" s="7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9"/>
        <v>1.0172264</v>
      </c>
      <c r="P302" s="7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9"/>
        <v>1.1873499999999999</v>
      </c>
      <c r="P303" s="7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9"/>
        <v>1.0045999999999999</v>
      </c>
      <c r="P304" s="7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9"/>
        <v>1.3746666666666667</v>
      </c>
      <c r="P305" s="7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9"/>
        <v>2.3164705882352941</v>
      </c>
      <c r="P306" s="7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9"/>
        <v>1.3033333333333332</v>
      </c>
      <c r="P307" s="7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9"/>
        <v>2.9289999999999998</v>
      </c>
      <c r="P308" s="7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9"/>
        <v>1.1131818181818183</v>
      </c>
      <c r="P309" s="7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9"/>
        <v>1.0556666666666668</v>
      </c>
      <c r="P310" s="7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9"/>
        <v>1.1894444444444445</v>
      </c>
      <c r="P311" s="7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9"/>
        <v>1.04129</v>
      </c>
      <c r="P312" s="7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9"/>
        <v>1.0410165</v>
      </c>
      <c r="P313" s="7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9"/>
        <v>1.1187499999999999</v>
      </c>
      <c r="P314" s="7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9"/>
        <v>1.0473529411764706</v>
      </c>
      <c r="P315" s="7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9"/>
        <v>3.8515000000000001</v>
      </c>
      <c r="P316" s="7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9"/>
        <v>1.01248</v>
      </c>
      <c r="P317" s="7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9"/>
        <v>1.1377333333333333</v>
      </c>
      <c r="P318" s="7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9"/>
        <v>1.0080333333333333</v>
      </c>
      <c r="P319" s="7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9"/>
        <v>2.8332000000000002</v>
      </c>
      <c r="P320" s="7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9"/>
        <v>1.1268</v>
      </c>
      <c r="P321" s="7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9"/>
        <v>1.0658000000000001</v>
      </c>
      <c r="P322" s="7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11">
        <f t="shared" si="27"/>
        <v>42331.551307870366</v>
      </c>
      <c r="T322" s="11">
        <f t="shared" si="2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9"/>
        <v>1.0266285714285714</v>
      </c>
      <c r="P323" s="7">
        <f t="shared" ref="P323:P386" si="30">E323/L323</f>
        <v>106.62314540059347</v>
      </c>
      <c r="Q323" t="str">
        <f t="shared" ref="Q323:Q386" si="31">LEFT(N323,SEARCH("/",N323,1)-1)</f>
        <v>film &amp; video</v>
      </c>
      <c r="R323" t="str">
        <f t="shared" ref="R323:R386" si="32">RIGHT(N323,LEN(N323)-SEARCH("/",N323,1))</f>
        <v>documentary</v>
      </c>
      <c r="S323" s="11">
        <f t="shared" ref="S323:S386" si="33">(((J323/60)/60)/24)+DATE(1970,1,1)</f>
        <v>42647.446597222224</v>
      </c>
      <c r="T323" s="11">
        <f t="shared" ref="T323:T386" si="34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9"/>
        <v>1.0791200000000001</v>
      </c>
      <c r="P324" s="7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ref="O325:O388" si="35">(E325/D325)*1</f>
        <v>1.2307407407407407</v>
      </c>
      <c r="P325" s="7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7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7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7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7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7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7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7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7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7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7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7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7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7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7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7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7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7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7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7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7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7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7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7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7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7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7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7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7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7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7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7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7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7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7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7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7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7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7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7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7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7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7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7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7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7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7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7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7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7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7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7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7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7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7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7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7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11">
        <f t="shared" si="33"/>
        <v>41980.781793981485</v>
      </c>
      <c r="T386" s="11">
        <f t="shared" si="3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5"/>
        <v>1.05982</v>
      </c>
      <c r="P387" s="7">
        <f t="shared" ref="P387:P450" si="36">E387/L387</f>
        <v>111.79535864978902</v>
      </c>
      <c r="Q387" t="str">
        <f t="shared" ref="Q387:Q450" si="37">LEFT(N387,SEARCH("/",N387,1)-1)</f>
        <v>film &amp; video</v>
      </c>
      <c r="R387" t="str">
        <f t="shared" ref="R387:R450" si="38">RIGHT(N387,LEN(N387)-SEARCH("/",N387,1))</f>
        <v>documentary</v>
      </c>
      <c r="S387" s="11">
        <f t="shared" ref="S387:S450" si="39">(((J387/60)/60)/24)+DATE(1970,1,1)</f>
        <v>41934.584502314814</v>
      </c>
      <c r="T387" s="11">
        <f t="shared" ref="T387:T450" si="40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5"/>
        <v>1.0016666666666667</v>
      </c>
      <c r="P388" s="7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ref="O389:O452" si="41">(E389/D389)*1</f>
        <v>2.1398947368421051</v>
      </c>
      <c r="P389" s="7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1"/>
        <v>1.2616000000000001</v>
      </c>
      <c r="P390" s="7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1"/>
        <v>1.8153547058823529</v>
      </c>
      <c r="P391" s="7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1"/>
        <v>1</v>
      </c>
      <c r="P392" s="7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1"/>
        <v>1.0061</v>
      </c>
      <c r="P393" s="7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1"/>
        <v>1.009027027027027</v>
      </c>
      <c r="P394" s="7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1"/>
        <v>1.10446</v>
      </c>
      <c r="P395" s="7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1"/>
        <v>1.118936170212766</v>
      </c>
      <c r="P396" s="7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1"/>
        <v>1.0804450000000001</v>
      </c>
      <c r="P397" s="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1"/>
        <v>1.0666666666666667</v>
      </c>
      <c r="P398" s="7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1"/>
        <v>1.0390027322404372</v>
      </c>
      <c r="P399" s="7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1"/>
        <v>1.2516</v>
      </c>
      <c r="P400" s="7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1"/>
        <v>1.0680499999999999</v>
      </c>
      <c r="P401" s="7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1"/>
        <v>1.1230249999999999</v>
      </c>
      <c r="P402" s="7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1"/>
        <v>1.0381199999999999</v>
      </c>
      <c r="P403" s="7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1"/>
        <v>1.4165000000000001</v>
      </c>
      <c r="P404" s="7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1"/>
        <v>1.0526</v>
      </c>
      <c r="P405" s="7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1"/>
        <v>1.0309142857142857</v>
      </c>
      <c r="P406" s="7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1"/>
        <v>1.0765957446808512</v>
      </c>
      <c r="P407" s="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1"/>
        <v>1.0770464285714285</v>
      </c>
      <c r="P408" s="7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1"/>
        <v>1.0155000000000001</v>
      </c>
      <c r="P409" s="7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1"/>
        <v>1.0143766666666667</v>
      </c>
      <c r="P410" s="7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1"/>
        <v>1.3680000000000001</v>
      </c>
      <c r="P411" s="7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1"/>
        <v>1.2829999999999999</v>
      </c>
      <c r="P412" s="7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1"/>
        <v>1.0105</v>
      </c>
      <c r="P413" s="7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1"/>
        <v>1.2684</v>
      </c>
      <c r="P414" s="7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1"/>
        <v>1.0508593749999999</v>
      </c>
      <c r="P415" s="7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1"/>
        <v>1.0285405405405406</v>
      </c>
      <c r="P416" s="7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1"/>
        <v>1.0214714285714286</v>
      </c>
      <c r="P417" s="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1"/>
        <v>1.2021700000000002</v>
      </c>
      <c r="P418" s="7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1"/>
        <v>1.0024761904761905</v>
      </c>
      <c r="P419" s="7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1"/>
        <v>1.0063392857142857</v>
      </c>
      <c r="P420" s="7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1"/>
        <v>1.004375</v>
      </c>
      <c r="P421" s="7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1"/>
        <v>4.3939393939393936E-3</v>
      </c>
      <c r="P422" s="7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1"/>
        <v>2.0066666666666667E-2</v>
      </c>
      <c r="P423" s="7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1"/>
        <v>1.0749999999999999E-2</v>
      </c>
      <c r="P424" s="7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1"/>
        <v>7.6499999999999997E-3</v>
      </c>
      <c r="P425" s="7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1"/>
        <v>6.7966666666666675E-2</v>
      </c>
      <c r="P426" s="7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1"/>
        <v>1.2E-4</v>
      </c>
      <c r="P427" s="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1"/>
        <v>1.3299999999999999E-2</v>
      </c>
      <c r="P428" s="7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1"/>
        <v>0</v>
      </c>
      <c r="P429" s="7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1"/>
        <v>5.6333333333333332E-2</v>
      </c>
      <c r="P430" s="7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1"/>
        <v>0</v>
      </c>
      <c r="P431" s="7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1"/>
        <v>2.4E-2</v>
      </c>
      <c r="P432" s="7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1"/>
        <v>0.13833333333333334</v>
      </c>
      <c r="P433" s="7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1"/>
        <v>9.5000000000000001E-2</v>
      </c>
      <c r="P434" s="7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1"/>
        <v>0</v>
      </c>
      <c r="P435" s="7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1"/>
        <v>0.05</v>
      </c>
      <c r="P436" s="7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1"/>
        <v>2.7272727272727273E-5</v>
      </c>
      <c r="P437" s="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1"/>
        <v>0</v>
      </c>
      <c r="P438" s="7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1"/>
        <v>0</v>
      </c>
      <c r="P439" s="7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1"/>
        <v>9.3799999999999994E-2</v>
      </c>
      <c r="P440" s="7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1"/>
        <v>0</v>
      </c>
      <c r="P441" s="7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1"/>
        <v>1E-3</v>
      </c>
      <c r="P442" s="7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1"/>
        <v>0</v>
      </c>
      <c r="P443" s="7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1"/>
        <v>0.39358823529411763</v>
      </c>
      <c r="P444" s="7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1"/>
        <v>1E-3</v>
      </c>
      <c r="P445" s="7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1"/>
        <v>0.05</v>
      </c>
      <c r="P446" s="7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1"/>
        <v>3.3333333333333335E-5</v>
      </c>
      <c r="P447" s="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1"/>
        <v>7.2952380952380949E-2</v>
      </c>
      <c r="P448" s="7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1"/>
        <v>1.6666666666666666E-4</v>
      </c>
      <c r="P449" s="7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1"/>
        <v>3.2804E-2</v>
      </c>
      <c r="P450" s="7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11">
        <f t="shared" si="39"/>
        <v>41753.758043981477</v>
      </c>
      <c r="T450" s="11">
        <f t="shared" si="40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1"/>
        <v>2.2499999999999999E-2</v>
      </c>
      <c r="P451" s="7">
        <f t="shared" ref="P451:P514" si="42">E451/L451</f>
        <v>9</v>
      </c>
      <c r="Q451" t="str">
        <f t="shared" ref="Q451:Q514" si="43">LEFT(N451,SEARCH("/",N451,1)-1)</f>
        <v>film &amp; video</v>
      </c>
      <c r="R451" t="str">
        <f t="shared" ref="R451:R514" si="44">RIGHT(N451,LEN(N451)-SEARCH("/",N451,1))</f>
        <v>animation</v>
      </c>
      <c r="S451" s="11">
        <f t="shared" ref="S451:S514" si="45">(((J451/60)/60)/24)+DATE(1970,1,1)</f>
        <v>41534.568113425928</v>
      </c>
      <c r="T451" s="11">
        <f t="shared" ref="T451:T514" si="46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1"/>
        <v>7.92E-3</v>
      </c>
      <c r="P452" s="7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ref="O453:O516" si="47">(E453/D453)*1</f>
        <v>0</v>
      </c>
      <c r="P453" s="7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7"/>
        <v>0.64</v>
      </c>
      <c r="P454" s="7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7"/>
        <v>2.740447957839262E-4</v>
      </c>
      <c r="P455" s="7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7"/>
        <v>8.2000000000000007E-3</v>
      </c>
      <c r="P456" s="7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7"/>
        <v>6.9230769230769226E-4</v>
      </c>
      <c r="P457" s="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7"/>
        <v>6.8631863186318634E-3</v>
      </c>
      <c r="P458" s="7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7"/>
        <v>0</v>
      </c>
      <c r="P459" s="7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7"/>
        <v>8.2100000000000006E-2</v>
      </c>
      <c r="P460" s="7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7"/>
        <v>6.4102564102564103E-4</v>
      </c>
      <c r="P461" s="7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7"/>
        <v>2.9411764705882353E-3</v>
      </c>
      <c r="P462" s="7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7"/>
        <v>0</v>
      </c>
      <c r="P463" s="7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7"/>
        <v>0</v>
      </c>
      <c r="P464" s="7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7"/>
        <v>2.2727272727272728E-2</v>
      </c>
      <c r="P465" s="7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7"/>
        <v>9.9009900990099011E-4</v>
      </c>
      <c r="P466" s="7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7"/>
        <v>0.26953125</v>
      </c>
      <c r="P467" s="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7"/>
        <v>7.6E-3</v>
      </c>
      <c r="P468" s="7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7"/>
        <v>0.21575</v>
      </c>
      <c r="P469" s="7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7"/>
        <v>0</v>
      </c>
      <c r="P470" s="7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7"/>
        <v>0</v>
      </c>
      <c r="P471" s="7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7"/>
        <v>1.0200000000000001E-2</v>
      </c>
      <c r="P472" s="7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7"/>
        <v>0.11892727272727273</v>
      </c>
      <c r="P473" s="7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7"/>
        <v>0.17624999999999999</v>
      </c>
      <c r="P474" s="7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7"/>
        <v>2.87E-2</v>
      </c>
      <c r="P475" s="7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7"/>
        <v>3.0303030303030303E-4</v>
      </c>
      <c r="P476" s="7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7"/>
        <v>0</v>
      </c>
      <c r="P477" s="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7"/>
        <v>2.2302681818181819E-2</v>
      </c>
      <c r="P478" s="7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7"/>
        <v>0</v>
      </c>
      <c r="P479" s="7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7"/>
        <v>0</v>
      </c>
      <c r="P480" s="7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7"/>
        <v>0.3256</v>
      </c>
      <c r="P481" s="7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7"/>
        <v>0.19409999999999999</v>
      </c>
      <c r="P482" s="7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7"/>
        <v>6.0999999999999999E-2</v>
      </c>
      <c r="P483" s="7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7"/>
        <v>1E-3</v>
      </c>
      <c r="P484" s="7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7"/>
        <v>0.502</v>
      </c>
      <c r="P485" s="7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7"/>
        <v>1.8625E-3</v>
      </c>
      <c r="P486" s="7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7"/>
        <v>0.21906971229845085</v>
      </c>
      <c r="P487" s="7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7"/>
        <v>9.0909090909090904E-5</v>
      </c>
      <c r="P488" s="7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7"/>
        <v>0</v>
      </c>
      <c r="P489" s="7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7"/>
        <v>0</v>
      </c>
      <c r="P490" s="7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7"/>
        <v>2.8667813379201833E-3</v>
      </c>
      <c r="P491" s="7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7"/>
        <v>0</v>
      </c>
      <c r="P492" s="7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7"/>
        <v>0</v>
      </c>
      <c r="P493" s="7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7"/>
        <v>0</v>
      </c>
      <c r="P494" s="7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7"/>
        <v>0</v>
      </c>
      <c r="P495" s="7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7"/>
        <v>1.5499999999999999E-3</v>
      </c>
      <c r="P496" s="7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7"/>
        <v>0</v>
      </c>
      <c r="P497" s="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7"/>
        <v>1.6666666666666667E-5</v>
      </c>
      <c r="P498" s="7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7"/>
        <v>6.6964285714285711E-3</v>
      </c>
      <c r="P499" s="7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7"/>
        <v>4.5985132395404561E-2</v>
      </c>
      <c r="P500" s="7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7"/>
        <v>9.5500000000000002E-2</v>
      </c>
      <c r="P501" s="7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7"/>
        <v>3.307692307692308E-2</v>
      </c>
      <c r="P502" s="7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7"/>
        <v>0</v>
      </c>
      <c r="P503" s="7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7"/>
        <v>1.15E-2</v>
      </c>
      <c r="P504" s="7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7"/>
        <v>1.7538461538461537E-2</v>
      </c>
      <c r="P505" s="7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7"/>
        <v>1.3673469387755101E-2</v>
      </c>
      <c r="P506" s="7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7"/>
        <v>4.3333333333333331E-3</v>
      </c>
      <c r="P507" s="7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7"/>
        <v>1.25E-3</v>
      </c>
      <c r="P508" s="7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7"/>
        <v>3.2000000000000001E-2</v>
      </c>
      <c r="P509" s="7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7"/>
        <v>8.0000000000000002E-3</v>
      </c>
      <c r="P510" s="7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7"/>
        <v>2E-3</v>
      </c>
      <c r="P511" s="7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7"/>
        <v>0</v>
      </c>
      <c r="P512" s="7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7"/>
        <v>0.03</v>
      </c>
      <c r="P513" s="7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7"/>
        <v>1.3749999999999999E-3</v>
      </c>
      <c r="P514" s="7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11">
        <f t="shared" si="45"/>
        <v>42649.742210648154</v>
      </c>
      <c r="T514" s="11">
        <f t="shared" si="46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7"/>
        <v>0.13924</v>
      </c>
      <c r="P515" s="7">
        <f t="shared" ref="P515:P578" si="48">E515/L515</f>
        <v>102.38235294117646</v>
      </c>
      <c r="Q515" t="str">
        <f t="shared" ref="Q515:Q578" si="49">LEFT(N515,SEARCH("/",N515,1)-1)</f>
        <v>film &amp; video</v>
      </c>
      <c r="R515" t="str">
        <f t="shared" ref="R515:R578" si="50">RIGHT(N515,LEN(N515)-SEARCH("/",N515,1))</f>
        <v>animation</v>
      </c>
      <c r="S515" s="11">
        <f t="shared" ref="S515:S578" si="51">(((J515/60)/60)/24)+DATE(1970,1,1)</f>
        <v>42552.653993055559</v>
      </c>
      <c r="T515" s="11">
        <f t="shared" ref="T515:T578" si="52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7"/>
        <v>3.3333333333333333E-2</v>
      </c>
      <c r="P516" s="7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ref="O517:O580" si="53">(E517/D517)*1</f>
        <v>0.25413402061855672</v>
      </c>
      <c r="P517" s="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3"/>
        <v>0</v>
      </c>
      <c r="P518" s="7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3"/>
        <v>1.3666666666666667E-2</v>
      </c>
      <c r="P519" s="7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3"/>
        <v>0</v>
      </c>
      <c r="P520" s="7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3"/>
        <v>0.22881426547787684</v>
      </c>
      <c r="P521" s="7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3"/>
        <v>1.0209999999999999</v>
      </c>
      <c r="P522" s="7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3"/>
        <v>1.0464</v>
      </c>
      <c r="P523" s="7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3"/>
        <v>1.1466666666666667</v>
      </c>
      <c r="P524" s="7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3"/>
        <v>1.206</v>
      </c>
      <c r="P525" s="7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3"/>
        <v>1.0867285714285715</v>
      </c>
      <c r="P526" s="7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3"/>
        <v>1</v>
      </c>
      <c r="P527" s="7">
        <f t="shared" si="48"/>
        <v>1000</v>
      </c>
      <c r="Q527" t="str">
        <f t="shared" si="49"/>
        <v>theater</v>
      </c>
      <c r="R527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3"/>
        <v>1.1399999999999999</v>
      </c>
      <c r="P528" s="7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3"/>
        <v>1.0085</v>
      </c>
      <c r="P529" s="7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3"/>
        <v>1.1565217391304348</v>
      </c>
      <c r="P530" s="7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3"/>
        <v>1.3041666666666667</v>
      </c>
      <c r="P531" s="7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3"/>
        <v>1.0778267254038179</v>
      </c>
      <c r="P532" s="7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3"/>
        <v>1</v>
      </c>
      <c r="P533" s="7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3"/>
        <v>1.2324999999999999</v>
      </c>
      <c r="P534" s="7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3"/>
        <v>1.002</v>
      </c>
      <c r="P535" s="7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3"/>
        <v>1.0466666666666666</v>
      </c>
      <c r="P536" s="7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3"/>
        <v>1.0249999999999999</v>
      </c>
      <c r="P537" s="7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3"/>
        <v>1.1825757575757576</v>
      </c>
      <c r="P538" s="7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3"/>
        <v>1.2050000000000001</v>
      </c>
      <c r="P539" s="7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3"/>
        <v>3.0242</v>
      </c>
      <c r="P540" s="7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3"/>
        <v>1.00644</v>
      </c>
      <c r="P541" s="7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3"/>
        <v>6.666666666666667E-5</v>
      </c>
      <c r="P542" s="7">
        <f t="shared" si="48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3"/>
        <v>5.5555555555555558E-3</v>
      </c>
      <c r="P543" s="7">
        <f t="shared" si="48"/>
        <v>25</v>
      </c>
      <c r="Q543" t="str">
        <f t="shared" si="49"/>
        <v>technology</v>
      </c>
      <c r="R543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3"/>
        <v>3.9999999999999998E-6</v>
      </c>
      <c r="P544" s="7">
        <f t="shared" si="48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3"/>
        <v>3.1818181818181819E-3</v>
      </c>
      <c r="P545" s="7">
        <f t="shared" si="48"/>
        <v>35</v>
      </c>
      <c r="Q545" t="str">
        <f t="shared" si="49"/>
        <v>technology</v>
      </c>
      <c r="R545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3"/>
        <v>1.2E-2</v>
      </c>
      <c r="P546" s="7">
        <f t="shared" si="48"/>
        <v>3</v>
      </c>
      <c r="Q546" t="str">
        <f t="shared" si="49"/>
        <v>technology</v>
      </c>
      <c r="R546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3"/>
        <v>0.27383999999999997</v>
      </c>
      <c r="P547" s="7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3"/>
        <v>8.6666666666666663E-4</v>
      </c>
      <c r="P548" s="7">
        <f t="shared" si="48"/>
        <v>26</v>
      </c>
      <c r="Q548" t="str">
        <f t="shared" si="49"/>
        <v>technology</v>
      </c>
      <c r="R548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3"/>
        <v>0</v>
      </c>
      <c r="P549" s="7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3"/>
        <v>8.9999999999999998E-4</v>
      </c>
      <c r="P550" s="7">
        <f t="shared" si="48"/>
        <v>9</v>
      </c>
      <c r="Q550" t="str">
        <f t="shared" si="49"/>
        <v>technology</v>
      </c>
      <c r="R55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3"/>
        <v>2.7199999999999998E-2</v>
      </c>
      <c r="P551" s="7">
        <f t="shared" si="48"/>
        <v>8.5</v>
      </c>
      <c r="Q551" t="str">
        <f t="shared" si="49"/>
        <v>technology</v>
      </c>
      <c r="R551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3"/>
        <v>7.0000000000000001E-3</v>
      </c>
      <c r="P552" s="7">
        <f t="shared" si="48"/>
        <v>8.75</v>
      </c>
      <c r="Q552" t="str">
        <f t="shared" si="49"/>
        <v>technology</v>
      </c>
      <c r="R552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3"/>
        <v>5.0413333333333331E-2</v>
      </c>
      <c r="P553" s="7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3"/>
        <v>0</v>
      </c>
      <c r="P554" s="7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3"/>
        <v>4.9199999999999999E-3</v>
      </c>
      <c r="P555" s="7">
        <f t="shared" si="48"/>
        <v>20.5</v>
      </c>
      <c r="Q555" t="str">
        <f t="shared" si="49"/>
        <v>technology</v>
      </c>
      <c r="R555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3"/>
        <v>0.36589147286821705</v>
      </c>
      <c r="P556" s="7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3"/>
        <v>0</v>
      </c>
      <c r="P557" s="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3"/>
        <v>2.5000000000000001E-2</v>
      </c>
      <c r="P558" s="7">
        <f t="shared" si="48"/>
        <v>200</v>
      </c>
      <c r="Q558" t="str">
        <f t="shared" si="49"/>
        <v>technology</v>
      </c>
      <c r="R558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3"/>
        <v>9.1066666666666674E-3</v>
      </c>
      <c r="P559" s="7">
        <f t="shared" si="48"/>
        <v>68.3</v>
      </c>
      <c r="Q559" t="str">
        <f t="shared" si="49"/>
        <v>technology</v>
      </c>
      <c r="R559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3"/>
        <v>0</v>
      </c>
      <c r="P560" s="7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3"/>
        <v>2.0833333333333335E-4</v>
      </c>
      <c r="P561" s="7">
        <f t="shared" si="48"/>
        <v>50</v>
      </c>
      <c r="Q561" t="str">
        <f t="shared" si="49"/>
        <v>technology</v>
      </c>
      <c r="R561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3"/>
        <v>1.2E-4</v>
      </c>
      <c r="P562" s="7">
        <f t="shared" si="48"/>
        <v>4</v>
      </c>
      <c r="Q562" t="str">
        <f t="shared" si="49"/>
        <v>technology</v>
      </c>
      <c r="R562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3"/>
        <v>3.6666666666666666E-3</v>
      </c>
      <c r="P563" s="7">
        <f t="shared" si="48"/>
        <v>27.5</v>
      </c>
      <c r="Q563" t="str">
        <f t="shared" si="49"/>
        <v>technology</v>
      </c>
      <c r="R563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3"/>
        <v>0</v>
      </c>
      <c r="P564" s="7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3"/>
        <v>9.0666666666666662E-4</v>
      </c>
      <c r="P565" s="7">
        <f t="shared" si="48"/>
        <v>34</v>
      </c>
      <c r="Q565" t="str">
        <f t="shared" si="49"/>
        <v>technology</v>
      </c>
      <c r="R565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3"/>
        <v>5.5555555555555558E-5</v>
      </c>
      <c r="P566" s="7">
        <f t="shared" si="48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3"/>
        <v>0</v>
      </c>
      <c r="P567" s="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3"/>
        <v>2.0000000000000001E-4</v>
      </c>
      <c r="P568" s="7">
        <f t="shared" si="48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3"/>
        <v>0</v>
      </c>
      <c r="P569" s="7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3"/>
        <v>0.01</v>
      </c>
      <c r="P570" s="7">
        <f t="shared" si="48"/>
        <v>49</v>
      </c>
      <c r="Q570" t="str">
        <f t="shared" si="49"/>
        <v>technology</v>
      </c>
      <c r="R57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3"/>
        <v>8.0000000000000002E-3</v>
      </c>
      <c r="P571" s="7">
        <f t="shared" si="48"/>
        <v>20</v>
      </c>
      <c r="Q571" t="str">
        <f t="shared" si="49"/>
        <v>technology</v>
      </c>
      <c r="R571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3"/>
        <v>1.6705882352941177E-3</v>
      </c>
      <c r="P572" s="7">
        <f t="shared" si="48"/>
        <v>142</v>
      </c>
      <c r="Q572" t="str">
        <f t="shared" si="49"/>
        <v>technology</v>
      </c>
      <c r="R572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3"/>
        <v>4.2399999999999998E-3</v>
      </c>
      <c r="P573" s="7">
        <f t="shared" si="48"/>
        <v>53</v>
      </c>
      <c r="Q573" t="str">
        <f t="shared" si="49"/>
        <v>technology</v>
      </c>
      <c r="R573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3"/>
        <v>0</v>
      </c>
      <c r="P574" s="7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3"/>
        <v>3.892538925389254E-3</v>
      </c>
      <c r="P575" s="7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3"/>
        <v>7.1556350626118068E-3</v>
      </c>
      <c r="P576" s="7">
        <f t="shared" si="48"/>
        <v>20</v>
      </c>
      <c r="Q576" t="str">
        <f t="shared" si="49"/>
        <v>technology</v>
      </c>
      <c r="R576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3"/>
        <v>4.3166666666666666E-3</v>
      </c>
      <c r="P577" s="7">
        <f t="shared" si="48"/>
        <v>64.75</v>
      </c>
      <c r="Q577" t="str">
        <f t="shared" si="49"/>
        <v>technology</v>
      </c>
      <c r="R577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3"/>
        <v>1.2500000000000001E-5</v>
      </c>
      <c r="P578" s="7">
        <f t="shared" si="48"/>
        <v>1</v>
      </c>
      <c r="Q578" t="str">
        <f t="shared" si="49"/>
        <v>technology</v>
      </c>
      <c r="R578" t="str">
        <f t="shared" si="50"/>
        <v>web</v>
      </c>
      <c r="S578" s="11">
        <f t="shared" si="51"/>
        <v>42031.471666666665</v>
      </c>
      <c r="T578" s="11">
        <f t="shared" si="52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3"/>
        <v>2E-3</v>
      </c>
      <c r="P579" s="7">
        <f t="shared" ref="P579:P642" si="54">E579/L579</f>
        <v>10</v>
      </c>
      <c r="Q579" t="str">
        <f t="shared" ref="Q579:Q642" si="55">LEFT(N579,SEARCH("/",N579,1)-1)</f>
        <v>technology</v>
      </c>
      <c r="R579" t="str">
        <f t="shared" ref="R579:R642" si="56">RIGHT(N579,LEN(N579)-SEARCH("/",N579,1))</f>
        <v>web</v>
      </c>
      <c r="S579" s="11">
        <f t="shared" ref="S579:S642" si="57">(((J579/60)/60)/24)+DATE(1970,1,1)</f>
        <v>42450.589143518519</v>
      </c>
      <c r="T579" s="11">
        <f t="shared" ref="T579:T642" si="5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3"/>
        <v>1.12E-4</v>
      </c>
      <c r="P580" s="7">
        <f t="shared" si="54"/>
        <v>2</v>
      </c>
      <c r="Q580" t="str">
        <f t="shared" si="55"/>
        <v>technology</v>
      </c>
      <c r="R58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ref="O581:O644" si="59">(E581/D581)*1</f>
        <v>1.4583333333333334E-2</v>
      </c>
      <c r="P581" s="7">
        <f t="shared" si="54"/>
        <v>35</v>
      </c>
      <c r="Q581" t="str">
        <f t="shared" si="55"/>
        <v>technology</v>
      </c>
      <c r="R581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9"/>
        <v>3.3333333333333332E-4</v>
      </c>
      <c r="P582" s="7">
        <f t="shared" si="54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9"/>
        <v>0</v>
      </c>
      <c r="P583" s="7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9"/>
        <v>0</v>
      </c>
      <c r="P584" s="7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9"/>
        <v>1.1111111111111112E-4</v>
      </c>
      <c r="P585" s="7">
        <f t="shared" si="54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9"/>
        <v>0.01</v>
      </c>
      <c r="P586" s="7">
        <f t="shared" si="54"/>
        <v>5</v>
      </c>
      <c r="Q586" t="str">
        <f t="shared" si="55"/>
        <v>technology</v>
      </c>
      <c r="R586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9"/>
        <v>0</v>
      </c>
      <c r="P587" s="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9"/>
        <v>5.5999999999999999E-3</v>
      </c>
      <c r="P588" s="7">
        <f t="shared" si="54"/>
        <v>14</v>
      </c>
      <c r="Q588" t="str">
        <f t="shared" si="55"/>
        <v>technology</v>
      </c>
      <c r="R588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9"/>
        <v>9.0833333333333335E-2</v>
      </c>
      <c r="P589" s="7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9"/>
        <v>3.3444444444444443E-2</v>
      </c>
      <c r="P590" s="7">
        <f t="shared" si="54"/>
        <v>150.5</v>
      </c>
      <c r="Q590" t="str">
        <f t="shared" si="55"/>
        <v>technology</v>
      </c>
      <c r="R59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9"/>
        <v>1.3333333333333334E-4</v>
      </c>
      <c r="P591" s="7">
        <f t="shared" si="54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9"/>
        <v>4.4600000000000001E-2</v>
      </c>
      <c r="P592" s="7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9"/>
        <v>6.0999999999999997E-4</v>
      </c>
      <c r="P593" s="7">
        <f t="shared" si="54"/>
        <v>30.5</v>
      </c>
      <c r="Q593" t="str">
        <f t="shared" si="55"/>
        <v>technology</v>
      </c>
      <c r="R593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9"/>
        <v>3.3333333333333333E-2</v>
      </c>
      <c r="P594" s="7">
        <f t="shared" si="54"/>
        <v>250</v>
      </c>
      <c r="Q594" t="str">
        <f t="shared" si="55"/>
        <v>technology</v>
      </c>
      <c r="R594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9"/>
        <v>0.23</v>
      </c>
      <c r="P595" s="7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9"/>
        <v>1.0399999999999999E-3</v>
      </c>
      <c r="P596" s="7">
        <f t="shared" si="54"/>
        <v>13</v>
      </c>
      <c r="Q596" t="str">
        <f t="shared" si="55"/>
        <v>technology</v>
      </c>
      <c r="R596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9"/>
        <v>4.2599999999999999E-3</v>
      </c>
      <c r="P597" s="7">
        <f t="shared" si="54"/>
        <v>53.25</v>
      </c>
      <c r="Q597" t="str">
        <f t="shared" si="55"/>
        <v>technology</v>
      </c>
      <c r="R597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9"/>
        <v>2.9999999999999997E-4</v>
      </c>
      <c r="P598" s="7">
        <f t="shared" si="54"/>
        <v>3</v>
      </c>
      <c r="Q598" t="str">
        <f t="shared" si="55"/>
        <v>technology</v>
      </c>
      <c r="R598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9"/>
        <v>2.6666666666666666E-3</v>
      </c>
      <c r="P599" s="7">
        <f t="shared" si="54"/>
        <v>10</v>
      </c>
      <c r="Q599" t="str">
        <f t="shared" si="55"/>
        <v>technology</v>
      </c>
      <c r="R599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9"/>
        <v>0.34</v>
      </c>
      <c r="P600" s="7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9"/>
        <v>6.2E-4</v>
      </c>
      <c r="P601" s="7">
        <f t="shared" si="54"/>
        <v>15.5</v>
      </c>
      <c r="Q601" t="str">
        <f t="shared" si="55"/>
        <v>technology</v>
      </c>
      <c r="R601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9"/>
        <v>0.02</v>
      </c>
      <c r="P602" s="7">
        <f t="shared" si="54"/>
        <v>100</v>
      </c>
      <c r="Q602" t="str">
        <f t="shared" si="55"/>
        <v>technology</v>
      </c>
      <c r="R602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9"/>
        <v>1.4E-2</v>
      </c>
      <c r="P603" s="7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9"/>
        <v>0</v>
      </c>
      <c r="P604" s="7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9"/>
        <v>3.9334666666666664E-2</v>
      </c>
      <c r="P605" s="7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9"/>
        <v>0</v>
      </c>
      <c r="P606" s="7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9"/>
        <v>2.6200000000000001E-2</v>
      </c>
      <c r="P607" s="7">
        <f t="shared" si="54"/>
        <v>16.375</v>
      </c>
      <c r="Q607" t="str">
        <f t="shared" si="55"/>
        <v>technology</v>
      </c>
      <c r="R607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9"/>
        <v>2E-3</v>
      </c>
      <c r="P608" s="7">
        <f t="shared" si="54"/>
        <v>10</v>
      </c>
      <c r="Q608" t="str">
        <f t="shared" si="55"/>
        <v>technology</v>
      </c>
      <c r="R608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9"/>
        <v>0</v>
      </c>
      <c r="P609" s="7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9"/>
        <v>9.7400000000000004E-3</v>
      </c>
      <c r="P610" s="7">
        <f t="shared" si="54"/>
        <v>292.2</v>
      </c>
      <c r="Q610" t="str">
        <f t="shared" si="55"/>
        <v>technology</v>
      </c>
      <c r="R6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9"/>
        <v>6.41025641025641E-3</v>
      </c>
      <c r="P611" s="7">
        <f t="shared" si="54"/>
        <v>5</v>
      </c>
      <c r="Q611" t="str">
        <f t="shared" si="55"/>
        <v>technology</v>
      </c>
      <c r="R611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9"/>
        <v>0</v>
      </c>
      <c r="P612" s="7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9"/>
        <v>0</v>
      </c>
      <c r="P613" s="7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9"/>
        <v>0</v>
      </c>
      <c r="P614" s="7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9"/>
        <v>0.21363333333333334</v>
      </c>
      <c r="P615" s="7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9"/>
        <v>0</v>
      </c>
      <c r="P616" s="7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9"/>
        <v>0</v>
      </c>
      <c r="P617" s="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9"/>
        <v>0</v>
      </c>
      <c r="P618" s="7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9"/>
        <v>0.03</v>
      </c>
      <c r="P619" s="7">
        <f t="shared" si="54"/>
        <v>20</v>
      </c>
      <c r="Q619" t="str">
        <f t="shared" si="55"/>
        <v>technology</v>
      </c>
      <c r="R619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9"/>
        <v>0</v>
      </c>
      <c r="P620" s="7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9"/>
        <v>3.9999999999999998E-7</v>
      </c>
      <c r="P621" s="7">
        <f t="shared" si="54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9"/>
        <v>0.01</v>
      </c>
      <c r="P622" s="7">
        <f t="shared" si="54"/>
        <v>300</v>
      </c>
      <c r="Q622" t="str">
        <f t="shared" si="55"/>
        <v>technology</v>
      </c>
      <c r="R622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9"/>
        <v>1.044E-2</v>
      </c>
      <c r="P623" s="7">
        <f t="shared" si="54"/>
        <v>87</v>
      </c>
      <c r="Q623" t="str">
        <f t="shared" si="55"/>
        <v>technology</v>
      </c>
      <c r="R623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9"/>
        <v>5.6833333333333333E-2</v>
      </c>
      <c r="P624" s="7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9"/>
        <v>0</v>
      </c>
      <c r="P625" s="7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9"/>
        <v>0</v>
      </c>
      <c r="P626" s="7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9"/>
        <v>0</v>
      </c>
      <c r="P627" s="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9"/>
        <v>0.17380000000000001</v>
      </c>
      <c r="P628" s="7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9"/>
        <v>2.0000000000000001E-4</v>
      </c>
      <c r="P629" s="7">
        <f t="shared" si="54"/>
        <v>90</v>
      </c>
      <c r="Q629" t="str">
        <f t="shared" si="55"/>
        <v>technology</v>
      </c>
      <c r="R629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9"/>
        <v>0</v>
      </c>
      <c r="P630" s="7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9"/>
        <v>1.75E-3</v>
      </c>
      <c r="P631" s="7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9"/>
        <v>8.3340278356529708E-4</v>
      </c>
      <c r="P632" s="7">
        <f t="shared" si="54"/>
        <v>10</v>
      </c>
      <c r="Q632" t="str">
        <f t="shared" si="55"/>
        <v>technology</v>
      </c>
      <c r="R632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9"/>
        <v>1.38E-2</v>
      </c>
      <c r="P633" s="7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9"/>
        <v>0</v>
      </c>
      <c r="P634" s="7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9"/>
        <v>0.1245</v>
      </c>
      <c r="P635" s="7">
        <f t="shared" si="54"/>
        <v>49.8</v>
      </c>
      <c r="Q635" t="str">
        <f t="shared" si="55"/>
        <v>technology</v>
      </c>
      <c r="R635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9"/>
        <v>2.0000000000000001E-4</v>
      </c>
      <c r="P636" s="7">
        <f t="shared" si="54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9"/>
        <v>8.0000000000000007E-5</v>
      </c>
      <c r="P637" s="7">
        <f t="shared" si="54"/>
        <v>2</v>
      </c>
      <c r="Q637" t="str">
        <f t="shared" si="55"/>
        <v>technology</v>
      </c>
      <c r="R637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9"/>
        <v>2E-3</v>
      </c>
      <c r="P638" s="7">
        <f t="shared" si="54"/>
        <v>4</v>
      </c>
      <c r="Q638" t="str">
        <f t="shared" si="55"/>
        <v>technology</v>
      </c>
      <c r="R638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9"/>
        <v>0</v>
      </c>
      <c r="P639" s="7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9"/>
        <v>9.0000000000000006E-5</v>
      </c>
      <c r="P640" s="7">
        <f t="shared" si="54"/>
        <v>3</v>
      </c>
      <c r="Q640" t="str">
        <f t="shared" si="55"/>
        <v>technology</v>
      </c>
      <c r="R64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9"/>
        <v>9.9999999999999995E-7</v>
      </c>
      <c r="P641" s="7">
        <f t="shared" si="54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9"/>
        <v>1.4428571428571428</v>
      </c>
      <c r="P642" s="7">
        <f t="shared" si="54"/>
        <v>50.5</v>
      </c>
      <c r="Q642" t="str">
        <f t="shared" si="55"/>
        <v>technology</v>
      </c>
      <c r="R642" t="str">
        <f t="shared" si="56"/>
        <v>wearables</v>
      </c>
      <c r="S642" s="11">
        <f t="shared" si="57"/>
        <v>42683.420312500006</v>
      </c>
      <c r="T642" s="11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59"/>
        <v>1.1916249999999999</v>
      </c>
      <c r="P643" s="7">
        <f t="shared" ref="P643:P706" si="60">E643/L643</f>
        <v>151.31746031746033</v>
      </c>
      <c r="Q643" t="str">
        <f t="shared" ref="Q643:Q706" si="61">LEFT(N643,SEARCH("/",N643,1)-1)</f>
        <v>technology</v>
      </c>
      <c r="R643" t="str">
        <f t="shared" ref="R643:R706" si="62">RIGHT(N643,LEN(N643)-SEARCH("/",N643,1))</f>
        <v>wearables</v>
      </c>
      <c r="S643" s="11">
        <f t="shared" ref="S643:S706" si="63">(((J643/60)/60)/24)+DATE(1970,1,1)</f>
        <v>42199.57</v>
      </c>
      <c r="T643" s="11">
        <f t="shared" ref="T643:T706" si="6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9"/>
        <v>14.604850000000001</v>
      </c>
      <c r="P644" s="7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ref="O645:O708" si="65">(E645/D645)*1</f>
        <v>1.0580799999999999</v>
      </c>
      <c r="P645" s="7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5"/>
        <v>3.0011791999999997</v>
      </c>
      <c r="P646" s="7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5"/>
        <v>2.7869999999999999</v>
      </c>
      <c r="P647" s="7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5"/>
        <v>1.3187625000000001</v>
      </c>
      <c r="P648" s="7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5"/>
        <v>1.0705</v>
      </c>
      <c r="P649" s="7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5"/>
        <v>1.2682285714285715</v>
      </c>
      <c r="P650" s="7">
        <f t="shared" si="60"/>
        <v>1644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5"/>
        <v>1.3996</v>
      </c>
      <c r="P651" s="7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5"/>
        <v>1.1240000000000001</v>
      </c>
      <c r="P652" s="7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5"/>
        <v>1.00528</v>
      </c>
      <c r="P653" s="7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5"/>
        <v>1.0046666666666666</v>
      </c>
      <c r="P654" s="7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5"/>
        <v>1.4144600000000001</v>
      </c>
      <c r="P655" s="7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5"/>
        <v>2.6729166666666666</v>
      </c>
      <c r="P656" s="7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5"/>
        <v>1.4688749999999999</v>
      </c>
      <c r="P657" s="7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5"/>
        <v>2.1356000000000002</v>
      </c>
      <c r="P658" s="7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5"/>
        <v>1.2569999999999999</v>
      </c>
      <c r="P659" s="7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5"/>
        <v>1.0446206037108834</v>
      </c>
      <c r="P660" s="7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5"/>
        <v>1.0056666666666667</v>
      </c>
      <c r="P661" s="7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5"/>
        <v>3.058E-2</v>
      </c>
      <c r="P662" s="7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5"/>
        <v>9.4999999999999998E-3</v>
      </c>
      <c r="P663" s="7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5"/>
        <v>4.0000000000000001E-3</v>
      </c>
      <c r="P664" s="7">
        <f t="shared" si="60"/>
        <v>39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5"/>
        <v>3.5000000000000001E-3</v>
      </c>
      <c r="P665" s="7">
        <f t="shared" si="60"/>
        <v>100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5"/>
        <v>7.5333333333333335E-2</v>
      </c>
      <c r="P666" s="7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5"/>
        <v>0.18640000000000001</v>
      </c>
      <c r="P667" s="7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5"/>
        <v>4.0000000000000003E-5</v>
      </c>
      <c r="P668" s="7">
        <f t="shared" si="60"/>
        <v>2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5"/>
        <v>0.1002</v>
      </c>
      <c r="P669" s="7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5"/>
        <v>4.5600000000000002E-2</v>
      </c>
      <c r="P670" s="7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5"/>
        <v>0.21507499999999999</v>
      </c>
      <c r="P671" s="7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5"/>
        <v>0.29276666666666668</v>
      </c>
      <c r="P672" s="7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5"/>
        <v>0.39426666666666665</v>
      </c>
      <c r="P673" s="7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5"/>
        <v>0.21628</v>
      </c>
      <c r="P674" s="7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5"/>
        <v>2.0500000000000002E-3</v>
      </c>
      <c r="P675" s="7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5"/>
        <v>2.9999999999999997E-4</v>
      </c>
      <c r="P676" s="7">
        <f t="shared" si="60"/>
        <v>7.5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5"/>
        <v>0.14849999999999999</v>
      </c>
      <c r="P677" s="7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5"/>
        <v>1.4710000000000001E-2</v>
      </c>
      <c r="P678" s="7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5"/>
        <v>0.25584000000000001</v>
      </c>
      <c r="P679" s="7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5"/>
        <v>3.8206896551724136E-2</v>
      </c>
      <c r="P680" s="7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5"/>
        <v>0.15485964912280703</v>
      </c>
      <c r="P681" s="7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5"/>
        <v>0.25912000000000002</v>
      </c>
      <c r="P682" s="7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5"/>
        <v>4.0000000000000002E-4</v>
      </c>
      <c r="P683" s="7">
        <f t="shared" si="60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5"/>
        <v>1.06E-3</v>
      </c>
      <c r="P684" s="7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5"/>
        <v>8.5142857142857138E-3</v>
      </c>
      <c r="P685" s="7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5"/>
        <v>7.4837500000000001E-2</v>
      </c>
      <c r="P686" s="7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5"/>
        <v>0.27650000000000002</v>
      </c>
      <c r="P687" s="7">
        <f t="shared" si="60"/>
        <v>55.3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5"/>
        <v>0</v>
      </c>
      <c r="P688" s="7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5"/>
        <v>3.5499999999999997E-2</v>
      </c>
      <c r="P689" s="7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5"/>
        <v>0.72989999999999999</v>
      </c>
      <c r="P690" s="7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5"/>
        <v>0.57648750000000004</v>
      </c>
      <c r="P691" s="7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5"/>
        <v>0.1234</v>
      </c>
      <c r="P692" s="7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5"/>
        <v>5.1999999999999998E-3</v>
      </c>
      <c r="P693" s="7">
        <f t="shared" si="60"/>
        <v>26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5"/>
        <v>6.5299999999999997E-2</v>
      </c>
      <c r="P694" s="7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5"/>
        <v>0.35338000000000003</v>
      </c>
      <c r="P695" s="7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5"/>
        <v>3.933333333333333E-3</v>
      </c>
      <c r="P696" s="7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5"/>
        <v>1.06E-2</v>
      </c>
      <c r="P697" s="7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5"/>
        <v>5.7142857142857145E-6</v>
      </c>
      <c r="P698" s="7">
        <f t="shared" si="60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5"/>
        <v>0.46379999999999999</v>
      </c>
      <c r="P699" s="7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5"/>
        <v>0.15390000000000001</v>
      </c>
      <c r="P700" s="7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5"/>
        <v>0.824221076923077</v>
      </c>
      <c r="P701" s="7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5"/>
        <v>2.6866666666666667E-2</v>
      </c>
      <c r="P702" s="7">
        <f t="shared" si="60"/>
        <v>13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5"/>
        <v>0.26600000000000001</v>
      </c>
      <c r="P703" s="7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5"/>
        <v>0.30813400000000002</v>
      </c>
      <c r="P704" s="7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5"/>
        <v>5.5800000000000002E-2</v>
      </c>
      <c r="P705" s="7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5"/>
        <v>8.7454545454545458E-3</v>
      </c>
      <c r="P706" s="7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11">
        <f t="shared" si="63"/>
        <v>42726.192916666667</v>
      </c>
      <c r="T706" s="11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5"/>
        <v>9.7699999999999992E-3</v>
      </c>
      <c r="P707" s="7">
        <f t="shared" ref="P707:P770" si="66">E707/L707</f>
        <v>195.4</v>
      </c>
      <c r="Q707" t="str">
        <f t="shared" ref="Q707:Q770" si="67">LEFT(N707,SEARCH("/",N707,1)-1)</f>
        <v>technology</v>
      </c>
      <c r="R707" t="str">
        <f t="shared" ref="R707:R770" si="68">RIGHT(N707,LEN(N707)-SEARCH("/",N707,1))</f>
        <v>wearables</v>
      </c>
      <c r="S707" s="11">
        <f t="shared" ref="S707:S770" si="69">(((J707/60)/60)/24)+DATE(1970,1,1)</f>
        <v>42726.491643518515</v>
      </c>
      <c r="T707" s="11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5"/>
        <v>0</v>
      </c>
      <c r="P708" s="7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ref="O709:O772" si="71">(E709/D709)*1</f>
        <v>0.78927352941176465</v>
      </c>
      <c r="P709" s="7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0.22092500000000001</v>
      </c>
      <c r="P710" s="7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4.0666666666666663E-3</v>
      </c>
      <c r="P711" s="7">
        <f t="shared" si="66"/>
        <v>30.5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7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0.33790999999999999</v>
      </c>
      <c r="P713" s="7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2.1649484536082476E-3</v>
      </c>
      <c r="P714" s="7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7.9600000000000001E-3</v>
      </c>
      <c r="P715" s="7">
        <f t="shared" si="66"/>
        <v>199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0.14993333333333334</v>
      </c>
      <c r="P716" s="7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5.0509090909090906E-2</v>
      </c>
      <c r="P717" s="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0.10214285714285715</v>
      </c>
      <c r="P718" s="7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3.0500000000000002E-3</v>
      </c>
      <c r="P719" s="7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7.4999999999999997E-3</v>
      </c>
      <c r="P720" s="7">
        <f t="shared" si="66"/>
        <v>22.5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1.2933333333333333E-2</v>
      </c>
      <c r="P721" s="7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1.4394736842105262</v>
      </c>
      <c r="P722" s="7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1.2210975609756098</v>
      </c>
      <c r="P723" s="7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1.3202400000000001</v>
      </c>
      <c r="P724" s="7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1.0938000000000001</v>
      </c>
      <c r="P725" s="7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1.0547157142857144</v>
      </c>
      <c r="P726" s="7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1.0035000000000001</v>
      </c>
      <c r="P727" s="7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1.014</v>
      </c>
      <c r="P728" s="7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1.5551428571428572</v>
      </c>
      <c r="P729" s="7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1.05566</v>
      </c>
      <c r="P730" s="7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1.3065</v>
      </c>
      <c r="P731" s="7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1.3219000000000001</v>
      </c>
      <c r="P732" s="7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1.26</v>
      </c>
      <c r="P733" s="7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1.6</v>
      </c>
      <c r="P734" s="7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1.2048000000000001</v>
      </c>
      <c r="P735" s="7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1.2552941176470589</v>
      </c>
      <c r="P736" s="7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1.1440638297872341</v>
      </c>
      <c r="P737" s="7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3.151388888888889</v>
      </c>
      <c r="P738" s="7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1.224</v>
      </c>
      <c r="P739" s="7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1.0673333333333332</v>
      </c>
      <c r="P740" s="7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1.5833333333333333</v>
      </c>
      <c r="P741" s="7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1.0740000000000001</v>
      </c>
      <c r="P742" s="7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1.0226</v>
      </c>
      <c r="P743" s="7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1.1071428571428572</v>
      </c>
      <c r="P744" s="7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1.48</v>
      </c>
      <c r="P745" s="7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1.0232000000000001</v>
      </c>
      <c r="P746" s="7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1.7909909909909909</v>
      </c>
      <c r="P747" s="7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1.1108135252761968</v>
      </c>
      <c r="P748" s="7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1.0004285714285714</v>
      </c>
      <c r="P749" s="7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1.0024999999999999</v>
      </c>
      <c r="P750" s="7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1.0556000000000001</v>
      </c>
      <c r="P751" s="7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1.0258775877587758</v>
      </c>
      <c r="P752" s="7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1.1850000000000001</v>
      </c>
      <c r="P753" s="7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1.117</v>
      </c>
      <c r="P754" s="7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1.28</v>
      </c>
      <c r="P755" s="7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1.0375000000000001</v>
      </c>
      <c r="P756" s="7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1.0190760000000001</v>
      </c>
      <c r="P757" s="7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1.177142857142857</v>
      </c>
      <c r="P758" s="7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2.38</v>
      </c>
      <c r="P759" s="7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1.02</v>
      </c>
      <c r="P760" s="7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1.0192000000000001</v>
      </c>
      <c r="P761" s="7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7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4.7E-2</v>
      </c>
      <c r="P763" s="7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7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1.1655011655011655E-3</v>
      </c>
      <c r="P765" s="7">
        <f t="shared" si="66"/>
        <v>5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7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0.36014285714285715</v>
      </c>
      <c r="P767" s="7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7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3.5400000000000001E-2</v>
      </c>
      <c r="P769" s="7">
        <f t="shared" si="66"/>
        <v>59</v>
      </c>
      <c r="Q769" t="str">
        <f t="shared" si="67"/>
        <v>publishing</v>
      </c>
      <c r="R769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1"/>
        <v>0</v>
      </c>
      <c r="P770" s="7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11">
        <f t="shared" si="69"/>
        <v>41594.207060185188</v>
      </c>
      <c r="T770" s="11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1"/>
        <v>0.41399999999999998</v>
      </c>
      <c r="P771" s="7">
        <f t="shared" ref="P771:P834" si="72">E771/L771</f>
        <v>31.846153846153847</v>
      </c>
      <c r="Q771" t="str">
        <f t="shared" ref="Q771:Q834" si="73">LEFT(N771,SEARCH("/",N771,1)-1)</f>
        <v>publishing</v>
      </c>
      <c r="R771" t="str">
        <f t="shared" ref="R771:R834" si="74">RIGHT(N771,LEN(N771)-SEARCH("/",N771,1))</f>
        <v>fiction</v>
      </c>
      <c r="S771" s="11">
        <f t="shared" ref="S771:S834" si="75">(((J771/60)/60)/24)+DATE(1970,1,1)</f>
        <v>41604.996458333335</v>
      </c>
      <c r="T771" s="11">
        <f t="shared" ref="T771:T834" si="76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1"/>
        <v>0</v>
      </c>
      <c r="P772" s="7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ref="O773:O836" si="77">(E773/D773)*1</f>
        <v>2.631578947368421E-4</v>
      </c>
      <c r="P773" s="7">
        <f t="shared" si="72"/>
        <v>10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7"/>
        <v>3.3333333333333333E-2</v>
      </c>
      <c r="P774" s="7">
        <f t="shared" si="72"/>
        <v>50</v>
      </c>
      <c r="Q774" t="str">
        <f t="shared" si="73"/>
        <v>publishing</v>
      </c>
      <c r="R774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7"/>
        <v>8.5129023676509714E-3</v>
      </c>
      <c r="P775" s="7">
        <f t="shared" si="72"/>
        <v>16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7"/>
        <v>0.70199999999999996</v>
      </c>
      <c r="P776" s="7">
        <f t="shared" si="72"/>
        <v>39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7"/>
        <v>1.7000000000000001E-2</v>
      </c>
      <c r="P777" s="7">
        <f t="shared" si="72"/>
        <v>34</v>
      </c>
      <c r="Q777" t="str">
        <f t="shared" si="73"/>
        <v>publishing</v>
      </c>
      <c r="R777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7"/>
        <v>0.51400000000000001</v>
      </c>
      <c r="P778" s="7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7"/>
        <v>7.0000000000000001E-3</v>
      </c>
      <c r="P779" s="7">
        <f t="shared" si="72"/>
        <v>7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7"/>
        <v>4.0000000000000001E-3</v>
      </c>
      <c r="P780" s="7">
        <f t="shared" si="72"/>
        <v>2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7"/>
        <v>2.6666666666666668E-2</v>
      </c>
      <c r="P781" s="7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7"/>
        <v>1.04</v>
      </c>
      <c r="P782" s="7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7"/>
        <v>1.3315375</v>
      </c>
      <c r="P783" s="7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7"/>
        <v>1</v>
      </c>
      <c r="P784" s="7">
        <f t="shared" si="72"/>
        <v>50</v>
      </c>
      <c r="Q784" t="str">
        <f t="shared" si="73"/>
        <v>music</v>
      </c>
      <c r="R784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7"/>
        <v>1.4813333333333334</v>
      </c>
      <c r="P785" s="7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7"/>
        <v>1.0249999999999999</v>
      </c>
      <c r="P786" s="7">
        <f t="shared" si="72"/>
        <v>102.5</v>
      </c>
      <c r="Q786" t="str">
        <f t="shared" si="73"/>
        <v>music</v>
      </c>
      <c r="R786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7"/>
        <v>1.8062799999999999</v>
      </c>
      <c r="P787" s="7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7"/>
        <v>1.4279999999999999</v>
      </c>
      <c r="P788" s="7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7"/>
        <v>1.1416666666666666</v>
      </c>
      <c r="P789" s="7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7"/>
        <v>2.03505</v>
      </c>
      <c r="P790" s="7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7"/>
        <v>1.0941176470588236</v>
      </c>
      <c r="P791" s="7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7"/>
        <v>1.443746</v>
      </c>
      <c r="P792" s="7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7"/>
        <v>1.0386666666666666</v>
      </c>
      <c r="P793" s="7">
        <f t="shared" si="72"/>
        <v>60.859375</v>
      </c>
      <c r="Q793" t="str">
        <f t="shared" si="73"/>
        <v>music</v>
      </c>
      <c r="R793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7"/>
        <v>1.0044440000000001</v>
      </c>
      <c r="P794" s="7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7"/>
        <v>1.0277927272727272</v>
      </c>
      <c r="P795" s="7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7"/>
        <v>1.0531250000000001</v>
      </c>
      <c r="P796" s="7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7"/>
        <v>1.1178571428571429</v>
      </c>
      <c r="P797" s="7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7"/>
        <v>1.0135000000000001</v>
      </c>
      <c r="P798" s="7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7"/>
        <v>1.0753333333333333</v>
      </c>
      <c r="P799" s="7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7"/>
        <v>1.1488571428571428</v>
      </c>
      <c r="P800" s="7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7"/>
        <v>1.0002</v>
      </c>
      <c r="P801" s="7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7"/>
        <v>1.5213333333333334</v>
      </c>
      <c r="P802" s="7">
        <f t="shared" si="72"/>
        <v>40.75</v>
      </c>
      <c r="Q802" t="str">
        <f t="shared" si="73"/>
        <v>music</v>
      </c>
      <c r="R802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7"/>
        <v>1.1152149999999998</v>
      </c>
      <c r="P803" s="7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7"/>
        <v>1.0133333333333334</v>
      </c>
      <c r="P804" s="7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7"/>
        <v>1.232608695652174</v>
      </c>
      <c r="P805" s="7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7"/>
        <v>1</v>
      </c>
      <c r="P806" s="7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7"/>
        <v>1.05</v>
      </c>
      <c r="P807" s="7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7"/>
        <v>1.0443750000000001</v>
      </c>
      <c r="P808" s="7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7"/>
        <v>1.05125</v>
      </c>
      <c r="P809" s="7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7"/>
        <v>1</v>
      </c>
      <c r="P810" s="7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7"/>
        <v>1.03775</v>
      </c>
      <c r="P811" s="7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7"/>
        <v>1.05</v>
      </c>
      <c r="P812" s="7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7"/>
        <v>1.04</v>
      </c>
      <c r="P813" s="7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7"/>
        <v>1.5183333333333333</v>
      </c>
      <c r="P814" s="7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7"/>
        <v>1.59996</v>
      </c>
      <c r="P815" s="7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7"/>
        <v>1.2729999999999999</v>
      </c>
      <c r="P816" s="7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7"/>
        <v>1.07</v>
      </c>
      <c r="P817" s="7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7"/>
        <v>1.1512214285714286</v>
      </c>
      <c r="P818" s="7">
        <f t="shared" si="72"/>
        <v>39.31</v>
      </c>
      <c r="Q818" t="str">
        <f t="shared" si="73"/>
        <v>music</v>
      </c>
      <c r="R818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7"/>
        <v>1.3711066666666665</v>
      </c>
      <c r="P819" s="7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7"/>
        <v>1.5571428571428572</v>
      </c>
      <c r="P820" s="7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7"/>
        <v>1.0874999999999999</v>
      </c>
      <c r="P821" s="7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7"/>
        <v>1.3405</v>
      </c>
      <c r="P822" s="7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7"/>
        <v>1</v>
      </c>
      <c r="P823" s="7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7"/>
        <v>1.1916666666666667</v>
      </c>
      <c r="P824" s="7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7"/>
        <v>1.7949999999999999</v>
      </c>
      <c r="P825" s="7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7"/>
        <v>1.3438124999999999</v>
      </c>
      <c r="P826" s="7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7"/>
        <v>1.0043200000000001</v>
      </c>
      <c r="P827" s="7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7"/>
        <v>1.0145454545454546</v>
      </c>
      <c r="P828" s="7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7"/>
        <v>1.0333333333333334</v>
      </c>
      <c r="P829" s="7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7"/>
        <v>1.07</v>
      </c>
      <c r="P830" s="7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7"/>
        <v>1.04</v>
      </c>
      <c r="P831" s="7">
        <f t="shared" si="72"/>
        <v>32.5</v>
      </c>
      <c r="Q831" t="str">
        <f t="shared" si="73"/>
        <v>music</v>
      </c>
      <c r="R831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7"/>
        <v>1.0783333333333334</v>
      </c>
      <c r="P832" s="7">
        <f t="shared" si="72"/>
        <v>60.65625</v>
      </c>
      <c r="Q832" t="str">
        <f t="shared" si="73"/>
        <v>music</v>
      </c>
      <c r="R832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7"/>
        <v>2.3333333333333335</v>
      </c>
      <c r="P833" s="7">
        <f t="shared" si="72"/>
        <v>175</v>
      </c>
      <c r="Q833" t="str">
        <f t="shared" si="73"/>
        <v>music</v>
      </c>
      <c r="R833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7"/>
        <v>1.0060706666666666</v>
      </c>
      <c r="P834" s="7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11">
        <f t="shared" si="75"/>
        <v>40869.675173611111</v>
      </c>
      <c r="T834" s="11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7"/>
        <v>1.0166666666666666</v>
      </c>
      <c r="P835" s="7">
        <f t="shared" ref="P835:P898" si="78">E835/L835</f>
        <v>148.78048780487805</v>
      </c>
      <c r="Q835" t="str">
        <f t="shared" ref="Q835:Q898" si="79">LEFT(N835,SEARCH("/",N835,1)-1)</f>
        <v>music</v>
      </c>
      <c r="R835" t="str">
        <f t="shared" ref="R835:R898" si="80">RIGHT(N835,LEN(N835)-SEARCH("/",N835,1))</f>
        <v>rock</v>
      </c>
      <c r="S835" s="11">
        <f t="shared" ref="S835:S898" si="81">(((J835/60)/60)/24)+DATE(1970,1,1)</f>
        <v>41718.878182870372</v>
      </c>
      <c r="T835" s="11">
        <f t="shared" ref="T835:T898" si="82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7"/>
        <v>1.3101818181818181</v>
      </c>
      <c r="P836" s="7">
        <f t="shared" si="78"/>
        <v>96.08</v>
      </c>
      <c r="Q836" t="str">
        <f t="shared" si="79"/>
        <v>music</v>
      </c>
      <c r="R836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ref="O837:O900" si="83">(E837/D837)*1</f>
        <v>1.1725000000000001</v>
      </c>
      <c r="P837" s="7">
        <f t="shared" si="78"/>
        <v>58.625</v>
      </c>
      <c r="Q837" t="str">
        <f t="shared" si="79"/>
        <v>music</v>
      </c>
      <c r="R837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3"/>
        <v>1.009304</v>
      </c>
      <c r="P838" s="7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3"/>
        <v>1.218</v>
      </c>
      <c r="P839" s="7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3"/>
        <v>1.454</v>
      </c>
      <c r="P840" s="7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3"/>
        <v>1.166166</v>
      </c>
      <c r="P841" s="7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3"/>
        <v>1.2041660000000001</v>
      </c>
      <c r="P842" s="7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3"/>
        <v>1.0132000000000001</v>
      </c>
      <c r="P843" s="7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3"/>
        <v>1.0431999999999999</v>
      </c>
      <c r="P844" s="7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3"/>
        <v>2.6713333333333331</v>
      </c>
      <c r="P845" s="7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3"/>
        <v>1.9413333333333334</v>
      </c>
      <c r="P846" s="7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3"/>
        <v>1.203802</v>
      </c>
      <c r="P847" s="7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3"/>
        <v>1.2200090909090908</v>
      </c>
      <c r="P848" s="7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3"/>
        <v>1</v>
      </c>
      <c r="P849" s="7">
        <f t="shared" si="78"/>
        <v>10</v>
      </c>
      <c r="Q849" t="str">
        <f t="shared" si="79"/>
        <v>music</v>
      </c>
      <c r="R849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3"/>
        <v>1</v>
      </c>
      <c r="P850" s="7">
        <f t="shared" si="78"/>
        <v>18.75</v>
      </c>
      <c r="Q850" t="str">
        <f t="shared" si="79"/>
        <v>music</v>
      </c>
      <c r="R85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3"/>
        <v>1.1990000000000001</v>
      </c>
      <c r="P851" s="7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3"/>
        <v>1.55175</v>
      </c>
      <c r="P852" s="7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3"/>
        <v>1.3045</v>
      </c>
      <c r="P853" s="7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3"/>
        <v>1.0497142857142858</v>
      </c>
      <c r="P854" s="7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3"/>
        <v>1</v>
      </c>
      <c r="P855" s="7">
        <f t="shared" si="78"/>
        <v>30</v>
      </c>
      <c r="Q855" t="str">
        <f t="shared" si="79"/>
        <v>music</v>
      </c>
      <c r="R855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3"/>
        <v>1.1822050359712231</v>
      </c>
      <c r="P856" s="7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3"/>
        <v>1.0344827586206897</v>
      </c>
      <c r="P857" s="7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3"/>
        <v>2.1800000000000002</v>
      </c>
      <c r="P858" s="7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3"/>
        <v>1</v>
      </c>
      <c r="P859" s="7">
        <f t="shared" si="78"/>
        <v>50</v>
      </c>
      <c r="Q859" t="str">
        <f t="shared" si="79"/>
        <v>music</v>
      </c>
      <c r="R859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3"/>
        <v>1.4400583333333332</v>
      </c>
      <c r="P860" s="7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3"/>
        <v>1.0467500000000001</v>
      </c>
      <c r="P861" s="7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3"/>
        <v>0.18142857142857144</v>
      </c>
      <c r="P862" s="7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3"/>
        <v>2.2444444444444444E-2</v>
      </c>
      <c r="P863" s="7">
        <f t="shared" si="78"/>
        <v>50.5</v>
      </c>
      <c r="Q863" t="str">
        <f t="shared" si="79"/>
        <v>music</v>
      </c>
      <c r="R863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3"/>
        <v>3.3999999999999998E-3</v>
      </c>
      <c r="P864" s="7">
        <f t="shared" si="78"/>
        <v>42.5</v>
      </c>
      <c r="Q864" t="str">
        <f t="shared" si="79"/>
        <v>music</v>
      </c>
      <c r="R864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3"/>
        <v>4.4999999999999998E-2</v>
      </c>
      <c r="P865" s="7">
        <f t="shared" si="78"/>
        <v>18</v>
      </c>
      <c r="Q865" t="str">
        <f t="shared" si="79"/>
        <v>music</v>
      </c>
      <c r="R865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3"/>
        <v>0.41538461538461541</v>
      </c>
      <c r="P866" s="7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3"/>
        <v>2.0454545454545454E-2</v>
      </c>
      <c r="P867" s="7">
        <f t="shared" si="78"/>
        <v>22.5</v>
      </c>
      <c r="Q867" t="str">
        <f t="shared" si="79"/>
        <v>music</v>
      </c>
      <c r="R867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3"/>
        <v>0.18285714285714286</v>
      </c>
      <c r="P868" s="7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3"/>
        <v>0.2402</v>
      </c>
      <c r="P869" s="7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3"/>
        <v>1.1111111111111111E-3</v>
      </c>
      <c r="P870" s="7">
        <f t="shared" si="78"/>
        <v>50</v>
      </c>
      <c r="Q870" t="str">
        <f t="shared" si="79"/>
        <v>music</v>
      </c>
      <c r="R87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3"/>
        <v>0.11818181818181818</v>
      </c>
      <c r="P871" s="7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3"/>
        <v>3.0999999999999999E-3</v>
      </c>
      <c r="P872" s="7">
        <f t="shared" si="78"/>
        <v>12.4</v>
      </c>
      <c r="Q872" t="str">
        <f t="shared" si="79"/>
        <v>music</v>
      </c>
      <c r="R872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3"/>
        <v>5.4166666666666669E-2</v>
      </c>
      <c r="P873" s="7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3"/>
        <v>8.1250000000000003E-3</v>
      </c>
      <c r="P874" s="7">
        <f t="shared" si="78"/>
        <v>32.5</v>
      </c>
      <c r="Q874" t="str">
        <f t="shared" si="79"/>
        <v>music</v>
      </c>
      <c r="R874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3"/>
        <v>1.2857142857142857E-2</v>
      </c>
      <c r="P875" s="7">
        <f t="shared" si="78"/>
        <v>9</v>
      </c>
      <c r="Q875" t="str">
        <f t="shared" si="79"/>
        <v>music</v>
      </c>
      <c r="R875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3"/>
        <v>0.24333333333333335</v>
      </c>
      <c r="P876" s="7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3"/>
        <v>0</v>
      </c>
      <c r="P877" s="7" t="e">
        <f t="shared" si="78"/>
        <v>#DIV/0!</v>
      </c>
      <c r="Q877" t="str">
        <f t="shared" si="79"/>
        <v>music</v>
      </c>
      <c r="R877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3"/>
        <v>0.40799492385786801</v>
      </c>
      <c r="P878" s="7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3"/>
        <v>0.67549999999999999</v>
      </c>
      <c r="P879" s="7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3"/>
        <v>1.2999999999999999E-2</v>
      </c>
      <c r="P880" s="7">
        <f t="shared" si="78"/>
        <v>32.5</v>
      </c>
      <c r="Q880" t="str">
        <f t="shared" si="79"/>
        <v>music</v>
      </c>
      <c r="R88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3"/>
        <v>0.30666666666666664</v>
      </c>
      <c r="P881" s="7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3"/>
        <v>2.9894179894179893E-2</v>
      </c>
      <c r="P882" s="7">
        <f t="shared" si="78"/>
        <v>14.125</v>
      </c>
      <c r="Q882" t="str">
        <f t="shared" si="79"/>
        <v>music</v>
      </c>
      <c r="R882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3"/>
        <v>8.0000000000000002E-3</v>
      </c>
      <c r="P883" s="7">
        <f t="shared" si="78"/>
        <v>30</v>
      </c>
      <c r="Q883" t="str">
        <f t="shared" si="79"/>
        <v>music</v>
      </c>
      <c r="R883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3"/>
        <v>0.20133333333333334</v>
      </c>
      <c r="P884" s="7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3"/>
        <v>0.4002</v>
      </c>
      <c r="P885" s="7">
        <f t="shared" si="78"/>
        <v>83.375</v>
      </c>
      <c r="Q885" t="str">
        <f t="shared" si="79"/>
        <v>music</v>
      </c>
      <c r="R885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3"/>
        <v>0.01</v>
      </c>
      <c r="P886" s="7">
        <f t="shared" si="78"/>
        <v>10</v>
      </c>
      <c r="Q886" t="str">
        <f t="shared" si="79"/>
        <v>music</v>
      </c>
      <c r="R886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3"/>
        <v>0.75</v>
      </c>
      <c r="P887" s="7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3"/>
        <v>0.41</v>
      </c>
      <c r="P888" s="7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3"/>
        <v>0</v>
      </c>
      <c r="P889" s="7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3"/>
        <v>7.1999999999999995E-2</v>
      </c>
      <c r="P890" s="7">
        <f t="shared" si="78"/>
        <v>18</v>
      </c>
      <c r="Q890" t="str">
        <f t="shared" si="79"/>
        <v>music</v>
      </c>
      <c r="R89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3"/>
        <v>9.4412800000000005E-2</v>
      </c>
      <c r="P891" s="7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3"/>
        <v>4.1666666666666664E-2</v>
      </c>
      <c r="P892" s="7">
        <f t="shared" si="78"/>
        <v>31.25</v>
      </c>
      <c r="Q892" t="str">
        <f t="shared" si="79"/>
        <v>music</v>
      </c>
      <c r="R892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3"/>
        <v>3.2500000000000001E-2</v>
      </c>
      <c r="P893" s="7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3"/>
        <v>0.40749999999999997</v>
      </c>
      <c r="P894" s="7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3"/>
        <v>0.1</v>
      </c>
      <c r="P895" s="7">
        <f t="shared" si="78"/>
        <v>40</v>
      </c>
      <c r="Q895" t="str">
        <f t="shared" si="79"/>
        <v>music</v>
      </c>
      <c r="R895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3"/>
        <v>0.39169999999999999</v>
      </c>
      <c r="P896" s="7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3"/>
        <v>2.4375000000000001E-2</v>
      </c>
      <c r="P897" s="7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3"/>
        <v>0.4</v>
      </c>
      <c r="P898" s="7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11">
        <f t="shared" si="81"/>
        <v>42218.872986111113</v>
      </c>
      <c r="T898" s="11">
        <f t="shared" si="82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3"/>
        <v>0</v>
      </c>
      <c r="P899" s="7" t="e">
        <f t="shared" ref="P899:P962" si="84">E899/L899</f>
        <v>#DIV/0!</v>
      </c>
      <c r="Q899" t="str">
        <f t="shared" ref="Q899:Q962" si="85">LEFT(N899,SEARCH("/",N899,1)-1)</f>
        <v>music</v>
      </c>
      <c r="R899" t="str">
        <f t="shared" ref="R899:R962" si="86">RIGHT(N899,LEN(N899)-SEARCH("/",N899,1))</f>
        <v>indie rock</v>
      </c>
      <c r="S899" s="11">
        <f t="shared" ref="S899:S962" si="87">(((J899/60)/60)/24)+DATE(1970,1,1)</f>
        <v>41211.688750000001</v>
      </c>
      <c r="T899" s="11">
        <f t="shared" ref="T899:T962" si="8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3"/>
        <v>2.8000000000000001E-2</v>
      </c>
      <c r="P900" s="7">
        <f t="shared" si="84"/>
        <v>35</v>
      </c>
      <c r="Q900" t="str">
        <f t="shared" si="85"/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ref="O901:O964" si="89">(E901/D901)*1</f>
        <v>0.37333333333333335</v>
      </c>
      <c r="P901" s="7">
        <f t="shared" si="84"/>
        <v>35</v>
      </c>
      <c r="Q901" t="str">
        <f t="shared" si="85"/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9"/>
        <v>4.1999999999999997E-3</v>
      </c>
      <c r="P902" s="7">
        <f t="shared" si="84"/>
        <v>10.5</v>
      </c>
      <c r="Q902" t="str">
        <f t="shared" si="85"/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9"/>
        <v>0</v>
      </c>
      <c r="P903" s="7" t="e">
        <f t="shared" si="84"/>
        <v>#DIV/0!</v>
      </c>
      <c r="Q903" t="str">
        <f t="shared" si="85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9"/>
        <v>3.0000000000000001E-3</v>
      </c>
      <c r="P904" s="7">
        <f t="shared" si="84"/>
        <v>30</v>
      </c>
      <c r="Q904" t="str">
        <f t="shared" si="85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9"/>
        <v>3.2000000000000001E-2</v>
      </c>
      <c r="P905" s="7">
        <f t="shared" si="84"/>
        <v>40</v>
      </c>
      <c r="Q905" t="str">
        <f t="shared" si="85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9"/>
        <v>3.0200000000000001E-3</v>
      </c>
      <c r="P906" s="7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9"/>
        <v>3.0153846153846153E-2</v>
      </c>
      <c r="P907" s="7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9"/>
        <v>0</v>
      </c>
      <c r="P908" s="7" t="e">
        <f t="shared" si="84"/>
        <v>#DIV/0!</v>
      </c>
      <c r="Q908" t="str">
        <f t="shared" si="85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9"/>
        <v>0</v>
      </c>
      <c r="P909" s="7" t="e">
        <f t="shared" si="84"/>
        <v>#DIV/0!</v>
      </c>
      <c r="Q909" t="str">
        <f t="shared" si="85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9"/>
        <v>0</v>
      </c>
      <c r="P910" s="7" t="e">
        <f t="shared" si="84"/>
        <v>#DIV/0!</v>
      </c>
      <c r="Q910" t="str">
        <f t="shared" si="85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9"/>
        <v>3.2500000000000001E-2</v>
      </c>
      <c r="P911" s="7">
        <f t="shared" si="84"/>
        <v>65</v>
      </c>
      <c r="Q911" t="str">
        <f t="shared" si="85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9"/>
        <v>0.22363636363636363</v>
      </c>
      <c r="P912" s="7">
        <f t="shared" si="84"/>
        <v>24.6</v>
      </c>
      <c r="Q912" t="str">
        <f t="shared" si="85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9"/>
        <v>0</v>
      </c>
      <c r="P913" s="7" t="e">
        <f t="shared" si="84"/>
        <v>#DIV/0!</v>
      </c>
      <c r="Q913" t="str">
        <f t="shared" si="85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9"/>
        <v>8.5714285714285719E-3</v>
      </c>
      <c r="P914" s="7">
        <f t="shared" si="84"/>
        <v>15</v>
      </c>
      <c r="Q914" t="str">
        <f t="shared" si="85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9"/>
        <v>6.6066666666666662E-2</v>
      </c>
      <c r="P915" s="7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9"/>
        <v>0</v>
      </c>
      <c r="P916" s="7" t="e">
        <f t="shared" si="84"/>
        <v>#DIV/0!</v>
      </c>
      <c r="Q916" t="str">
        <f t="shared" si="85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9"/>
        <v>5.7692307692307696E-2</v>
      </c>
      <c r="P917" s="7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9"/>
        <v>0</v>
      </c>
      <c r="P918" s="7" t="e">
        <f t="shared" si="84"/>
        <v>#DIV/0!</v>
      </c>
      <c r="Q918" t="str">
        <f t="shared" si="85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9"/>
        <v>6.0000000000000001E-3</v>
      </c>
      <c r="P919" s="7">
        <f t="shared" si="84"/>
        <v>30</v>
      </c>
      <c r="Q919" t="str">
        <f t="shared" si="85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9"/>
        <v>5.0256410256410255E-2</v>
      </c>
      <c r="P920" s="7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9"/>
        <v>5.0000000000000001E-3</v>
      </c>
      <c r="P921" s="7">
        <f t="shared" si="84"/>
        <v>100</v>
      </c>
      <c r="Q921" t="str">
        <f t="shared" si="85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9"/>
        <v>0</v>
      </c>
      <c r="P922" s="7" t="e">
        <f t="shared" si="84"/>
        <v>#DIV/0!</v>
      </c>
      <c r="Q922" t="str">
        <f t="shared" si="85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9"/>
        <v>0.309</v>
      </c>
      <c r="P923" s="7">
        <f t="shared" si="84"/>
        <v>231.75</v>
      </c>
      <c r="Q923" t="str">
        <f t="shared" si="85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9"/>
        <v>0.21037037037037037</v>
      </c>
      <c r="P924" s="7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9"/>
        <v>2.1999999999999999E-2</v>
      </c>
      <c r="P925" s="7">
        <f t="shared" si="84"/>
        <v>55</v>
      </c>
      <c r="Q925" t="str">
        <f t="shared" si="85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9"/>
        <v>0.109</v>
      </c>
      <c r="P926" s="7">
        <f t="shared" si="84"/>
        <v>21.8</v>
      </c>
      <c r="Q926" t="str">
        <f t="shared" si="85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9"/>
        <v>2.6666666666666668E-2</v>
      </c>
      <c r="P927" s="7">
        <f t="shared" si="84"/>
        <v>32</v>
      </c>
      <c r="Q927" t="str">
        <f t="shared" si="85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9"/>
        <v>0</v>
      </c>
      <c r="P928" s="7" t="e">
        <f t="shared" si="84"/>
        <v>#DIV/0!</v>
      </c>
      <c r="Q928" t="str">
        <f t="shared" si="85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9"/>
        <v>0</v>
      </c>
      <c r="P929" s="7" t="e">
        <f t="shared" si="84"/>
        <v>#DIV/0!</v>
      </c>
      <c r="Q929" t="str">
        <f t="shared" si="85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9"/>
        <v>0.10862068965517241</v>
      </c>
      <c r="P930" s="7">
        <f t="shared" si="84"/>
        <v>56.25</v>
      </c>
      <c r="Q930" t="str">
        <f t="shared" si="85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9"/>
        <v>0</v>
      </c>
      <c r="P931" s="7" t="e">
        <f t="shared" si="84"/>
        <v>#DIV/0!</v>
      </c>
      <c r="Q931" t="str">
        <f t="shared" si="85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9"/>
        <v>0.38333333333333336</v>
      </c>
      <c r="P932" s="7">
        <f t="shared" si="84"/>
        <v>69</v>
      </c>
      <c r="Q932" t="str">
        <f t="shared" si="85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9"/>
        <v>6.5500000000000003E-2</v>
      </c>
      <c r="P933" s="7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9"/>
        <v>0.14536842105263159</v>
      </c>
      <c r="P934" s="7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9"/>
        <v>0.06</v>
      </c>
      <c r="P935" s="7">
        <f t="shared" si="84"/>
        <v>60</v>
      </c>
      <c r="Q935" t="str">
        <f t="shared" si="85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9"/>
        <v>0.30399999999999999</v>
      </c>
      <c r="P936" s="7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9"/>
        <v>1.4285714285714285E-2</v>
      </c>
      <c r="P937" s="7">
        <f t="shared" si="84"/>
        <v>25</v>
      </c>
      <c r="Q937" t="str">
        <f t="shared" si="85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9"/>
        <v>0</v>
      </c>
      <c r="P938" s="7" t="e">
        <f t="shared" si="84"/>
        <v>#DIV/0!</v>
      </c>
      <c r="Q938" t="str">
        <f t="shared" si="85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9"/>
        <v>1.1428571428571429E-2</v>
      </c>
      <c r="P939" s="7">
        <f t="shared" si="84"/>
        <v>20</v>
      </c>
      <c r="Q939" t="str">
        <f t="shared" si="85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9"/>
        <v>3.5714285714285713E-3</v>
      </c>
      <c r="P940" s="7">
        <f t="shared" si="84"/>
        <v>25</v>
      </c>
      <c r="Q940" t="str">
        <f t="shared" si="85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9"/>
        <v>1.4545454545454545E-2</v>
      </c>
      <c r="P941" s="7">
        <f t="shared" si="84"/>
        <v>20</v>
      </c>
      <c r="Q941" t="str">
        <f t="shared" si="85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9"/>
        <v>0.17155555555555554</v>
      </c>
      <c r="P942" s="7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9"/>
        <v>2.3220000000000001E-2</v>
      </c>
      <c r="P943" s="7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9"/>
        <v>8.9066666666666669E-2</v>
      </c>
      <c r="P944" s="7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9"/>
        <v>9.633333333333334E-2</v>
      </c>
      <c r="P945" s="7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9"/>
        <v>0.13325999999999999</v>
      </c>
      <c r="P946" s="7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9"/>
        <v>2.4840000000000001E-2</v>
      </c>
      <c r="P947" s="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9"/>
        <v>1.9066666666666666E-2</v>
      </c>
      <c r="P948" s="7">
        <f t="shared" si="84"/>
        <v>57.2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9"/>
        <v>0</v>
      </c>
      <c r="P949" s="7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9"/>
        <v>0.12</v>
      </c>
      <c r="P950" s="7">
        <f t="shared" si="84"/>
        <v>60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9"/>
        <v>1.3650000000000001E-2</v>
      </c>
      <c r="P951" s="7">
        <f t="shared" si="84"/>
        <v>39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9"/>
        <v>0.28039999999999998</v>
      </c>
      <c r="P952" s="7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9"/>
        <v>0.38390000000000002</v>
      </c>
      <c r="P953" s="7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9"/>
        <v>0.39942857142857141</v>
      </c>
      <c r="P954" s="7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9"/>
        <v>8.3999999999999995E-3</v>
      </c>
      <c r="P955" s="7">
        <f t="shared" si="84"/>
        <v>25.2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9"/>
        <v>0.43406666666666666</v>
      </c>
      <c r="P956" s="7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9"/>
        <v>5.6613333333333335E-2</v>
      </c>
      <c r="P957" s="7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9"/>
        <v>1.7219999999999999E-2</v>
      </c>
      <c r="P958" s="7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9"/>
        <v>1.9416666666666665E-2</v>
      </c>
      <c r="P959" s="7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9"/>
        <v>0.11328275684711328</v>
      </c>
      <c r="P960" s="7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9"/>
        <v>0.3886</v>
      </c>
      <c r="P961" s="7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9"/>
        <v>0.46100628930817611</v>
      </c>
      <c r="P962" s="7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11">
        <f t="shared" si="87"/>
        <v>42766.626793981486</v>
      </c>
      <c r="T962" s="11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89"/>
        <v>0.42188421052631581</v>
      </c>
      <c r="P963" s="7">
        <f t="shared" ref="P963:P1026" si="90">E963/L963</f>
        <v>364.35454545454547</v>
      </c>
      <c r="Q963" t="str">
        <f t="shared" ref="Q963:Q1026" si="91">LEFT(N963,SEARCH("/",N963,1)-1)</f>
        <v>technology</v>
      </c>
      <c r="R963" t="str">
        <f t="shared" ref="R963:R1026" si="92">RIGHT(N963,LEN(N963)-SEARCH("/",N963,1))</f>
        <v>wearables</v>
      </c>
      <c r="S963" s="11">
        <f t="shared" ref="S963:S1026" si="93">(((J963/60)/60)/24)+DATE(1970,1,1)</f>
        <v>42740.693692129629</v>
      </c>
      <c r="T963" s="11">
        <f t="shared" ref="T963:T1026" si="9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89"/>
        <v>0.2848</v>
      </c>
      <c r="P964" s="7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ref="O965:O1028" si="95">(E965/D965)*1</f>
        <v>1.0771428571428571E-2</v>
      </c>
      <c r="P965" s="7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5"/>
        <v>7.9909090909090902E-3</v>
      </c>
      <c r="P966" s="7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5"/>
        <v>1.192E-2</v>
      </c>
      <c r="P967" s="7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5"/>
        <v>0.14799999999999999</v>
      </c>
      <c r="P968" s="7">
        <f t="shared" si="90"/>
        <v>59.2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5"/>
        <v>0.17810000000000001</v>
      </c>
      <c r="P969" s="7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5"/>
        <v>1.325E-2</v>
      </c>
      <c r="P970" s="7">
        <f t="shared" si="90"/>
        <v>26.5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5"/>
        <v>0.46666666666666667</v>
      </c>
      <c r="P971" s="7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5"/>
        <v>0.4592</v>
      </c>
      <c r="P972" s="7">
        <f t="shared" si="90"/>
        <v>164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5"/>
        <v>2.2599999999999999E-3</v>
      </c>
      <c r="P973" s="7">
        <f t="shared" si="90"/>
        <v>45.2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5"/>
        <v>0.34625</v>
      </c>
      <c r="P974" s="7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5"/>
        <v>2.0549999999999999E-2</v>
      </c>
      <c r="P975" s="7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5"/>
        <v>5.5999999999999999E-3</v>
      </c>
      <c r="P976" s="7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5"/>
        <v>2.6069999999999999E-2</v>
      </c>
      <c r="P977" s="7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5"/>
        <v>1.9259999999999999E-2</v>
      </c>
      <c r="P978" s="7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5"/>
        <v>0.33666666666666667</v>
      </c>
      <c r="P979" s="7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5"/>
        <v>0.5626326718299024</v>
      </c>
      <c r="P980" s="7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5"/>
        <v>0.82817600000000002</v>
      </c>
      <c r="P981" s="7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5"/>
        <v>0.14860000000000001</v>
      </c>
      <c r="P982" s="7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5"/>
        <v>1.2375123751237513E-4</v>
      </c>
      <c r="P983" s="7">
        <f t="shared" si="90"/>
        <v>2.75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5"/>
        <v>1.7142857142857143E-4</v>
      </c>
      <c r="P984" s="7">
        <f t="shared" si="90"/>
        <v>1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5"/>
        <v>0.2950613611721471</v>
      </c>
      <c r="P985" s="7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5"/>
        <v>1.06E-2</v>
      </c>
      <c r="P986" s="7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5"/>
        <v>6.2933333333333327E-2</v>
      </c>
      <c r="P987" s="7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5"/>
        <v>0.1275</v>
      </c>
      <c r="P988" s="7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5"/>
        <v>0.13220000000000001</v>
      </c>
      <c r="P989" s="7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5"/>
        <v>0</v>
      </c>
      <c r="P990" s="7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5"/>
        <v>0.16769999999999999</v>
      </c>
      <c r="P991" s="7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5"/>
        <v>1.0399999999999999E-3</v>
      </c>
      <c r="P992" s="7">
        <f t="shared" si="90"/>
        <v>13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5"/>
        <v>4.24E-2</v>
      </c>
      <c r="P993" s="7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5"/>
        <v>4.6699999999999997E-3</v>
      </c>
      <c r="P994" s="7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5"/>
        <v>0.25087142857142858</v>
      </c>
      <c r="P995" s="7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5"/>
        <v>2.3345000000000001E-2</v>
      </c>
      <c r="P996" s="7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5"/>
        <v>7.2599999999999998E-2</v>
      </c>
      <c r="P997" s="7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5"/>
        <v>1.6250000000000001E-2</v>
      </c>
      <c r="P998" s="7">
        <f t="shared" si="90"/>
        <v>13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5"/>
        <v>1.2999999999999999E-2</v>
      </c>
      <c r="P999" s="7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5"/>
        <v>0.58558333333333334</v>
      </c>
      <c r="P1000" s="7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5"/>
        <v>7.7886666666666673E-2</v>
      </c>
      <c r="P1001" s="7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5"/>
        <v>2.2157147647256063E-2</v>
      </c>
      <c r="P1002" s="7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5"/>
        <v>1.04</v>
      </c>
      <c r="P1003" s="7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5"/>
        <v>0.29602960296029601</v>
      </c>
      <c r="P1004" s="7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5"/>
        <v>0.16055</v>
      </c>
      <c r="P1005" s="7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5"/>
        <v>0.82208000000000003</v>
      </c>
      <c r="P1006" s="7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5"/>
        <v>0.75051000000000001</v>
      </c>
      <c r="P1007" s="7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5"/>
        <v>5.8500000000000003E-2</v>
      </c>
      <c r="P1008" s="7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5"/>
        <v>0.44319999999999998</v>
      </c>
      <c r="P1009" s="7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5"/>
        <v>2.6737967914438501E-3</v>
      </c>
      <c r="P1010" s="7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5"/>
        <v>0.1313</v>
      </c>
      <c r="P1011" s="7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5"/>
        <v>1.9088937093275488E-3</v>
      </c>
      <c r="P1012" s="7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5"/>
        <v>3.7499999999999999E-3</v>
      </c>
      <c r="P1013" s="7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5"/>
        <v>215.35021</v>
      </c>
      <c r="P1014" s="7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5"/>
        <v>0.34527999999999998</v>
      </c>
      <c r="P1015" s="7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5"/>
        <v>0.30599999999999999</v>
      </c>
      <c r="P1016" s="7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5"/>
        <v>2.6666666666666668E-2</v>
      </c>
      <c r="P1017" s="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5"/>
        <v>2.8420000000000001E-2</v>
      </c>
      <c r="P1018" s="7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5"/>
        <v>0.22878799999999999</v>
      </c>
      <c r="P1019" s="7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5"/>
        <v>3.1050000000000001E-2</v>
      </c>
      <c r="P1020" s="7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5"/>
        <v>0.47333333333333333</v>
      </c>
      <c r="P1021" s="7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5"/>
        <v>2.0554838709677421</v>
      </c>
      <c r="P1022" s="7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5"/>
        <v>3.5180366666666667</v>
      </c>
      <c r="P1023" s="7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5"/>
        <v>1.149</v>
      </c>
      <c r="P1024" s="7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5"/>
        <v>2.3715000000000002</v>
      </c>
      <c r="P1025" s="7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5"/>
        <v>1.1863774999999999</v>
      </c>
      <c r="P1026" s="7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11">
        <f t="shared" si="93"/>
        <v>42370.580590277779</v>
      </c>
      <c r="T1026" s="11">
        <f t="shared" si="9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5"/>
        <v>1.099283142857143</v>
      </c>
      <c r="P1027" s="7">
        <f t="shared" ref="P1027:P1090" si="96">E1027/L1027</f>
        <v>71.848571428571432</v>
      </c>
      <c r="Q1027" t="str">
        <f t="shared" ref="Q1027:Q1090" si="97">LEFT(N1027,SEARCH("/",N1027,1)-1)</f>
        <v>music</v>
      </c>
      <c r="R1027" t="str">
        <f t="shared" ref="R1027:R1090" si="98">RIGHT(N1027,LEN(N1027)-SEARCH("/",N1027,1))</f>
        <v>electronic music</v>
      </c>
      <c r="S1027" s="11">
        <f t="shared" ref="S1027:S1090" si="99">(((J1027/60)/60)/24)+DATE(1970,1,1)</f>
        <v>42049.833761574075</v>
      </c>
      <c r="T1027" s="11">
        <f t="shared" ref="T1027:T1090" si="100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5"/>
        <v>1.0000828571428571</v>
      </c>
      <c r="P1028" s="7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ref="O1029:O1092" si="101">(E1029/D1029)*1</f>
        <v>1.0309292094387414</v>
      </c>
      <c r="P1029" s="7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1"/>
        <v>1.1727000000000001</v>
      </c>
      <c r="P1030" s="7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1"/>
        <v>1.1175999999999999</v>
      </c>
      <c r="P1031" s="7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1"/>
        <v>3.4209999999999998</v>
      </c>
      <c r="P1032" s="7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1"/>
        <v>1.0740000000000001</v>
      </c>
      <c r="P1033" s="7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1"/>
        <v>1.0849703703703704</v>
      </c>
      <c r="P1034" s="7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1"/>
        <v>1.0286144578313252</v>
      </c>
      <c r="P1035" s="7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1"/>
        <v>1.3000180000000001</v>
      </c>
      <c r="P1036" s="7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1"/>
        <v>1.0765217391304347</v>
      </c>
      <c r="P1037" s="7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1"/>
        <v>1.1236044444444444</v>
      </c>
      <c r="P1038" s="7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1"/>
        <v>1.0209999999999999</v>
      </c>
      <c r="P1039" s="7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1"/>
        <v>1.4533333333333334</v>
      </c>
      <c r="P1040" s="7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1"/>
        <v>1.282</v>
      </c>
      <c r="P1041" s="7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1"/>
        <v>2.9411764705882353E-3</v>
      </c>
      <c r="P1042" s="7">
        <f t="shared" si="96"/>
        <v>250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1"/>
        <v>0</v>
      </c>
      <c r="P1043" s="7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1"/>
        <v>1.5384615384615385E-2</v>
      </c>
      <c r="P1044" s="7">
        <f t="shared" si="96"/>
        <v>10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1"/>
        <v>8.5370000000000001E-2</v>
      </c>
      <c r="P1045" s="7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1"/>
        <v>8.571428571428571E-4</v>
      </c>
      <c r="P1046" s="7">
        <f t="shared" si="96"/>
        <v>3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1"/>
        <v>2.6599999999999999E-2</v>
      </c>
      <c r="P1047" s="7">
        <f t="shared" si="96"/>
        <v>33.25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1"/>
        <v>0</v>
      </c>
      <c r="P1048" s="7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1"/>
        <v>5.0000000000000001E-4</v>
      </c>
      <c r="P1049" s="7">
        <f t="shared" si="96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1"/>
        <v>1.4133333333333333E-2</v>
      </c>
      <c r="P1050" s="7">
        <f t="shared" si="96"/>
        <v>53</v>
      </c>
      <c r="Q1050" t="str">
        <f t="shared" si="97"/>
        <v>journalism</v>
      </c>
      <c r="R105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1"/>
        <v>0</v>
      </c>
      <c r="P1051" s="7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1"/>
        <v>0</v>
      </c>
      <c r="P1052" s="7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1"/>
        <v>0</v>
      </c>
      <c r="P1053" s="7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1"/>
        <v>0</v>
      </c>
      <c r="P1054" s="7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1"/>
        <v>0.01</v>
      </c>
      <c r="P1055" s="7">
        <f t="shared" si="96"/>
        <v>15</v>
      </c>
      <c r="Q1055" t="str">
        <f t="shared" si="97"/>
        <v>journalism</v>
      </c>
      <c r="R1055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1"/>
        <v>0</v>
      </c>
      <c r="P1056" s="7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1"/>
        <v>0</v>
      </c>
      <c r="P1057" s="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1"/>
        <v>0</v>
      </c>
      <c r="P1058" s="7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1"/>
        <v>0</v>
      </c>
      <c r="P1059" s="7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1"/>
        <v>0</v>
      </c>
      <c r="P1060" s="7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1"/>
        <v>0</v>
      </c>
      <c r="P1061" s="7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1"/>
        <v>0.01</v>
      </c>
      <c r="P1062" s="7">
        <f t="shared" si="96"/>
        <v>50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1"/>
        <v>0</v>
      </c>
      <c r="P1063" s="7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1"/>
        <v>0.95477386934673369</v>
      </c>
      <c r="P1064" s="7">
        <f t="shared" si="96"/>
        <v>47.5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1"/>
        <v>0</v>
      </c>
      <c r="P1065" s="7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1"/>
        <v>8.9744444444444446E-2</v>
      </c>
      <c r="P1066" s="7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1"/>
        <v>2.7E-2</v>
      </c>
      <c r="P1067" s="7">
        <f t="shared" si="96"/>
        <v>16.2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1"/>
        <v>3.3673333333333333E-2</v>
      </c>
      <c r="P1068" s="7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1"/>
        <v>0.26</v>
      </c>
      <c r="P1069" s="7">
        <f t="shared" si="96"/>
        <v>13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1"/>
        <v>1.5E-3</v>
      </c>
      <c r="P1070" s="7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1"/>
        <v>0.38636363636363635</v>
      </c>
      <c r="P1071" s="7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1"/>
        <v>7.0000000000000001E-3</v>
      </c>
      <c r="P1072" s="7">
        <f t="shared" si="96"/>
        <v>35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1"/>
        <v>0</v>
      </c>
      <c r="P1073" s="7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1"/>
        <v>6.8000000000000005E-4</v>
      </c>
      <c r="P1074" s="7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1"/>
        <v>1.3333333333333334E-2</v>
      </c>
      <c r="P1075" s="7">
        <f t="shared" si="96"/>
        <v>10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1"/>
        <v>6.3092592592592589E-2</v>
      </c>
      <c r="P1076" s="7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1"/>
        <v>4.4999999999999998E-2</v>
      </c>
      <c r="P1077" s="7">
        <f t="shared" si="96"/>
        <v>15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1"/>
        <v>0.62765333333333329</v>
      </c>
      <c r="P1078" s="7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1"/>
        <v>0.29376000000000002</v>
      </c>
      <c r="P1079" s="7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1"/>
        <v>7.4999999999999997E-2</v>
      </c>
      <c r="P1080" s="7">
        <f t="shared" si="96"/>
        <v>9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1"/>
        <v>2.6076923076923077E-2</v>
      </c>
      <c r="P1081" s="7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1"/>
        <v>9.1050000000000006E-2</v>
      </c>
      <c r="P1082" s="7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1"/>
        <v>1.7647058823529413E-4</v>
      </c>
      <c r="P1083" s="7">
        <f t="shared" si="96"/>
        <v>3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1"/>
        <v>5.5999999999999999E-3</v>
      </c>
      <c r="P1084" s="7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1"/>
        <v>8.2000000000000007E-3</v>
      </c>
      <c r="P1085" s="7">
        <f t="shared" si="96"/>
        <v>410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1"/>
        <v>0</v>
      </c>
      <c r="P1086" s="7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1"/>
        <v>3.4200000000000001E-2</v>
      </c>
      <c r="P1087" s="7">
        <f t="shared" si="96"/>
        <v>114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1"/>
        <v>8.3333333333333339E-4</v>
      </c>
      <c r="P1088" s="7">
        <f t="shared" si="96"/>
        <v>7.5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1"/>
        <v>0</v>
      </c>
      <c r="P1089" s="7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1"/>
        <v>0.14182977777777778</v>
      </c>
      <c r="P1090" s="7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11">
        <f t="shared" si="99"/>
        <v>41723.799386574072</v>
      </c>
      <c r="T1090" s="11">
        <f t="shared" si="100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1"/>
        <v>7.8266666666666665E-2</v>
      </c>
      <c r="P1091" s="7">
        <f t="shared" ref="P1091:P1154" si="102">E1091/L1091</f>
        <v>23.959183673469386</v>
      </c>
      <c r="Q1091" t="str">
        <f t="shared" ref="Q1091:Q1154" si="103">LEFT(N1091,SEARCH("/",N1091,1)-1)</f>
        <v>games</v>
      </c>
      <c r="R1091" t="str">
        <f t="shared" ref="R1091:R1154" si="104">RIGHT(N1091,LEN(N1091)-SEARCH("/",N1091,1))</f>
        <v>video games</v>
      </c>
      <c r="S1091" s="11">
        <f t="shared" ref="S1091:S1154" si="105">(((J1091/60)/60)/24)+DATE(1970,1,1)</f>
        <v>42151.189525462964</v>
      </c>
      <c r="T1091" s="11">
        <f t="shared" ref="T1091:T1154" si="106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1"/>
        <v>3.8464497269020693E-4</v>
      </c>
      <c r="P1092" s="7">
        <f t="shared" si="102"/>
        <v>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ref="O1093:O1156" si="107">(E1093/D1093)*1</f>
        <v>0.125</v>
      </c>
      <c r="P1093" s="7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7"/>
        <v>1.0500000000000001E-2</v>
      </c>
      <c r="P1094" s="7">
        <f t="shared" si="102"/>
        <v>3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7"/>
        <v>0.14083333333333334</v>
      </c>
      <c r="P1095" s="7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7"/>
        <v>0.18300055555555556</v>
      </c>
      <c r="P1096" s="7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7"/>
        <v>5.0347999999999997E-2</v>
      </c>
      <c r="P1097" s="7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7"/>
        <v>0.17933333333333334</v>
      </c>
      <c r="P1098" s="7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7"/>
        <v>4.6999999999999999E-4</v>
      </c>
      <c r="P1099" s="7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7"/>
        <v>7.2120000000000004E-2</v>
      </c>
      <c r="P1100" s="7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7"/>
        <v>5.0000000000000001E-3</v>
      </c>
      <c r="P1101" s="7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7"/>
        <v>2.5000000000000001E-2</v>
      </c>
      <c r="P1102" s="7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7"/>
        <v>4.0999999999999999E-4</v>
      </c>
      <c r="P1103" s="7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7"/>
        <v>5.3124999999999999E-2</v>
      </c>
      <c r="P1104" s="7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7"/>
        <v>1.6199999999999999E-2</v>
      </c>
      <c r="P1105" s="7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7"/>
        <v>4.9516666666666667E-2</v>
      </c>
      <c r="P1106" s="7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7"/>
        <v>1.5900000000000001E-3</v>
      </c>
      <c r="P1107" s="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7"/>
        <v>0.41249999999999998</v>
      </c>
      <c r="P1108" s="7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7"/>
        <v>0</v>
      </c>
      <c r="P1109" s="7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7"/>
        <v>2.93E-2</v>
      </c>
      <c r="P1110" s="7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7"/>
        <v>4.4999999999999997E-3</v>
      </c>
      <c r="P1111" s="7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7"/>
        <v>5.1000000000000004E-3</v>
      </c>
      <c r="P1112" s="7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7"/>
        <v>4.0000000000000002E-4</v>
      </c>
      <c r="P1113" s="7">
        <f t="shared" si="102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7"/>
        <v>0.35537409090909089</v>
      </c>
      <c r="P1114" s="7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7"/>
        <v>5.0000000000000001E-3</v>
      </c>
      <c r="P1115" s="7">
        <f t="shared" si="102"/>
        <v>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7"/>
        <v>1.6666666666666668E-3</v>
      </c>
      <c r="P1116" s="7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7"/>
        <v>1.325E-3</v>
      </c>
      <c r="P1117" s="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7"/>
        <v>3.5704000000000004E-4</v>
      </c>
      <c r="P1118" s="7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7"/>
        <v>8.3000000000000004E-2</v>
      </c>
      <c r="P1119" s="7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7"/>
        <v>2.4222222222222221E-2</v>
      </c>
      <c r="P1120" s="7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7"/>
        <v>2.3809523809523812E-3</v>
      </c>
      <c r="P1121" s="7">
        <f t="shared" si="102"/>
        <v>5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7"/>
        <v>0</v>
      </c>
      <c r="P1122" s="7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7"/>
        <v>1.16E-4</v>
      </c>
      <c r="P1123" s="7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7"/>
        <v>0</v>
      </c>
      <c r="P1124" s="7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7"/>
        <v>2.2000000000000001E-3</v>
      </c>
      <c r="P1125" s="7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7"/>
        <v>4.7222222222222223E-3</v>
      </c>
      <c r="P1126" s="7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7"/>
        <v>0</v>
      </c>
      <c r="P1127" s="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7"/>
        <v>5.0000000000000001E-3</v>
      </c>
      <c r="P1128" s="7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7"/>
        <v>1.6714285714285713E-2</v>
      </c>
      <c r="P1129" s="7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7"/>
        <v>1E-3</v>
      </c>
      <c r="P1130" s="7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7"/>
        <v>1.0499999999999999E-3</v>
      </c>
      <c r="P1131" s="7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7"/>
        <v>2.2000000000000001E-3</v>
      </c>
      <c r="P1132" s="7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7"/>
        <v>0</v>
      </c>
      <c r="P1133" s="7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7"/>
        <v>0.14380000000000001</v>
      </c>
      <c r="P1134" s="7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7"/>
        <v>6.6666666666666671E-3</v>
      </c>
      <c r="P1135" s="7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7"/>
        <v>4.0000000000000003E-5</v>
      </c>
      <c r="P1136" s="7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7"/>
        <v>0.05</v>
      </c>
      <c r="P1137" s="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7"/>
        <v>6.4439140811455853E-2</v>
      </c>
      <c r="P1138" s="7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7"/>
        <v>0.39500000000000002</v>
      </c>
      <c r="P1139" s="7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7"/>
        <v>3.5714285714285713E-3</v>
      </c>
      <c r="P1140" s="7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7"/>
        <v>6.2500000000000001E-4</v>
      </c>
      <c r="P1141" s="7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7"/>
        <v>0</v>
      </c>
      <c r="P1142" s="7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7"/>
        <v>0</v>
      </c>
      <c r="P1143" s="7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7"/>
        <v>0</v>
      </c>
      <c r="P1144" s="7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7"/>
        <v>4.1333333333333335E-3</v>
      </c>
      <c r="P1145" s="7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7"/>
        <v>0</v>
      </c>
      <c r="P1146" s="7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7"/>
        <v>1.25E-3</v>
      </c>
      <c r="P1147" s="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7"/>
        <v>8.8333333333333333E-2</v>
      </c>
      <c r="P1148" s="7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7"/>
        <v>0</v>
      </c>
      <c r="P1149" s="7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7"/>
        <v>4.8666666666666667E-3</v>
      </c>
      <c r="P1150" s="7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7"/>
        <v>1.5E-3</v>
      </c>
      <c r="P1151" s="7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7"/>
        <v>0.1008</v>
      </c>
      <c r="P1152" s="7">
        <f t="shared" si="102"/>
        <v>42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7"/>
        <v>0</v>
      </c>
      <c r="P1153" s="7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7"/>
        <v>5.6937500000000002E-2</v>
      </c>
      <c r="P1154" s="7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11">
        <f t="shared" si="105"/>
        <v>42109.709629629629</v>
      </c>
      <c r="T1154" s="11">
        <f t="shared" si="106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7"/>
        <v>6.2500000000000003E-3</v>
      </c>
      <c r="P1155" s="7">
        <f t="shared" ref="P1155:P1218" si="108">E1155/L1155</f>
        <v>50</v>
      </c>
      <c r="Q1155" t="str">
        <f t="shared" ref="Q1155:Q1218" si="109">LEFT(N1155,SEARCH("/",N1155,1)-1)</f>
        <v>food</v>
      </c>
      <c r="R1155" t="str">
        <f t="shared" ref="R1155:R1218" si="110">RIGHT(N1155,LEN(N1155)-SEARCH("/",N1155,1))</f>
        <v>food trucks</v>
      </c>
      <c r="S1155" s="11">
        <f t="shared" ref="S1155:S1218" si="111">(((J1155/60)/60)/24)+DATE(1970,1,1)</f>
        <v>42143.714178240742</v>
      </c>
      <c r="T1155" s="11">
        <f t="shared" ref="T1155:T1218" si="112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7"/>
        <v>6.5000000000000002E-2</v>
      </c>
      <c r="P1156" s="7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ref="O1157:O1220" si="113">(E1157/D1157)*1</f>
        <v>7.5199999999999998E-3</v>
      </c>
      <c r="P1157" s="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3"/>
        <v>0</v>
      </c>
      <c r="P1158" s="7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3"/>
        <v>1.5100000000000001E-2</v>
      </c>
      <c r="P1159" s="7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3"/>
        <v>4.6666666666666671E-3</v>
      </c>
      <c r="P1160" s="7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3"/>
        <v>0</v>
      </c>
      <c r="P1161" s="7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3"/>
        <v>3.85E-2</v>
      </c>
      <c r="P1162" s="7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3"/>
        <v>0</v>
      </c>
      <c r="P1163" s="7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3"/>
        <v>5.8333333333333338E-4</v>
      </c>
      <c r="P1164" s="7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3"/>
        <v>0</v>
      </c>
      <c r="P1165" s="7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3"/>
        <v>0</v>
      </c>
      <c r="P1166" s="7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3"/>
        <v>0.20705000000000001</v>
      </c>
      <c r="P1167" s="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3"/>
        <v>0.19139999999999999</v>
      </c>
      <c r="P1168" s="7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3"/>
        <v>1.6316666666666667E-2</v>
      </c>
      <c r="P1169" s="7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3"/>
        <v>5.6666666666666664E-2</v>
      </c>
      <c r="P1170" s="7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3"/>
        <v>1.6999999999999999E-3</v>
      </c>
      <c r="P1171" s="7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3"/>
        <v>4.0000000000000001E-3</v>
      </c>
      <c r="P1172" s="7">
        <f t="shared" si="108"/>
        <v>50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3"/>
        <v>1E-3</v>
      </c>
      <c r="P1173" s="7">
        <f t="shared" si="108"/>
        <v>25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3"/>
        <v>0</v>
      </c>
      <c r="P1174" s="7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3"/>
        <v>2.4000000000000001E-4</v>
      </c>
      <c r="P1175" s="7">
        <f t="shared" si="108"/>
        <v>30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3"/>
        <v>5.906666666666667E-2</v>
      </c>
      <c r="P1176" s="7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3"/>
        <v>2.9250000000000002E-2</v>
      </c>
      <c r="P1177" s="7">
        <f t="shared" si="108"/>
        <v>65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3"/>
        <v>5.7142857142857142E-5</v>
      </c>
      <c r="P1178" s="7">
        <f t="shared" si="108"/>
        <v>10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3"/>
        <v>0</v>
      </c>
      <c r="P1179" s="7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3"/>
        <v>6.666666666666667E-5</v>
      </c>
      <c r="P1180" s="7">
        <f t="shared" si="108"/>
        <v>5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3"/>
        <v>5.3333333333333337E-2</v>
      </c>
      <c r="P1181" s="7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3"/>
        <v>0.11749999999999999</v>
      </c>
      <c r="P1182" s="7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3"/>
        <v>8.0000000000000007E-5</v>
      </c>
      <c r="P1183" s="7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3"/>
        <v>4.2000000000000003E-2</v>
      </c>
      <c r="P1184" s="7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3"/>
        <v>0.04</v>
      </c>
      <c r="P1185" s="7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3"/>
        <v>1.0493636363636363</v>
      </c>
      <c r="P1186" s="7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3"/>
        <v>1.0544</v>
      </c>
      <c r="P1187" s="7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3"/>
        <v>1.0673333333333332</v>
      </c>
      <c r="P1188" s="7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3"/>
        <v>1.0412571428571429</v>
      </c>
      <c r="P1189" s="7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3"/>
        <v>1.6054999999999999</v>
      </c>
      <c r="P1190" s="7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3"/>
        <v>1.0777777777777777</v>
      </c>
      <c r="P1191" s="7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3"/>
        <v>1.35</v>
      </c>
      <c r="P1192" s="7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3"/>
        <v>1.0907407407407408</v>
      </c>
      <c r="P1193" s="7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3"/>
        <v>2.9</v>
      </c>
      <c r="P1194" s="7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3"/>
        <v>1.0395714285714286</v>
      </c>
      <c r="P1195" s="7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3"/>
        <v>3.2223999999999999</v>
      </c>
      <c r="P1196" s="7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3"/>
        <v>1.35</v>
      </c>
      <c r="P1197" s="7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3"/>
        <v>2.6991034482758622</v>
      </c>
      <c r="P1198" s="7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3"/>
        <v>2.5329333333333333</v>
      </c>
      <c r="P1199" s="7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3"/>
        <v>2.6059999999999999</v>
      </c>
      <c r="P1200" s="7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3"/>
        <v>1.0131677953348381</v>
      </c>
      <c r="P1201" s="7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3"/>
        <v>1.2560416666666667</v>
      </c>
      <c r="P1202" s="7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3"/>
        <v>1.0243783333333334</v>
      </c>
      <c r="P1203" s="7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3"/>
        <v>1.99244</v>
      </c>
      <c r="P1204" s="7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3"/>
        <v>1.0245398773006136</v>
      </c>
      <c r="P1205" s="7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3"/>
        <v>1.0294615384615384</v>
      </c>
      <c r="P1206" s="7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3"/>
        <v>1.0086153846153847</v>
      </c>
      <c r="P1207" s="7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3"/>
        <v>1.1499999999999999</v>
      </c>
      <c r="P1208" s="7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3"/>
        <v>1.0416766467065868</v>
      </c>
      <c r="P1209" s="7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3"/>
        <v>1.5529999999999999</v>
      </c>
      <c r="P1210" s="7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3"/>
        <v>1.06</v>
      </c>
      <c r="P1211" s="7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3"/>
        <v>2.5431499999999998</v>
      </c>
      <c r="P1212" s="7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3"/>
        <v>1.0109999999999999</v>
      </c>
      <c r="P1213" s="7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3"/>
        <v>1.2904</v>
      </c>
      <c r="P1214" s="7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3"/>
        <v>1.0223076923076924</v>
      </c>
      <c r="P1215" s="7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3"/>
        <v>1.3180000000000001</v>
      </c>
      <c r="P1216" s="7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3"/>
        <v>7.8608020000000005</v>
      </c>
      <c r="P1217" s="7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3"/>
        <v>1.4570000000000001</v>
      </c>
      <c r="P1218" s="7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11">
        <f t="shared" si="111"/>
        <v>42247.616400462968</v>
      </c>
      <c r="T1218" s="11">
        <f t="shared" si="112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3"/>
        <v>1.026</v>
      </c>
      <c r="P1219" s="7">
        <f t="shared" ref="P1219:P1282" si="114">E1219/L1219</f>
        <v>148.57377049180329</v>
      </c>
      <c r="Q1219" t="str">
        <f t="shared" ref="Q1219:Q1282" si="115">LEFT(N1219,SEARCH("/",N1219,1)-1)</f>
        <v>photography</v>
      </c>
      <c r="R1219" t="str">
        <f t="shared" ref="R1219:R1282" si="116">RIGHT(N1219,LEN(N1219)-SEARCH("/",N1219,1))</f>
        <v>photobooks</v>
      </c>
      <c r="S1219" s="11">
        <f t="shared" ref="S1219:S1282" si="117">(((J1219/60)/60)/24)+DATE(1970,1,1)</f>
        <v>42535.809490740736</v>
      </c>
      <c r="T1219" s="11">
        <f t="shared" ref="T1219:T1282" si="11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3"/>
        <v>1.7227777777777777</v>
      </c>
      <c r="P1220" s="7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ref="O1221:O1284" si="119">(E1221/D1221)*1</f>
        <v>1.5916819571865444</v>
      </c>
      <c r="P1221" s="7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9"/>
        <v>1.0376666666666667</v>
      </c>
      <c r="P1222" s="7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9"/>
        <v>1.1140954545454547</v>
      </c>
      <c r="P1223" s="7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9"/>
        <v>2.80375</v>
      </c>
      <c r="P1224" s="7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9"/>
        <v>1.1210606060606061</v>
      </c>
      <c r="P1225" s="7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9"/>
        <v>7.0666666666666669E-2</v>
      </c>
      <c r="P1226" s="7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9"/>
        <v>4.3999999999999997E-2</v>
      </c>
      <c r="P1227" s="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9"/>
        <v>3.8739999999999997E-2</v>
      </c>
      <c r="P1228" s="7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9"/>
        <v>0</v>
      </c>
      <c r="P1229" s="7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9"/>
        <v>0.29299999999999998</v>
      </c>
      <c r="P1230" s="7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9"/>
        <v>9.0909090909090905E-3</v>
      </c>
      <c r="P1231" s="7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9"/>
        <v>0</v>
      </c>
      <c r="P1232" s="7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9"/>
        <v>0</v>
      </c>
      <c r="P1233" s="7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9"/>
        <v>8.0000000000000002E-3</v>
      </c>
      <c r="P1234" s="7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9"/>
        <v>0.11600000000000001</v>
      </c>
      <c r="P1235" s="7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9"/>
        <v>0</v>
      </c>
      <c r="P1236" s="7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9"/>
        <v>2.787363950092912E-2</v>
      </c>
      <c r="P1237" s="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9"/>
        <v>0</v>
      </c>
      <c r="P1238" s="7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9"/>
        <v>0</v>
      </c>
      <c r="P1239" s="7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9"/>
        <v>0.17799999999999999</v>
      </c>
      <c r="P1240" s="7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9"/>
        <v>0</v>
      </c>
      <c r="P1241" s="7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9"/>
        <v>3.0124999999999999E-2</v>
      </c>
      <c r="P1242" s="7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9"/>
        <v>0.50739999999999996</v>
      </c>
      <c r="P1243" s="7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9"/>
        <v>5.4884742041712408E-3</v>
      </c>
      <c r="P1244" s="7">
        <f t="shared" si="114"/>
        <v>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9"/>
        <v>0.14091666666666666</v>
      </c>
      <c r="P1245" s="7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9"/>
        <v>1.038</v>
      </c>
      <c r="P1246" s="7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9"/>
        <v>1.2024999999999999</v>
      </c>
      <c r="P1247" s="7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9"/>
        <v>1.17</v>
      </c>
      <c r="P1248" s="7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9"/>
        <v>1.2214285714285715</v>
      </c>
      <c r="P1249" s="7">
        <f t="shared" si="114"/>
        <v>85.5</v>
      </c>
      <c r="Q1249" t="str">
        <f t="shared" si="115"/>
        <v>music</v>
      </c>
      <c r="R1249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9"/>
        <v>1.5164</v>
      </c>
      <c r="P1250" s="7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9"/>
        <v>1.0444</v>
      </c>
      <c r="P1251" s="7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9"/>
        <v>2.0015333333333332</v>
      </c>
      <c r="P1252" s="7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9"/>
        <v>1.018</v>
      </c>
      <c r="P1253" s="7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9"/>
        <v>1.3765714285714286</v>
      </c>
      <c r="P1254" s="7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9"/>
        <v>3038.3319999999999</v>
      </c>
      <c r="P1255" s="7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9"/>
        <v>1.9885074626865671</v>
      </c>
      <c r="P1256" s="7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9"/>
        <v>2.0236666666666667</v>
      </c>
      <c r="P1257" s="7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9"/>
        <v>1.1796376666666666</v>
      </c>
      <c r="P1258" s="7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9"/>
        <v>2.9472727272727273</v>
      </c>
      <c r="P1259" s="7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9"/>
        <v>2.1314633333333335</v>
      </c>
      <c r="P1260" s="7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9"/>
        <v>1.0424</v>
      </c>
      <c r="P1261" s="7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9"/>
        <v>1.1366666666666667</v>
      </c>
      <c r="P1262" s="7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9"/>
        <v>1.0125</v>
      </c>
      <c r="P1263" s="7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9"/>
        <v>1.2541538461538462</v>
      </c>
      <c r="P1264" s="7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9"/>
        <v>1.19</v>
      </c>
      <c r="P1265" s="7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9"/>
        <v>1.6646153846153846</v>
      </c>
      <c r="P1266" s="7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9"/>
        <v>1.1914771428571429</v>
      </c>
      <c r="P1267" s="7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9"/>
        <v>1.0047368421052632</v>
      </c>
      <c r="P1268" s="7">
        <f t="shared" si="114"/>
        <v>190.9</v>
      </c>
      <c r="Q1268" t="str">
        <f t="shared" si="115"/>
        <v>music</v>
      </c>
      <c r="R1268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9"/>
        <v>1.018</v>
      </c>
      <c r="P1269" s="7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9"/>
        <v>1.1666666666666667</v>
      </c>
      <c r="P1270" s="7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9"/>
        <v>1.0864893617021276</v>
      </c>
      <c r="P1271" s="7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9"/>
        <v>1.1472</v>
      </c>
      <c r="P1272" s="7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9"/>
        <v>1.018</v>
      </c>
      <c r="P1273" s="7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9"/>
        <v>1.06</v>
      </c>
      <c r="P1274" s="7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9"/>
        <v>1.0349999999999999</v>
      </c>
      <c r="P1275" s="7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9"/>
        <v>1.5497535999999998</v>
      </c>
      <c r="P1276" s="7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9"/>
        <v>1.6214066666666667</v>
      </c>
      <c r="P1277" s="7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9"/>
        <v>1.0442100000000001</v>
      </c>
      <c r="P1278" s="7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9"/>
        <v>1.0612433333333333</v>
      </c>
      <c r="P1279" s="7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9"/>
        <v>1.5493846153846154</v>
      </c>
      <c r="P1280" s="7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9"/>
        <v>1.1077157238734421</v>
      </c>
      <c r="P1281" s="7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9"/>
        <v>1.1091186666666666</v>
      </c>
      <c r="P1282" s="7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11">
        <f t="shared" si="117"/>
        <v>40513.757569444446</v>
      </c>
      <c r="T1282" s="11">
        <f t="shared" si="11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19"/>
        <v>1.1071428571428572</v>
      </c>
      <c r="P1283" s="7">
        <f t="shared" ref="P1283:P1346" si="120">E1283/L1283</f>
        <v>104.72972972972973</v>
      </c>
      <c r="Q1283" t="str">
        <f t="shared" ref="Q1283:Q1346" si="121">LEFT(N1283,SEARCH("/",N1283,1)-1)</f>
        <v>music</v>
      </c>
      <c r="R1283" t="str">
        <f t="shared" ref="R1283:R1346" si="122">RIGHT(N1283,LEN(N1283)-SEARCH("/",N1283,1))</f>
        <v>rock</v>
      </c>
      <c r="S1283" s="11">
        <f t="shared" ref="S1283:S1346" si="123">(((J1283/60)/60)/24)+DATE(1970,1,1)</f>
        <v>41463.743472222224</v>
      </c>
      <c r="T1283" s="11">
        <f t="shared" ref="T1283:T1346" si="124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19"/>
        <v>1.2361333333333333</v>
      </c>
      <c r="P1284" s="7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ref="O1285:O1348" si="125">(E1285/D1285)*1</f>
        <v>2.1105</v>
      </c>
      <c r="P1285" s="7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5"/>
        <v>1.01</v>
      </c>
      <c r="P1286" s="7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5"/>
        <v>1.0165</v>
      </c>
      <c r="P1287" s="7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5"/>
        <v>1.0833333333333333</v>
      </c>
      <c r="P1288" s="7">
        <f t="shared" si="120"/>
        <v>81.25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5"/>
        <v>2.42</v>
      </c>
      <c r="P1289" s="7">
        <f t="shared" si="120"/>
        <v>24.2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5"/>
        <v>1.0044999999999999</v>
      </c>
      <c r="P1290" s="7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5"/>
        <v>1.2506666666666666</v>
      </c>
      <c r="P1291" s="7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5"/>
        <v>1.0857142857142856</v>
      </c>
      <c r="P1292" s="7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5"/>
        <v>1.4570000000000001</v>
      </c>
      <c r="P1293" s="7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5"/>
        <v>1.1000000000000001</v>
      </c>
      <c r="P1294" s="7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5"/>
        <v>1.0223333333333333</v>
      </c>
      <c r="P1295" s="7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5"/>
        <v>1.22</v>
      </c>
      <c r="P1296" s="7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5"/>
        <v>1.0196000000000001</v>
      </c>
      <c r="P1297" s="7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5"/>
        <v>1.411764705882353</v>
      </c>
      <c r="P1298" s="7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5"/>
        <v>1.0952500000000001</v>
      </c>
      <c r="P1299" s="7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5"/>
        <v>1.0465</v>
      </c>
      <c r="P1300" s="7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5"/>
        <v>1.24</v>
      </c>
      <c r="P1301" s="7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5"/>
        <v>1.35</v>
      </c>
      <c r="P1302" s="7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5"/>
        <v>1.0275000000000001</v>
      </c>
      <c r="P1303" s="7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5"/>
        <v>1</v>
      </c>
      <c r="P1304" s="7">
        <f t="shared" si="120"/>
        <v>50</v>
      </c>
      <c r="Q1304" t="str">
        <f t="shared" si="121"/>
        <v>theater</v>
      </c>
      <c r="R1304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5"/>
        <v>1.3026085714285716</v>
      </c>
      <c r="P1305" s="7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5"/>
        <v>0.39627499999999999</v>
      </c>
      <c r="P1306" s="7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5"/>
        <v>0.25976666666666665</v>
      </c>
      <c r="P1307" s="7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5"/>
        <v>0.65246363636363636</v>
      </c>
      <c r="P1308" s="7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5"/>
        <v>0.11514000000000001</v>
      </c>
      <c r="P1309" s="7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5"/>
        <v>0.11360000000000001</v>
      </c>
      <c r="P1310" s="7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5"/>
        <v>1.1199130434782609</v>
      </c>
      <c r="P1311" s="7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5"/>
        <v>0.155</v>
      </c>
      <c r="P1312" s="7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5"/>
        <v>0.32028000000000001</v>
      </c>
      <c r="P1313" s="7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5"/>
        <v>6.0869565217391303E-3</v>
      </c>
      <c r="P1314" s="7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5"/>
        <v>0.31114999999999998</v>
      </c>
      <c r="P1315" s="7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5"/>
        <v>1.1266666666666666E-2</v>
      </c>
      <c r="P1316" s="7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5"/>
        <v>0.40404000000000001</v>
      </c>
      <c r="P1317" s="7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5"/>
        <v>1.3333333333333333E-5</v>
      </c>
      <c r="P1318" s="7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5"/>
        <v>5.7334999999999997E-2</v>
      </c>
      <c r="P1319" s="7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5"/>
        <v>0.15325</v>
      </c>
      <c r="P1320" s="7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5"/>
        <v>0.15103448275862069</v>
      </c>
      <c r="P1321" s="7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5"/>
        <v>5.0299999999999997E-3</v>
      </c>
      <c r="P1322" s="7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5"/>
        <v>1.3028138528138528E-2</v>
      </c>
      <c r="P1323" s="7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5"/>
        <v>3.0285714285714286E-3</v>
      </c>
      <c r="P1324" s="7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5"/>
        <v>8.8800000000000004E-2</v>
      </c>
      <c r="P1325" s="7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5"/>
        <v>9.8400000000000001E-2</v>
      </c>
      <c r="P1326" s="7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5"/>
        <v>2.4299999999999999E-2</v>
      </c>
      <c r="P1327" s="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5"/>
        <v>1.1299999999999999E-2</v>
      </c>
      <c r="P1328" s="7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5"/>
        <v>3.5520833333333335E-2</v>
      </c>
      <c r="P1329" s="7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5"/>
        <v>2.3306666666666667E-2</v>
      </c>
      <c r="P1330" s="7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5"/>
        <v>8.1600000000000006E-3</v>
      </c>
      <c r="P1331" s="7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5"/>
        <v>0.22494285714285714</v>
      </c>
      <c r="P1332" s="7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5"/>
        <v>1.3668E-2</v>
      </c>
      <c r="P1333" s="7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5"/>
        <v>0</v>
      </c>
      <c r="P1334" s="7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5"/>
        <v>0</v>
      </c>
      <c r="P1335" s="7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5"/>
        <v>0.10754135338345865</v>
      </c>
      <c r="P1336" s="7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5"/>
        <v>0.1976</v>
      </c>
      <c r="P1337" s="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5"/>
        <v>0.84946999999999995</v>
      </c>
      <c r="P1338" s="7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5"/>
        <v>0.49381999999999998</v>
      </c>
      <c r="P1339" s="7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5"/>
        <v>3.3033333333333331E-2</v>
      </c>
      <c r="P1340" s="7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5"/>
        <v>6.6339999999999996E-2</v>
      </c>
      <c r="P1341" s="7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5"/>
        <v>0</v>
      </c>
      <c r="P1342" s="7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5"/>
        <v>0.7036</v>
      </c>
      <c r="P1343" s="7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5"/>
        <v>2E-3</v>
      </c>
      <c r="P1344" s="7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5"/>
        <v>1.02298</v>
      </c>
      <c r="P1345" s="7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5"/>
        <v>3.7773333333333334</v>
      </c>
      <c r="P1346" s="7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11">
        <f t="shared" si="123"/>
        <v>42522.789803240739</v>
      </c>
      <c r="T1346" s="11">
        <f t="shared" si="12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5"/>
        <v>1.25</v>
      </c>
      <c r="P1347" s="7">
        <f t="shared" ref="P1347:P1410" si="126">E1347/L1347</f>
        <v>53.571428571428569</v>
      </c>
      <c r="Q1347" t="str">
        <f t="shared" ref="Q1347:Q1410" si="127">LEFT(N1347,SEARCH("/",N1347,1)-1)</f>
        <v>publishing</v>
      </c>
      <c r="R1347" t="str">
        <f t="shared" ref="R1347:R1410" si="128">RIGHT(N1347,LEN(N1347)-SEARCH("/",N1347,1))</f>
        <v>nonfiction</v>
      </c>
      <c r="S1347" s="11">
        <f t="shared" ref="S1347:S1410" si="129">(((J1347/60)/60)/24)+DATE(1970,1,1)</f>
        <v>41799.814340277779</v>
      </c>
      <c r="T1347" s="11">
        <f t="shared" ref="T1347:T1410" si="13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5"/>
        <v>1.473265306122449</v>
      </c>
      <c r="P1348" s="7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ref="O1349:O1412" si="131">(E1349/D1349)*1</f>
        <v>1.022</v>
      </c>
      <c r="P1349" s="7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1"/>
        <v>1.018723404255319</v>
      </c>
      <c r="P1350" s="7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1"/>
        <v>2.0419999999999998</v>
      </c>
      <c r="P1351" s="7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1"/>
        <v>1.0405</v>
      </c>
      <c r="P1352" s="7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1"/>
        <v>1.0126500000000001</v>
      </c>
      <c r="P1353" s="7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1"/>
        <v>1.3613999999999999</v>
      </c>
      <c r="P1354" s="7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1"/>
        <v>1.3360000000000001</v>
      </c>
      <c r="P1355" s="7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1"/>
        <v>1.3025</v>
      </c>
      <c r="P1356" s="7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1"/>
        <v>1.2267999999999999</v>
      </c>
      <c r="P1357" s="7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1"/>
        <v>1.8281058823529412</v>
      </c>
      <c r="P1358" s="7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1"/>
        <v>1.2529999999999999</v>
      </c>
      <c r="P1359" s="7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1"/>
        <v>1.1166666666666667</v>
      </c>
      <c r="P1360" s="7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1"/>
        <v>1.1575757575757575</v>
      </c>
      <c r="P1361" s="7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1"/>
        <v>1.732</v>
      </c>
      <c r="P1362" s="7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1"/>
        <v>1.2598333333333334</v>
      </c>
      <c r="P1363" s="7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1"/>
        <v>1.091</v>
      </c>
      <c r="P1364" s="7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1"/>
        <v>1</v>
      </c>
      <c r="P1365" s="7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1"/>
        <v>1.1864285714285714</v>
      </c>
      <c r="P1366" s="7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1"/>
        <v>1.0026666666666666</v>
      </c>
      <c r="P1367" s="7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1"/>
        <v>1.2648920000000001</v>
      </c>
      <c r="P1368" s="7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1"/>
        <v>1.1426000000000001</v>
      </c>
      <c r="P1369" s="7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1"/>
        <v>1.107</v>
      </c>
      <c r="P1370" s="7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1"/>
        <v>1.0534805315203954</v>
      </c>
      <c r="P1371" s="7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1"/>
        <v>1.0366666666666666</v>
      </c>
      <c r="P1372" s="7">
        <f t="shared" si="126"/>
        <v>77.75</v>
      </c>
      <c r="Q1372" t="str">
        <f t="shared" si="127"/>
        <v>music</v>
      </c>
      <c r="R1372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1"/>
        <v>1.0708672667523933</v>
      </c>
      <c r="P1373" s="7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1"/>
        <v>1.24</v>
      </c>
      <c r="P1374" s="7">
        <f t="shared" si="126"/>
        <v>38.75</v>
      </c>
      <c r="Q1374" t="str">
        <f t="shared" si="127"/>
        <v>music</v>
      </c>
      <c r="R1374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1"/>
        <v>1.0501</v>
      </c>
      <c r="P1375" s="7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1"/>
        <v>1.8946666666666667</v>
      </c>
      <c r="P1376" s="7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1"/>
        <v>1.7132499999999999</v>
      </c>
      <c r="P1377" s="7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1"/>
        <v>2.5248648648648651</v>
      </c>
      <c r="P1378" s="7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1"/>
        <v>1.1615384615384616</v>
      </c>
      <c r="P1379" s="7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1"/>
        <v>2.0335000000000001</v>
      </c>
      <c r="P1380" s="7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1"/>
        <v>1.1160000000000001</v>
      </c>
      <c r="P1381" s="7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1"/>
        <v>4.24</v>
      </c>
      <c r="P1382" s="7">
        <f t="shared" si="126"/>
        <v>21.2</v>
      </c>
      <c r="Q1382" t="str">
        <f t="shared" si="127"/>
        <v>music</v>
      </c>
      <c r="R1382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1"/>
        <v>1.071</v>
      </c>
      <c r="P1383" s="7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1"/>
        <v>1.043625</v>
      </c>
      <c r="P1384" s="7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1"/>
        <v>2.124090909090909</v>
      </c>
      <c r="P1385" s="7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1"/>
        <v>1.2408571428571429</v>
      </c>
      <c r="P1386" s="7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1"/>
        <v>1.10406125</v>
      </c>
      <c r="P1387" s="7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1"/>
        <v>2.1875</v>
      </c>
      <c r="P1388" s="7">
        <f t="shared" si="126"/>
        <v>62.5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1"/>
        <v>1.36625</v>
      </c>
      <c r="P1389" s="7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1"/>
        <v>1.348074</v>
      </c>
      <c r="P1390" s="7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1"/>
        <v>1.454</v>
      </c>
      <c r="P1391" s="7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1"/>
        <v>1.0910714285714285</v>
      </c>
      <c r="P1392" s="7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1"/>
        <v>1.1020000000000001</v>
      </c>
      <c r="P1393" s="7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1"/>
        <v>1.1364000000000001</v>
      </c>
      <c r="P1394" s="7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1"/>
        <v>1.0235000000000001</v>
      </c>
      <c r="P1395" s="7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1"/>
        <v>1.2213333333333334</v>
      </c>
      <c r="P1396" s="7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1"/>
        <v>1.1188571428571428</v>
      </c>
      <c r="P1397" s="7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1"/>
        <v>1.073</v>
      </c>
      <c r="P1398" s="7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1"/>
        <v>1.1385000000000001</v>
      </c>
      <c r="P1399" s="7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1"/>
        <v>1.0968181818181819</v>
      </c>
      <c r="P1400" s="7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1"/>
        <v>1.2614444444444444</v>
      </c>
      <c r="P1401" s="7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1"/>
        <v>1.6742857142857144</v>
      </c>
      <c r="P1402" s="7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1"/>
        <v>4.9652000000000003</v>
      </c>
      <c r="P1403" s="7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1"/>
        <v>1.0915999999999999</v>
      </c>
      <c r="P1404" s="7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1"/>
        <v>1.0257499999999999</v>
      </c>
      <c r="P1405" s="7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1"/>
        <v>1.6620689655172414E-2</v>
      </c>
      <c r="P1406" s="7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1"/>
        <v>4.1999999999999997E-3</v>
      </c>
      <c r="P1407" s="7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1"/>
        <v>1.25E-3</v>
      </c>
      <c r="P1408" s="7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1"/>
        <v>5.0000000000000001E-3</v>
      </c>
      <c r="P1409" s="7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1"/>
        <v>7.1999999999999995E-2</v>
      </c>
      <c r="P1410" s="7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11">
        <f t="shared" si="129"/>
        <v>42291.872175925921</v>
      </c>
      <c r="T1410" s="11">
        <f t="shared" si="13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1"/>
        <v>0</v>
      </c>
      <c r="P1411" s="7" t="e">
        <f t="shared" ref="P1411:P1474" si="132">E1411/L1411</f>
        <v>#DIV/0!</v>
      </c>
      <c r="Q1411" t="str">
        <f t="shared" ref="Q1411:Q1474" si="133">LEFT(N1411,SEARCH("/",N1411,1)-1)</f>
        <v>publishing</v>
      </c>
      <c r="R1411" t="str">
        <f t="shared" ref="R1411:R1474" si="134">RIGHT(N1411,LEN(N1411)-SEARCH("/",N1411,1))</f>
        <v>translations</v>
      </c>
      <c r="S1411" s="11">
        <f t="shared" ref="S1411:S1474" si="135">(((J1411/60)/60)/24)+DATE(1970,1,1)</f>
        <v>41945.133506944447</v>
      </c>
      <c r="T1411" s="11">
        <f t="shared" ref="T1411:T1474" si="136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1"/>
        <v>1.6666666666666666E-4</v>
      </c>
      <c r="P1412" s="7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ref="O1413:O1476" si="137">(E1413/D1413)*1</f>
        <v>2.3333333333333335E-3</v>
      </c>
      <c r="P1413" s="7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7"/>
        <v>4.5714285714285714E-2</v>
      </c>
      <c r="P1414" s="7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7"/>
        <v>0.05</v>
      </c>
      <c r="P1415" s="7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7"/>
        <v>2E-3</v>
      </c>
      <c r="P1416" s="7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7"/>
        <v>0.18181818181818182</v>
      </c>
      <c r="P1417" s="7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7"/>
        <v>0</v>
      </c>
      <c r="P1418" s="7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7"/>
        <v>1.2222222222222223E-2</v>
      </c>
      <c r="P1419" s="7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7"/>
        <v>2E-3</v>
      </c>
      <c r="P1420" s="7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7"/>
        <v>7.0634920634920634E-2</v>
      </c>
      <c r="P1421" s="7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7"/>
        <v>2.7272727272727271E-2</v>
      </c>
      <c r="P1422" s="7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7"/>
        <v>1E-3</v>
      </c>
      <c r="P1423" s="7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7"/>
        <v>1.0399999999999999E-3</v>
      </c>
      <c r="P1424" s="7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7"/>
        <v>3.3333333333333335E-3</v>
      </c>
      <c r="P1425" s="7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7"/>
        <v>0.2036</v>
      </c>
      <c r="P1426" s="7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7"/>
        <v>0</v>
      </c>
      <c r="P1427" s="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7"/>
        <v>0</v>
      </c>
      <c r="P1428" s="7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7"/>
        <v>8.3799999999999999E-2</v>
      </c>
      <c r="P1429" s="7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7"/>
        <v>4.4999999999999998E-2</v>
      </c>
      <c r="P1430" s="7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7"/>
        <v>0</v>
      </c>
      <c r="P1431" s="7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7"/>
        <v>8.0600000000000005E-2</v>
      </c>
      <c r="P1432" s="7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7"/>
        <v>0.31947058823529412</v>
      </c>
      <c r="P1433" s="7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7"/>
        <v>0</v>
      </c>
      <c r="P1434" s="7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7"/>
        <v>6.7083333333333328E-2</v>
      </c>
      <c r="P1435" s="7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7"/>
        <v>9.987804878048781E-2</v>
      </c>
      <c r="P1436" s="7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7"/>
        <v>1E-3</v>
      </c>
      <c r="P1437" s="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7"/>
        <v>7.7000000000000002E-3</v>
      </c>
      <c r="P1438" s="7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7"/>
        <v>0.26900000000000002</v>
      </c>
      <c r="P1439" s="7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7"/>
        <v>0.03</v>
      </c>
      <c r="P1440" s="7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7"/>
        <v>6.6055045871559637E-2</v>
      </c>
      <c r="P1441" s="7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7"/>
        <v>7.6923076923076926E-5</v>
      </c>
      <c r="P1442" s="7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7"/>
        <v>1.1222222222222222E-2</v>
      </c>
      <c r="P1443" s="7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7"/>
        <v>0</v>
      </c>
      <c r="P1444" s="7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7"/>
        <v>0</v>
      </c>
      <c r="P1445" s="7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7"/>
        <v>0</v>
      </c>
      <c r="P1446" s="7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7"/>
        <v>0</v>
      </c>
      <c r="P1447" s="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7"/>
        <v>0</v>
      </c>
      <c r="P1448" s="7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7"/>
        <v>1.4999999999999999E-4</v>
      </c>
      <c r="P1449" s="7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7"/>
        <v>0</v>
      </c>
      <c r="P1450" s="7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7"/>
        <v>0</v>
      </c>
      <c r="P1451" s="7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7"/>
        <v>1.0000000000000001E-5</v>
      </c>
      <c r="P1452" s="7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7"/>
        <v>1.0554089709762533E-4</v>
      </c>
      <c r="P1453" s="7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7"/>
        <v>0</v>
      </c>
      <c r="P1454" s="7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7"/>
        <v>0</v>
      </c>
      <c r="P1455" s="7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7"/>
        <v>8.5714285714285719E-3</v>
      </c>
      <c r="P1456" s="7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7"/>
        <v>0.105</v>
      </c>
      <c r="P1457" s="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7"/>
        <v>2.9000000000000001E-2</v>
      </c>
      <c r="P1458" s="7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7"/>
        <v>0</v>
      </c>
      <c r="P1459" s="7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7"/>
        <v>0</v>
      </c>
      <c r="P1460" s="7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7"/>
        <v>0</v>
      </c>
      <c r="P1461" s="7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7"/>
        <v>0</v>
      </c>
      <c r="P1462" s="7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7"/>
        <v>1.012446</v>
      </c>
      <c r="P1463" s="7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7"/>
        <v>1.085175</v>
      </c>
      <c r="P1464" s="7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7"/>
        <v>1.4766666666666666</v>
      </c>
      <c r="P1465" s="7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7"/>
        <v>1.6319999999999999</v>
      </c>
      <c r="P1466" s="7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7"/>
        <v>4.5641449999999999</v>
      </c>
      <c r="P1467" s="7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7"/>
        <v>1.0787731249999999</v>
      </c>
      <c r="P1468" s="7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7"/>
        <v>1.1508</v>
      </c>
      <c r="P1469" s="7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7"/>
        <v>1.0236842105263158</v>
      </c>
      <c r="P1470" s="7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7"/>
        <v>1.0842485875706214</v>
      </c>
      <c r="P1471" s="7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7"/>
        <v>1.2513333333333334</v>
      </c>
      <c r="P1472" s="7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7"/>
        <v>1.03840625</v>
      </c>
      <c r="P1473" s="7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7"/>
        <v>1.3870400000000001</v>
      </c>
      <c r="P1474" s="7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11">
        <f t="shared" si="135"/>
        <v>41533.542858796296</v>
      </c>
      <c r="T1474" s="11">
        <f t="shared" si="13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7"/>
        <v>1.20516</v>
      </c>
      <c r="P1475" s="7">
        <f t="shared" ref="P1475:P1538" si="138">E1475/L1475</f>
        <v>38.462553191489363</v>
      </c>
      <c r="Q1475" t="str">
        <f t="shared" ref="Q1475:Q1538" si="139">LEFT(N1475,SEARCH("/",N1475,1)-1)</f>
        <v>publishing</v>
      </c>
      <c r="R1475" t="str">
        <f t="shared" ref="R1475:R1538" si="140">RIGHT(N1475,LEN(N1475)-SEARCH("/",N1475,1))</f>
        <v>radio &amp; podcasts</v>
      </c>
      <c r="S1475" s="11">
        <f t="shared" ref="S1475:S1538" si="141">(((J1475/60)/60)/24)+DATE(1970,1,1)</f>
        <v>40939.979618055557</v>
      </c>
      <c r="T1475" s="11">
        <f t="shared" ref="T1475:T1538" si="142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7"/>
        <v>1.1226666666666667</v>
      </c>
      <c r="P1476" s="7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ref="O1477:O1540" si="143">(E1477/D1477)*1</f>
        <v>1.8866966666666667</v>
      </c>
      <c r="P1477" s="7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3"/>
        <v>6.6155466666666669</v>
      </c>
      <c r="P1478" s="7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3"/>
        <v>1.1131</v>
      </c>
      <c r="P1479" s="7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3"/>
        <v>11.8161422</v>
      </c>
      <c r="P1480" s="7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3"/>
        <v>1.37375</v>
      </c>
      <c r="P1481" s="7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3"/>
        <v>1.170404</v>
      </c>
      <c r="P1482" s="7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3"/>
        <v>2.1000000000000001E-2</v>
      </c>
      <c r="P1483" s="7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3"/>
        <v>1E-3</v>
      </c>
      <c r="P1484" s="7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3"/>
        <v>7.1428571428571426E-3</v>
      </c>
      <c r="P1485" s="7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3"/>
        <v>0</v>
      </c>
      <c r="P1486" s="7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3"/>
        <v>2.2388059701492536E-2</v>
      </c>
      <c r="P1487" s="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3"/>
        <v>2.3999999999999998E-3</v>
      </c>
      <c r="P1488" s="7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3"/>
        <v>0</v>
      </c>
      <c r="P1489" s="7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3"/>
        <v>2.4E-2</v>
      </c>
      <c r="P1490" s="7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3"/>
        <v>0</v>
      </c>
      <c r="P1491" s="7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3"/>
        <v>0.30862068965517242</v>
      </c>
      <c r="P1492" s="7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3"/>
        <v>8.3333333333333329E-2</v>
      </c>
      <c r="P1493" s="7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3"/>
        <v>7.4999999999999997E-3</v>
      </c>
      <c r="P1494" s="7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3"/>
        <v>0</v>
      </c>
      <c r="P1495" s="7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3"/>
        <v>8.8999999999999996E-2</v>
      </c>
      <c r="P1496" s="7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3"/>
        <v>0</v>
      </c>
      <c r="P1497" s="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3"/>
        <v>0</v>
      </c>
      <c r="P1498" s="7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3"/>
        <v>6.666666666666667E-5</v>
      </c>
      <c r="P1499" s="7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3"/>
        <v>1.9E-2</v>
      </c>
      <c r="P1500" s="7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3"/>
        <v>2.5000000000000001E-3</v>
      </c>
      <c r="P1501" s="7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3"/>
        <v>0.25035714285714283</v>
      </c>
      <c r="P1502" s="7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3"/>
        <v>1.6633076923076924</v>
      </c>
      <c r="P1503" s="7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3"/>
        <v>1.0144545454545455</v>
      </c>
      <c r="P1504" s="7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3"/>
        <v>1.0789146666666667</v>
      </c>
      <c r="P1505" s="7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3"/>
        <v>2.7793846153846156</v>
      </c>
      <c r="P1506" s="7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3"/>
        <v>1.0358125</v>
      </c>
      <c r="P1507" s="7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3"/>
        <v>1.1140000000000001</v>
      </c>
      <c r="P1508" s="7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3"/>
        <v>2.15</v>
      </c>
      <c r="P1509" s="7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3"/>
        <v>1.1076216216216217</v>
      </c>
      <c r="P1510" s="7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3"/>
        <v>1.2364125714285714</v>
      </c>
      <c r="P1511" s="7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3"/>
        <v>1.0103500000000001</v>
      </c>
      <c r="P1512" s="7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3"/>
        <v>1.1179285714285714</v>
      </c>
      <c r="P1513" s="7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3"/>
        <v>5.5877142857142861</v>
      </c>
      <c r="P1514" s="7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3"/>
        <v>1.5001875</v>
      </c>
      <c r="P1515" s="7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3"/>
        <v>1.0647599999999999</v>
      </c>
      <c r="P1516" s="7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3"/>
        <v>1.57189</v>
      </c>
      <c r="P1517" s="7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3"/>
        <v>1.0865882352941176</v>
      </c>
      <c r="P1518" s="7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3"/>
        <v>1.6197999999999999</v>
      </c>
      <c r="P1519" s="7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3"/>
        <v>2.0536666666666665</v>
      </c>
      <c r="P1520" s="7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3"/>
        <v>1.033638888888889</v>
      </c>
      <c r="P1521" s="7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3"/>
        <v>1.0347222222222223</v>
      </c>
      <c r="P1522" s="7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3"/>
        <v>1.0681333333333334</v>
      </c>
      <c r="P1523" s="7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3"/>
        <v>1.3896574712643677</v>
      </c>
      <c r="P1524" s="7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3"/>
        <v>1.2484324324324325</v>
      </c>
      <c r="P1525" s="7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3"/>
        <v>2.0699999999999998</v>
      </c>
      <c r="P1526" s="7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3"/>
        <v>1.7400576923076922</v>
      </c>
      <c r="P1527" s="7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3"/>
        <v>1.2032608695652174</v>
      </c>
      <c r="P1528" s="7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3"/>
        <v>1.1044428571428573</v>
      </c>
      <c r="P1529" s="7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3"/>
        <v>2.8156666666666665</v>
      </c>
      <c r="P1530" s="7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3"/>
        <v>1.0067894736842105</v>
      </c>
      <c r="P1531" s="7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3"/>
        <v>1.3482571428571428</v>
      </c>
      <c r="P1532" s="7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3"/>
        <v>1.7595744680851064</v>
      </c>
      <c r="P1533" s="7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3"/>
        <v>4.8402000000000003</v>
      </c>
      <c r="P1534" s="7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3"/>
        <v>1.4514</v>
      </c>
      <c r="P1535" s="7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3"/>
        <v>4.1773333333333333</v>
      </c>
      <c r="P1536" s="7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3"/>
        <v>1.3242499999999999</v>
      </c>
      <c r="P1537" s="7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3"/>
        <v>2.5030841666666666</v>
      </c>
      <c r="P1538" s="7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11">
        <f t="shared" si="141"/>
        <v>42213.802199074074</v>
      </c>
      <c r="T1538" s="11">
        <f t="shared" si="14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3"/>
        <v>1.7989999999999999</v>
      </c>
      <c r="P1539" s="7">
        <f t="shared" ref="P1539:P1602" si="144">E1539/L1539</f>
        <v>96.375</v>
      </c>
      <c r="Q1539" t="str">
        <f t="shared" ref="Q1539:Q1602" si="145">LEFT(N1539,SEARCH("/",N1539,1)-1)</f>
        <v>photography</v>
      </c>
      <c r="R1539" t="str">
        <f t="shared" ref="R1539:R1602" si="146">RIGHT(N1539,LEN(N1539)-SEARCH("/",N1539,1))</f>
        <v>photobooks</v>
      </c>
      <c r="S1539" s="11">
        <f t="shared" ref="S1539:S1602" si="147">(((J1539/60)/60)/24)+DATE(1970,1,1)</f>
        <v>42552.315127314811</v>
      </c>
      <c r="T1539" s="11">
        <f t="shared" ref="T1539:T1602" si="14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3"/>
        <v>1.0262857142857142</v>
      </c>
      <c r="P1540" s="7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ref="O1541:O1604" si="149">(E1541/D1541)*1</f>
        <v>1.359861</v>
      </c>
      <c r="P1541" s="7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9"/>
        <v>1.1786666666666668</v>
      </c>
      <c r="P1542" s="7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9"/>
        <v>3.3333333333333332E-4</v>
      </c>
      <c r="P1543" s="7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9"/>
        <v>0.04</v>
      </c>
      <c r="P1544" s="7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9"/>
        <v>4.4444444444444444E-3</v>
      </c>
      <c r="P1545" s="7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9"/>
        <v>0</v>
      </c>
      <c r="P1546" s="7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9"/>
        <v>3.3333333333333332E-4</v>
      </c>
      <c r="P1547" s="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9"/>
        <v>0.28899999999999998</v>
      </c>
      <c r="P1548" s="7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9"/>
        <v>0</v>
      </c>
      <c r="P1549" s="7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9"/>
        <v>8.5714285714285715E-2</v>
      </c>
      <c r="P1550" s="7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9"/>
        <v>0.34</v>
      </c>
      <c r="P1551" s="7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9"/>
        <v>0.13466666666666666</v>
      </c>
      <c r="P1552" s="7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9"/>
        <v>0</v>
      </c>
      <c r="P1553" s="7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9"/>
        <v>0.49186046511627907</v>
      </c>
      <c r="P1554" s="7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9"/>
        <v>0</v>
      </c>
      <c r="P1555" s="7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9"/>
        <v>0</v>
      </c>
      <c r="P1556" s="7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9"/>
        <v>0</v>
      </c>
      <c r="P1557" s="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9"/>
        <v>0.45133333333333331</v>
      </c>
      <c r="P1558" s="7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9"/>
        <v>0.04</v>
      </c>
      <c r="P1559" s="7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9"/>
        <v>4.6666666666666669E-2</v>
      </c>
      <c r="P1560" s="7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9"/>
        <v>3.3333333333333335E-3</v>
      </c>
      <c r="P1561" s="7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9"/>
        <v>3.7600000000000001E-2</v>
      </c>
      <c r="P1562" s="7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9"/>
        <v>6.7000000000000002E-3</v>
      </c>
      <c r="P1563" s="7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9"/>
        <v>0</v>
      </c>
      <c r="P1564" s="7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9"/>
        <v>1.4166666666666666E-2</v>
      </c>
      <c r="P1565" s="7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9"/>
        <v>1E-3</v>
      </c>
      <c r="P1566" s="7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9"/>
        <v>2.5000000000000001E-2</v>
      </c>
      <c r="P1567" s="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9"/>
        <v>0.21249999999999999</v>
      </c>
      <c r="P1568" s="7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9"/>
        <v>4.1176470588235294E-2</v>
      </c>
      <c r="P1569" s="7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9"/>
        <v>0.13639999999999999</v>
      </c>
      <c r="P1570" s="7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9"/>
        <v>0</v>
      </c>
      <c r="P1571" s="7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9"/>
        <v>0.41399999999999998</v>
      </c>
      <c r="P1572" s="7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9"/>
        <v>6.6115702479338841E-3</v>
      </c>
      <c r="P1573" s="7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9"/>
        <v>0.05</v>
      </c>
      <c r="P1574" s="7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9"/>
        <v>2.4777777777777777E-2</v>
      </c>
      <c r="P1575" s="7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9"/>
        <v>5.0599999999999999E-2</v>
      </c>
      <c r="P1576" s="7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9"/>
        <v>0.2291</v>
      </c>
      <c r="P1577" s="7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9"/>
        <v>0.13</v>
      </c>
      <c r="P1578" s="7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9"/>
        <v>5.4999999999999997E-3</v>
      </c>
      <c r="P1579" s="7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9"/>
        <v>0.10806536636794939</v>
      </c>
      <c r="P1580" s="7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9"/>
        <v>8.4008400840084006E-3</v>
      </c>
      <c r="P1581" s="7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9"/>
        <v>0</v>
      </c>
      <c r="P1582" s="7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9"/>
        <v>5.0000000000000001E-3</v>
      </c>
      <c r="P1583" s="7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9"/>
        <v>9.2999999999999999E-2</v>
      </c>
      <c r="P1584" s="7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9"/>
        <v>7.5000000000000002E-4</v>
      </c>
      <c r="P1585" s="7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9"/>
        <v>0</v>
      </c>
      <c r="P1586" s="7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9"/>
        <v>0.79</v>
      </c>
      <c r="P1587" s="7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9"/>
        <v>0</v>
      </c>
      <c r="P1588" s="7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9"/>
        <v>1.3333333333333334E-4</v>
      </c>
      <c r="P1589" s="7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9"/>
        <v>0</v>
      </c>
      <c r="P1590" s="7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9"/>
        <v>0</v>
      </c>
      <c r="P1591" s="7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9"/>
        <v>1.7000000000000001E-2</v>
      </c>
      <c r="P1592" s="7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9"/>
        <v>0.29228571428571426</v>
      </c>
      <c r="P1593" s="7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9"/>
        <v>0</v>
      </c>
      <c r="P1594" s="7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9"/>
        <v>1.3636363636363637E-4</v>
      </c>
      <c r="P1595" s="7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9"/>
        <v>0.20499999999999999</v>
      </c>
      <c r="P1596" s="7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9"/>
        <v>2.8E-3</v>
      </c>
      <c r="P1597" s="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9"/>
        <v>2.3076923076923078E-2</v>
      </c>
      <c r="P1598" s="7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9"/>
        <v>0</v>
      </c>
      <c r="P1599" s="7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9"/>
        <v>1.25E-3</v>
      </c>
      <c r="P1600" s="7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9"/>
        <v>0</v>
      </c>
      <c r="P1601" s="7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9"/>
        <v>7.3400000000000007E-2</v>
      </c>
      <c r="P1602" s="7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11">
        <f t="shared" si="147"/>
        <v>41791.057314814818</v>
      </c>
      <c r="T1602" s="11">
        <f t="shared" si="14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49"/>
        <v>1.082492</v>
      </c>
      <c r="P1603" s="7">
        <f t="shared" ref="P1603:P1666" si="150">E1603/L1603</f>
        <v>48.325535714285714</v>
      </c>
      <c r="Q1603" t="str">
        <f t="shared" ref="Q1603:Q1666" si="151">LEFT(N1603,SEARCH("/",N1603,1)-1)</f>
        <v>music</v>
      </c>
      <c r="R1603" t="str">
        <f t="shared" ref="R1603:R1666" si="152">RIGHT(N1603,LEN(N1603)-SEARCH("/",N1603,1))</f>
        <v>rock</v>
      </c>
      <c r="S1603" s="11">
        <f t="shared" ref="S1603:S1666" si="153">(((J1603/60)/60)/24)+DATE(1970,1,1)</f>
        <v>40638.092974537038</v>
      </c>
      <c r="T1603" s="11">
        <f t="shared" ref="T1603:T1666" si="154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49"/>
        <v>1.0016666666666667</v>
      </c>
      <c r="P1604" s="7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ref="O1605:O1668" si="155">(E1605/D1605)*1</f>
        <v>1.0003299999999999</v>
      </c>
      <c r="P1605" s="7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5"/>
        <v>1.2210714285714286</v>
      </c>
      <c r="P1606" s="7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5"/>
        <v>1.0069333333333335</v>
      </c>
      <c r="P1607" s="7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5"/>
        <v>1.01004125</v>
      </c>
      <c r="P1608" s="7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5"/>
        <v>1.4511000000000001</v>
      </c>
      <c r="P1609" s="7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5"/>
        <v>1.0125</v>
      </c>
      <c r="P1610" s="7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5"/>
        <v>1.1833333333333333</v>
      </c>
      <c r="P1611" s="7">
        <f t="shared" si="150"/>
        <v>443.75</v>
      </c>
      <c r="Q1611" t="str">
        <f t="shared" si="151"/>
        <v>music</v>
      </c>
      <c r="R1611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5"/>
        <v>2.7185000000000001</v>
      </c>
      <c r="P1612" s="7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5"/>
        <v>1.25125</v>
      </c>
      <c r="P1613" s="7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5"/>
        <v>1.1000000000000001</v>
      </c>
      <c r="P1614" s="7">
        <f t="shared" si="150"/>
        <v>50</v>
      </c>
      <c r="Q1614" t="str">
        <f t="shared" si="151"/>
        <v>music</v>
      </c>
      <c r="R1614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5"/>
        <v>1.0149999999999999</v>
      </c>
      <c r="P1615" s="7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5"/>
        <v>1.0269999999999999</v>
      </c>
      <c r="P1616" s="7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5"/>
        <v>1.1412500000000001</v>
      </c>
      <c r="P1617" s="7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5"/>
        <v>1.042</v>
      </c>
      <c r="P1618" s="7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5"/>
        <v>1.4585714285714286</v>
      </c>
      <c r="P1619" s="7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5"/>
        <v>1.0506666666666666</v>
      </c>
      <c r="P1620" s="7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5"/>
        <v>1.3333333333333333</v>
      </c>
      <c r="P1621" s="7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5"/>
        <v>1.1299999999999999</v>
      </c>
      <c r="P1622" s="7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5"/>
        <v>1.212</v>
      </c>
      <c r="P1623" s="7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5"/>
        <v>1.0172463768115942</v>
      </c>
      <c r="P1624" s="7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5"/>
        <v>1.0106666666666666</v>
      </c>
      <c r="P1625" s="7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5"/>
        <v>1.18</v>
      </c>
      <c r="P1626" s="7">
        <f t="shared" si="150"/>
        <v>47.2</v>
      </c>
      <c r="Q1626" t="str">
        <f t="shared" si="151"/>
        <v>music</v>
      </c>
      <c r="R1626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5"/>
        <v>1.5533333333333332</v>
      </c>
      <c r="P1627" s="7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5"/>
        <v>1.0118750000000001</v>
      </c>
      <c r="P1628" s="7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5"/>
        <v>1.17</v>
      </c>
      <c r="P1629" s="7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5"/>
        <v>1.00925</v>
      </c>
      <c r="P1630" s="7">
        <f t="shared" si="150"/>
        <v>45.875</v>
      </c>
      <c r="Q1630" t="str">
        <f t="shared" si="151"/>
        <v>music</v>
      </c>
      <c r="R163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5"/>
        <v>1.0366666666666666</v>
      </c>
      <c r="P1631" s="7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5"/>
        <v>2.6524999999999999</v>
      </c>
      <c r="P1632" s="7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5"/>
        <v>1.5590999999999999</v>
      </c>
      <c r="P1633" s="7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5"/>
        <v>1.0162500000000001</v>
      </c>
      <c r="P1634" s="7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5"/>
        <v>1</v>
      </c>
      <c r="P1635" s="7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5"/>
        <v>1.0049999999999999</v>
      </c>
      <c r="P1636" s="7">
        <f t="shared" si="150"/>
        <v>62.8125</v>
      </c>
      <c r="Q1636" t="str">
        <f t="shared" si="151"/>
        <v>music</v>
      </c>
      <c r="R1636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5"/>
        <v>1.2529999999999999</v>
      </c>
      <c r="P1637" s="7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5"/>
        <v>1.0355555555555556</v>
      </c>
      <c r="P1638" s="7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5"/>
        <v>1.038</v>
      </c>
      <c r="P1639" s="7">
        <f t="shared" si="150"/>
        <v>34.6</v>
      </c>
      <c r="Q1639" t="str">
        <f t="shared" si="151"/>
        <v>music</v>
      </c>
      <c r="R1639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5"/>
        <v>1.05</v>
      </c>
      <c r="P1640" s="7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5"/>
        <v>1</v>
      </c>
      <c r="P1641" s="7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5"/>
        <v>1.6986000000000001</v>
      </c>
      <c r="P1642" s="7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5"/>
        <v>1.014</v>
      </c>
      <c r="P1643" s="7">
        <f t="shared" si="150"/>
        <v>97.5</v>
      </c>
      <c r="Q1643" t="str">
        <f t="shared" si="151"/>
        <v>music</v>
      </c>
      <c r="R1643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5"/>
        <v>1</v>
      </c>
      <c r="P1644" s="7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5"/>
        <v>1.2470000000000001</v>
      </c>
      <c r="P1645" s="7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5"/>
        <v>1.095</v>
      </c>
      <c r="P1646" s="7">
        <f t="shared" si="150"/>
        <v>85.546875</v>
      </c>
      <c r="Q1646" t="str">
        <f t="shared" si="151"/>
        <v>music</v>
      </c>
      <c r="R1646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5"/>
        <v>1.1080000000000001</v>
      </c>
      <c r="P1647" s="7">
        <f t="shared" si="150"/>
        <v>554</v>
      </c>
      <c r="Q1647" t="str">
        <f t="shared" si="151"/>
        <v>music</v>
      </c>
      <c r="R1647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5"/>
        <v>1.1020000000000001</v>
      </c>
      <c r="P1648" s="7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5"/>
        <v>1.0471999999999999</v>
      </c>
      <c r="P1649" s="7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5"/>
        <v>1.2526086956521738</v>
      </c>
      <c r="P1650" s="7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5"/>
        <v>1.0058763157894737</v>
      </c>
      <c r="P1651" s="7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5"/>
        <v>1.4155</v>
      </c>
      <c r="P1652" s="7">
        <f t="shared" si="150"/>
        <v>88.46875</v>
      </c>
      <c r="Q1652" t="str">
        <f t="shared" si="151"/>
        <v>music</v>
      </c>
      <c r="R1652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5"/>
        <v>1.0075000000000001</v>
      </c>
      <c r="P1653" s="7">
        <f t="shared" si="150"/>
        <v>100.75</v>
      </c>
      <c r="Q1653" t="str">
        <f t="shared" si="151"/>
        <v>music</v>
      </c>
      <c r="R1653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5"/>
        <v>1.0066666666666666</v>
      </c>
      <c r="P1654" s="7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5"/>
        <v>1.7423040000000001</v>
      </c>
      <c r="P1655" s="7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5"/>
        <v>1.199090909090909</v>
      </c>
      <c r="P1656" s="7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5"/>
        <v>1.4286666666666668</v>
      </c>
      <c r="P1657" s="7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5"/>
        <v>1.0033493333333334</v>
      </c>
      <c r="P1658" s="7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5"/>
        <v>1.0493380000000001</v>
      </c>
      <c r="P1659" s="7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5"/>
        <v>1.3223333333333334</v>
      </c>
      <c r="P1660" s="7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5"/>
        <v>1.1279999999999999</v>
      </c>
      <c r="P1661" s="7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5"/>
        <v>12.5375</v>
      </c>
      <c r="P1662" s="7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5"/>
        <v>1.0250632911392406</v>
      </c>
      <c r="P1663" s="7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5"/>
        <v>1.026375</v>
      </c>
      <c r="P1664" s="7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5"/>
        <v>1.08</v>
      </c>
      <c r="P1665" s="7">
        <f t="shared" si="150"/>
        <v>33.75</v>
      </c>
      <c r="Q1665" t="str">
        <f t="shared" si="151"/>
        <v>music</v>
      </c>
      <c r="R1665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5"/>
        <v>1.2240879999999998</v>
      </c>
      <c r="P1666" s="7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11">
        <f t="shared" si="153"/>
        <v>40939.761782407404</v>
      </c>
      <c r="T1666" s="11">
        <f t="shared" si="15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5"/>
        <v>1.1945714285714286</v>
      </c>
      <c r="P1667" s="7">
        <f t="shared" ref="P1667:P1730" si="156">E1667/L1667</f>
        <v>44.956989247311824</v>
      </c>
      <c r="Q1667" t="str">
        <f t="shared" ref="Q1667:Q1730" si="157">LEFT(N1667,SEARCH("/",N1667,1)-1)</f>
        <v>music</v>
      </c>
      <c r="R1667" t="str">
        <f t="shared" ref="R1667:R1730" si="158">RIGHT(N1667,LEN(N1667)-SEARCH("/",N1667,1))</f>
        <v>pop</v>
      </c>
      <c r="S1667" s="11">
        <f t="shared" ref="S1667:S1730" si="159">(((J1667/60)/60)/24)+DATE(1970,1,1)</f>
        <v>40564.649456018517</v>
      </c>
      <c r="T1667" s="11">
        <f t="shared" ref="T1667:T1730" si="160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5"/>
        <v>1.6088</v>
      </c>
      <c r="P1668" s="7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ref="O1669:O1732" si="161">(E1669/D1669)*1</f>
        <v>1.2685294117647059</v>
      </c>
      <c r="P1669" s="7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1"/>
        <v>1.026375</v>
      </c>
      <c r="P1670" s="7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1"/>
        <v>1.3975</v>
      </c>
      <c r="P1671" s="7">
        <f t="shared" si="156"/>
        <v>53.75</v>
      </c>
      <c r="Q1671" t="str">
        <f t="shared" si="157"/>
        <v>music</v>
      </c>
      <c r="R1671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1"/>
        <v>1.026</v>
      </c>
      <c r="P1672" s="7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1"/>
        <v>1.0067349999999999</v>
      </c>
      <c r="P1673" s="7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1"/>
        <v>1.1294117647058823</v>
      </c>
      <c r="P1674" s="7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1"/>
        <v>1.2809523809523808</v>
      </c>
      <c r="P1675" s="7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1"/>
        <v>2.0169999999999999</v>
      </c>
      <c r="P1676" s="7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1"/>
        <v>1.37416</v>
      </c>
      <c r="P1677" s="7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1"/>
        <v>1.1533333333333333</v>
      </c>
      <c r="P1678" s="7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1"/>
        <v>1.1166666666666667</v>
      </c>
      <c r="P1679" s="7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1"/>
        <v>1.1839999999999999</v>
      </c>
      <c r="P1680" s="7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1"/>
        <v>1.75</v>
      </c>
      <c r="P1681" s="7">
        <f t="shared" si="156"/>
        <v>62.5</v>
      </c>
      <c r="Q1681" t="str">
        <f t="shared" si="157"/>
        <v>music</v>
      </c>
      <c r="R1681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1"/>
        <v>1.175</v>
      </c>
      <c r="P1682" s="7">
        <f t="shared" si="156"/>
        <v>47</v>
      </c>
      <c r="Q1682" t="str">
        <f t="shared" si="157"/>
        <v>music</v>
      </c>
      <c r="R1682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1"/>
        <v>1.0142212307692309</v>
      </c>
      <c r="P1683" s="7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1"/>
        <v>0</v>
      </c>
      <c r="P1684" s="7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1"/>
        <v>0.21714285714285714</v>
      </c>
      <c r="P1685" s="7">
        <f t="shared" si="156"/>
        <v>76</v>
      </c>
      <c r="Q1685" t="str">
        <f t="shared" si="157"/>
        <v>music</v>
      </c>
      <c r="R1685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1"/>
        <v>1.0912500000000001</v>
      </c>
      <c r="P1686" s="7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1"/>
        <v>1.0285714285714285</v>
      </c>
      <c r="P1687" s="7">
        <f t="shared" si="156"/>
        <v>24</v>
      </c>
      <c r="Q1687" t="str">
        <f t="shared" si="157"/>
        <v>music</v>
      </c>
      <c r="R1687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1"/>
        <v>3.5999999999999999E-3</v>
      </c>
      <c r="P1688" s="7">
        <f t="shared" si="156"/>
        <v>18</v>
      </c>
      <c r="Q1688" t="str">
        <f t="shared" si="157"/>
        <v>music</v>
      </c>
      <c r="R1688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1"/>
        <v>0.3125</v>
      </c>
      <c r="P1689" s="7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1"/>
        <v>0.443</v>
      </c>
      <c r="P1690" s="7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1"/>
        <v>1</v>
      </c>
      <c r="P1691" s="7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1"/>
        <v>0.254</v>
      </c>
      <c r="P1692" s="7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1"/>
        <v>0.33473333333333333</v>
      </c>
      <c r="P1693" s="7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1"/>
        <v>0.47799999999999998</v>
      </c>
      <c r="P1694" s="7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1"/>
        <v>9.3333333333333338E-2</v>
      </c>
      <c r="P1695" s="7">
        <f t="shared" si="156"/>
        <v>35</v>
      </c>
      <c r="Q1695" t="str">
        <f t="shared" si="157"/>
        <v>music</v>
      </c>
      <c r="R1695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1"/>
        <v>5.0000000000000001E-4</v>
      </c>
      <c r="P1696" s="7">
        <f t="shared" si="156"/>
        <v>5</v>
      </c>
      <c r="Q1696" t="str">
        <f t="shared" si="157"/>
        <v>music</v>
      </c>
      <c r="R1696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1"/>
        <v>0.11708333333333333</v>
      </c>
      <c r="P1697" s="7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1"/>
        <v>0</v>
      </c>
      <c r="P1698" s="7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1"/>
        <v>0.20208000000000001</v>
      </c>
      <c r="P1699" s="7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1"/>
        <v>0</v>
      </c>
      <c r="P1700" s="7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1"/>
        <v>4.2311459353574929E-2</v>
      </c>
      <c r="P1701" s="7">
        <f t="shared" si="156"/>
        <v>54</v>
      </c>
      <c r="Q1701" t="str">
        <f t="shared" si="157"/>
        <v>music</v>
      </c>
      <c r="R1701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1"/>
        <v>0.2606</v>
      </c>
      <c r="P1702" s="7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1"/>
        <v>1.9801980198019802E-3</v>
      </c>
      <c r="P1703" s="7">
        <f t="shared" si="156"/>
        <v>5</v>
      </c>
      <c r="Q1703" t="str">
        <f t="shared" si="157"/>
        <v>music</v>
      </c>
      <c r="R1703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1"/>
        <v>6.0606060606060605E-5</v>
      </c>
      <c r="P1704" s="7">
        <f t="shared" si="156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1"/>
        <v>1.0200000000000001E-2</v>
      </c>
      <c r="P1705" s="7">
        <f t="shared" si="156"/>
        <v>25.5</v>
      </c>
      <c r="Q1705" t="str">
        <f t="shared" si="157"/>
        <v>music</v>
      </c>
      <c r="R1705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1"/>
        <v>0.65100000000000002</v>
      </c>
      <c r="P1706" s="7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1"/>
        <v>0</v>
      </c>
      <c r="P1707" s="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1"/>
        <v>0</v>
      </c>
      <c r="P1708" s="7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1"/>
        <v>9.74E-2</v>
      </c>
      <c r="P1709" s="7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1"/>
        <v>0</v>
      </c>
      <c r="P1710" s="7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1"/>
        <v>4.8571428571428571E-2</v>
      </c>
      <c r="P1711" s="7">
        <f t="shared" si="156"/>
        <v>21.25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1"/>
        <v>6.7999999999999996E-3</v>
      </c>
      <c r="P1712" s="7">
        <f t="shared" si="156"/>
        <v>34</v>
      </c>
      <c r="Q1712" t="str">
        <f t="shared" si="157"/>
        <v>music</v>
      </c>
      <c r="R1712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1"/>
        <v>0.105</v>
      </c>
      <c r="P1713" s="7">
        <f t="shared" si="156"/>
        <v>525</v>
      </c>
      <c r="Q1713" t="str">
        <f t="shared" si="157"/>
        <v>music</v>
      </c>
      <c r="R1713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1"/>
        <v>0</v>
      </c>
      <c r="P1714" s="7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1"/>
        <v>1.6666666666666666E-2</v>
      </c>
      <c r="P1715" s="7">
        <f t="shared" si="156"/>
        <v>50</v>
      </c>
      <c r="Q1715" t="str">
        <f t="shared" si="157"/>
        <v>music</v>
      </c>
      <c r="R1715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1"/>
        <v>7.868E-2</v>
      </c>
      <c r="P1716" s="7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1"/>
        <v>2.2000000000000001E-3</v>
      </c>
      <c r="P1717" s="7">
        <f t="shared" si="156"/>
        <v>5.5</v>
      </c>
      <c r="Q1717" t="str">
        <f t="shared" si="157"/>
        <v>music</v>
      </c>
      <c r="R1717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1"/>
        <v>7.4999999999999997E-2</v>
      </c>
      <c r="P1718" s="7">
        <f t="shared" si="156"/>
        <v>50</v>
      </c>
      <c r="Q1718" t="str">
        <f t="shared" si="157"/>
        <v>music</v>
      </c>
      <c r="R1718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1"/>
        <v>0.42725880551301687</v>
      </c>
      <c r="P1719" s="7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1"/>
        <v>2.142857142857143E-3</v>
      </c>
      <c r="P1720" s="7">
        <f t="shared" si="156"/>
        <v>37.5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1"/>
        <v>8.7500000000000008E-3</v>
      </c>
      <c r="P1721" s="7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1"/>
        <v>5.6250000000000001E-2</v>
      </c>
      <c r="P1722" s="7">
        <f t="shared" si="156"/>
        <v>28.125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1"/>
        <v>0</v>
      </c>
      <c r="P1723" s="7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1"/>
        <v>3.4722222222222224E-4</v>
      </c>
      <c r="P1724" s="7">
        <f t="shared" si="156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1"/>
        <v>6.5000000000000002E-2</v>
      </c>
      <c r="P1725" s="7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1"/>
        <v>5.8333333333333336E-3</v>
      </c>
      <c r="P1726" s="7">
        <f t="shared" si="156"/>
        <v>8.75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1"/>
        <v>0.10181818181818182</v>
      </c>
      <c r="P1727" s="7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1"/>
        <v>0.33784615384615385</v>
      </c>
      <c r="P1728" s="7">
        <f t="shared" si="156"/>
        <v>137.25</v>
      </c>
      <c r="Q1728" t="str">
        <f t="shared" si="157"/>
        <v>music</v>
      </c>
      <c r="R1728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1"/>
        <v>3.3333333333333332E-4</v>
      </c>
      <c r="P1729" s="7">
        <f t="shared" si="156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1"/>
        <v>0.68400000000000005</v>
      </c>
      <c r="P1730" s="7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11">
        <f t="shared" si="159"/>
        <v>42268.625856481478</v>
      </c>
      <c r="T1730" s="11">
        <f t="shared" si="16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1"/>
        <v>0</v>
      </c>
      <c r="P1731" s="7" t="e">
        <f t="shared" ref="P1731:P1794" si="162">E1731/L1731</f>
        <v>#DIV/0!</v>
      </c>
      <c r="Q1731" t="str">
        <f t="shared" ref="Q1731:Q1794" si="163">LEFT(N1731,SEARCH("/",N1731,1)-1)</f>
        <v>music</v>
      </c>
      <c r="R1731" t="str">
        <f t="shared" ref="R1731:R1794" si="164">RIGHT(N1731,LEN(N1731)-SEARCH("/",N1731,1))</f>
        <v>faith</v>
      </c>
      <c r="S1731" s="11">
        <f t="shared" ref="S1731:S1794" si="165">(((J1731/60)/60)/24)+DATE(1970,1,1)</f>
        <v>42471.052152777775</v>
      </c>
      <c r="T1731" s="11">
        <f t="shared" ref="T1731:T1794" si="166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1"/>
        <v>0</v>
      </c>
      <c r="P1732" s="7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ref="O1733:O1796" si="167">(E1733/D1733)*1</f>
        <v>0</v>
      </c>
      <c r="P1733" s="7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7"/>
        <v>0</v>
      </c>
      <c r="P1734" s="7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7"/>
        <v>0</v>
      </c>
      <c r="P1735" s="7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7"/>
        <v>2.2222222222222223E-4</v>
      </c>
      <c r="P1736" s="7">
        <f t="shared" si="162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7"/>
        <v>0.11</v>
      </c>
      <c r="P1737" s="7">
        <f t="shared" si="162"/>
        <v>55</v>
      </c>
      <c r="Q1737" t="str">
        <f t="shared" si="163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7"/>
        <v>7.3333333333333332E-3</v>
      </c>
      <c r="P1738" s="7">
        <f t="shared" si="162"/>
        <v>22</v>
      </c>
      <c r="Q1738" t="str">
        <f t="shared" si="163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7"/>
        <v>0.21249999999999999</v>
      </c>
      <c r="P1739" s="7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7"/>
        <v>4.0000000000000001E-3</v>
      </c>
      <c r="P1740" s="7">
        <f t="shared" si="162"/>
        <v>20</v>
      </c>
      <c r="Q1740" t="str">
        <f t="shared" si="163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7"/>
        <v>1E-3</v>
      </c>
      <c r="P1741" s="7">
        <f t="shared" si="162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7"/>
        <v>0</v>
      </c>
      <c r="P1742" s="7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7"/>
        <v>1.1083333333333334</v>
      </c>
      <c r="P1743" s="7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7"/>
        <v>1.0874999999999999</v>
      </c>
      <c r="P1744" s="7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7"/>
        <v>1.0041666666666667</v>
      </c>
      <c r="P1745" s="7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7"/>
        <v>1.1845454545454546</v>
      </c>
      <c r="P1746" s="7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7"/>
        <v>1.1401428571428571</v>
      </c>
      <c r="P1747" s="7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7"/>
        <v>1.4810000000000001</v>
      </c>
      <c r="P1748" s="7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7"/>
        <v>1.0495555555555556</v>
      </c>
      <c r="P1749" s="7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7"/>
        <v>1.29948</v>
      </c>
      <c r="P1750" s="7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7"/>
        <v>1.2348756218905472</v>
      </c>
      <c r="P1751" s="7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7"/>
        <v>2.0162</v>
      </c>
      <c r="P1752" s="7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7"/>
        <v>1.0289999999999999</v>
      </c>
      <c r="P1753" s="7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7"/>
        <v>2.6016666666666666</v>
      </c>
      <c r="P1754" s="7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7"/>
        <v>1.08</v>
      </c>
      <c r="P1755" s="7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7"/>
        <v>1.1052941176470588</v>
      </c>
      <c r="P1756" s="7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7"/>
        <v>1.2</v>
      </c>
      <c r="P1757" s="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7"/>
        <v>1.0282909090909091</v>
      </c>
      <c r="P1758" s="7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7"/>
        <v>1.1599999999999999</v>
      </c>
      <c r="P1759" s="7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7"/>
        <v>1.147</v>
      </c>
      <c r="P1760" s="7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7"/>
        <v>1.0660000000000001</v>
      </c>
      <c r="P1761" s="7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7"/>
        <v>1.6544000000000001</v>
      </c>
      <c r="P1762" s="7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7"/>
        <v>1.55</v>
      </c>
      <c r="P1763" s="7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7"/>
        <v>8.85</v>
      </c>
      <c r="P1764" s="7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7"/>
        <v>1.0190833333333333</v>
      </c>
      <c r="P1765" s="7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7"/>
        <v>0.19600000000000001</v>
      </c>
      <c r="P1766" s="7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7"/>
        <v>0.59467839999999994</v>
      </c>
      <c r="P1767" s="7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7"/>
        <v>0</v>
      </c>
      <c r="P1768" s="7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7"/>
        <v>0.4572</v>
      </c>
      <c r="P1769" s="7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7"/>
        <v>3.7400000000000003E-2</v>
      </c>
      <c r="P1770" s="7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7"/>
        <v>2.7025E-2</v>
      </c>
      <c r="P1771" s="7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7"/>
        <v>0.56514285714285717</v>
      </c>
      <c r="P1772" s="7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7"/>
        <v>0.21309523809523809</v>
      </c>
      <c r="P1773" s="7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7"/>
        <v>0.156</v>
      </c>
      <c r="P1774" s="7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7"/>
        <v>6.2566666666666673E-2</v>
      </c>
      <c r="P1775" s="7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7"/>
        <v>0.4592</v>
      </c>
      <c r="P1776" s="7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7"/>
        <v>0.65101538461538466</v>
      </c>
      <c r="P1777" s="7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7"/>
        <v>6.7000000000000004E-2</v>
      </c>
      <c r="P1778" s="7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7"/>
        <v>0.135625</v>
      </c>
      <c r="P1779" s="7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7"/>
        <v>1.9900000000000001E-2</v>
      </c>
      <c r="P1780" s="7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7"/>
        <v>0.36236363636363639</v>
      </c>
      <c r="P1781" s="7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7"/>
        <v>0.39743333333333336</v>
      </c>
      <c r="P1782" s="7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7"/>
        <v>0.25763636363636366</v>
      </c>
      <c r="P1783" s="7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7"/>
        <v>0.15491428571428573</v>
      </c>
      <c r="P1784" s="7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7"/>
        <v>0.236925</v>
      </c>
      <c r="P1785" s="7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7"/>
        <v>0.39760000000000001</v>
      </c>
      <c r="P1786" s="7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7"/>
        <v>0.20220833333333332</v>
      </c>
      <c r="P1787" s="7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7"/>
        <v>0.47631578947368419</v>
      </c>
      <c r="P1788" s="7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7"/>
        <v>0.15329999999999999</v>
      </c>
      <c r="P1789" s="7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7"/>
        <v>1.3818181818181818E-2</v>
      </c>
      <c r="P1790" s="7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7"/>
        <v>5.0000000000000001E-3</v>
      </c>
      <c r="P1791" s="7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7"/>
        <v>4.9575757575757579E-2</v>
      </c>
      <c r="P1792" s="7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7"/>
        <v>3.5666666666666666E-2</v>
      </c>
      <c r="P1793" s="7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7"/>
        <v>0.61124000000000001</v>
      </c>
      <c r="P1794" s="7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11">
        <f t="shared" si="165"/>
        <v>42189.031041666662</v>
      </c>
      <c r="T1794" s="11">
        <f t="shared" si="166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7"/>
        <v>1.3333333333333334E-2</v>
      </c>
      <c r="P1795" s="7">
        <f t="shared" ref="P1795:P1858" si="168">E1795/L1795</f>
        <v>20</v>
      </c>
      <c r="Q1795" t="str">
        <f t="shared" ref="Q1795:Q1858" si="169">LEFT(N1795,SEARCH("/",N1795,1)-1)</f>
        <v>photography</v>
      </c>
      <c r="R1795" t="str">
        <f t="shared" ref="R1795:R1858" si="170">RIGHT(N1795,LEN(N1795)-SEARCH("/",N1795,1))</f>
        <v>photobooks</v>
      </c>
      <c r="S1795" s="11">
        <f t="shared" ref="S1795:S1858" si="171">(((J1795/60)/60)/24)+DATE(1970,1,1)</f>
        <v>41940.89166666667</v>
      </c>
      <c r="T1795" s="11">
        <f t="shared" ref="T1795:T1858" si="172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7"/>
        <v>0.11077777777777778</v>
      </c>
      <c r="P1796" s="7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ref="O1797:O1860" si="173">(E1797/D1797)*1</f>
        <v>0.38735714285714284</v>
      </c>
      <c r="P1797" s="7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3"/>
        <v>0.22052631578947368</v>
      </c>
      <c r="P1798" s="7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3"/>
        <v>0.67549999999999999</v>
      </c>
      <c r="P1799" s="7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3"/>
        <v>0.136375</v>
      </c>
      <c r="P1800" s="7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3"/>
        <v>1.7457500000000001E-2</v>
      </c>
      <c r="P1801" s="7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3"/>
        <v>0.20449632511889321</v>
      </c>
      <c r="P1802" s="7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3"/>
        <v>0.13852941176470587</v>
      </c>
      <c r="P1803" s="7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3"/>
        <v>0.48485714285714288</v>
      </c>
      <c r="P1804" s="7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3"/>
        <v>0.308</v>
      </c>
      <c r="P1805" s="7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3"/>
        <v>0.35174193548387095</v>
      </c>
      <c r="P1806" s="7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3"/>
        <v>0.36404444444444445</v>
      </c>
      <c r="P1807" s="7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3"/>
        <v>2.955E-2</v>
      </c>
      <c r="P1808" s="7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3"/>
        <v>0.1106</v>
      </c>
      <c r="P1809" s="7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3"/>
        <v>0.41407142857142859</v>
      </c>
      <c r="P1810" s="7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3"/>
        <v>0.10857142857142857</v>
      </c>
      <c r="P1811" s="7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3"/>
        <v>3.3333333333333333E-2</v>
      </c>
      <c r="P1812" s="7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3"/>
        <v>7.407407407407407E-4</v>
      </c>
      <c r="P1813" s="7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3"/>
        <v>0.13307692307692306</v>
      </c>
      <c r="P1814" s="7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3"/>
        <v>0</v>
      </c>
      <c r="P1815" s="7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3"/>
        <v>0.49183333333333334</v>
      </c>
      <c r="P1816" s="7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3"/>
        <v>0</v>
      </c>
      <c r="P1817" s="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3"/>
        <v>2.036E-2</v>
      </c>
      <c r="P1818" s="7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3"/>
        <v>0.52327777777777773</v>
      </c>
      <c r="P1819" s="7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3"/>
        <v>0</v>
      </c>
      <c r="P1820" s="7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3"/>
        <v>2.0833333333333332E-2</v>
      </c>
      <c r="P1821" s="7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3"/>
        <v>6.565384615384616E-2</v>
      </c>
      <c r="P1822" s="7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3"/>
        <v>1.3489</v>
      </c>
      <c r="P1823" s="7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3"/>
        <v>1</v>
      </c>
      <c r="P1824" s="7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3"/>
        <v>1.1585714285714286</v>
      </c>
      <c r="P1825" s="7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3"/>
        <v>1.0006666666666666</v>
      </c>
      <c r="P1826" s="7">
        <f t="shared" si="168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3"/>
        <v>1.0505</v>
      </c>
      <c r="P1827" s="7">
        <f t="shared" si="168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3"/>
        <v>1.01</v>
      </c>
      <c r="P1828" s="7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3"/>
        <v>1.0066250000000001</v>
      </c>
      <c r="P1829" s="7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3"/>
        <v>1.0016</v>
      </c>
      <c r="P1830" s="7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3"/>
        <v>1.6668333333333334</v>
      </c>
      <c r="P1831" s="7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3"/>
        <v>1.0153333333333334</v>
      </c>
      <c r="P1832" s="7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3"/>
        <v>1.03</v>
      </c>
      <c r="P1833" s="7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3"/>
        <v>1.4285714285714286</v>
      </c>
      <c r="P1834" s="7">
        <f t="shared" si="168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3"/>
        <v>2.625</v>
      </c>
      <c r="P1835" s="7">
        <f t="shared" si="168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3"/>
        <v>1.1805000000000001</v>
      </c>
      <c r="P1836" s="7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3"/>
        <v>1.04</v>
      </c>
      <c r="P1837" s="7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3"/>
        <v>2.0034000000000001</v>
      </c>
      <c r="P1838" s="7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3"/>
        <v>3.0683333333333334</v>
      </c>
      <c r="P1839" s="7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3"/>
        <v>1.00149</v>
      </c>
      <c r="P1840" s="7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3"/>
        <v>2.0529999999999999</v>
      </c>
      <c r="P1841" s="7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3"/>
        <v>1.0888888888888888</v>
      </c>
      <c r="P1842" s="7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3"/>
        <v>1.0175000000000001</v>
      </c>
      <c r="P1843" s="7">
        <f t="shared" si="168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3"/>
        <v>1.2524999999999999</v>
      </c>
      <c r="P1844" s="7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3"/>
        <v>1.2400610000000001</v>
      </c>
      <c r="P1845" s="7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3"/>
        <v>1.014</v>
      </c>
      <c r="P1846" s="7">
        <f t="shared" si="168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3"/>
        <v>1</v>
      </c>
      <c r="P1847" s="7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3"/>
        <v>1.3792666666666666</v>
      </c>
      <c r="P1848" s="7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3"/>
        <v>1.2088000000000001</v>
      </c>
      <c r="P1849" s="7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3"/>
        <v>1.0736666666666668</v>
      </c>
      <c r="P1850" s="7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3"/>
        <v>1.0033333333333334</v>
      </c>
      <c r="P1851" s="7">
        <f t="shared" si="168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3"/>
        <v>1.0152222222222222</v>
      </c>
      <c r="P1852" s="7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3"/>
        <v>1.0007692307692309</v>
      </c>
      <c r="P1853" s="7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3"/>
        <v>1.1696666666666666</v>
      </c>
      <c r="P1854" s="7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3"/>
        <v>1.01875</v>
      </c>
      <c r="P1855" s="7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3"/>
        <v>1.0212366666666666</v>
      </c>
      <c r="P1856" s="7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3"/>
        <v>1.5405897142857143</v>
      </c>
      <c r="P1857" s="7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3"/>
        <v>1.0125</v>
      </c>
      <c r="P1858" s="7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11">
        <f t="shared" si="171"/>
        <v>41817.854999999996</v>
      </c>
      <c r="T1858" s="11">
        <f t="shared" si="172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3"/>
        <v>1</v>
      </c>
      <c r="P1859" s="7">
        <f t="shared" ref="P1859:P1922" si="174">E1859/L1859</f>
        <v>136.36363636363637</v>
      </c>
      <c r="Q1859" t="str">
        <f t="shared" ref="Q1859:Q1922" si="175">LEFT(N1859,SEARCH("/",N1859,1)-1)</f>
        <v>music</v>
      </c>
      <c r="R1859" t="str">
        <f t="shared" ref="R1859:R1922" si="176">RIGHT(N1859,LEN(N1859)-SEARCH("/",N1859,1))</f>
        <v>rock</v>
      </c>
      <c r="S1859" s="11">
        <f t="shared" ref="S1859:S1922" si="177">(((J1859/60)/60)/24)+DATE(1970,1,1)</f>
        <v>41864.76866898148</v>
      </c>
      <c r="T1859" s="11">
        <f t="shared" ref="T1859:T1922" si="17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3"/>
        <v>1.0874800874800874</v>
      </c>
      <c r="P1860" s="7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ref="O1861:O1924" si="179">(E1861/D1861)*1</f>
        <v>1.3183333333333334</v>
      </c>
      <c r="P1861" s="7">
        <f t="shared" si="174"/>
        <v>70.625</v>
      </c>
      <c r="Q1861" t="str">
        <f t="shared" si="175"/>
        <v>music</v>
      </c>
      <c r="R1861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9"/>
        <v>1.3346666666666667</v>
      </c>
      <c r="P1862" s="7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9"/>
        <v>0</v>
      </c>
      <c r="P1863" s="7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9"/>
        <v>8.0833333333333326E-2</v>
      </c>
      <c r="P1864" s="7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9"/>
        <v>4.0000000000000001E-3</v>
      </c>
      <c r="P1865" s="7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9"/>
        <v>0.42892307692307691</v>
      </c>
      <c r="P1866" s="7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9"/>
        <v>3.6363636363636364E-5</v>
      </c>
      <c r="P1867" s="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9"/>
        <v>5.0000000000000001E-3</v>
      </c>
      <c r="P1868" s="7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9"/>
        <v>5.0000000000000001E-4</v>
      </c>
      <c r="P1869" s="7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9"/>
        <v>4.8680000000000001E-2</v>
      </c>
      <c r="P1870" s="7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9"/>
        <v>0</v>
      </c>
      <c r="P1871" s="7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9"/>
        <v>0.10314285714285715</v>
      </c>
      <c r="P1872" s="7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9"/>
        <v>0.7178461538461538</v>
      </c>
      <c r="P1873" s="7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9"/>
        <v>1.06E-2</v>
      </c>
      <c r="P1874" s="7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9"/>
        <v>4.4999999999999997E-3</v>
      </c>
      <c r="P1875" s="7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9"/>
        <v>1.6249999999999999E-4</v>
      </c>
      <c r="P1876" s="7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9"/>
        <v>5.1000000000000004E-3</v>
      </c>
      <c r="P1877" s="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9"/>
        <v>0</v>
      </c>
      <c r="P1878" s="7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9"/>
        <v>0</v>
      </c>
      <c r="P1879" s="7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9"/>
        <v>0</v>
      </c>
      <c r="P1880" s="7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9"/>
        <v>1.1999999999999999E-3</v>
      </c>
      <c r="P1881" s="7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9"/>
        <v>0.20080000000000001</v>
      </c>
      <c r="P1882" s="7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9"/>
        <v>1.726845</v>
      </c>
      <c r="P1883" s="7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9"/>
        <v>1.008955223880597</v>
      </c>
      <c r="P1884" s="7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9"/>
        <v>1.0480480480480481</v>
      </c>
      <c r="P1885" s="7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9"/>
        <v>1.351</v>
      </c>
      <c r="P1886" s="7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9"/>
        <v>1.1632786885245903</v>
      </c>
      <c r="P1887" s="7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9"/>
        <v>1.0208333333333333</v>
      </c>
      <c r="P1888" s="7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9"/>
        <v>1.1116666666666666</v>
      </c>
      <c r="P1889" s="7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9"/>
        <v>1.6608000000000001</v>
      </c>
      <c r="P1890" s="7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9"/>
        <v>1.0660000000000001</v>
      </c>
      <c r="P1891" s="7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9"/>
        <v>1.4458441666666668</v>
      </c>
      <c r="P1892" s="7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9"/>
        <v>1.0555000000000001</v>
      </c>
      <c r="P1893" s="7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9"/>
        <v>1.3660000000000001</v>
      </c>
      <c r="P1894" s="7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9"/>
        <v>1.04</v>
      </c>
      <c r="P1895" s="7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9"/>
        <v>1.145</v>
      </c>
      <c r="P1896" s="7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9"/>
        <v>1.0171957671957672</v>
      </c>
      <c r="P1897" s="7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9"/>
        <v>1.2394678492239468</v>
      </c>
      <c r="P1898" s="7">
        <f t="shared" si="174"/>
        <v>43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9"/>
        <v>1.0245669291338582</v>
      </c>
      <c r="P1899" s="7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9"/>
        <v>1.4450000000000001</v>
      </c>
      <c r="P1900" s="7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9"/>
        <v>1.3333333333333333</v>
      </c>
      <c r="P1901" s="7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9"/>
        <v>1.0936440000000001</v>
      </c>
      <c r="P1902" s="7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9"/>
        <v>2.696969696969697E-2</v>
      </c>
      <c r="P1903" s="7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9"/>
        <v>1.2E-2</v>
      </c>
      <c r="P1904" s="7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9"/>
        <v>0.46600000000000003</v>
      </c>
      <c r="P1905" s="7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9"/>
        <v>1E-3</v>
      </c>
      <c r="P1906" s="7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9"/>
        <v>1.6800000000000001E-3</v>
      </c>
      <c r="P1907" s="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9"/>
        <v>0.42759999999999998</v>
      </c>
      <c r="P1908" s="7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9"/>
        <v>2.8333333333333335E-3</v>
      </c>
      <c r="P1909" s="7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9"/>
        <v>1.7319999999999999E-2</v>
      </c>
      <c r="P1910" s="7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9"/>
        <v>0.14111428571428572</v>
      </c>
      <c r="P1911" s="7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9"/>
        <v>0.39395294117647056</v>
      </c>
      <c r="P1912" s="7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9"/>
        <v>2.3529411764705883E-4</v>
      </c>
      <c r="P1913" s="7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9"/>
        <v>0.59299999999999997</v>
      </c>
      <c r="P1914" s="7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9"/>
        <v>1.3270833333333334E-2</v>
      </c>
      <c r="P1915" s="7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9"/>
        <v>9.0090090090090086E-2</v>
      </c>
      <c r="P1916" s="7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9"/>
        <v>1.6E-2</v>
      </c>
      <c r="P1917" s="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9"/>
        <v>5.1000000000000004E-3</v>
      </c>
      <c r="P1918" s="7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9"/>
        <v>0.52570512820512816</v>
      </c>
      <c r="P1919" s="7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9"/>
        <v>1.04E-2</v>
      </c>
      <c r="P1920" s="7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9"/>
        <v>0.47399999999999998</v>
      </c>
      <c r="P1921" s="7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9"/>
        <v>0.43030000000000002</v>
      </c>
      <c r="P1922" s="7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11">
        <f t="shared" si="177"/>
        <v>42270.875706018516</v>
      </c>
      <c r="T1922" s="11">
        <f t="shared" si="17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79"/>
        <v>1.3680000000000001</v>
      </c>
      <c r="P1923" s="7">
        <f t="shared" ref="P1923:P1986" si="180">E1923/L1923</f>
        <v>54</v>
      </c>
      <c r="Q1923" t="str">
        <f t="shared" ref="Q1923:Q1986" si="181">LEFT(N1923,SEARCH("/",N1923,1)-1)</f>
        <v>music</v>
      </c>
      <c r="R1923" t="str">
        <f t="shared" ref="R1923:R1986" si="182">RIGHT(N1923,LEN(N1923)-SEARCH("/",N1923,1))</f>
        <v>indie rock</v>
      </c>
      <c r="S1923" s="11">
        <f t="shared" ref="S1923:S1986" si="183">(((J1923/60)/60)/24)+DATE(1970,1,1)</f>
        <v>41074.221562500003</v>
      </c>
      <c r="T1923" s="11">
        <f t="shared" ref="T1923:T1986" si="184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79"/>
        <v>1.1555</v>
      </c>
      <c r="P1924" s="7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ref="O1925:O1988" si="185">(E1925/D1925)*1</f>
        <v>2.4079999999999999</v>
      </c>
      <c r="P1925" s="7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5"/>
        <v>1.1439999999999999</v>
      </c>
      <c r="P1926" s="7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5"/>
        <v>1.1033333333333333</v>
      </c>
      <c r="P1927" s="7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5"/>
        <v>1.9537933333333333</v>
      </c>
      <c r="P1928" s="7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5"/>
        <v>1.0333333333333334</v>
      </c>
      <c r="P1929" s="7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5"/>
        <v>1.031372549019608</v>
      </c>
      <c r="P1930" s="7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5"/>
        <v>1.003125</v>
      </c>
      <c r="P1931" s="7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5"/>
        <v>1.27</v>
      </c>
      <c r="P1932" s="7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5"/>
        <v>1.20601</v>
      </c>
      <c r="P1933" s="7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5"/>
        <v>1.0699047619047619</v>
      </c>
      <c r="P1934" s="7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5"/>
        <v>1.7243333333333333</v>
      </c>
      <c r="P1935" s="7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5"/>
        <v>1.2362</v>
      </c>
      <c r="P1936" s="7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5"/>
        <v>1.0840000000000001</v>
      </c>
      <c r="P1937" s="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5"/>
        <v>1.1652013333333333</v>
      </c>
      <c r="P1938" s="7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5"/>
        <v>1.8724499999999999</v>
      </c>
      <c r="P1939" s="7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5"/>
        <v>1.1593333333333333</v>
      </c>
      <c r="P1940" s="7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5"/>
        <v>1.107</v>
      </c>
      <c r="P1941" s="7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5"/>
        <v>1.7092307692307693</v>
      </c>
      <c r="P1942" s="7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5"/>
        <v>1.2611835600000001</v>
      </c>
      <c r="P1943" s="7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5"/>
        <v>1.3844033333333334</v>
      </c>
      <c r="P1944" s="7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5"/>
        <v>17.052499999999998</v>
      </c>
      <c r="P1945" s="7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5"/>
        <v>7.8805550000000002</v>
      </c>
      <c r="P1946" s="7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5"/>
        <v>3.4801799999999998</v>
      </c>
      <c r="P1947" s="7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5"/>
        <v>1.4974666666666667</v>
      </c>
      <c r="P1948" s="7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5"/>
        <v>1.0063375000000001</v>
      </c>
      <c r="P1949" s="7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5"/>
        <v>8.0021100000000001</v>
      </c>
      <c r="P1950" s="7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5"/>
        <v>1.0600260000000001</v>
      </c>
      <c r="P1951" s="7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5"/>
        <v>2.0051866666666669</v>
      </c>
      <c r="P1952" s="7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5"/>
        <v>2.1244399999999999</v>
      </c>
      <c r="P1953" s="7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5"/>
        <v>1.9847237142857144</v>
      </c>
      <c r="P1954" s="7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5"/>
        <v>2.2594666666666665</v>
      </c>
      <c r="P1955" s="7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5"/>
        <v>6.9894800000000004</v>
      </c>
      <c r="P1956" s="7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5"/>
        <v>3.9859528571428569</v>
      </c>
      <c r="P1957" s="7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5"/>
        <v>2.9403333333333332</v>
      </c>
      <c r="P1958" s="7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5"/>
        <v>1.6750470000000002</v>
      </c>
      <c r="P1959" s="7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5"/>
        <v>14.355717142857143</v>
      </c>
      <c r="P1960" s="7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5"/>
        <v>1.5673440000000001</v>
      </c>
      <c r="P1961" s="7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5"/>
        <v>1.1790285714285715</v>
      </c>
      <c r="P1962" s="7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5"/>
        <v>11.053811999999999</v>
      </c>
      <c r="P1963" s="7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5"/>
        <v>1.9292499999999999</v>
      </c>
      <c r="P1964" s="7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5"/>
        <v>1.268842105263158</v>
      </c>
      <c r="P1965" s="7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5"/>
        <v>2.5957748878923765</v>
      </c>
      <c r="P1966" s="7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5"/>
        <v>2.6227999999999998</v>
      </c>
      <c r="P1967" s="7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5"/>
        <v>2.0674309000000002</v>
      </c>
      <c r="P1968" s="7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5"/>
        <v>3.7012999999999998</v>
      </c>
      <c r="P1969" s="7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5"/>
        <v>2.8496600000000001</v>
      </c>
      <c r="P1970" s="7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5"/>
        <v>5.7907999999999999</v>
      </c>
      <c r="P1971" s="7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5"/>
        <v>11.318</v>
      </c>
      <c r="P1972" s="7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5"/>
        <v>2.6302771750000002</v>
      </c>
      <c r="P1973" s="7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5"/>
        <v>6.7447999999999997</v>
      </c>
      <c r="P1974" s="7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5"/>
        <v>2.5683081313131315</v>
      </c>
      <c r="P1975" s="7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5"/>
        <v>3.7549600000000001</v>
      </c>
      <c r="P1976" s="7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5"/>
        <v>2.0870837499999997</v>
      </c>
      <c r="P1977" s="7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5"/>
        <v>3.4660000000000002</v>
      </c>
      <c r="P1978" s="7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5"/>
        <v>4.0232999999999999</v>
      </c>
      <c r="P1979" s="7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5"/>
        <v>10.2684514</v>
      </c>
      <c r="P1980" s="7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5"/>
        <v>1.14901155</v>
      </c>
      <c r="P1981" s="7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5"/>
        <v>3.5482402000000004</v>
      </c>
      <c r="P1982" s="7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5"/>
        <v>5.0799999999999998E-2</v>
      </c>
      <c r="P1983" s="7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5"/>
        <v>0</v>
      </c>
      <c r="P1984" s="7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5"/>
        <v>4.2999999999999997E-2</v>
      </c>
      <c r="P1985" s="7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5"/>
        <v>0.21146666666666666</v>
      </c>
      <c r="P1986" s="7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11">
        <f t="shared" si="183"/>
        <v>41913.790289351848</v>
      </c>
      <c r="T1986" s="11">
        <f t="shared" si="18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5"/>
        <v>3.1875000000000001E-2</v>
      </c>
      <c r="P1987" s="7">
        <f t="shared" ref="P1987:P2050" si="186">E1987/L1987</f>
        <v>12.75</v>
      </c>
      <c r="Q1987" t="str">
        <f t="shared" ref="Q1987:Q2050" si="187">LEFT(N1987,SEARCH("/",N1987,1)-1)</f>
        <v>photography</v>
      </c>
      <c r="R1987" t="str">
        <f t="shared" ref="R1987:R2050" si="188">RIGHT(N1987,LEN(N1987)-SEARCH("/",N1987,1))</f>
        <v>people</v>
      </c>
      <c r="S1987" s="11">
        <f t="shared" ref="S1987:S2050" si="189">(((J1987/60)/60)/24)+DATE(1970,1,1)</f>
        <v>42555.698738425926</v>
      </c>
      <c r="T1987" s="11">
        <f t="shared" ref="T1987:T2050" si="190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5"/>
        <v>5.0000000000000001E-4</v>
      </c>
      <c r="P1988" s="7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ref="O1989:O2052" si="191">(E1989/D1989)*1</f>
        <v>0.42472727272727273</v>
      </c>
      <c r="P1989" s="7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1"/>
        <v>4.1666666666666666E-3</v>
      </c>
      <c r="P1990" s="7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1"/>
        <v>0.01</v>
      </c>
      <c r="P1991" s="7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1"/>
        <v>0.16966666666666666</v>
      </c>
      <c r="P1992" s="7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1"/>
        <v>7.0000000000000007E-2</v>
      </c>
      <c r="P1993" s="7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1"/>
        <v>1.3333333333333333E-3</v>
      </c>
      <c r="P1994" s="7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1"/>
        <v>0</v>
      </c>
      <c r="P1995" s="7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1"/>
        <v>0</v>
      </c>
      <c r="P1996" s="7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1"/>
        <v>7.8E-2</v>
      </c>
      <c r="P1997" s="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1"/>
        <v>0</v>
      </c>
      <c r="P1998" s="7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1"/>
        <v>0</v>
      </c>
      <c r="P1999" s="7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1"/>
        <v>0.26200000000000001</v>
      </c>
      <c r="P2000" s="7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1"/>
        <v>7.6129032258064515E-3</v>
      </c>
      <c r="P2001" s="7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1"/>
        <v>0.125</v>
      </c>
      <c r="P2002" s="7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1"/>
        <v>3.8212909090909091</v>
      </c>
      <c r="P2003" s="7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1"/>
        <v>2.1679422000000002</v>
      </c>
      <c r="P2004" s="7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1"/>
        <v>3.12</v>
      </c>
      <c r="P2005" s="7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1"/>
        <v>2.3442048</v>
      </c>
      <c r="P2006" s="7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1"/>
        <v>1.236801</v>
      </c>
      <c r="P2007" s="7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1"/>
        <v>2.4784000000000002</v>
      </c>
      <c r="P2008" s="7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1"/>
        <v>1.157092</v>
      </c>
      <c r="P2009" s="7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1"/>
        <v>1.1707484768810599</v>
      </c>
      <c r="P2010" s="7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1"/>
        <v>3.05158</v>
      </c>
      <c r="P2011" s="7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1"/>
        <v>3.2005299999999997</v>
      </c>
      <c r="P2012" s="7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1"/>
        <v>8.1956399999999991</v>
      </c>
      <c r="P2013" s="7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1"/>
        <v>2.3490000000000002</v>
      </c>
      <c r="P2014" s="7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1"/>
        <v>4.9491375</v>
      </c>
      <c r="P2015" s="7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1"/>
        <v>78.137822333333332</v>
      </c>
      <c r="P2016" s="7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1"/>
        <v>1.1300013888888889</v>
      </c>
      <c r="P2017" s="7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1"/>
        <v>9.2154220000000002</v>
      </c>
      <c r="P2018" s="7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1"/>
        <v>1.2510239999999999</v>
      </c>
      <c r="P2019" s="7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1"/>
        <v>1.0224343076923077</v>
      </c>
      <c r="P2020" s="7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1"/>
        <v>4.8490975000000001</v>
      </c>
      <c r="P2021" s="7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1"/>
        <v>1.9233333333333333</v>
      </c>
      <c r="P2022" s="7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1"/>
        <v>2.8109999999999999</v>
      </c>
      <c r="P2023" s="7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1"/>
        <v>1.2513700000000001</v>
      </c>
      <c r="P2024" s="7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1"/>
        <v>1.61459</v>
      </c>
      <c r="P2025" s="7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1"/>
        <v>5.8535000000000004</v>
      </c>
      <c r="P2026" s="7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1"/>
        <v>2.0114999999999998</v>
      </c>
      <c r="P2027" s="7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1"/>
        <v>1.3348307999999998</v>
      </c>
      <c r="P2028" s="7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1"/>
        <v>1.2024900000000001</v>
      </c>
      <c r="P2029" s="7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1"/>
        <v>1.2616666666666667</v>
      </c>
      <c r="P2030" s="7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1"/>
        <v>3.6120000000000001</v>
      </c>
      <c r="P2031" s="7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1"/>
        <v>2.26239013671875</v>
      </c>
      <c r="P2032" s="7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1"/>
        <v>1.2035</v>
      </c>
      <c r="P2033" s="7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1"/>
        <v>3.0418799999999999</v>
      </c>
      <c r="P2034" s="7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1"/>
        <v>1.7867599999999999</v>
      </c>
      <c r="P2035" s="7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1"/>
        <v>3.868199871794872</v>
      </c>
      <c r="P2036" s="7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1"/>
        <v>2.1103642500000004</v>
      </c>
      <c r="P2037" s="7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1"/>
        <v>1.3166833333333334</v>
      </c>
      <c r="P2038" s="7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1"/>
        <v>3.0047639999999998</v>
      </c>
      <c r="P2039" s="7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1"/>
        <v>4.2051249999999998</v>
      </c>
      <c r="P2040" s="7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1"/>
        <v>1.362168</v>
      </c>
      <c r="P2041" s="7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1"/>
        <v>2.4817133333333334</v>
      </c>
      <c r="P2042" s="7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1"/>
        <v>1.8186315789473684</v>
      </c>
      <c r="P2043" s="7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1"/>
        <v>1.2353000000000001</v>
      </c>
      <c r="P2044" s="7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1"/>
        <v>5.0620938628158845</v>
      </c>
      <c r="P2045" s="7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1"/>
        <v>1.0821333333333334</v>
      </c>
      <c r="P2046" s="7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1"/>
        <v>8.1918387755102042</v>
      </c>
      <c r="P2047" s="7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1"/>
        <v>1.2110000000000001</v>
      </c>
      <c r="P2048" s="7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1"/>
        <v>1.0299897959183673</v>
      </c>
      <c r="P2049" s="7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1"/>
        <v>1.4833229411764706</v>
      </c>
      <c r="P2050" s="7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11">
        <f t="shared" si="189"/>
        <v>41387.651516203703</v>
      </c>
      <c r="T2050" s="11">
        <f t="shared" si="19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1"/>
        <v>1.2019070000000001</v>
      </c>
      <c r="P2051" s="7">
        <f t="shared" ref="P2051:P2114" si="192">E2051/L2051</f>
        <v>80.991037735849048</v>
      </c>
      <c r="Q2051" t="str">
        <f t="shared" ref="Q2051:Q2114" si="193">LEFT(N2051,SEARCH("/",N2051,1)-1)</f>
        <v>technology</v>
      </c>
      <c r="R2051" t="str">
        <f t="shared" ref="R2051:R2114" si="194">RIGHT(N2051,LEN(N2051)-SEARCH("/",N2051,1))</f>
        <v>hardware</v>
      </c>
      <c r="S2051" s="11">
        <f t="shared" ref="S2051:S2114" si="195">(((J2051/60)/60)/24)+DATE(1970,1,1)</f>
        <v>41575.527349537035</v>
      </c>
      <c r="T2051" s="11">
        <f t="shared" ref="T2051:T2114" si="196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1"/>
        <v>4.7327000000000004</v>
      </c>
      <c r="P2052" s="7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ref="O2053:O2102" si="197">(E2053/D2053)*1</f>
        <v>1.303625</v>
      </c>
      <c r="P2053" s="7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7"/>
        <v>3.5304799999999998</v>
      </c>
      <c r="P2054" s="7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7"/>
        <v>1.0102</v>
      </c>
      <c r="P2055" s="7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7"/>
        <v>1.1359142857142857</v>
      </c>
      <c r="P2056" s="7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7"/>
        <v>1.6741666666666666</v>
      </c>
      <c r="P2057" s="7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7"/>
        <v>1.5345200000000001</v>
      </c>
      <c r="P2058" s="7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7"/>
        <v>2.022322</v>
      </c>
      <c r="P2059" s="7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7"/>
        <v>1.6828125</v>
      </c>
      <c r="P2060" s="7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7"/>
        <v>1.4345666666666668</v>
      </c>
      <c r="P2061" s="7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7"/>
        <v>1.964</v>
      </c>
      <c r="P2062" s="7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7"/>
        <v>1.0791999999999999</v>
      </c>
      <c r="P2063" s="7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7"/>
        <v>1.14977</v>
      </c>
      <c r="P2064" s="7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7"/>
        <v>1.4804999999999999</v>
      </c>
      <c r="P2065" s="7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7"/>
        <v>1.9116676082790633</v>
      </c>
      <c r="P2066" s="7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7"/>
        <v>1.99215125</v>
      </c>
      <c r="P2067" s="7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7"/>
        <v>2.1859999999999999</v>
      </c>
      <c r="P2068" s="7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7"/>
        <v>1.2686868686868686</v>
      </c>
      <c r="P2069" s="7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7"/>
        <v>1.0522388</v>
      </c>
      <c r="P2070" s="7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7"/>
        <v>1.2840666000000001</v>
      </c>
      <c r="P2071" s="7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7"/>
        <v>3.1732719999999999</v>
      </c>
      <c r="P2072" s="7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7"/>
        <v>2.8073000000000001</v>
      </c>
      <c r="P2073" s="7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7"/>
        <v>1.1073146853146854</v>
      </c>
      <c r="P2074" s="7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7"/>
        <v>1.5260429999999998</v>
      </c>
      <c r="P2075" s="7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7"/>
        <v>1.0249999999999999</v>
      </c>
      <c r="P2076" s="7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7"/>
        <v>16.783738373837384</v>
      </c>
      <c r="P2077" s="7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7"/>
        <v>5.4334915642458101</v>
      </c>
      <c r="P2078" s="7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7"/>
        <v>1.1550800000000001</v>
      </c>
      <c r="P2079" s="7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7"/>
        <v>1.3120499999999999</v>
      </c>
      <c r="P2080" s="7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7"/>
        <v>2.8816999999999999</v>
      </c>
      <c r="P2081" s="7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7"/>
        <v>5.0780000000000003</v>
      </c>
      <c r="P2082" s="7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7"/>
        <v>1.1457142857142857</v>
      </c>
      <c r="P2083" s="7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7"/>
        <v>1.1073333333333333</v>
      </c>
      <c r="P2084" s="7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7"/>
        <v>1.1333333333333333</v>
      </c>
      <c r="P2085" s="7">
        <f t="shared" si="192"/>
        <v>34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7"/>
        <v>1.0833333333333333</v>
      </c>
      <c r="P2086" s="7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7"/>
        <v>1.2353333333333334</v>
      </c>
      <c r="P2087" s="7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7"/>
        <v>1.0069999999999999</v>
      </c>
      <c r="P2088" s="7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7"/>
        <v>1.0353333333333334</v>
      </c>
      <c r="P2089" s="7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7"/>
        <v>1.1551066666666667</v>
      </c>
      <c r="P2090" s="7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7"/>
        <v>1.2040040000000001</v>
      </c>
      <c r="P2091" s="7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7"/>
        <v>1.1504037499999999</v>
      </c>
      <c r="P2092" s="7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7"/>
        <v>1.2046777777777777</v>
      </c>
      <c r="P2093" s="7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7"/>
        <v>1.0128333333333333</v>
      </c>
      <c r="P2094" s="7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7"/>
        <v>1.0246666666666666</v>
      </c>
      <c r="P2095" s="7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7"/>
        <v>1.2054285714285715</v>
      </c>
      <c r="P2096" s="7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7"/>
        <v>1</v>
      </c>
      <c r="P2097" s="7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7"/>
        <v>1.0166666666666666</v>
      </c>
      <c r="P2098" s="7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7"/>
        <v>1</v>
      </c>
      <c r="P2099" s="7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7"/>
        <v>1.0033333333333334</v>
      </c>
      <c r="P2100" s="7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7"/>
        <v>1.3236666666666668</v>
      </c>
      <c r="P2101" s="7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7"/>
        <v>1.3666666666666667</v>
      </c>
      <c r="P2102" s="7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ref="O2103:O2131" si="198">(E2103/D2103)*1</f>
        <v>1.1325000000000001</v>
      </c>
      <c r="P2103" s="7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8"/>
        <v>1.36</v>
      </c>
      <c r="P2104" s="7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8"/>
        <v>1.4612318374694613</v>
      </c>
      <c r="P2105" s="7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8"/>
        <v>1.2949999999999999</v>
      </c>
      <c r="P2106" s="7">
        <f t="shared" si="192"/>
        <v>28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8"/>
        <v>2.54</v>
      </c>
      <c r="P2107" s="7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8"/>
        <v>1.0704545454545455</v>
      </c>
      <c r="P2108" s="7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8"/>
        <v>1.0773299999999999</v>
      </c>
      <c r="P2109" s="7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8"/>
        <v>1.0731250000000001</v>
      </c>
      <c r="P2110" s="7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8"/>
        <v>1.06525</v>
      </c>
      <c r="P2111" s="7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8"/>
        <v>1.0035000000000001</v>
      </c>
      <c r="P2112" s="7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8"/>
        <v>1.0649999999999999</v>
      </c>
      <c r="P2113" s="7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8"/>
        <v>1</v>
      </c>
      <c r="P2114" s="7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11">
        <f t="shared" si="195"/>
        <v>41365.928159722222</v>
      </c>
      <c r="T2114" s="11">
        <f t="shared" si="196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ref="O2132:O2195" si="204">(E2132/D2132)*1</f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4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4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4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4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4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4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4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4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4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4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4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4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4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4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4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4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4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4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4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4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4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4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4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4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4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4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4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4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4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4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4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4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4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4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4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4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4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4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4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4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4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4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4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4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4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4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ref="O2196:O2259" si="210">(E2196/D2196)*1</f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10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10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10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10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10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10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10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10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10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10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10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10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10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10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10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10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10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10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10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10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10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10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10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10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10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10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10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10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10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10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10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10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10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10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10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10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10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10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0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0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0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0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0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0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0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0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ref="O2260:O2323" si="216">(E2260/D2260)*1</f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6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6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6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6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6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6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6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6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6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6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6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6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6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6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6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6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6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6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6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6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6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6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6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6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6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6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6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6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6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6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6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6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6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6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6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6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6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6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6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6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6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6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6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6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6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6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ref="O2324:O2387" si="222">(E2324/D2324)*1</f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2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2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2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2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2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2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2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2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2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2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2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2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2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2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2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2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2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2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2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2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2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2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2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2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2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2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2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2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2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2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2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2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2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2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2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2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2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2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2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2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2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2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2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2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2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2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ref="O2388:O2451" si="228">(E2388/D2388)*1</f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8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8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8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8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8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8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8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8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8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8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8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8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8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8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8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8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8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8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8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8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8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8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8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8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8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8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8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8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8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8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8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8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8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8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8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8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8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8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8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8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8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8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8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8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8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8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ref="O2452:O2515" si="234">(E2452/D2452)*1</f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4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4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4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4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4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4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4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4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4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4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4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4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4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4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4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4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4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4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4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4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4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4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4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4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4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4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4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4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4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4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4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4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4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4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4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4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4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4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4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4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4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4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4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4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4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4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ref="O2516:O2579" si="240">(E2516/D2516)*1</f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40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40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40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40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40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40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40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40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40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40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40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40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40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40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40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40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40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40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40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40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40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40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40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40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40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40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40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0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40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40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40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40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40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0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40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40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40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40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0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0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0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0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0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0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0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0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ref="O2580:O2643" si="246">(E2580/D2580)*1</f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6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6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6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6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6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6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6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6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6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6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6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6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6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6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6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6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6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6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6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6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6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6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6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6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6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6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6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6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6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6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6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6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6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6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6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6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6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6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6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6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6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6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6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6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6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6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ref="O2644:O2707" si="252">(E2644/D2644)*1</f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2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2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2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2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2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2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2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2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2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2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2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2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2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2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2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2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2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2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2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2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2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2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2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2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2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2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2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2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2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2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2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2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2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2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2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2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2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2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2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2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2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2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2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2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2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2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ref="O2708:O2771" si="258">(E2708/D2708)*1</f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8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8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8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8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8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8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8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8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8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8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8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8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8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8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8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8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8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8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8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8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8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8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8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8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8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8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8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8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8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8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8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8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8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8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8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8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8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8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8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8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8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8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8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8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8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8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ref="O2772:O2835" si="264">(E2772/D2772)*1</f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4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4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4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4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4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4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4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4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4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4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4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4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4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4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4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4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4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4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4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4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4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4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4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4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4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4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4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4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4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4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4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4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4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4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4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4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4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4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4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4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4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4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4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4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4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4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ref="O2836:O2899" si="270">(E2836/D2836)*1</f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70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70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70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70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70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70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70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70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70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70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70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70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70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70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70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70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70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70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70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70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70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70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70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70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70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70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70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70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70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70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70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70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70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70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70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70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70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70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70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70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70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70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70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70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70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70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ref="O2900:O2963" si="276">(E2900/D2900)*1</f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6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6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6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6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6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6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6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6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6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6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6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6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6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6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6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6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6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6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6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6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6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6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6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6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6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6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6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6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6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6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6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6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6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6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6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6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6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6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6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6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6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6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6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6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6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6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ref="O2964:O3027" si="282">(E2964/D2964)*1</f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2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2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2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2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2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2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2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2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2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2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2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2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2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2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2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2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2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2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2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2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2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2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2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2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2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2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2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2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2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2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2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2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2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2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2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2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2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2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2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2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2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2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2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2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2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2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ref="O3028:O3091" si="288">(E3028/D3028)*1</f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8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8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8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8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8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8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8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8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8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8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8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8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8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8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8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8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8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8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8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8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8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8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8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8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8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8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8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8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8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8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8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8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8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8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8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8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8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8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8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8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8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8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8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8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8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8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ref="O3092:O3155" si="294">(E3092/D3092)*1</f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4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4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4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4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4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4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4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4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4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4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4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4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4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4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4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4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4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4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4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4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4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4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4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4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4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4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4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4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4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4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4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4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4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4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4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4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4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4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4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4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4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4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4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4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4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4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ref="O3156:O3219" si="300">(E3156/D3156)*1</f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00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00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00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00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00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00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00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00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00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00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00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00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00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00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00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00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00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00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00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00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00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00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00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00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00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00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00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00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00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00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00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00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00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00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00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00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00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00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0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0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0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0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0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0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0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0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ref="O3220:O3283" si="306">(E3220/D3220)*1</f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6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6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6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6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6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6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6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6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6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6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6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6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6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6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6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6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6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6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6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6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6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6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6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6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6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6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6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6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6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6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6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6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6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6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6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6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6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6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6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6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6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6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6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6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6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6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ref="O3284:O3347" si="312">(E3284/D3284)*1</f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2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2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2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2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2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2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2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2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2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2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2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2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2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2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2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2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2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2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2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2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2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2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2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2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2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2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2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2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2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2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2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2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2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2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2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2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2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2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2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2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2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2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2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2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2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2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ref="O3348:O3411" si="318">(E3348/D3348)*1</f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8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8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8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8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8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8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8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8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8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8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8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8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8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8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8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8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8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8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8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8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8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8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8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8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8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8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8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8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8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8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8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8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8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8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8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8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8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8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8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8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8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8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8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8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8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8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ref="O3412:O3475" si="324">(E3412/D3412)*1</f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4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4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4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4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4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4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4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4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4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4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4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4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4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4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4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4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4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4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4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4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4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4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4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4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4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4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4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4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4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4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4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4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4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4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4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4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4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4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4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4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4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4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4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4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4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4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ref="O3476:O3539" si="330">(E3476/D3476)*1</f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30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30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30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30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30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30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30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30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30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30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30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30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30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30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30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30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30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30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30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30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30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30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30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30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30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0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30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30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30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30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30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30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30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30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30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30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30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30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0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0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0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0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0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0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0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0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ref="O3540:O3603" si="336">(E3540/D3540)*1</f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6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6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6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6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6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6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6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6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6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6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6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6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6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6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6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6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6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6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6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6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6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6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6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6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6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6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6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6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6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6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6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6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6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6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6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6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6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6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6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6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6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6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6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6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6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6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ref="O3604:O3667" si="342">(E3604/D3604)*1</f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2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2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2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2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2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2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2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2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2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2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2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2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2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2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2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2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2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2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2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2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2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2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2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2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2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2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2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2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2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2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2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2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2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2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2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2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2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2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2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2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2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2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2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2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2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2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ref="O3668:O3731" si="348">(E3668/D3668)*1</f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8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8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8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8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8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8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8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8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8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8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8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8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8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8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8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8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8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8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8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8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8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8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8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8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8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8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8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8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8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8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8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8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8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8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8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8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8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8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8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8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8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8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8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8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8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8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ref="O3732:O3795" si="354">(E3732/D3732)*1</f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4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4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4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4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4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4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4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4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4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4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4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4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4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4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4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4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4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4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4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4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4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4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4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4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4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4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4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4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4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4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4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4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4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4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4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4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4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4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4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4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4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4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4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4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4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4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ref="O3796:O3859" si="360">(E3796/D3796)*1</f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60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60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60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60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60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60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60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60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60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60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60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60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60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60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60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60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60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60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60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60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60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60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60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60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60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60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60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60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60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60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60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60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60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60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60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60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0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60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0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0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0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0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0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0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0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0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ref="O3860:O3923" si="366">(E3860/D3860)*1</f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6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6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6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6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6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6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6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6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6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6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6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6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6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6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6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6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6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6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6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6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6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6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6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6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6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6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6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6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6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6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6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6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6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6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6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6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6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6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6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6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6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6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6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6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6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6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ref="O3924:O3987" si="372">(E3924/D3924)*1</f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2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2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2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2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2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2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2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2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2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2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2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2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2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2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2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2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2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2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2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2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2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2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2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2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2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2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2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2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2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2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2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2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2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2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2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2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2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2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2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2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2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2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2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2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2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2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ref="O3988:O4051" si="378">(E3988/D3988)*1</f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8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8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8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8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8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8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8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8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8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8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8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8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8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8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8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8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8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8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8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8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8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8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8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8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8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8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8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8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8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8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8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8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8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8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8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8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8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8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8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8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8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8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8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8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8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8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ref="O4052:O4115" si="384">(E4052/D4052)*1</f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4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4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4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4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4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4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4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4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4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4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4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4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4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4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4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4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4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4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4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4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4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4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4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4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4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4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4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4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4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4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4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4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4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4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4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4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4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4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4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4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4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4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4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4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4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4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265718F9-28D0-48CF-91D9-6BBAFCC7BC5E}"/>
  <conditionalFormatting sqref="F1:F1048576">
    <cfRule type="cellIs" dxfId="3" priority="3" operator="equal">
      <formula>"SUCCESSFUL"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A9C1B-3642-4BF6-86B1-46037CA8C2C3}">
  <dimension ref="A1:F14"/>
  <sheetViews>
    <sheetView workbookViewId="0">
      <selection activeCell="B17" sqref="B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8323</v>
      </c>
    </row>
    <row r="3" spans="1:6" x14ac:dyDescent="0.35">
      <c r="A3" s="8" t="s">
        <v>8321</v>
      </c>
      <c r="B3" s="8" t="s">
        <v>8322</v>
      </c>
    </row>
    <row r="4" spans="1:6" x14ac:dyDescent="0.3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4068-ADC4-4409-BC76-8F03C8F59610}">
  <dimension ref="A1:G47"/>
  <sheetViews>
    <sheetView topLeftCell="A4" workbookViewId="0">
      <selection activeCell="E13" sqref="E1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.7265625" customWidth="1"/>
  </cols>
  <sheetData>
    <row r="1" spans="1:7" x14ac:dyDescent="0.35">
      <c r="A1" s="8" t="s">
        <v>8223</v>
      </c>
      <c r="B1" t="s">
        <v>8323</v>
      </c>
    </row>
    <row r="2" spans="1:7" x14ac:dyDescent="0.35">
      <c r="A2" s="8" t="s">
        <v>8365</v>
      </c>
      <c r="B2" t="s">
        <v>8323</v>
      </c>
    </row>
    <row r="4" spans="1:7" x14ac:dyDescent="0.35">
      <c r="A4" s="8" t="s">
        <v>8321</v>
      </c>
      <c r="B4" s="8" t="s">
        <v>8322</v>
      </c>
    </row>
    <row r="5" spans="1:7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7" x14ac:dyDescent="0.35">
      <c r="A6" s="9" t="s">
        <v>8324</v>
      </c>
      <c r="B6" s="10"/>
      <c r="C6" s="10">
        <v>100</v>
      </c>
      <c r="D6" s="10"/>
      <c r="E6" s="10"/>
      <c r="F6" s="10">
        <v>100</v>
      </c>
      <c r="G6" s="10"/>
    </row>
    <row r="7" spans="1:7" x14ac:dyDescent="0.35">
      <c r="A7" s="9" t="s">
        <v>8325</v>
      </c>
      <c r="B7" s="10">
        <v>20</v>
      </c>
      <c r="C7" s="10"/>
      <c r="D7" s="10"/>
      <c r="E7" s="10"/>
      <c r="F7" s="10">
        <v>20</v>
      </c>
      <c r="G7" s="10"/>
    </row>
    <row r="8" spans="1:7" x14ac:dyDescent="0.35">
      <c r="A8" s="9" t="s">
        <v>8326</v>
      </c>
      <c r="B8" s="10">
        <v>24</v>
      </c>
      <c r="C8" s="10"/>
      <c r="D8" s="10"/>
      <c r="E8" s="10"/>
      <c r="F8" s="10">
        <v>24</v>
      </c>
      <c r="G8" s="10"/>
    </row>
    <row r="9" spans="1:7" x14ac:dyDescent="0.35">
      <c r="A9" s="9" t="s">
        <v>8327</v>
      </c>
      <c r="B9" s="10"/>
      <c r="C9" s="10">
        <v>40</v>
      </c>
      <c r="D9" s="10"/>
      <c r="E9" s="10"/>
      <c r="F9" s="10">
        <v>40</v>
      </c>
      <c r="G9" s="10"/>
    </row>
    <row r="10" spans="1:7" x14ac:dyDescent="0.35">
      <c r="A10" s="9" t="s">
        <v>8328</v>
      </c>
      <c r="B10" s="10"/>
      <c r="C10" s="10"/>
      <c r="D10" s="10"/>
      <c r="E10" s="10">
        <v>40</v>
      </c>
      <c r="F10" s="10">
        <v>40</v>
      </c>
      <c r="G10" s="10"/>
    </row>
    <row r="11" spans="1:7" x14ac:dyDescent="0.35">
      <c r="A11" s="9" t="s">
        <v>8329</v>
      </c>
      <c r="B11" s="10"/>
      <c r="C11" s="10"/>
      <c r="D11" s="10"/>
      <c r="E11" s="10">
        <v>180</v>
      </c>
      <c r="F11" s="10">
        <v>180</v>
      </c>
      <c r="G11" s="10"/>
    </row>
    <row r="12" spans="1:7" x14ac:dyDescent="0.35">
      <c r="A12" s="9" t="s">
        <v>8330</v>
      </c>
      <c r="B12" s="10"/>
      <c r="C12" s="10">
        <v>80</v>
      </c>
      <c r="D12" s="10"/>
      <c r="E12" s="10"/>
      <c r="F12" s="10">
        <v>80</v>
      </c>
      <c r="G12" s="10"/>
    </row>
    <row r="13" spans="1:7" x14ac:dyDescent="0.35">
      <c r="A13" s="9" t="s">
        <v>8331</v>
      </c>
      <c r="B13" s="10"/>
      <c r="C13" s="10"/>
      <c r="D13" s="10"/>
      <c r="E13" s="10">
        <v>40</v>
      </c>
      <c r="F13" s="10">
        <v>40</v>
      </c>
      <c r="G13" s="10"/>
    </row>
    <row r="14" spans="1:7" x14ac:dyDescent="0.3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  <c r="G14" s="10"/>
    </row>
    <row r="15" spans="1:7" x14ac:dyDescent="0.35">
      <c r="A15" s="9" t="s">
        <v>8333</v>
      </c>
      <c r="B15" s="10"/>
      <c r="C15" s="10">
        <v>40</v>
      </c>
      <c r="D15" s="10"/>
      <c r="E15" s="10"/>
      <c r="F15" s="10">
        <v>40</v>
      </c>
      <c r="G15" s="10"/>
    </row>
    <row r="16" spans="1:7" x14ac:dyDescent="0.3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B6FD-198A-46B3-898F-C8C7B094E87E}">
  <dimension ref="A1:F18"/>
  <sheetViews>
    <sheetView workbookViewId="0">
      <selection activeCell="J32" sqref="J3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8307</v>
      </c>
      <c r="B1" t="s">
        <v>8323</v>
      </c>
    </row>
    <row r="2" spans="1:6" x14ac:dyDescent="0.35">
      <c r="A2" s="8" t="s">
        <v>8380</v>
      </c>
      <c r="B2" t="s">
        <v>8323</v>
      </c>
    </row>
    <row r="4" spans="1:6" x14ac:dyDescent="0.35">
      <c r="A4" s="8" t="s">
        <v>8321</v>
      </c>
      <c r="B4" s="8" t="s">
        <v>8322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2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2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2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2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2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2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2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2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2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2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2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2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2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5102D-450C-4042-9087-6F103978BAC4}">
  <dimension ref="A1:H13"/>
  <sheetViews>
    <sheetView zoomScaleNormal="100" workbookViewId="0">
      <selection activeCell="J7" sqref="J7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COUNTIFS(Raw!$D2:$D4115,"&lt;1000",Raw!$F2:$F4115,"successful")</f>
        <v>322</v>
      </c>
      <c r="C2">
        <f>COUNTIFS(Raw!$D2:$D4115,"&lt;1000",Raw!$F2:F$4115,"failed")</f>
        <v>113</v>
      </c>
      <c r="D2">
        <f>COUNTIFS(Raw!$D2:$D4115,"&lt;1000",Raw!$F2:F$4115,"canceled")</f>
        <v>18</v>
      </c>
      <c r="E2">
        <f>SUM(B2:D2)</f>
        <v>453</v>
      </c>
      <c r="F2" s="13">
        <f>B2*1/E2</f>
        <v>0.71081677704194257</v>
      </c>
      <c r="G2" s="13">
        <f>C2*1/E2</f>
        <v>0.24944812362030905</v>
      </c>
      <c r="H2" s="13">
        <f>D2*1/E2</f>
        <v>3.9735099337748346E-2</v>
      </c>
    </row>
    <row r="3" spans="1:8" x14ac:dyDescent="0.35">
      <c r="A3" t="s">
        <v>8390</v>
      </c>
      <c r="B3">
        <f>COUNTIFS(Raw!$D2:$D4115,"&gt;999",Raw!$D2:$D4115,"&lt;5000",Raw!$F2:$F4115,"successful")</f>
        <v>932</v>
      </c>
      <c r="C3">
        <f>COUNTIFS(Raw!$D2:$D4115,"&gt;999",Raw!$D2:$D4115,"&lt;5000",Raw!$F2:F$4115,"failed")</f>
        <v>420</v>
      </c>
      <c r="D3">
        <f>COUNTIFS(Raw!$D2:$D4115,"&gt;999",Raw!$D2:$D4115,"&lt;5000",Raw!$F2:F$4115,"canceled")</f>
        <v>60</v>
      </c>
      <c r="E3">
        <f t="shared" ref="E3:E13" si="0">SUM(B3:D3)</f>
        <v>1412</v>
      </c>
      <c r="F3" s="13">
        <f t="shared" ref="F3:F13" si="1">B3*1/E3</f>
        <v>0.66005665722379603</v>
      </c>
      <c r="G3" s="13">
        <f t="shared" ref="G3:G13" si="2">C3*1/E3</f>
        <v>0.29745042492917845</v>
      </c>
      <c r="H3" s="13">
        <f t="shared" ref="H3:H13" si="3">D3*1/E3</f>
        <v>4.2492917847025496E-2</v>
      </c>
    </row>
    <row r="4" spans="1:8" x14ac:dyDescent="0.35">
      <c r="A4" t="s">
        <v>8391</v>
      </c>
      <c r="B4">
        <f>COUNTIFS(Raw!$D2:$D4115,"&gt;4999",Raw!$D2:$D4115,"&lt;10000",Raw!$F2:$F4115,"successful")</f>
        <v>381</v>
      </c>
      <c r="C4">
        <f>COUNTIFS(Raw!$D2:$D4115,"&gt;4999",Raw!$D2:$D4115,"&lt;10000",Raw!$F2:F$4115,"failed")</f>
        <v>283</v>
      </c>
      <c r="D4">
        <f>COUNTIFS(Raw!$D2:$D4115,"&gt;4999",Raw!$D2:$D4115,"&lt;10000",Raw!$F2:F$4115,"canceled")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8392</v>
      </c>
      <c r="B5">
        <f>COUNTIFS(Raw!$D2:$D4115,"&gt;9999",Raw!$D2:$D4115,"&lt;15000",Raw!$F2:F$4115,"successful")</f>
        <v>168</v>
      </c>
      <c r="C5">
        <f>COUNTIFS(Raw!$D2:$D4115,"&gt;9999",Raw!$D2:$D4115,"&lt;15000",Raw!$F2:F$4115,"failed")</f>
        <v>144</v>
      </c>
      <c r="D5">
        <f>COUNTIFS(Raw!$D2:$D4115,"&gt;9999",Raw!$D2:$D4115,"&lt;15000",Raw!$F2:F$4115,"canceled")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8393</v>
      </c>
      <c r="B6">
        <f>COUNTIFS(Raw!$D2:$D4115,"&gt;14999",Raw!$D2:$D4115,"&lt;20000",Raw!$F2:F$4115,"successful")</f>
        <v>94</v>
      </c>
      <c r="C6">
        <f>COUNTIFS(Raw!$D2:$D4115,"&gt;14999",Raw!$D2:$D4115,"&lt;20000",Raw!$F2:F$4115,"failed")</f>
        <v>90</v>
      </c>
      <c r="D6">
        <f>COUNTIFS(Raw!$D2:$D4115,"&gt;14999",Raw!$D2:$D4115,"&lt;20000",Raw!$F2:F$4115,"canceled")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8394</v>
      </c>
      <c r="B7">
        <f>COUNTIFS(Raw!$D2:$D4115,"&gt;19999",Raw!$D2:$D4115,"&lt;25000",Raw!$F2:F$4115,"successful")</f>
        <v>62</v>
      </c>
      <c r="C7">
        <f>COUNTIFS(Raw!$D2:$D4115,"&gt;19999",Raw!$D2:$D4115,"&lt;25000",Raw!$F2:F$4115,"failed")</f>
        <v>72</v>
      </c>
      <c r="D7">
        <f>COUNTIFS(Raw!$D2:$D4115,"&gt;19999",Raw!$D2:$D4115,"&lt;25000",Raw!$F2:F$4115,"canceled")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8395</v>
      </c>
      <c r="B8">
        <f>COUNTIFS(Raw!$D2:$D4115,"&gt;24999",Raw!$D2:$D4115,"&lt;30000",Raw!$F2:F$4115,"successful")</f>
        <v>55</v>
      </c>
      <c r="C8">
        <f>COUNTIFS(Raw!$D2:$D4115,"&gt;24999",Raw!$D2:$D4115,"&lt;30000",Raw!$F2:F$4115,"failed")</f>
        <v>64</v>
      </c>
      <c r="D8">
        <f>COUNTIFS(Raw!$D2:$D4115,"&gt;24999",Raw!$D2:$D4115,"&lt;30000",Raw!$F2:F$4115,"canceled")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8396</v>
      </c>
      <c r="B9">
        <f>COUNTIFS(Raw!$D2:$D4115,"&gt;29999",Raw!$D2:$D4115,"&lt;35000",Raw!$F2:F$4115,"successful")</f>
        <v>32</v>
      </c>
      <c r="C9">
        <f>COUNTIFS(Raw!$D2:$D4115,"&gt;29999",Raw!$D2:$D4115,"&lt;35000",Raw!$F2:F$4115,"failed")</f>
        <v>37</v>
      </c>
      <c r="D9">
        <f>COUNTIFS(Raw!$D2:$D4115,"&gt;29999",Raw!$D2:$D4115,"&lt;35000",Raw!$F2:F$4115,"canceled")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8397</v>
      </c>
      <c r="B10">
        <f>COUNTIFS(Raw!$D2:$D4115,"&gt;34999",Raw!$D2:$D4115,"&lt;40000",Raw!$F2:F$4115,"successful")</f>
        <v>26</v>
      </c>
      <c r="C10">
        <f>COUNTIFS(Raw!$D2:$D4115,"&gt;34999",Raw!$D2:$D4115,"&lt;40000",Raw!$F2:F$4115,"failed")</f>
        <v>22</v>
      </c>
      <c r="D10">
        <f>COUNTIFS(Raw!$D2:$D4115,"&gt;34999",Raw!$D2:$D4115,"&lt;40000",Raw!$F2:F$4115,"canceled")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8398</v>
      </c>
      <c r="B11">
        <f>COUNTIFS(Raw!$D2:$D4115,"&gt;39999",Raw!$D2:$D4115,"&lt;45000",Raw!$F2:F$4115,"successful")</f>
        <v>21</v>
      </c>
      <c r="C11">
        <f>COUNTIFS(Raw!$D2:$D4115,"&gt;39999",Raw!$D2:$D4115,"&lt;45000",Raw!$F2:F$4115,"failed")</f>
        <v>16</v>
      </c>
      <c r="D11">
        <f>COUNTIFS(Raw!$D2:$D4115,"&gt;39999",Raw!$D2:$D4115,"&lt;45000",Raw!$F2:F$4115,"canceled")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8399</v>
      </c>
      <c r="B12">
        <f>COUNTIFS(Raw!$D2:$D4115,"&gt;44999",Raw!$D2:$D4115,"&lt;50000",Raw!$F2:F$4115,"successful")</f>
        <v>6</v>
      </c>
      <c r="C12">
        <f>COUNTIFS(Raw!$D2:$D4115,"&gt;44999",Raw!$D2:$D4115,"&lt;50000",Raw!$F2:F$4115,"failed")</f>
        <v>11</v>
      </c>
      <c r="D12">
        <f>COUNTIFS(Raw!$D2:$D4115,"&gt;44999",Raw!$D2:$D4115,"&lt;50000",Raw!$F2:F$4115,"canceled")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8400</v>
      </c>
      <c r="B13">
        <f>COUNTIFS(Raw!$D2:$D4115,"&gt;=50000",Raw!$F2:F$4115,"successful")</f>
        <v>86</v>
      </c>
      <c r="C13">
        <f>COUNTIFS(Raw!$D2:$D4115,"&gt;=50000",Raw!$F2:F$4115,"failed")</f>
        <v>258</v>
      </c>
      <c r="D13">
        <f>COUNTIFS(Raw!$D2:$D4115,"&gt;=50000",Raw!$F2:F$4115,"canceled")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Category Pivot</vt:lpstr>
      <vt:lpstr>Sub_Category Pivot</vt:lpstr>
      <vt:lpstr>Pivot_Dates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Desiree Ferrer</cp:lastModifiedBy>
  <dcterms:created xsi:type="dcterms:W3CDTF">2017-04-20T15:17:24Z</dcterms:created>
  <dcterms:modified xsi:type="dcterms:W3CDTF">2019-01-12T01:08:21Z</dcterms:modified>
</cp:coreProperties>
</file>