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desni/Downloads/"/>
    </mc:Choice>
  </mc:AlternateContent>
  <xr:revisionPtr revIDLastSave="0" documentId="8_{F46A92FC-124A-4C4B-BCD0-59665C833056}" xr6:coauthVersionLast="47" xr6:coauthVersionMax="47" xr10:uidLastSave="{00000000-0000-0000-0000-000000000000}"/>
  <bookViews>
    <workbookView xWindow="460" yWindow="500" windowWidth="13420" windowHeight="15880" xr2:uid="{5CFAE64D-5AE5-F94E-B3CF-79ECAB356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L12" i="1"/>
  <c r="M12" i="1"/>
  <c r="N12" i="1"/>
  <c r="O12" i="1"/>
  <c r="P12" i="1"/>
  <c r="Q12" i="1"/>
  <c r="R12" i="1"/>
  <c r="S12" i="1"/>
  <c r="K13" i="1"/>
  <c r="L13" i="1"/>
  <c r="M13" i="1"/>
  <c r="N13" i="1"/>
  <c r="O13" i="1"/>
  <c r="P13" i="1"/>
  <c r="Q13" i="1"/>
  <c r="R13" i="1"/>
  <c r="S13" i="1"/>
  <c r="K15" i="1"/>
  <c r="L15" i="1"/>
  <c r="M15" i="1"/>
  <c r="N15" i="1"/>
  <c r="O15" i="1"/>
  <c r="P15" i="1"/>
  <c r="Q15" i="1"/>
  <c r="R15" i="1"/>
  <c r="S15" i="1"/>
  <c r="K16" i="1"/>
  <c r="L16" i="1"/>
  <c r="M16" i="1"/>
  <c r="N16" i="1"/>
  <c r="O16" i="1"/>
  <c r="P16" i="1"/>
  <c r="Q16" i="1"/>
  <c r="R16" i="1"/>
  <c r="S16" i="1"/>
  <c r="K17" i="1"/>
  <c r="L17" i="1"/>
  <c r="M17" i="1"/>
  <c r="N17" i="1"/>
  <c r="O17" i="1"/>
  <c r="P17" i="1"/>
  <c r="Q17" i="1"/>
  <c r="R17" i="1"/>
  <c r="S17" i="1"/>
  <c r="K18" i="1"/>
  <c r="L18" i="1"/>
  <c r="M18" i="1"/>
  <c r="N18" i="1"/>
  <c r="O18" i="1"/>
  <c r="P18" i="1"/>
  <c r="Q18" i="1"/>
  <c r="R18" i="1"/>
  <c r="S18" i="1"/>
  <c r="K19" i="1"/>
  <c r="L19" i="1"/>
  <c r="M19" i="1"/>
  <c r="N19" i="1"/>
  <c r="O19" i="1"/>
  <c r="P19" i="1"/>
  <c r="Q19" i="1"/>
  <c r="R19" i="1"/>
  <c r="S19" i="1"/>
  <c r="K20" i="1"/>
  <c r="L20" i="1"/>
  <c r="M20" i="1"/>
  <c r="N20" i="1"/>
  <c r="O20" i="1"/>
  <c r="P20" i="1"/>
  <c r="Q20" i="1"/>
  <c r="R20" i="1"/>
  <c r="S20" i="1"/>
  <c r="K21" i="1"/>
  <c r="L21" i="1"/>
  <c r="M21" i="1"/>
  <c r="N21" i="1"/>
  <c r="O21" i="1"/>
  <c r="P21" i="1"/>
  <c r="Q21" i="1"/>
  <c r="R21" i="1"/>
  <c r="S21" i="1"/>
  <c r="K22" i="1"/>
  <c r="L22" i="1"/>
  <c r="M22" i="1"/>
  <c r="N22" i="1"/>
  <c r="O22" i="1"/>
  <c r="P22" i="1"/>
  <c r="Q22" i="1"/>
  <c r="R22" i="1"/>
  <c r="S22" i="1"/>
  <c r="K23" i="1"/>
  <c r="L23" i="1"/>
  <c r="M23" i="1"/>
  <c r="N23" i="1"/>
  <c r="O23" i="1"/>
  <c r="P23" i="1"/>
  <c r="Q23" i="1"/>
  <c r="R23" i="1"/>
  <c r="S23" i="1"/>
  <c r="K24" i="1"/>
  <c r="L24" i="1"/>
  <c r="M24" i="1"/>
  <c r="N24" i="1"/>
  <c r="O24" i="1"/>
  <c r="P24" i="1"/>
  <c r="Q24" i="1"/>
  <c r="R24" i="1"/>
  <c r="S24" i="1"/>
  <c r="K4" i="1"/>
  <c r="K5" i="1"/>
  <c r="K6" i="1"/>
  <c r="K7" i="1"/>
  <c r="K8" i="1"/>
  <c r="K9" i="1"/>
  <c r="K10" i="1"/>
  <c r="K11" i="1"/>
  <c r="K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M3" i="1"/>
  <c r="S3" i="1"/>
  <c r="R3" i="1"/>
  <c r="Q3" i="1"/>
  <c r="P3" i="1"/>
  <c r="O3" i="1"/>
  <c r="N3" i="1"/>
  <c r="L3" i="1"/>
</calcChain>
</file>

<file path=xl/sharedStrings.xml><?xml version="1.0" encoding="utf-8"?>
<sst xmlns="http://schemas.openxmlformats.org/spreadsheetml/2006/main" count="65" uniqueCount="29">
  <si>
    <t>CASE #</t>
  </si>
  <si>
    <t>ICAO</t>
  </si>
  <si>
    <t>DPD</t>
  </si>
  <si>
    <t>PATTERN</t>
  </si>
  <si>
    <t>HIT(a)</t>
  </si>
  <si>
    <t>MISS (c )</t>
  </si>
  <si>
    <t>FA (b)</t>
  </si>
  <si>
    <t>CN (d)</t>
  </si>
  <si>
    <t>PC</t>
  </si>
  <si>
    <t>TS</t>
  </si>
  <si>
    <t>FAR</t>
  </si>
  <si>
    <t>B</t>
  </si>
  <si>
    <t>H</t>
  </si>
  <si>
    <t>F</t>
  </si>
  <si>
    <t>HSS</t>
  </si>
  <si>
    <t>PSS</t>
  </si>
  <si>
    <t>KWTF</t>
  </si>
  <si>
    <t>FU</t>
  </si>
  <si>
    <t>Contigency Table</t>
  </si>
  <si>
    <t>Skill Scores</t>
  </si>
  <si>
    <t xml:space="preserve">Total </t>
  </si>
  <si>
    <t>Wind Lower</t>
  </si>
  <si>
    <t>Wind Upper</t>
  </si>
  <si>
    <t>EXAMPLE</t>
  </si>
  <si>
    <t>ALL OBSC</t>
  </si>
  <si>
    <t>OBSCURATION COLLECTIVE (EITHER FG, BR, HZ, or VV in the METAR)</t>
  </si>
  <si>
    <t>KBOS</t>
  </si>
  <si>
    <t>SN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</si>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</sst>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8"/>
      <color theme="1"/>
      <name val="Aptos Narrow"/>
      <scheme val="minor"/>
    </font>
    <font>
      <b/>
      <i/>
      <sz val="20"/>
      <color theme="1"/>
      <name val="Aptos Narrow"/>
      <scheme val="minor"/>
    </font>
    <font>
      <b/>
      <i/>
      <sz val="20"/>
      <color theme="0"/>
      <name val="Aptos Narrow (Body)"/>
    </font>
    <font>
      <b/>
      <sz val="24"/>
      <color theme="1"/>
      <name val="Aptos Narrow"/>
      <scheme val="minor"/>
    </font>
    <font>
      <b/>
      <sz val="26"/>
      <color theme="1"/>
      <name val="Aptos Narrow"/>
      <scheme val="minor"/>
    </font>
    <font>
      <b/>
      <sz val="18"/>
      <color rgb="FF000000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3CCEB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0" fontId="3" fillId="6" borderId="1" xfId="0" applyFont="1" applyFill="1" applyBorder="1"/>
    <xf numFmtId="0" fontId="3" fillId="0" borderId="1" xfId="0" applyFont="1" applyBorder="1"/>
    <xf numFmtId="0" fontId="3" fillId="5" borderId="1" xfId="0" applyFont="1" applyFill="1" applyBorder="1"/>
    <xf numFmtId="0" fontId="3" fillId="3" borderId="1" xfId="0" applyFont="1" applyFill="1" applyBorder="1"/>
    <xf numFmtId="0" fontId="3" fillId="6" borderId="2" xfId="0" applyFont="1" applyFill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3" fillId="7" borderId="0" xfId="0" applyFont="1" applyFill="1"/>
    <xf numFmtId="0" fontId="7" fillId="5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8" fillId="8" borderId="1" xfId="0" applyFont="1" applyFill="1" applyBorder="1"/>
  </cellXfs>
  <cellStyles count="2">
    <cellStyle name="Normal" xfId="0" builtinId="0"/>
    <cellStyle name="Normal 2" xfId="1" xr:uid="{05EF4211-3835-441F-B5DD-F7723AC815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0F4AF-3E40-5E4B-AEDD-3E67D70A8ADB}">
  <dimension ref="A1:S24"/>
  <sheetViews>
    <sheetView tabSelected="1" topLeftCell="C1" zoomScale="73" zoomScaleNormal="73" workbookViewId="0">
      <selection activeCell="I28" sqref="I28"/>
    </sheetView>
  </sheetViews>
  <sheetFormatPr baseColWidth="10" defaultColWidth="10.6640625" defaultRowHeight="16" x14ac:dyDescent="0.2"/>
  <cols>
    <col min="1" max="1" width="15.5" customWidth="1"/>
    <col min="2" max="2" width="16.83203125" customWidth="1"/>
    <col min="3" max="3" width="14.5" customWidth="1"/>
    <col min="4" max="4" width="19.6640625" customWidth="1"/>
    <col min="5" max="5" width="17.83203125" customWidth="1"/>
    <col min="6" max="6" width="19.6640625" customWidth="1"/>
    <col min="7" max="7" width="13.6640625" customWidth="1"/>
    <col min="8" max="8" width="16.83203125" customWidth="1"/>
    <col min="9" max="9" width="15.5" customWidth="1"/>
    <col min="10" max="11" width="17" customWidth="1"/>
  </cols>
  <sheetData>
    <row r="1" spans="1:19" ht="34" x14ac:dyDescent="0.4">
      <c r="A1" s="1"/>
      <c r="B1" s="1"/>
      <c r="C1" s="1"/>
      <c r="D1" s="1"/>
      <c r="E1" s="1"/>
      <c r="F1" s="1"/>
      <c r="G1" s="16" t="s">
        <v>18</v>
      </c>
      <c r="H1" s="16"/>
      <c r="I1" s="16"/>
      <c r="J1" s="16"/>
      <c r="K1" s="2"/>
      <c r="L1" s="12" t="s">
        <v>19</v>
      </c>
      <c r="M1" s="12"/>
      <c r="N1" s="12"/>
      <c r="O1" s="12"/>
      <c r="P1" s="12"/>
      <c r="Q1" s="12"/>
      <c r="R1" s="12"/>
      <c r="S1" s="12"/>
    </row>
    <row r="2" spans="1:19" ht="24" x14ac:dyDescent="0.3">
      <c r="A2" s="9" t="s">
        <v>0</v>
      </c>
      <c r="B2" s="5" t="s">
        <v>1</v>
      </c>
      <c r="C2" s="5" t="s">
        <v>2</v>
      </c>
      <c r="D2" s="5" t="s">
        <v>3</v>
      </c>
      <c r="E2" s="5" t="s">
        <v>21</v>
      </c>
      <c r="F2" s="5" t="s">
        <v>22</v>
      </c>
      <c r="G2" s="4" t="s">
        <v>4</v>
      </c>
      <c r="H2" s="4" t="s">
        <v>5</v>
      </c>
      <c r="I2" s="4" t="s">
        <v>6</v>
      </c>
      <c r="J2" s="4" t="s">
        <v>7</v>
      </c>
      <c r="K2" s="3" t="s">
        <v>20</v>
      </c>
      <c r="L2" s="6" t="s">
        <v>8</v>
      </c>
      <c r="M2" s="6" t="s">
        <v>9</v>
      </c>
      <c r="N2" s="6" t="s">
        <v>11</v>
      </c>
      <c r="O2" s="6" t="s">
        <v>10</v>
      </c>
      <c r="P2" s="6" t="s">
        <v>12</v>
      </c>
      <c r="Q2" s="6" t="s">
        <v>13</v>
      </c>
      <c r="R2" s="6" t="s">
        <v>14</v>
      </c>
      <c r="S2" s="6" t="s">
        <v>15</v>
      </c>
    </row>
    <row r="3" spans="1:19" ht="24" x14ac:dyDescent="0.3">
      <c r="A3" s="11" t="s">
        <v>23</v>
      </c>
      <c r="B3" s="7" t="s">
        <v>16</v>
      </c>
      <c r="C3" s="7">
        <v>2</v>
      </c>
      <c r="D3" s="7" t="s">
        <v>17</v>
      </c>
      <c r="E3" s="7">
        <v>0</v>
      </c>
      <c r="F3" s="7">
        <v>100</v>
      </c>
      <c r="G3" s="4">
        <v>31086</v>
      </c>
      <c r="H3" s="4">
        <v>5353</v>
      </c>
      <c r="I3" s="4">
        <v>307305</v>
      </c>
      <c r="J3" s="4">
        <v>566181</v>
      </c>
      <c r="K3" s="3">
        <f>G3+H3+I3+J3</f>
        <v>909925</v>
      </c>
      <c r="L3" s="6">
        <f>(G3+J3)/(G3+H3+I3+J3)</f>
        <v>0.65639146083468414</v>
      </c>
      <c r="M3" s="6">
        <f>G3/(G3+I3+H3)</f>
        <v>9.0433578477006143E-2</v>
      </c>
      <c r="N3" s="6">
        <f>(G3+I3)/(G3+H3)</f>
        <v>9.2865062158676146</v>
      </c>
      <c r="O3" s="6">
        <f>I3/(G3+I3)</f>
        <v>0.9081358546769861</v>
      </c>
      <c r="P3" s="6">
        <f>G3/(G3+H3)</f>
        <v>0.85309695655753448</v>
      </c>
      <c r="Q3" s="6">
        <f>I3/(I3+J3)</f>
        <v>0.35181445380921961</v>
      </c>
      <c r="R3" s="6">
        <f>2*(G3*J3-I3*H3)/((G3+H3)*(H3+J3)+(G3+I3)*(I3+J3))</f>
        <v>0.10085334986648634</v>
      </c>
      <c r="S3" s="6">
        <f>((G3*J3)-(I3*H3))/((G3+H3)*(I3+J3))</f>
        <v>0.50128250274831487</v>
      </c>
    </row>
    <row r="4" spans="1:19" ht="27" x14ac:dyDescent="0.35">
      <c r="A4" s="10">
        <v>1</v>
      </c>
      <c r="B4" s="7" t="s">
        <v>26</v>
      </c>
      <c r="C4" s="7">
        <v>3</v>
      </c>
      <c r="D4" s="7" t="s">
        <v>9</v>
      </c>
      <c r="E4" s="7">
        <v>0</v>
      </c>
      <c r="F4" s="7">
        <v>150</v>
      </c>
      <c r="G4" s="4">
        <v>2033</v>
      </c>
      <c r="H4" s="4">
        <v>1494</v>
      </c>
      <c r="I4" s="4">
        <v>430385</v>
      </c>
      <c r="J4" s="4">
        <v>1063798</v>
      </c>
      <c r="K4" s="3">
        <f t="shared" ref="K4:K11" si="0">G4+H4+I4+J4</f>
        <v>1497710</v>
      </c>
      <c r="L4" s="6">
        <f t="shared" ref="L4:L11" si="1">(G4+J4)/(G4+H4+I4+J4)</f>
        <v>0.71164043773494201</v>
      </c>
      <c r="M4" s="6">
        <f t="shared" ref="M4:M11" si="2">G4/(G4+I4+H4)</f>
        <v>4.685281808292926E-3</v>
      </c>
      <c r="N4" s="6">
        <f t="shared" ref="N4:N11" si="3">(G4+I4)/(G4+H4)</f>
        <v>122.60221151119931</v>
      </c>
      <c r="O4" s="6">
        <f t="shared" ref="O4:O11" si="4">I4/(G4+I4)</f>
        <v>0.99529853058845841</v>
      </c>
      <c r="P4" s="6">
        <f t="shared" ref="P4:P11" si="5">G4/(G4+H4)</f>
        <v>0.57641054720725826</v>
      </c>
      <c r="Q4" s="6">
        <f t="shared" ref="Q4:Q11" si="6">I4/(I4+J4)</f>
        <v>0.2880403538254685</v>
      </c>
      <c r="R4" s="6">
        <f t="shared" ref="R4:R11" si="7">2*(G4*J4-I4*H4)/((G4+H4)*(H4+J4)+(G4+I4)*(I4+J4))</f>
        <v>4.676962144425513E-3</v>
      </c>
      <c r="S4" s="6">
        <f t="shared" ref="S4:S11" si="8">((G4*J4)-(I4*H4))/((G4+H4)*(I4+J4))</f>
        <v>0.28837019338178982</v>
      </c>
    </row>
    <row r="5" spans="1:19" ht="27" x14ac:dyDescent="0.35">
      <c r="A5" s="10">
        <v>2</v>
      </c>
      <c r="B5" s="7" t="s">
        <v>26</v>
      </c>
      <c r="C5" s="7">
        <v>3</v>
      </c>
      <c r="D5" s="7" t="s">
        <v>9</v>
      </c>
      <c r="E5" s="7">
        <v>0</v>
      </c>
      <c r="F5" s="7">
        <v>80</v>
      </c>
      <c r="G5" s="4">
        <v>2033</v>
      </c>
      <c r="H5" s="4">
        <v>1494</v>
      </c>
      <c r="I5" s="4">
        <v>430385</v>
      </c>
      <c r="J5" s="4">
        <v>1063798</v>
      </c>
      <c r="K5" s="3">
        <f t="shared" si="0"/>
        <v>1497710</v>
      </c>
      <c r="L5" s="6">
        <f t="shared" si="1"/>
        <v>0.71164043773494201</v>
      </c>
      <c r="M5" s="6">
        <f t="shared" si="2"/>
        <v>4.685281808292926E-3</v>
      </c>
      <c r="N5" s="6">
        <f t="shared" si="3"/>
        <v>122.60221151119931</v>
      </c>
      <c r="O5" s="6">
        <f t="shared" si="4"/>
        <v>0.99529853058845841</v>
      </c>
      <c r="P5" s="6">
        <f t="shared" si="5"/>
        <v>0.57641054720725826</v>
      </c>
      <c r="Q5" s="6">
        <f t="shared" si="6"/>
        <v>0.2880403538254685</v>
      </c>
      <c r="R5" s="6">
        <f t="shared" si="7"/>
        <v>4.676962144425513E-3</v>
      </c>
      <c r="S5" s="6">
        <f t="shared" si="8"/>
        <v>0.28837019338178982</v>
      </c>
    </row>
    <row r="6" spans="1:19" ht="27" x14ac:dyDescent="0.35">
      <c r="A6" s="10">
        <v>3</v>
      </c>
      <c r="B6" s="7" t="s">
        <v>26</v>
      </c>
      <c r="C6" s="7">
        <v>2</v>
      </c>
      <c r="D6" s="7" t="s">
        <v>9</v>
      </c>
      <c r="E6" s="7">
        <v>0</v>
      </c>
      <c r="F6" s="7">
        <v>100</v>
      </c>
      <c r="G6" s="4">
        <v>1438</v>
      </c>
      <c r="H6" s="4">
        <v>2089</v>
      </c>
      <c r="I6" s="4">
        <v>311546</v>
      </c>
      <c r="J6" s="4">
        <v>1182637</v>
      </c>
      <c r="K6" s="3">
        <f t="shared" si="0"/>
        <v>1497710</v>
      </c>
      <c r="L6" s="6">
        <f t="shared" si="1"/>
        <v>0.79059030119315488</v>
      </c>
      <c r="M6" s="6">
        <f t="shared" si="2"/>
        <v>4.5640216711682691E-3</v>
      </c>
      <c r="N6" s="6">
        <f t="shared" si="3"/>
        <v>88.739438616387872</v>
      </c>
      <c r="O6" s="6">
        <f t="shared" si="4"/>
        <v>0.99540551593691695</v>
      </c>
      <c r="P6" s="6">
        <f t="shared" si="5"/>
        <v>0.40771193648993481</v>
      </c>
      <c r="Q6" s="6">
        <f t="shared" si="6"/>
        <v>0.20850591928833348</v>
      </c>
      <c r="R6" s="6">
        <f t="shared" si="7"/>
        <v>4.4499236299060992E-3</v>
      </c>
      <c r="S6" s="6">
        <f t="shared" si="8"/>
        <v>0.1992060172016013</v>
      </c>
    </row>
    <row r="7" spans="1:19" ht="27" x14ac:dyDescent="0.35">
      <c r="A7" s="10">
        <v>4</v>
      </c>
      <c r="B7" s="7" t="s">
        <v>26</v>
      </c>
      <c r="C7" s="7">
        <v>1</v>
      </c>
      <c r="D7" s="7" t="s">
        <v>9</v>
      </c>
      <c r="E7" s="7">
        <v>0</v>
      </c>
      <c r="F7" s="7">
        <v>150</v>
      </c>
      <c r="G7" s="4">
        <v>665</v>
      </c>
      <c r="H7" s="4">
        <v>2862</v>
      </c>
      <c r="I7" s="8">
        <v>175255</v>
      </c>
      <c r="J7" s="4">
        <v>1318928</v>
      </c>
      <c r="K7" s="3">
        <f t="shared" si="0"/>
        <v>1497710</v>
      </c>
      <c r="L7" s="6">
        <f t="shared" si="1"/>
        <v>0.88107377262620934</v>
      </c>
      <c r="M7" s="6">
        <f t="shared" si="2"/>
        <v>3.7196138313700484E-3</v>
      </c>
      <c r="N7" s="6">
        <f t="shared" si="3"/>
        <v>49.878083356960587</v>
      </c>
      <c r="O7" s="6">
        <f t="shared" si="4"/>
        <v>0.99621987266939516</v>
      </c>
      <c r="P7" s="6">
        <f t="shared" si="5"/>
        <v>0.18854550609583215</v>
      </c>
      <c r="Q7" s="6">
        <f t="shared" si="6"/>
        <v>0.1172915231936115</v>
      </c>
      <c r="R7" s="6">
        <f t="shared" si="7"/>
        <v>2.8073358079483343E-3</v>
      </c>
      <c r="S7" s="6">
        <f t="shared" si="8"/>
        <v>7.1253982902220667E-2</v>
      </c>
    </row>
    <row r="8" spans="1:19" ht="27" x14ac:dyDescent="0.35">
      <c r="A8" s="10">
        <v>5</v>
      </c>
      <c r="B8" s="7" t="s">
        <v>26</v>
      </c>
      <c r="C8" s="7">
        <v>2</v>
      </c>
      <c r="D8" s="7" t="s">
        <v>9</v>
      </c>
      <c r="E8" s="7">
        <v>0</v>
      </c>
      <c r="F8" s="7">
        <v>150</v>
      </c>
      <c r="G8" s="4">
        <v>1438</v>
      </c>
      <c r="H8" s="4">
        <v>2089</v>
      </c>
      <c r="I8" s="4">
        <v>311546</v>
      </c>
      <c r="J8" s="4">
        <v>1182637</v>
      </c>
      <c r="K8" s="3">
        <f t="shared" si="0"/>
        <v>1497710</v>
      </c>
      <c r="L8" s="6">
        <f t="shared" si="1"/>
        <v>0.79059030119315488</v>
      </c>
      <c r="M8" s="6">
        <f t="shared" si="2"/>
        <v>4.5640216711682691E-3</v>
      </c>
      <c r="N8" s="6">
        <f t="shared" si="3"/>
        <v>88.739438616387872</v>
      </c>
      <c r="O8" s="6">
        <f t="shared" si="4"/>
        <v>0.99540551593691695</v>
      </c>
      <c r="P8" s="6">
        <f t="shared" si="5"/>
        <v>0.40771193648993481</v>
      </c>
      <c r="Q8" s="6">
        <f t="shared" si="6"/>
        <v>0.20850591928833348</v>
      </c>
      <c r="R8" s="6">
        <f t="shared" si="7"/>
        <v>4.4499236299060992E-3</v>
      </c>
      <c r="S8" s="6">
        <f t="shared" si="8"/>
        <v>0.1992060172016013</v>
      </c>
    </row>
    <row r="9" spans="1:19" ht="27" x14ac:dyDescent="0.35">
      <c r="A9" s="10">
        <v>6</v>
      </c>
      <c r="B9" s="7" t="s">
        <v>26</v>
      </c>
      <c r="C9" s="7">
        <v>3</v>
      </c>
      <c r="D9" s="7" t="s">
        <v>27</v>
      </c>
      <c r="E9" s="7">
        <v>0</v>
      </c>
      <c r="F9" s="7">
        <v>150</v>
      </c>
      <c r="G9" s="4">
        <v>26608</v>
      </c>
      <c r="H9" s="4">
        <v>6435</v>
      </c>
      <c r="I9" s="4">
        <v>405810</v>
      </c>
      <c r="J9" s="4">
        <v>1058857</v>
      </c>
      <c r="K9" s="3">
        <f t="shared" si="0"/>
        <v>1497710</v>
      </c>
      <c r="L9" s="6">
        <f t="shared" si="1"/>
        <v>0.72474978467126483</v>
      </c>
      <c r="M9" s="6">
        <f t="shared" si="2"/>
        <v>6.0630780694218796E-2</v>
      </c>
      <c r="N9" s="6">
        <f t="shared" si="3"/>
        <v>13.086523620736616</v>
      </c>
      <c r="O9" s="6">
        <f t="shared" si="4"/>
        <v>0.93846694633433392</v>
      </c>
      <c r="P9" s="6">
        <f t="shared" si="5"/>
        <v>0.80525376025179307</v>
      </c>
      <c r="Q9" s="6">
        <f t="shared" si="6"/>
        <v>0.27706639120018406</v>
      </c>
      <c r="R9" s="6">
        <f t="shared" si="7"/>
        <v>7.6472140863641597E-2</v>
      </c>
      <c r="S9" s="6">
        <f t="shared" si="8"/>
        <v>0.52818736905160901</v>
      </c>
    </row>
    <row r="10" spans="1:19" ht="27" x14ac:dyDescent="0.35">
      <c r="A10" s="10">
        <v>7</v>
      </c>
      <c r="B10" s="7" t="s">
        <v>26</v>
      </c>
      <c r="C10" s="7">
        <v>3</v>
      </c>
      <c r="D10" s="7" t="s">
        <v>27</v>
      </c>
      <c r="E10" s="7">
        <v>5</v>
      </c>
      <c r="F10" s="7">
        <v>30</v>
      </c>
      <c r="G10" s="4">
        <v>24259</v>
      </c>
      <c r="H10" s="4">
        <v>8784</v>
      </c>
      <c r="I10" s="4">
        <v>318113</v>
      </c>
      <c r="J10" s="4">
        <v>1146554</v>
      </c>
      <c r="K10" s="3">
        <f t="shared" si="0"/>
        <v>1497710</v>
      </c>
      <c r="L10" s="6">
        <f t="shared" si="1"/>
        <v>0.78173544945283135</v>
      </c>
      <c r="M10" s="6">
        <f t="shared" si="2"/>
        <v>6.9083256444429253E-2</v>
      </c>
      <c r="N10" s="6">
        <f t="shared" si="3"/>
        <v>10.361407862482221</v>
      </c>
      <c r="O10" s="6">
        <f t="shared" si="4"/>
        <v>0.92914432254974122</v>
      </c>
      <c r="P10" s="6">
        <f t="shared" si="5"/>
        <v>0.7341645734346155</v>
      </c>
      <c r="Q10" s="6">
        <f t="shared" si="6"/>
        <v>0.21719134793096315</v>
      </c>
      <c r="R10" s="6">
        <f t="shared" si="7"/>
        <v>9.2728845491630449E-2</v>
      </c>
      <c r="S10" s="6">
        <f t="shared" si="8"/>
        <v>0.51697322550365232</v>
      </c>
    </row>
    <row r="11" spans="1:19" ht="27" x14ac:dyDescent="0.35">
      <c r="A11" s="10">
        <v>8</v>
      </c>
      <c r="B11" s="7" t="s">
        <v>26</v>
      </c>
      <c r="C11" s="7">
        <v>2</v>
      </c>
      <c r="D11" s="7" t="s">
        <v>27</v>
      </c>
      <c r="E11" s="7">
        <v>2</v>
      </c>
      <c r="F11" s="7">
        <v>10</v>
      </c>
      <c r="G11" s="4">
        <v>8619</v>
      </c>
      <c r="H11" s="4">
        <v>24424</v>
      </c>
      <c r="I11" s="4">
        <v>197980</v>
      </c>
      <c r="J11" s="4">
        <v>1266687</v>
      </c>
      <c r="K11" s="3">
        <f t="shared" si="0"/>
        <v>1497710</v>
      </c>
      <c r="L11" s="6">
        <f t="shared" si="1"/>
        <v>0.85150396271641371</v>
      </c>
      <c r="M11" s="6">
        <f t="shared" si="2"/>
        <v>3.7307973664959769E-2</v>
      </c>
      <c r="N11" s="6">
        <f t="shared" si="3"/>
        <v>6.2524286535726175</v>
      </c>
      <c r="O11" s="6">
        <f t="shared" si="4"/>
        <v>0.95828150184657235</v>
      </c>
      <c r="P11" s="6">
        <f t="shared" si="5"/>
        <v>0.26084193323850741</v>
      </c>
      <c r="Q11" s="6">
        <f t="shared" si="6"/>
        <v>0.13517065653831212</v>
      </c>
      <c r="R11" s="6">
        <f t="shared" si="7"/>
        <v>3.523197333101865E-2</v>
      </c>
      <c r="S11" s="6">
        <f t="shared" si="8"/>
        <v>0.12567127670019529</v>
      </c>
    </row>
    <row r="12" spans="1:19" ht="27" x14ac:dyDescent="0.35">
      <c r="A12" s="10">
        <v>9</v>
      </c>
      <c r="B12" s="7" t="s">
        <v>26</v>
      </c>
      <c r="C12" s="7">
        <v>2</v>
      </c>
      <c r="D12" s="7" t="s">
        <v>28</v>
      </c>
      <c r="E12" s="7">
        <v>0</v>
      </c>
      <c r="F12" s="7">
        <v>150</v>
      </c>
      <c r="G12" s="4">
        <v>163</v>
      </c>
      <c r="H12" s="4">
        <v>2756</v>
      </c>
      <c r="I12" s="4">
        <v>312821</v>
      </c>
      <c r="J12" s="4">
        <v>1181970</v>
      </c>
      <c r="K12" s="3">
        <f t="shared" ref="K12:K24" si="9">G12+H12+I12+J12</f>
        <v>1497710</v>
      </c>
      <c r="L12" s="6">
        <f t="shared" ref="L12:L24" si="10">(G12+J12)/(G12+H12+I12+J12)</f>
        <v>0.78929365497993609</v>
      </c>
      <c r="M12" s="6">
        <f t="shared" ref="M12:M24" si="11">G12/(G12+I12+H12)</f>
        <v>5.16247545448787E-4</v>
      </c>
      <c r="N12" s="6">
        <f t="shared" ref="N12:N24" si="12">(G12+I12)/(G12+H12)</f>
        <v>107.22302158273381</v>
      </c>
      <c r="O12" s="6">
        <f t="shared" ref="O12:O24" si="13">I12/(G12+I12)</f>
        <v>0.99947920660481049</v>
      </c>
      <c r="P12" s="6">
        <f t="shared" ref="P12:P24" si="14">G12/(G12+H12)</f>
        <v>5.5841041452552247E-2</v>
      </c>
      <c r="Q12" s="6">
        <f t="shared" ref="Q12:Q24" si="15">I12/(I12+J12)</f>
        <v>0.2092740724288546</v>
      </c>
      <c r="R12" s="6">
        <f t="shared" ref="R12:R24" si="16">2*(G12*J12-I12*H12)/((G12+H12)*(H12+J12)+(G12+I12)*(I12+J12))</f>
        <v>-2.8409422974209988E-3</v>
      </c>
      <c r="S12" s="6">
        <f t="shared" ref="S12:S24" si="17">((G12*J12)-(I12*H12))/((G12+H12)*(I12+J12))</f>
        <v>-0.15343303097630237</v>
      </c>
    </row>
    <row r="13" spans="1:19" ht="27" x14ac:dyDescent="0.35">
      <c r="A13" s="10">
        <v>10</v>
      </c>
      <c r="B13" s="7" t="s">
        <v>26</v>
      </c>
      <c r="C13" s="7">
        <v>3</v>
      </c>
      <c r="D13" s="7" t="s">
        <v>28</v>
      </c>
      <c r="E13" s="7">
        <v>0</v>
      </c>
      <c r="F13" s="7">
        <v>150</v>
      </c>
      <c r="G13" s="4">
        <v>1271</v>
      </c>
      <c r="H13" s="4">
        <v>1648</v>
      </c>
      <c r="I13" s="4">
        <v>431147</v>
      </c>
      <c r="J13" s="4">
        <v>1063644</v>
      </c>
      <c r="K13" s="3">
        <f t="shared" si="9"/>
        <v>1497710</v>
      </c>
      <c r="L13" s="6">
        <f t="shared" si="10"/>
        <v>0.71102883735836708</v>
      </c>
      <c r="M13" s="6">
        <f t="shared" si="11"/>
        <v>2.9281261374998271E-3</v>
      </c>
      <c r="N13" s="6">
        <f t="shared" si="12"/>
        <v>148.13908872901678</v>
      </c>
      <c r="O13" s="6">
        <f t="shared" si="13"/>
        <v>0.99706071440134314</v>
      </c>
      <c r="P13" s="6">
        <f t="shared" si="14"/>
        <v>0.4354230900993491</v>
      </c>
      <c r="Q13" s="6">
        <f t="shared" si="15"/>
        <v>0.28843296487602615</v>
      </c>
      <c r="R13" s="6">
        <f t="shared" si="16"/>
        <v>1.9749867511428551E-3</v>
      </c>
      <c r="S13" s="6">
        <f t="shared" si="17"/>
        <v>0.14699012522332294</v>
      </c>
    </row>
    <row r="14" spans="1:19" ht="27" x14ac:dyDescent="0.35">
      <c r="A14" s="13" t="s">
        <v>25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5"/>
    </row>
    <row r="15" spans="1:19" ht="27" x14ac:dyDescent="0.35">
      <c r="A15" s="10">
        <v>1</v>
      </c>
      <c r="B15" s="7" t="s">
        <v>26</v>
      </c>
      <c r="C15" s="7">
        <v>3</v>
      </c>
      <c r="D15" s="7" t="s">
        <v>24</v>
      </c>
      <c r="E15" s="7">
        <v>0</v>
      </c>
      <c r="F15" s="7">
        <v>150</v>
      </c>
      <c r="G15" s="4">
        <v>134801</v>
      </c>
      <c r="H15" s="4">
        <v>2578</v>
      </c>
      <c r="I15" s="4">
        <v>421663</v>
      </c>
      <c r="J15" s="4">
        <v>1065289</v>
      </c>
      <c r="K15" s="3">
        <f t="shared" si="9"/>
        <v>1624331</v>
      </c>
      <c r="L15" s="6">
        <f t="shared" si="10"/>
        <v>0.73882109003645191</v>
      </c>
      <c r="M15" s="6">
        <f t="shared" si="11"/>
        <v>0.24112857352399283</v>
      </c>
      <c r="N15" s="6">
        <f t="shared" si="12"/>
        <v>4.0505754154565112</v>
      </c>
      <c r="O15" s="6">
        <f t="shared" si="13"/>
        <v>0.75775432013571409</v>
      </c>
      <c r="P15" s="6">
        <f t="shared" si="14"/>
        <v>0.98123439535882484</v>
      </c>
      <c r="Q15" s="6">
        <f t="shared" si="15"/>
        <v>0.28357539449827568</v>
      </c>
      <c r="R15" s="6">
        <f t="shared" si="16"/>
        <v>0.29259716925588702</v>
      </c>
      <c r="S15" s="6">
        <f t="shared" si="17"/>
        <v>0.69765900086054922</v>
      </c>
    </row>
    <row r="16" spans="1:19" ht="27" x14ac:dyDescent="0.35">
      <c r="A16" s="10">
        <v>2</v>
      </c>
      <c r="B16" s="7" t="s">
        <v>26</v>
      </c>
      <c r="C16" s="7">
        <v>3</v>
      </c>
      <c r="D16" s="7" t="s">
        <v>24</v>
      </c>
      <c r="E16" s="7">
        <v>0</v>
      </c>
      <c r="F16" s="7">
        <v>80</v>
      </c>
      <c r="G16" s="4">
        <v>134801</v>
      </c>
      <c r="H16" s="4">
        <v>2578</v>
      </c>
      <c r="I16" s="4">
        <v>421663</v>
      </c>
      <c r="J16" s="4">
        <v>1065289</v>
      </c>
      <c r="K16" s="3">
        <f t="shared" si="9"/>
        <v>1624331</v>
      </c>
      <c r="L16" s="6">
        <f t="shared" si="10"/>
        <v>0.73882109003645191</v>
      </c>
      <c r="M16" s="6">
        <f t="shared" si="11"/>
        <v>0.24112857352399283</v>
      </c>
      <c r="N16" s="6">
        <f t="shared" si="12"/>
        <v>4.0505754154565112</v>
      </c>
      <c r="O16" s="6">
        <f t="shared" si="13"/>
        <v>0.75775432013571409</v>
      </c>
      <c r="P16" s="6">
        <f t="shared" si="14"/>
        <v>0.98123439535882484</v>
      </c>
      <c r="Q16" s="6">
        <f t="shared" si="15"/>
        <v>0.28357539449827568</v>
      </c>
      <c r="R16" s="6">
        <f t="shared" si="16"/>
        <v>0.29259716925588702</v>
      </c>
      <c r="S16" s="6">
        <f t="shared" si="17"/>
        <v>0.69765900086054922</v>
      </c>
    </row>
    <row r="17" spans="1:19" ht="27" x14ac:dyDescent="0.35">
      <c r="A17" s="10">
        <v>3</v>
      </c>
      <c r="B17" s="7" t="s">
        <v>26</v>
      </c>
      <c r="C17" s="7">
        <v>2</v>
      </c>
      <c r="D17" s="7" t="s">
        <v>24</v>
      </c>
      <c r="E17" s="7">
        <v>0</v>
      </c>
      <c r="F17" s="7">
        <v>100</v>
      </c>
      <c r="G17" s="4">
        <v>128384</v>
      </c>
      <c r="H17" s="4">
        <v>8995</v>
      </c>
      <c r="I17" s="4">
        <v>302428</v>
      </c>
      <c r="J17" s="4">
        <v>1184524</v>
      </c>
      <c r="K17" s="3">
        <f t="shared" si="9"/>
        <v>1624331</v>
      </c>
      <c r="L17" s="6">
        <f t="shared" si="10"/>
        <v>0.80827614568705519</v>
      </c>
      <c r="M17" s="6">
        <f t="shared" si="11"/>
        <v>0.29190986046152062</v>
      </c>
      <c r="N17" s="6">
        <f t="shared" si="12"/>
        <v>3.1359378070884198</v>
      </c>
      <c r="O17" s="6">
        <f t="shared" si="13"/>
        <v>0.70199530189502612</v>
      </c>
      <c r="P17" s="6">
        <f t="shared" si="14"/>
        <v>0.93452419947735821</v>
      </c>
      <c r="Q17" s="6">
        <f t="shared" si="15"/>
        <v>0.20338786995141739</v>
      </c>
      <c r="R17" s="6">
        <f t="shared" si="16"/>
        <v>0.37126718807580111</v>
      </c>
      <c r="S17" s="6">
        <f t="shared" si="17"/>
        <v>0.73113632952594088</v>
      </c>
    </row>
    <row r="18" spans="1:19" ht="27" x14ac:dyDescent="0.35">
      <c r="A18" s="10">
        <v>4</v>
      </c>
      <c r="B18" s="7" t="s">
        <v>26</v>
      </c>
      <c r="C18" s="7">
        <v>1</v>
      </c>
      <c r="D18" s="7" t="s">
        <v>24</v>
      </c>
      <c r="E18" s="7">
        <v>0</v>
      </c>
      <c r="F18" s="7">
        <v>150</v>
      </c>
      <c r="G18" s="4">
        <v>97366</v>
      </c>
      <c r="H18" s="4">
        <v>40013</v>
      </c>
      <c r="I18" s="4">
        <v>166712</v>
      </c>
      <c r="J18" s="4">
        <v>1320240</v>
      </c>
      <c r="K18" s="3">
        <f t="shared" si="9"/>
        <v>1624331</v>
      </c>
      <c r="L18" s="6">
        <f t="shared" si="10"/>
        <v>0.87273222021866237</v>
      </c>
      <c r="M18" s="6">
        <f t="shared" si="11"/>
        <v>0.32018704927143521</v>
      </c>
      <c r="N18" s="6">
        <f t="shared" si="12"/>
        <v>1.9222588605245343</v>
      </c>
      <c r="O18" s="6">
        <f t="shared" si="13"/>
        <v>0.63129832852414813</v>
      </c>
      <c r="P18" s="6">
        <f t="shared" si="14"/>
        <v>0.70874005488466219</v>
      </c>
      <c r="Q18" s="6">
        <f t="shared" si="15"/>
        <v>0.11211659824930462</v>
      </c>
      <c r="R18" s="6">
        <f t="shared" si="16"/>
        <v>0.42059400088465976</v>
      </c>
      <c r="S18" s="6">
        <f t="shared" si="17"/>
        <v>0.59662345663535754</v>
      </c>
    </row>
    <row r="19" spans="1:19" ht="27" x14ac:dyDescent="0.35">
      <c r="A19" s="10">
        <v>5</v>
      </c>
      <c r="B19" s="7" t="s">
        <v>26</v>
      </c>
      <c r="C19" s="7">
        <v>2</v>
      </c>
      <c r="D19" s="7" t="s">
        <v>24</v>
      </c>
      <c r="E19" s="7">
        <v>0</v>
      </c>
      <c r="F19" s="7">
        <v>150</v>
      </c>
      <c r="G19" s="4">
        <v>128384</v>
      </c>
      <c r="H19" s="4">
        <v>8995</v>
      </c>
      <c r="I19" s="4">
        <v>302428</v>
      </c>
      <c r="J19" s="4">
        <v>1184524</v>
      </c>
      <c r="K19" s="3">
        <f t="shared" si="9"/>
        <v>1624331</v>
      </c>
      <c r="L19" s="6">
        <f t="shared" si="10"/>
        <v>0.80827614568705519</v>
      </c>
      <c r="M19" s="6">
        <f t="shared" si="11"/>
        <v>0.29190986046152062</v>
      </c>
      <c r="N19" s="6">
        <f t="shared" si="12"/>
        <v>3.1359378070884198</v>
      </c>
      <c r="O19" s="6">
        <f t="shared" si="13"/>
        <v>0.70199530189502612</v>
      </c>
      <c r="P19" s="6">
        <f t="shared" si="14"/>
        <v>0.93452419947735821</v>
      </c>
      <c r="Q19" s="6">
        <f t="shared" si="15"/>
        <v>0.20338786995141739</v>
      </c>
      <c r="R19" s="6">
        <f t="shared" si="16"/>
        <v>0.37126718807580111</v>
      </c>
      <c r="S19" s="6">
        <f t="shared" si="17"/>
        <v>0.73113632952594088</v>
      </c>
    </row>
    <row r="20" spans="1:19" ht="27" x14ac:dyDescent="0.35">
      <c r="A20" s="10">
        <v>6</v>
      </c>
      <c r="B20" s="7" t="s">
        <v>26</v>
      </c>
      <c r="C20" s="7">
        <v>3</v>
      </c>
      <c r="D20" s="7" t="s">
        <v>24</v>
      </c>
      <c r="E20" s="7">
        <v>0</v>
      </c>
      <c r="F20" s="7">
        <v>150</v>
      </c>
      <c r="G20" s="4">
        <v>132801</v>
      </c>
      <c r="H20" s="4">
        <v>2578</v>
      </c>
      <c r="I20" s="4">
        <v>421663</v>
      </c>
      <c r="J20" s="4">
        <v>1065289</v>
      </c>
      <c r="K20" s="3">
        <f t="shared" si="9"/>
        <v>1622331</v>
      </c>
      <c r="L20" s="6">
        <f t="shared" si="10"/>
        <v>0.73849911023089621</v>
      </c>
      <c r="M20" s="6">
        <f t="shared" si="11"/>
        <v>0.23840392645437866</v>
      </c>
      <c r="N20" s="6">
        <f t="shared" si="12"/>
        <v>4.0956426033579802</v>
      </c>
      <c r="O20" s="6">
        <f t="shared" si="13"/>
        <v>0.76048760604836385</v>
      </c>
      <c r="P20" s="6">
        <f t="shared" si="14"/>
        <v>0.98095716470058136</v>
      </c>
      <c r="Q20" s="6">
        <f t="shared" si="15"/>
        <v>0.28357539449827568</v>
      </c>
      <c r="R20" s="6">
        <f t="shared" si="16"/>
        <v>0.28974266965234469</v>
      </c>
      <c r="S20" s="6">
        <f t="shared" si="17"/>
        <v>0.69738177020230563</v>
      </c>
    </row>
    <row r="21" spans="1:19" ht="27" x14ac:dyDescent="0.35">
      <c r="A21" s="10">
        <v>7</v>
      </c>
      <c r="B21" s="7" t="s">
        <v>26</v>
      </c>
      <c r="C21" s="7">
        <v>3</v>
      </c>
      <c r="D21" s="7" t="s">
        <v>24</v>
      </c>
      <c r="E21" s="7">
        <v>5</v>
      </c>
      <c r="F21" s="7">
        <v>30</v>
      </c>
      <c r="G21" s="4">
        <v>107119</v>
      </c>
      <c r="H21" s="4">
        <v>30260</v>
      </c>
      <c r="I21" s="4">
        <v>335332</v>
      </c>
      <c r="J21" s="4">
        <v>1151620</v>
      </c>
      <c r="K21" s="3">
        <f t="shared" si="9"/>
        <v>1624331</v>
      </c>
      <c r="L21" s="6">
        <f t="shared" si="10"/>
        <v>0.77492764713595941</v>
      </c>
      <c r="M21" s="6">
        <f t="shared" si="11"/>
        <v>0.22660568508031334</v>
      </c>
      <c r="N21" s="6">
        <f t="shared" si="12"/>
        <v>3.2206596350242758</v>
      </c>
      <c r="O21" s="6">
        <f t="shared" si="13"/>
        <v>0.75789635462457994</v>
      </c>
      <c r="P21" s="6">
        <f t="shared" si="14"/>
        <v>0.77973343815284724</v>
      </c>
      <c r="Q21" s="6">
        <f t="shared" si="15"/>
        <v>0.22551635829535857</v>
      </c>
      <c r="R21" s="6">
        <f t="shared" si="16"/>
        <v>0.27603932705927003</v>
      </c>
      <c r="S21" s="6">
        <f t="shared" si="17"/>
        <v>0.55421707985748869</v>
      </c>
    </row>
    <row r="22" spans="1:19" ht="27" x14ac:dyDescent="0.35">
      <c r="A22" s="10">
        <v>8</v>
      </c>
      <c r="B22" s="7" t="s">
        <v>26</v>
      </c>
      <c r="C22" s="7">
        <v>2</v>
      </c>
      <c r="D22" s="7" t="s">
        <v>24</v>
      </c>
      <c r="E22" s="7">
        <v>2</v>
      </c>
      <c r="F22" s="7">
        <v>10</v>
      </c>
      <c r="G22" s="4">
        <v>71716</v>
      </c>
      <c r="H22" s="4">
        <v>65663</v>
      </c>
      <c r="I22" s="4">
        <v>200137</v>
      </c>
      <c r="J22" s="4">
        <v>1286815</v>
      </c>
      <c r="K22" s="3">
        <f t="shared" si="9"/>
        <v>1624331</v>
      </c>
      <c r="L22" s="6">
        <f t="shared" si="10"/>
        <v>0.83636340130182829</v>
      </c>
      <c r="M22" s="6">
        <f t="shared" si="11"/>
        <v>0.21248177864160514</v>
      </c>
      <c r="N22" s="6">
        <f t="shared" si="12"/>
        <v>1.978854118897357</v>
      </c>
      <c r="O22" s="6">
        <f t="shared" si="13"/>
        <v>0.7361956645687191</v>
      </c>
      <c r="P22" s="6">
        <f t="shared" si="14"/>
        <v>0.5220302957511701</v>
      </c>
      <c r="Q22" s="6">
        <f t="shared" si="15"/>
        <v>0.13459546777569148</v>
      </c>
      <c r="R22" s="6">
        <f t="shared" si="16"/>
        <v>0.26826782884795858</v>
      </c>
      <c r="S22" s="6">
        <f t="shared" si="17"/>
        <v>0.38743482797547862</v>
      </c>
    </row>
    <row r="23" spans="1:19" ht="27" x14ac:dyDescent="0.35">
      <c r="A23" s="10">
        <v>9</v>
      </c>
      <c r="B23" s="7" t="s">
        <v>26</v>
      </c>
      <c r="C23" s="7">
        <v>2</v>
      </c>
      <c r="D23" s="7" t="s">
        <v>24</v>
      </c>
      <c r="E23" s="7">
        <v>0</v>
      </c>
      <c r="F23" s="7">
        <v>150</v>
      </c>
      <c r="G23" s="4">
        <v>128384</v>
      </c>
      <c r="H23" s="4">
        <v>8995</v>
      </c>
      <c r="I23" s="4">
        <v>302428</v>
      </c>
      <c r="J23" s="4">
        <v>1184524</v>
      </c>
      <c r="K23" s="3">
        <f t="shared" si="9"/>
        <v>1624331</v>
      </c>
      <c r="L23" s="6">
        <f t="shared" si="10"/>
        <v>0.80827614568705519</v>
      </c>
      <c r="M23" s="6">
        <f t="shared" si="11"/>
        <v>0.29190986046152062</v>
      </c>
      <c r="N23" s="6">
        <f t="shared" si="12"/>
        <v>3.1359378070884198</v>
      </c>
      <c r="O23" s="6">
        <f t="shared" si="13"/>
        <v>0.70199530189502612</v>
      </c>
      <c r="P23" s="6">
        <f t="shared" si="14"/>
        <v>0.93452419947735821</v>
      </c>
      <c r="Q23" s="6">
        <f t="shared" si="15"/>
        <v>0.20338786995141739</v>
      </c>
      <c r="R23" s="6">
        <f t="shared" si="16"/>
        <v>0.37126718807580111</v>
      </c>
      <c r="S23" s="6">
        <f t="shared" si="17"/>
        <v>0.73113632952594088</v>
      </c>
    </row>
    <row r="24" spans="1:19" ht="27" x14ac:dyDescent="0.35">
      <c r="A24" s="10">
        <v>10</v>
      </c>
      <c r="B24" s="7" t="s">
        <v>26</v>
      </c>
      <c r="C24" s="7">
        <v>3</v>
      </c>
      <c r="D24" s="7" t="s">
        <v>24</v>
      </c>
      <c r="E24" s="7">
        <v>0</v>
      </c>
      <c r="F24" s="7">
        <v>150</v>
      </c>
      <c r="G24" s="4">
        <v>134801</v>
      </c>
      <c r="H24" s="4">
        <v>2578</v>
      </c>
      <c r="I24" s="4">
        <v>421663</v>
      </c>
      <c r="J24" s="17">
        <v>1065289</v>
      </c>
      <c r="K24" s="3">
        <f t="shared" si="9"/>
        <v>1624331</v>
      </c>
      <c r="L24" s="6">
        <f t="shared" si="10"/>
        <v>0.73882109003645191</v>
      </c>
      <c r="M24" s="6">
        <f t="shared" si="11"/>
        <v>0.24112857352399283</v>
      </c>
      <c r="N24" s="6">
        <f t="shared" si="12"/>
        <v>4.0505754154565112</v>
      </c>
      <c r="O24" s="6">
        <f t="shared" si="13"/>
        <v>0.75775432013571409</v>
      </c>
      <c r="P24" s="6">
        <f t="shared" si="14"/>
        <v>0.98123439535882484</v>
      </c>
      <c r="Q24" s="6">
        <f t="shared" si="15"/>
        <v>0.28357539449827568</v>
      </c>
      <c r="R24" s="6">
        <f t="shared" si="16"/>
        <v>0.29259716925588702</v>
      </c>
      <c r="S24" s="6">
        <f t="shared" si="17"/>
        <v>0.69765900086054922</v>
      </c>
    </row>
  </sheetData>
  <mergeCells count="3">
    <mergeCell ref="L1:S1"/>
    <mergeCell ref="A14:S14"/>
    <mergeCell ref="G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Splitt</dc:creator>
  <cp:lastModifiedBy>Desni Gordon-Anderson</cp:lastModifiedBy>
  <dcterms:created xsi:type="dcterms:W3CDTF">2024-04-04T13:05:31Z</dcterms:created>
  <dcterms:modified xsi:type="dcterms:W3CDTF">2025-03-13T14:44:43Z</dcterms:modified>
</cp:coreProperties>
</file>