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showInkAnnotation="0" codeName="ThisWorkbook"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3_ncr:1_{13AE5347-F673-4841-8879-83C3D4F9A7F5}" xr6:coauthVersionLast="47" xr6:coauthVersionMax="47" xr10:uidLastSave="{00000000-0000-0000-0000-000000000000}"/>
  <workbookProtection workbookAlgorithmName="SHA-512" workbookHashValue="7UTDHNEkJfW/eKCEt+7mjRYUcpa87T5gAflExrLTP7Fg4+Apw1cVnJJejZS9q5VEQoEpGDX/8vwNH3t0xoYinQ==" workbookSaltValue="mZDLrPqrEWcjPCG1FNnCYg==" workbookSpinCount="100000" lockStructure="1"/>
  <bookViews>
    <workbookView xWindow="-110" yWindow="-110" windowWidth="19420" windowHeight="10560" tabRatio="836" activeTab="8" xr2:uid="{00000000-000D-0000-FFFF-FFFF00000000}"/>
  </bookViews>
  <sheets>
    <sheet name="1 Emprunteur-ménage" sheetId="32" r:id="rId1"/>
    <sheet name="2 Emprunteur-Activité" sheetId="28" r:id="rId2"/>
    <sheet name="3 Bilan" sheetId="24" r:id="rId3"/>
    <sheet name="4 TFR" sheetId="25" r:id="rId4"/>
    <sheet name="5 Charges" sheetId="29" r:id="rId5"/>
    <sheet name="6 FluxT" sheetId="37" r:id="rId6"/>
    <sheet name="7 Garanties" sheetId="33" r:id="rId7"/>
    <sheet name="8 Avis techniques" sheetId="31" r:id="rId8"/>
    <sheet name="9 décision" sheetId="36" r:id="rId9"/>
    <sheet name="10 Résumé" sheetId="30" r:id="rId10"/>
    <sheet name="Les listes" sheetId="35" state="hidden" r:id="rId11"/>
  </sheets>
  <externalReferences>
    <externalReference r:id="rId12"/>
    <externalReference r:id="rId13"/>
  </externalReferences>
  <definedNames>
    <definedName name="_Toc47356056" localSheetId="5">'6 FluxT'!$A$8</definedName>
    <definedName name="Ime" localSheetId="0">[1]Resume!#REF!</definedName>
    <definedName name="Ime" localSheetId="9">[1]Resume!#REF!</definedName>
    <definedName name="Ime" localSheetId="6">[1]Resume!#REF!</definedName>
    <definedName name="Ime" localSheetId="7">[1]Resume!#REF!</definedName>
    <definedName name="Ime">[1]Resume!#REF!</definedName>
    <definedName name="sys_rng_Curr">[2]sys!$B$178:$B$180</definedName>
    <definedName name="_xlnm.Print_Area" localSheetId="0">'1 Emprunteur-ménage'!$A$1:$AL$48</definedName>
    <definedName name="_xlnm.Print_Area" localSheetId="9">'10 Résumé'!$B$2:$S$56</definedName>
    <definedName name="_xlnm.Print_Area" localSheetId="1">'2 Emprunteur-Activité'!$B$2:$K$44</definedName>
    <definedName name="_xlnm.Print_Area" localSheetId="2">'3 Bilan'!$B$2:$J$74</definedName>
    <definedName name="_xlnm.Print_Area" localSheetId="4">'5 Charges'!$A$2:$I$37</definedName>
    <definedName name="_xlnm.Print_Area" localSheetId="6">'7 Garanties'!$A$1:$G$48</definedName>
    <definedName name="_xlnm.Print_Area" localSheetId="7">'8 Avis techniques'!$A$1:$G$37</definedName>
    <definedName name="_xlnm.Print_Area" localSheetId="8">'9 décision'!$A$1:$R$66</definedName>
  </definedNames>
  <calcPr calcId="191029"/>
</workbook>
</file>

<file path=xl/calcChain.xml><?xml version="1.0" encoding="utf-8"?>
<calcChain xmlns="http://schemas.openxmlformats.org/spreadsheetml/2006/main">
  <c r="B16" i="30" l="1"/>
  <c r="J14" i="25"/>
  <c r="D9" i="25"/>
  <c r="C14" i="25"/>
  <c r="D7" i="25"/>
  <c r="G50" i="25"/>
  <c r="G52" i="25" s="1"/>
  <c r="H55" i="25"/>
  <c r="D8" i="25"/>
  <c r="G51" i="25"/>
  <c r="F52" i="25"/>
  <c r="H56" i="25" l="1"/>
  <c r="H58" i="25"/>
  <c r="H59" i="25"/>
  <c r="O54" i="30" l="1"/>
  <c r="M53" i="30"/>
  <c r="F48" i="30"/>
  <c r="F47" i="30"/>
  <c r="K45" i="30"/>
  <c r="I45" i="30"/>
  <c r="D45" i="30"/>
  <c r="C45" i="30"/>
  <c r="B44" i="30"/>
  <c r="B39" i="30"/>
  <c r="O36" i="30"/>
  <c r="J36" i="30"/>
  <c r="C35" i="30"/>
  <c r="B35" i="30"/>
  <c r="O34" i="30"/>
  <c r="C34" i="30"/>
  <c r="B34" i="30"/>
  <c r="C33" i="30"/>
  <c r="B33" i="30"/>
  <c r="O28" i="30"/>
  <c r="O25" i="30"/>
  <c r="O23" i="30"/>
  <c r="C23" i="30"/>
  <c r="O22" i="30"/>
  <c r="C21" i="30"/>
  <c r="C18" i="30"/>
  <c r="C17" i="30"/>
  <c r="M26" i="36"/>
  <c r="H26" i="36"/>
  <c r="F20" i="36"/>
  <c r="L15" i="36"/>
  <c r="F15" i="36"/>
  <c r="F13" i="36"/>
  <c r="E23" i="31"/>
  <c r="R45" i="30" s="1"/>
  <c r="E8" i="31"/>
  <c r="C36" i="30" s="1"/>
  <c r="D8" i="31"/>
  <c r="B8" i="31"/>
  <c r="G21" i="33"/>
  <c r="O33" i="30" s="1"/>
  <c r="F21" i="33"/>
  <c r="O25" i="37"/>
  <c r="N25" i="37"/>
  <c r="M25" i="37"/>
  <c r="L25" i="37"/>
  <c r="K25" i="37"/>
  <c r="J25" i="37"/>
  <c r="I25" i="37"/>
  <c r="H25" i="37"/>
  <c r="G25" i="37"/>
  <c r="F25" i="37"/>
  <c r="E25" i="37"/>
  <c r="D25" i="37"/>
  <c r="C25" i="37"/>
  <c r="B25" i="37"/>
  <c r="B26" i="37" s="1"/>
  <c r="B28" i="37" s="1"/>
  <c r="C10" i="37" s="1"/>
  <c r="C15" i="37" s="1"/>
  <c r="C26" i="37" s="1"/>
  <c r="C28" i="37" s="1"/>
  <c r="D10" i="37" s="1"/>
  <c r="D15" i="37" s="1"/>
  <c r="D26" i="37" s="1"/>
  <c r="D28" i="37" s="1"/>
  <c r="E10" i="37" s="1"/>
  <c r="E15" i="37" s="1"/>
  <c r="E26" i="37" s="1"/>
  <c r="E28" i="37" s="1"/>
  <c r="F10" i="37" s="1"/>
  <c r="F15" i="37" s="1"/>
  <c r="F26" i="37" s="1"/>
  <c r="F28" i="37" s="1"/>
  <c r="G10" i="37" s="1"/>
  <c r="G15" i="37" s="1"/>
  <c r="G26" i="37" s="1"/>
  <c r="G28" i="37" s="1"/>
  <c r="H10" i="37" s="1"/>
  <c r="H15" i="37" s="1"/>
  <c r="H26" i="37" s="1"/>
  <c r="H28" i="37" s="1"/>
  <c r="I10" i="37" s="1"/>
  <c r="I15" i="37" s="1"/>
  <c r="I26" i="37" s="1"/>
  <c r="I28" i="37" s="1"/>
  <c r="J10" i="37" s="1"/>
  <c r="J15" i="37" s="1"/>
  <c r="J26" i="37" s="1"/>
  <c r="J28" i="37" s="1"/>
  <c r="K10" i="37" s="1"/>
  <c r="K15" i="37" s="1"/>
  <c r="K26" i="37" s="1"/>
  <c r="K28" i="37" s="1"/>
  <c r="L10" i="37" s="1"/>
  <c r="L15" i="37" s="1"/>
  <c r="L26" i="37" s="1"/>
  <c r="L28" i="37" s="1"/>
  <c r="M10" i="37" s="1"/>
  <c r="M15" i="37" s="1"/>
  <c r="M26" i="37" s="1"/>
  <c r="M28" i="37" s="1"/>
  <c r="N10" i="37" s="1"/>
  <c r="N15" i="37" s="1"/>
  <c r="N26" i="37" s="1"/>
  <c r="N28" i="37" s="1"/>
  <c r="O10" i="37" s="1"/>
  <c r="O15" i="37" s="1"/>
  <c r="O26" i="37" s="1"/>
  <c r="O28" i="37" s="1"/>
  <c r="B15" i="37"/>
  <c r="B25" i="29"/>
  <c r="C23" i="29" s="1"/>
  <c r="C24" i="29"/>
  <c r="H23" i="29"/>
  <c r="H24" i="29" s="1"/>
  <c r="H25" i="29" s="1"/>
  <c r="C20" i="29"/>
  <c r="C17" i="29"/>
  <c r="C16" i="29"/>
  <c r="C13" i="29"/>
  <c r="C12" i="29"/>
  <c r="C9" i="29"/>
  <c r="C8" i="29"/>
  <c r="C5" i="29"/>
  <c r="L72" i="25"/>
  <c r="C62" i="25"/>
  <c r="C61" i="25"/>
  <c r="M59" i="25"/>
  <c r="M56" i="25"/>
  <c r="F46" i="25"/>
  <c r="P45" i="25"/>
  <c r="P46" i="25" s="1"/>
  <c r="J45" i="25"/>
  <c r="G45" i="25"/>
  <c r="F45" i="25"/>
  <c r="J44" i="25"/>
  <c r="G44" i="25"/>
  <c r="F44" i="25"/>
  <c r="J43" i="25"/>
  <c r="G43" i="25"/>
  <c r="F43" i="25"/>
  <c r="J42" i="25"/>
  <c r="G42" i="25"/>
  <c r="F42" i="25"/>
  <c r="J41" i="25"/>
  <c r="G41" i="25"/>
  <c r="F41" i="25"/>
  <c r="J40" i="25"/>
  <c r="G40" i="25"/>
  <c r="F40" i="25"/>
  <c r="J39" i="25"/>
  <c r="G39" i="25"/>
  <c r="F39" i="25"/>
  <c r="J38" i="25"/>
  <c r="G38" i="25"/>
  <c r="F38" i="25"/>
  <c r="J37" i="25"/>
  <c r="G37" i="25"/>
  <c r="F37" i="25"/>
  <c r="J36" i="25"/>
  <c r="G36" i="25"/>
  <c r="G46" i="25" s="1"/>
  <c r="F36" i="25"/>
  <c r="P32" i="25"/>
  <c r="R26" i="25"/>
  <c r="P21" i="25"/>
  <c r="O21" i="25"/>
  <c r="N21" i="25"/>
  <c r="R8" i="25" s="1"/>
  <c r="R10" i="25" s="1"/>
  <c r="M21" i="25"/>
  <c r="H14" i="25"/>
  <c r="C12" i="25"/>
  <c r="D12" i="25" s="1"/>
  <c r="C9" i="25"/>
  <c r="P4" i="25"/>
  <c r="J58" i="24"/>
  <c r="E57" i="24"/>
  <c r="E58" i="24" s="1"/>
  <c r="E60" i="24" s="1"/>
  <c r="J51" i="24"/>
  <c r="E50" i="24"/>
  <c r="E49" i="24"/>
  <c r="E48" i="24"/>
  <c r="E47" i="24"/>
  <c r="E46" i="24"/>
  <c r="E45" i="24"/>
  <c r="E44" i="24"/>
  <c r="E43" i="24"/>
  <c r="E42" i="24"/>
  <c r="E51" i="24" s="1"/>
  <c r="E41" i="24"/>
  <c r="E40" i="24"/>
  <c r="E34" i="24"/>
  <c r="C34" i="24"/>
  <c r="D34" i="24" s="1"/>
  <c r="D33" i="24"/>
  <c r="J32" i="24"/>
  <c r="H32" i="24"/>
  <c r="I32" i="24" s="1"/>
  <c r="D32" i="24"/>
  <c r="I31" i="24"/>
  <c r="D31" i="24"/>
  <c r="I30" i="24"/>
  <c r="D30" i="24"/>
  <c r="I29" i="24"/>
  <c r="D29" i="24"/>
  <c r="E26" i="24"/>
  <c r="E36" i="24" s="1"/>
  <c r="J34" i="24" s="1"/>
  <c r="J36" i="24" s="1"/>
  <c r="C26" i="24"/>
  <c r="O16" i="30" s="1"/>
  <c r="J24" i="24"/>
  <c r="J26" i="24" s="1"/>
  <c r="H24" i="24"/>
  <c r="O18" i="30" s="1"/>
  <c r="E24" i="24"/>
  <c r="E25" i="24" s="1"/>
  <c r="C24" i="24"/>
  <c r="I23" i="24"/>
  <c r="D23" i="24"/>
  <c r="I22" i="24"/>
  <c r="D22" i="24"/>
  <c r="I21" i="24"/>
  <c r="D21" i="24"/>
  <c r="J18" i="24"/>
  <c r="J27" i="24" s="1"/>
  <c r="H18" i="24"/>
  <c r="H26" i="24" s="1"/>
  <c r="I26" i="24" s="1"/>
  <c r="E18" i="24"/>
  <c r="D18" i="24"/>
  <c r="C18" i="24"/>
  <c r="D17" i="24"/>
  <c r="I16" i="24"/>
  <c r="D16" i="24"/>
  <c r="J13" i="24"/>
  <c r="I13" i="24"/>
  <c r="H13" i="24"/>
  <c r="E13" i="24"/>
  <c r="D13" i="24" s="1"/>
  <c r="C13" i="24"/>
  <c r="I12" i="24"/>
  <c r="D12" i="24"/>
  <c r="I11" i="24"/>
  <c r="D11" i="24"/>
  <c r="I10" i="24"/>
  <c r="D10" i="24"/>
  <c r="J8" i="24"/>
  <c r="H8" i="24"/>
  <c r="I7" i="24"/>
  <c r="AH27" i="32"/>
  <c r="AH18" i="32"/>
  <c r="C22" i="30" s="1"/>
  <c r="C19" i="25" l="1"/>
  <c r="S23" i="30"/>
  <c r="O24" i="30"/>
  <c r="S24" i="30" s="1"/>
  <c r="S25" i="30"/>
  <c r="L38" i="25"/>
  <c r="L41" i="25"/>
  <c r="M41" i="25" s="1"/>
  <c r="L39" i="25"/>
  <c r="M39" i="25" s="1"/>
  <c r="L44" i="25"/>
  <c r="M44" i="25" s="1"/>
  <c r="I20" i="29"/>
  <c r="I16" i="29"/>
  <c r="I12" i="29"/>
  <c r="I8" i="29"/>
  <c r="I15" i="29"/>
  <c r="O27" i="30"/>
  <c r="S27" i="30" s="1"/>
  <c r="I22" i="29"/>
  <c r="I18" i="29"/>
  <c r="I14" i="29"/>
  <c r="I10" i="29"/>
  <c r="I6" i="29"/>
  <c r="I7" i="29"/>
  <c r="I21" i="29"/>
  <c r="I17" i="29"/>
  <c r="I13" i="29"/>
  <c r="I9" i="29"/>
  <c r="I5" i="29"/>
  <c r="I19" i="29"/>
  <c r="I11" i="29"/>
  <c r="M38" i="25"/>
  <c r="H57" i="25"/>
  <c r="C18" i="25"/>
  <c r="C17" i="25"/>
  <c r="L36" i="25"/>
  <c r="L37" i="25"/>
  <c r="M37" i="25" s="1"/>
  <c r="M43" i="25"/>
  <c r="L45" i="25"/>
  <c r="M45" i="25" s="1"/>
  <c r="C15" i="25"/>
  <c r="C16" i="25"/>
  <c r="L43" i="25"/>
  <c r="C36" i="24"/>
  <c r="D26" i="24"/>
  <c r="C21" i="29"/>
  <c r="J46" i="25"/>
  <c r="O17" i="30"/>
  <c r="I18" i="24"/>
  <c r="D24" i="24"/>
  <c r="M51" i="25"/>
  <c r="I24" i="24"/>
  <c r="C6" i="29"/>
  <c r="C10" i="29"/>
  <c r="C14" i="29"/>
  <c r="C18" i="29"/>
  <c r="C22" i="29"/>
  <c r="C7" i="29"/>
  <c r="C11" i="29"/>
  <c r="C15" i="29"/>
  <c r="C19" i="29"/>
  <c r="O26" i="30" l="1"/>
  <c r="M36" i="25"/>
  <c r="O29" i="30"/>
  <c r="S26" i="30"/>
  <c r="C27" i="30"/>
  <c r="N51" i="25"/>
  <c r="H34" i="24"/>
  <c r="D36" i="24"/>
  <c r="O15" i="30"/>
  <c r="L40" i="25"/>
  <c r="M40" i="25" s="1"/>
  <c r="L42" i="25"/>
  <c r="M42" i="25" s="1"/>
  <c r="M46" i="25" l="1"/>
  <c r="P35" i="25" s="1"/>
  <c r="O20" i="30"/>
  <c r="M61" i="25"/>
  <c r="I34" i="24"/>
  <c r="H36" i="24"/>
  <c r="I36" i="24" s="1"/>
  <c r="S29" i="30"/>
  <c r="O30" i="30"/>
  <c r="L46" i="25"/>
  <c r="N61" i="25" l="1"/>
  <c r="C28" i="30"/>
  <c r="M49" i="25"/>
  <c r="N49" i="25" s="1"/>
  <c r="H54" i="25"/>
  <c r="M54" i="25"/>
  <c r="C26" i="30" s="1"/>
</calcChain>
</file>

<file path=xl/sharedStrings.xml><?xml version="1.0" encoding="utf-8"?>
<sst xmlns="http://schemas.openxmlformats.org/spreadsheetml/2006/main" count="804" uniqueCount="663">
  <si>
    <t>1</t>
  </si>
  <si>
    <t>2</t>
  </si>
  <si>
    <t>3</t>
  </si>
  <si>
    <t>Institution</t>
  </si>
  <si>
    <t>Montant</t>
  </si>
  <si>
    <t>Date</t>
  </si>
  <si>
    <t>%</t>
  </si>
  <si>
    <t>Transport</t>
  </si>
  <si>
    <t>Eglise</t>
  </si>
  <si>
    <t>Biographie rapide :</t>
  </si>
  <si>
    <t>Occupation</t>
  </si>
  <si>
    <t xml:space="preserve">Valeur </t>
  </si>
  <si>
    <t>mois</t>
  </si>
  <si>
    <t>Depuis :</t>
  </si>
  <si>
    <t>Activité :</t>
  </si>
  <si>
    <t>Historique de l'entreprise :</t>
  </si>
  <si>
    <t>Nom :</t>
  </si>
  <si>
    <t>Post-nom :</t>
  </si>
  <si>
    <t>Prénom :</t>
  </si>
  <si>
    <t>Tél. :</t>
  </si>
  <si>
    <t>Adresse complète :</t>
  </si>
  <si>
    <t>Ecole</t>
  </si>
  <si>
    <t>4. Actif immobilisé</t>
  </si>
  <si>
    <t>Mai</t>
  </si>
  <si>
    <t>Juin</t>
  </si>
  <si>
    <t>Août</t>
  </si>
  <si>
    <t>4</t>
  </si>
  <si>
    <t>5</t>
  </si>
  <si>
    <t>6</t>
  </si>
  <si>
    <t>7</t>
  </si>
  <si>
    <t>8</t>
  </si>
  <si>
    <t>9</t>
  </si>
  <si>
    <t>B. PASSIF</t>
  </si>
  <si>
    <t>Province d'origine :</t>
  </si>
  <si>
    <t>A. Identité</t>
  </si>
  <si>
    <t>B. Structure familiale</t>
  </si>
  <si>
    <t>C. Habitation</t>
  </si>
  <si>
    <t>D. Impressions générales sur le ménage</t>
  </si>
  <si>
    <t>Montant du loyer :</t>
  </si>
  <si>
    <t>Stock</t>
  </si>
  <si>
    <t>Total</t>
  </si>
  <si>
    <t>1.Nom :</t>
  </si>
  <si>
    <t>2.Nom :</t>
  </si>
  <si>
    <t>A. ACTIF</t>
  </si>
  <si>
    <t>1. Liquidités disponibles</t>
  </si>
  <si>
    <t>2. Créances</t>
  </si>
  <si>
    <t>Janvier</t>
  </si>
  <si>
    <t>Février</t>
  </si>
  <si>
    <t>Mars</t>
  </si>
  <si>
    <t>Avril</t>
  </si>
  <si>
    <t>Juillet</t>
  </si>
  <si>
    <t>Octobre</t>
  </si>
  <si>
    <t>Novembre</t>
  </si>
  <si>
    <t>Décembre</t>
  </si>
  <si>
    <t>A. Identification</t>
  </si>
  <si>
    <t>1. Dettes fournisseurs</t>
  </si>
  <si>
    <t>2. Crédits et avances clients en cours</t>
  </si>
  <si>
    <t>I. RESUME DE L'ANALYSE</t>
  </si>
  <si>
    <t>Actifs immobilisés</t>
  </si>
  <si>
    <t>Créances</t>
  </si>
  <si>
    <t>Nature</t>
  </si>
  <si>
    <t>Description</t>
  </si>
  <si>
    <t>Valeur</t>
  </si>
  <si>
    <t>10</t>
  </si>
  <si>
    <t>Adresse :</t>
  </si>
  <si>
    <t>Relation avec l'emprunteur</t>
  </si>
  <si>
    <t>Total:</t>
  </si>
  <si>
    <t>Difference:</t>
  </si>
  <si>
    <t>ACTUEL</t>
  </si>
  <si>
    <t>ANCIEN</t>
  </si>
  <si>
    <t>3. Dette à court terme ( Pour Actif circulant)</t>
  </si>
  <si>
    <t>Investissement non inclus dans le Bilan</t>
  </si>
  <si>
    <t>TOTAL Fonds Propres</t>
  </si>
  <si>
    <t>Quantité</t>
  </si>
  <si>
    <t>Valeur Totale</t>
  </si>
  <si>
    <t>B. Observations qualitatives sur l'entreprise</t>
  </si>
  <si>
    <t>Cash</t>
  </si>
  <si>
    <t>Actif immobilisé</t>
  </si>
  <si>
    <t>TOTAL Passif:</t>
  </si>
  <si>
    <t xml:space="preserve">TOTAL Actif (1+2+3+4): </t>
  </si>
  <si>
    <t>Batiments &amp; Terrain</t>
  </si>
  <si>
    <t>Banque</t>
  </si>
  <si>
    <t>Avance fournisseurs</t>
  </si>
  <si>
    <t>Construction en cours</t>
  </si>
  <si>
    <t>Garantie locative</t>
  </si>
  <si>
    <t>Date d'achat</t>
  </si>
  <si>
    <t>Valeur actuelle</t>
  </si>
  <si>
    <t>Taux</t>
  </si>
  <si>
    <t>Adresse complète de l'entreprise</t>
  </si>
  <si>
    <t>Actionnaires</t>
  </si>
  <si>
    <t>Clientèles</t>
  </si>
  <si>
    <t>C. Historique de crédit</t>
  </si>
  <si>
    <t>Produit semi fini</t>
  </si>
  <si>
    <t>Stock en transit</t>
  </si>
  <si>
    <t>3. Stock</t>
  </si>
  <si>
    <t>Investissement non inclus dans le Bilan -</t>
  </si>
  <si>
    <t>Profit accumulé entre 2 analyses +</t>
  </si>
  <si>
    <t>Amortissement -</t>
  </si>
  <si>
    <t>C. Détails sur le stock</t>
  </si>
  <si>
    <t>Déclarations</t>
  </si>
  <si>
    <t>Lundi</t>
  </si>
  <si>
    <t>Mardi</t>
  </si>
  <si>
    <t>Mercredi</t>
  </si>
  <si>
    <t>Jeudi</t>
  </si>
  <si>
    <t>Samedi</t>
  </si>
  <si>
    <t>Article</t>
  </si>
  <si>
    <t>PA</t>
  </si>
  <si>
    <t>PV</t>
  </si>
  <si>
    <t>CMV</t>
  </si>
  <si>
    <t>CMVp</t>
  </si>
  <si>
    <t>Rotation de stock</t>
  </si>
  <si>
    <t>Profitabilité nette</t>
  </si>
  <si>
    <t>Loyer</t>
  </si>
  <si>
    <t>Entretien</t>
  </si>
  <si>
    <t>Communication</t>
  </si>
  <si>
    <t>Fret et Douane</t>
  </si>
  <si>
    <t>Charges d'exploitation</t>
  </si>
  <si>
    <t>Autres charges</t>
  </si>
  <si>
    <t>Total charges entreprise</t>
  </si>
  <si>
    <t>Nourriture</t>
  </si>
  <si>
    <t>Education</t>
  </si>
  <si>
    <t>Habillement</t>
  </si>
  <si>
    <t>Partage</t>
  </si>
  <si>
    <t>Total dépenses du ménage</t>
  </si>
  <si>
    <t>Périodicité</t>
  </si>
  <si>
    <t>Revenu disponible</t>
  </si>
  <si>
    <t>Monnaie de l'analyse</t>
  </si>
  <si>
    <t>Propriété familiale</t>
  </si>
  <si>
    <t>Type d'habitation:</t>
  </si>
  <si>
    <t>Monnaie d'analyse</t>
  </si>
  <si>
    <t>CDF</t>
  </si>
  <si>
    <t>USD</t>
  </si>
  <si>
    <t>Niveau d'éducation :</t>
  </si>
  <si>
    <t>Temps de résidence (années) :</t>
  </si>
  <si>
    <t xml:space="preserve">Loyer payé d'avance pour </t>
  </si>
  <si>
    <t>11</t>
  </si>
  <si>
    <t>12</t>
  </si>
  <si>
    <t>13</t>
  </si>
  <si>
    <t>14</t>
  </si>
  <si>
    <t>IV. INFORMATIONS SUR L'ACTIVITE</t>
  </si>
  <si>
    <t>V. BILAN</t>
  </si>
  <si>
    <t>VII. CHARGES</t>
  </si>
  <si>
    <t>Destination</t>
  </si>
  <si>
    <t>Eau et électricité</t>
  </si>
  <si>
    <t>Retard cumulé</t>
  </si>
  <si>
    <t>Type de document</t>
  </si>
  <si>
    <t>Références</t>
  </si>
  <si>
    <t>Valeur marchande</t>
  </si>
  <si>
    <t>Adresse</t>
  </si>
  <si>
    <t>Pièce d'identité</t>
  </si>
  <si>
    <t>N° de la pièce</t>
  </si>
  <si>
    <t>Revenu</t>
  </si>
  <si>
    <t>N° téléphone</t>
  </si>
  <si>
    <t>Nom du propriétaire</t>
  </si>
  <si>
    <t>Nbre d'enfants</t>
  </si>
  <si>
    <t>Nbre d'enfants à charge</t>
  </si>
  <si>
    <t>Autres dépendants</t>
  </si>
  <si>
    <t>Nom Epouse</t>
  </si>
  <si>
    <t>Activité épouse</t>
  </si>
  <si>
    <t>Montant du revenu</t>
  </si>
  <si>
    <t>Régime matrimonial déclaré</t>
  </si>
  <si>
    <t>Etat-civil</t>
  </si>
  <si>
    <t>si Propriété</t>
  </si>
  <si>
    <t>si Location</t>
  </si>
  <si>
    <t>Explications pour trouver le domicile (taxi, arrêt, référence…)</t>
  </si>
  <si>
    <t>Fournisseur</t>
  </si>
  <si>
    <t>Province d'origine</t>
  </si>
  <si>
    <t>1 Bas-Uele</t>
  </si>
  <si>
    <t>2 Équateur</t>
  </si>
  <si>
    <t>3 Haut-Katanga</t>
  </si>
  <si>
    <t>4 Haut-Lomami</t>
  </si>
  <si>
    <t>5 Haut-Uele</t>
  </si>
  <si>
    <t>6 Ituri</t>
  </si>
  <si>
    <t>7 Kasaï</t>
  </si>
  <si>
    <t>8 Kasaï-Oriental</t>
  </si>
  <si>
    <t>9 Kinshasa</t>
  </si>
  <si>
    <t>10 Kongo-Central</t>
  </si>
  <si>
    <t>11 Kwango</t>
  </si>
  <si>
    <t>12 Kwilu</t>
  </si>
  <si>
    <t>13 Lomami</t>
  </si>
  <si>
    <t>14 Lualaba</t>
  </si>
  <si>
    <t>15 Lulua</t>
  </si>
  <si>
    <t>16 Mai-Ndombe</t>
  </si>
  <si>
    <t>17 Maniema</t>
  </si>
  <si>
    <t>18 Mongala</t>
  </si>
  <si>
    <t>19 Nord-Kivu</t>
  </si>
  <si>
    <t>20 Nord-Ubangi</t>
  </si>
  <si>
    <t>21 Sankuru</t>
  </si>
  <si>
    <t>22 Sud-Kivu</t>
  </si>
  <si>
    <t>23 Sud-Ubangi</t>
  </si>
  <si>
    <t>24 Tanganyika</t>
  </si>
  <si>
    <t>25 Tshopo</t>
  </si>
  <si>
    <t>26 Tshuapa</t>
  </si>
  <si>
    <t>** Autre pays (Non RDC)</t>
  </si>
  <si>
    <t>II. CLIENT ET MENAGE</t>
  </si>
  <si>
    <t>III. PERSONNES DE REFERENCE</t>
  </si>
  <si>
    <t>Niveau d'éducation</t>
  </si>
  <si>
    <t>Sans</t>
  </si>
  <si>
    <t>Primaire</t>
  </si>
  <si>
    <t>Secondaire</t>
  </si>
  <si>
    <t>Humanitaire</t>
  </si>
  <si>
    <t>Graduat</t>
  </si>
  <si>
    <t>Licence</t>
  </si>
  <si>
    <t>Master</t>
  </si>
  <si>
    <t>Doctorat</t>
  </si>
  <si>
    <t>PhD</t>
  </si>
  <si>
    <t>D4 (Ecole moyenne)</t>
  </si>
  <si>
    <t>Autre</t>
  </si>
  <si>
    <t>Spécialité technique</t>
  </si>
  <si>
    <t>Etat civil</t>
  </si>
  <si>
    <t>Célibataire</t>
  </si>
  <si>
    <t>Marié'e</t>
  </si>
  <si>
    <t>Divorcé'e</t>
  </si>
  <si>
    <t>Veuf've</t>
  </si>
  <si>
    <t>concubin'e</t>
  </si>
  <si>
    <t>Ménagère</t>
  </si>
  <si>
    <t>Gère avec le client</t>
  </si>
  <si>
    <t>Salariée</t>
  </si>
  <si>
    <t>Commerçante (individuelle)</t>
  </si>
  <si>
    <t>Politicienne</t>
  </si>
  <si>
    <t>Périodicité de revenu</t>
  </si>
  <si>
    <t>Hebdomadaire</t>
  </si>
  <si>
    <t>Mensuelle</t>
  </si>
  <si>
    <t>Bi-mensuelle</t>
  </si>
  <si>
    <t>Bimestrielle</t>
  </si>
  <si>
    <t>Trimestrielle</t>
  </si>
  <si>
    <t>semestrielle</t>
  </si>
  <si>
    <t>annuelle</t>
  </si>
  <si>
    <t>aléatoire</t>
  </si>
  <si>
    <t>Non considérable</t>
  </si>
  <si>
    <t>Régime matrimonial</t>
  </si>
  <si>
    <t>Communauté universelle des biens</t>
  </si>
  <si>
    <t>Séparation des biens</t>
  </si>
  <si>
    <t>Communauté des biens réduite aux acquêts</t>
  </si>
  <si>
    <t>Mariage coutumier-communauté des biens réduite aux acquets</t>
  </si>
  <si>
    <t>Pas de régime matrimonial</t>
  </si>
  <si>
    <t>Marige de fait-pas de régime matr. Prévu par la loi</t>
  </si>
  <si>
    <t>Agricultrice</t>
  </si>
  <si>
    <t>Religieuse</t>
  </si>
  <si>
    <t>Types d'habitation</t>
  </si>
  <si>
    <t>Villa</t>
  </si>
  <si>
    <t>Palais</t>
  </si>
  <si>
    <t>Appartement</t>
  </si>
  <si>
    <t>Maison en bois</t>
  </si>
  <si>
    <t>Cabane</t>
  </si>
  <si>
    <t>Caravane</t>
  </si>
  <si>
    <t>Case</t>
  </si>
  <si>
    <t>Sans domicile</t>
  </si>
  <si>
    <t>Temps de résidence (années)</t>
  </si>
  <si>
    <t>&lt;1 an</t>
  </si>
  <si>
    <t>&gt;10 ans</t>
  </si>
  <si>
    <t>GL résidence</t>
  </si>
  <si>
    <t>Entreprise</t>
  </si>
  <si>
    <t>Ménage</t>
  </si>
  <si>
    <t>Epagne</t>
  </si>
  <si>
    <t>Variation du fond Propre +</t>
  </si>
  <si>
    <t>&gt;Var&lt;</t>
  </si>
  <si>
    <t>Commentaires sur le bilan:</t>
  </si>
  <si>
    <t>D. Détails sur les immobilisés</t>
  </si>
  <si>
    <t>Articles/ingrédients</t>
  </si>
  <si>
    <t>PU</t>
  </si>
  <si>
    <t>Type</t>
  </si>
  <si>
    <t>Explication de la capitalisation</t>
  </si>
  <si>
    <t>Autres crédits CT</t>
  </si>
  <si>
    <t>Emprunts informel CT</t>
  </si>
  <si>
    <t>Types de local</t>
  </si>
  <si>
    <t>Shop à la résidence</t>
  </si>
  <si>
    <t>Local dans une galerie</t>
  </si>
  <si>
    <t>Local dans un marché</t>
  </si>
  <si>
    <t>Kiosque métallique</t>
  </si>
  <si>
    <t>Kiosque en bois</t>
  </si>
  <si>
    <t>Etalage dans un marché</t>
  </si>
  <si>
    <t>Local quelconque</t>
  </si>
  <si>
    <t>Tante</t>
  </si>
  <si>
    <t>Table (et parasol)</t>
  </si>
  <si>
    <t>A même le sol</t>
  </si>
  <si>
    <t>Ambulant</t>
  </si>
  <si>
    <t>Autres</t>
  </si>
  <si>
    <t>Magasin</t>
  </si>
  <si>
    <t>Domicile même</t>
  </si>
  <si>
    <t>Plusieurs types</t>
  </si>
  <si>
    <t>Document</t>
  </si>
  <si>
    <t>Documents d'activité</t>
  </si>
  <si>
    <t>RCCM</t>
  </si>
  <si>
    <t>RCCM+Auto. Ouverture</t>
  </si>
  <si>
    <t>RCCM+Auto. Ouverture+Id.Nat</t>
  </si>
  <si>
    <t>RCCM+Id.Nat</t>
  </si>
  <si>
    <t>Autorisation d'ouverture</t>
  </si>
  <si>
    <t>Id. Nat</t>
  </si>
  <si>
    <t>Patente</t>
  </si>
  <si>
    <t>Ticket de marché</t>
  </si>
  <si>
    <t>Pas de document</t>
  </si>
  <si>
    <t>Licence spéciale+RCCM</t>
  </si>
  <si>
    <t>Document de bail</t>
  </si>
  <si>
    <t>Contrat</t>
  </si>
  <si>
    <t>cahier de versement de loyer</t>
  </si>
  <si>
    <t>décharge de Garantie locative</t>
  </si>
  <si>
    <t>Documents de bail</t>
  </si>
  <si>
    <t>Titre</t>
  </si>
  <si>
    <t>Monsieur</t>
  </si>
  <si>
    <t>Madame</t>
  </si>
  <si>
    <t>Mademoiselle</t>
  </si>
  <si>
    <t>Honorable (Femme)</t>
  </si>
  <si>
    <t>Honorable (Homme)</t>
  </si>
  <si>
    <t>Pasteur</t>
  </si>
  <si>
    <t>Professeur (Femme)</t>
  </si>
  <si>
    <t>Professeur (Homme)</t>
  </si>
  <si>
    <t>Docteur (Femme)</t>
  </si>
  <si>
    <t>Docteur (Homme)</t>
  </si>
  <si>
    <t>Ingénieur (Femme)</t>
  </si>
  <si>
    <t>Ingénieur (Homme)</t>
  </si>
  <si>
    <t>Titres</t>
  </si>
  <si>
    <t xml:space="preserve">Actif circulant (1+2+3): </t>
  </si>
  <si>
    <t xml:space="preserve">Dettes CT (1+2+3): </t>
  </si>
  <si>
    <t>Base d'élaboration du bilan</t>
  </si>
  <si>
    <t>Etats financiers de l'entreprise</t>
  </si>
  <si>
    <t>Etats financiers certifiés</t>
  </si>
  <si>
    <t>Notes de l'entreprise</t>
  </si>
  <si>
    <t>Notes et déclarations</t>
  </si>
  <si>
    <t>Elaborateur des états financiers</t>
  </si>
  <si>
    <t>Comptable de l'entreprise</t>
  </si>
  <si>
    <t>Comptable externe à l'entreprise</t>
  </si>
  <si>
    <t>Client lui-même</t>
  </si>
  <si>
    <t>Employé du client</t>
  </si>
  <si>
    <t>Bilan tiré par nous sur base de</t>
  </si>
  <si>
    <t>Elaborateur</t>
  </si>
  <si>
    <t>VI. TABLEAU DE FORMATION DES RESULTATS</t>
  </si>
  <si>
    <t>Tableau de formation de résultats moyens mensuels élaboré sur base de</t>
  </si>
  <si>
    <t>Par</t>
  </si>
  <si>
    <t>A. Chiffre d'affaires mensuel/Ventes mensuelles</t>
  </si>
  <si>
    <t>Mois</t>
  </si>
  <si>
    <t>Fréquence de vente</t>
  </si>
  <si>
    <t>hebdo</t>
  </si>
  <si>
    <t>Maximum</t>
  </si>
  <si>
    <t>Jour</t>
  </si>
  <si>
    <t>Minimum</t>
  </si>
  <si>
    <t>Moyenne</t>
  </si>
  <si>
    <t>Vendredi</t>
  </si>
  <si>
    <t>Dimance</t>
  </si>
  <si>
    <t>si pas de donnée, ne pas écrire "0" mais laisser vide</t>
  </si>
  <si>
    <t>au bilan</t>
  </si>
  <si>
    <t>Projecté</t>
  </si>
  <si>
    <t>Septembre</t>
  </si>
  <si>
    <t>Bonne</t>
  </si>
  <si>
    <t>Faible</t>
  </si>
  <si>
    <t>Pour la saisonnalité, Insérer le chiffre "1" pour indiquer la correspondance.</t>
  </si>
  <si>
    <t>Saisonnalité des ventes</t>
  </si>
  <si>
    <t>1. Déclarations</t>
  </si>
  <si>
    <t>2. Projection du cash</t>
  </si>
  <si>
    <t>3. Déclarations des dernières ventes</t>
  </si>
  <si>
    <t>4. Notes  des ventes mensuelles</t>
  </si>
  <si>
    <t>Chiffre d'affaires mensuel retenu</t>
  </si>
  <si>
    <t>Quelques corrélations pour guider</t>
  </si>
  <si>
    <t>1 vs 2</t>
  </si>
  <si>
    <t>1 vs 3</t>
  </si>
  <si>
    <t>1 vs 4</t>
  </si>
  <si>
    <t>2 vs 3</t>
  </si>
  <si>
    <t>2 vs 4</t>
  </si>
  <si>
    <t>3 vs 4</t>
  </si>
  <si>
    <t>Pour le montant des ventes obtenu à partir des notes de plusieurs jours, prière de l'insérer pour le mois précédent l'analyse et de supprimer les autres mois. Vous expliquerez dans les commentaires</t>
  </si>
  <si>
    <t>Commentaires sur le chiffre d'affaires</t>
  </si>
  <si>
    <t>Saisonnalité</t>
  </si>
  <si>
    <t>Fréquence des achats</t>
  </si>
  <si>
    <t>B. Achats mensuels</t>
  </si>
  <si>
    <t>ventes notées uniquement</t>
  </si>
  <si>
    <t>1. Coût de la Marchandise vendue</t>
  </si>
  <si>
    <t>Chiff. Aff.</t>
  </si>
  <si>
    <t>Part</t>
  </si>
  <si>
    <t>Ventes notées</t>
  </si>
  <si>
    <t>Dimanche</t>
  </si>
  <si>
    <t>Mensuel</t>
  </si>
  <si>
    <t>Fréquence Achat</t>
  </si>
  <si>
    <t>Veuillez insérer les quantité. Dans le cas où vous ne pouvez pas estimer la quantité, insérer par défaut "1"  ou laisser un vide comme quantité. Le CMV considéré est celui pondéré.</t>
  </si>
  <si>
    <t>Achat mensuel retenu</t>
  </si>
  <si>
    <t>4. Projection des achats d'un jour</t>
  </si>
  <si>
    <t>Corrélations</t>
  </si>
  <si>
    <t>Montant des achats retenu</t>
  </si>
  <si>
    <t>1. CMV</t>
  </si>
  <si>
    <t>FP/(FP+Dettes)</t>
  </si>
  <si>
    <t>Type de ratio</t>
  </si>
  <si>
    <t>Commentaire</t>
  </si>
  <si>
    <t>AC/DCT</t>
  </si>
  <si>
    <t>(Stock/CMV) x 30</t>
  </si>
  <si>
    <t>Créances/Chiffre d'affaires</t>
  </si>
  <si>
    <t>FP/(Dettes+Crédit)</t>
  </si>
  <si>
    <t>Liquidité (&gt;100%)</t>
  </si>
  <si>
    <t>Indépendance financière (&gt;50%)</t>
  </si>
  <si>
    <t>Brefs commentaires</t>
  </si>
  <si>
    <t>Commentaire général</t>
  </si>
  <si>
    <t>A. CHARGES DE L'ACTIVITE (Mensuelles)</t>
  </si>
  <si>
    <t>B. DEPENSES DU MENAGE (Mensuelles)</t>
  </si>
  <si>
    <t>Commentaire sur les charges</t>
  </si>
  <si>
    <t>Imprévus sociaux</t>
  </si>
  <si>
    <t>Les charges de l'activité et du ménage sont prises sur une base mensuelle. Il sera de même pour la douane payée chaque 3 mois ou toute autre charge. Il est possible d'insérer des rubriques non reprises sur les tableaux.</t>
  </si>
  <si>
    <t>Valeur d'acquisition</t>
  </si>
  <si>
    <t>N°</t>
  </si>
  <si>
    <t>Nature du bien en gage</t>
  </si>
  <si>
    <t>Bien Ménager</t>
  </si>
  <si>
    <t>Bien d'un tiers</t>
  </si>
  <si>
    <t>IX. DETAIL DES GARANTIES</t>
  </si>
  <si>
    <t>Proposition de l'agent</t>
  </si>
  <si>
    <t>Mode de remboursement</t>
  </si>
  <si>
    <t>Échéance mensuelle</t>
  </si>
  <si>
    <t>X. PROPOSITION DE L'AGENT DE CREDIT</t>
  </si>
  <si>
    <t>Période de grâce de:</t>
  </si>
  <si>
    <t>Maturité (mois)</t>
  </si>
  <si>
    <t>Taux d'intérêt</t>
  </si>
  <si>
    <t>Nom et  signature du responsable du dossier</t>
  </si>
  <si>
    <t>Différé de:</t>
  </si>
  <si>
    <t>N° Crédit</t>
  </si>
  <si>
    <t>(USD/CDF)</t>
  </si>
  <si>
    <t>Activité</t>
  </si>
  <si>
    <t>A. Aspects qualitatifs</t>
  </si>
  <si>
    <t>Depuis</t>
  </si>
  <si>
    <t>Nombre employés</t>
  </si>
  <si>
    <t>Nombre d'employés de l'entreprise</t>
  </si>
  <si>
    <t>Etat - civil</t>
  </si>
  <si>
    <t>Dépendants</t>
  </si>
  <si>
    <t>Propriété</t>
  </si>
  <si>
    <t>B. Aspects quantitatifs</t>
  </si>
  <si>
    <t>Total Bilan</t>
  </si>
  <si>
    <t>Actifs circulants</t>
  </si>
  <si>
    <t>Total dettes</t>
  </si>
  <si>
    <t>Fonds Propres</t>
  </si>
  <si>
    <t>Tableau de formation des résultats mensuel</t>
  </si>
  <si>
    <t>Marge brute</t>
  </si>
  <si>
    <t>Revenu Net d'Exploitation</t>
  </si>
  <si>
    <t>Capacité de remboursement</t>
  </si>
  <si>
    <t>jours</t>
  </si>
  <si>
    <t>Liquidité</t>
  </si>
  <si>
    <t>Solvabilité générale</t>
  </si>
  <si>
    <t>Rotation de stock (jours)</t>
  </si>
  <si>
    <t>C. Quelques ratios et indicateurs</t>
  </si>
  <si>
    <t>Délai de réalisation</t>
  </si>
  <si>
    <t>Part. Client</t>
  </si>
  <si>
    <t>Part. demandée</t>
  </si>
  <si>
    <t>D. Détails de la demande du client</t>
  </si>
  <si>
    <t>E. Garantie</t>
  </si>
  <si>
    <t>Biens ménagers et actifs</t>
  </si>
  <si>
    <t>Bien immeuble (ou hypothèque)</t>
  </si>
  <si>
    <t>Codébiteur/trice</t>
  </si>
  <si>
    <t>F. Impressions générales de l'agent responsable du dossier</t>
  </si>
  <si>
    <t>G. Proposition de l'agent responsable du dossier</t>
  </si>
  <si>
    <t>Décision</t>
  </si>
  <si>
    <t>Favorable</t>
  </si>
  <si>
    <t>Défavorable</t>
  </si>
  <si>
    <t>Mise en attente</t>
  </si>
  <si>
    <t>Échéance</t>
  </si>
  <si>
    <t>Remboursement</t>
  </si>
  <si>
    <t>Delai de grâce de</t>
  </si>
  <si>
    <t>Différé total de</t>
  </si>
  <si>
    <t>Résumé imprimé le</t>
  </si>
  <si>
    <t>Pas de bail</t>
  </si>
  <si>
    <t>Autre source de revenu</t>
  </si>
  <si>
    <t>Autres sources de revenu</t>
  </si>
  <si>
    <t>Profession</t>
  </si>
  <si>
    <t>Autre commerce</t>
  </si>
  <si>
    <t>Loyer perçu</t>
  </si>
  <si>
    <t>Honoraire (consultance)</t>
  </si>
  <si>
    <t>Contribution régulière de tiers</t>
  </si>
  <si>
    <t>Retraite</t>
  </si>
  <si>
    <t>Chiffre d'affaires (+)</t>
  </si>
  <si>
    <t>Achats (CMV) (-)</t>
  </si>
  <si>
    <t>Charges opérationnelles (-)</t>
  </si>
  <si>
    <t>Charges ménage (-)</t>
  </si>
  <si>
    <t>Autres revenu (+)</t>
  </si>
  <si>
    <t>Documents de propriété</t>
  </si>
  <si>
    <t>Certificat d'enregistrement</t>
  </si>
  <si>
    <t>Contrat de Location</t>
  </si>
  <si>
    <t>ASAP</t>
  </si>
  <si>
    <t>Demande du client</t>
  </si>
  <si>
    <t>Capacité déclarée</t>
  </si>
  <si>
    <t>Fournisseurs/Lieu d'approvisionnement</t>
  </si>
  <si>
    <t>Choisir le Chiffre d'affaires le plus faible entre ceux d'au moins deux méthodes donnant des résultats proches (corrélation: {90%;110%})</t>
  </si>
  <si>
    <t>A. Garanties mobilières</t>
  </si>
  <si>
    <t>B. Sureté réelle (Garantie immobilière)</t>
  </si>
  <si>
    <t>C. Informations sur le co-débiteur/Garant</t>
  </si>
  <si>
    <t>Autre (à préciser--&gt;)</t>
  </si>
  <si>
    <t>CMV car plus réel</t>
  </si>
  <si>
    <t>Hebdo</t>
  </si>
  <si>
    <t>Exemple: Achat 2fois/semaine=8fois/mois. Achat 1 fois/semestre=+1/24 (1 fois chaque 24 semaines ou 1fois chaque 6 mois)</t>
  </si>
  <si>
    <t>Forme Jur.</t>
  </si>
  <si>
    <t>Maison en matériaux durables</t>
  </si>
  <si>
    <t>séparé'e</t>
  </si>
  <si>
    <t>Public en général</t>
  </si>
  <si>
    <t xml:space="preserve">Fournisseurs </t>
  </si>
  <si>
    <t>Domestiques</t>
  </si>
  <si>
    <t>BAHATI</t>
  </si>
  <si>
    <t>0853109634</t>
  </si>
  <si>
    <t>Ménage stable et bien tenu. L'homme et la femme sont très impliqués dans la gestion du menage et la gestion de leur activité. Tous les enfants sont scolarisés.</t>
  </si>
  <si>
    <t>Ventes matériels de construction,de plomberie;et d'electricité</t>
  </si>
  <si>
    <t>PATENTE</t>
  </si>
  <si>
    <t>6ans</t>
  </si>
  <si>
    <t>DUBAI</t>
  </si>
  <si>
    <t>CHINE</t>
  </si>
  <si>
    <t>Le client  fait ses approvisionnements une fois les deux mois à Dubai pour les materiels d'electricité et de plomberie et en chine pour les materiels de construction càd les carreaux,cornich,platre.Il vend tous les jours (sauf le dimanche) .</t>
  </si>
  <si>
    <t>Bonne situation géographique: Le depot se situe dans un milieu commercial de Goma,la diversité de la marchandises surtout la qualité de cette derniere rend forte son entreprise et lui permet de faire face aux concurrents</t>
  </si>
  <si>
    <t>carreau 60x60</t>
  </si>
  <si>
    <t>carreau 50x50</t>
  </si>
  <si>
    <t>carreau 30x30</t>
  </si>
  <si>
    <t>carreau 20x30</t>
  </si>
  <si>
    <t>serure</t>
  </si>
  <si>
    <t>wc Aristone</t>
  </si>
  <si>
    <t>rosase</t>
  </si>
  <si>
    <t>cornich</t>
  </si>
  <si>
    <t>bac pour douche</t>
  </si>
  <si>
    <t>Entreprise très peu structurée; geré par l'epouse du client,ce qui fait qu'elle n'écrit pas souvent ses ventes,</t>
  </si>
  <si>
    <t>autres(cumul des autres)</t>
  </si>
  <si>
    <t>gère l'activité</t>
  </si>
  <si>
    <t>Machines, outils et autres immo.</t>
  </si>
  <si>
    <t xml:space="preserve">Conclusions finales/Mémo : impressions générales, risques, perspectives et autres Informations pertinentes </t>
  </si>
  <si>
    <t>Lien personne de réf</t>
  </si>
  <si>
    <t xml:space="preserve">Autre </t>
  </si>
  <si>
    <t>Parent</t>
  </si>
  <si>
    <t>Voisin</t>
  </si>
  <si>
    <t>Nature du lien avec la personne de référence</t>
  </si>
  <si>
    <t>Collègue</t>
  </si>
  <si>
    <t>Tél (1)</t>
  </si>
  <si>
    <t>Tél (2)</t>
  </si>
  <si>
    <t>Tél (3)</t>
  </si>
  <si>
    <t>Mariée à Madame BADESI FIKIRI KATY  depuis  10 ans. Ils ont ensemble 3 enfants et au total 7personnes en charges,le client est à son premier cycle de crédit et a un bon caractere selon le sondage de son milieu.</t>
  </si>
  <si>
    <t>Nombre de personne à Charge</t>
  </si>
  <si>
    <t xml:space="preserve">&gt;10 </t>
  </si>
  <si>
    <t>Liste des Agents TP</t>
  </si>
  <si>
    <t>Il est très important de souligner les faiblesses de manière objective. Cela ne veut pas dire que vous vous tirez une balle dans le pieds mais que vous avertissez le décideur afin de se prémunir des risques que ces faiblesses comportent.  Si tôt que vous identifiez les faiblesses, vous devez proposer des moyens de mitigation de ces risques au Comité et  au client.</t>
  </si>
  <si>
    <t>SETH BAGAYA BAHATI</t>
  </si>
  <si>
    <t>Personne (donc TJ-reconstitution)</t>
  </si>
  <si>
    <t>Documents identité</t>
  </si>
  <si>
    <t>Passeport</t>
  </si>
  <si>
    <t>Carte d'Electeur</t>
  </si>
  <si>
    <t>Autre (Préciser)</t>
  </si>
  <si>
    <t>Conjoint</t>
  </si>
  <si>
    <t>Maturité</t>
  </si>
  <si>
    <t xml:space="preserve">noms et prénoms </t>
  </si>
  <si>
    <t xml:space="preserve">N° dossier </t>
  </si>
  <si>
    <t>agent de crédit</t>
  </si>
  <si>
    <t xml:space="preserve">objet du finacement </t>
  </si>
  <si>
    <t xml:space="preserve">secteur d'activité </t>
  </si>
  <si>
    <t xml:space="preserve">propositions de crédit </t>
  </si>
  <si>
    <t xml:space="preserve">demande du membre </t>
  </si>
  <si>
    <t xml:space="preserve">montant sollicité </t>
  </si>
  <si>
    <t xml:space="preserve">durée sollicité </t>
  </si>
  <si>
    <t xml:space="preserve">montant </t>
  </si>
  <si>
    <t xml:space="preserve">durée </t>
  </si>
  <si>
    <t>Analyse risque</t>
  </si>
  <si>
    <t>Oui sans réserve</t>
  </si>
  <si>
    <t>Oui avec réserve</t>
  </si>
  <si>
    <t>Non sans réserve</t>
  </si>
  <si>
    <t>Non avec réserve</t>
  </si>
  <si>
    <t>AVIS/DECISIONS</t>
  </si>
  <si>
    <t>DATE</t>
  </si>
  <si>
    <t xml:space="preserve">signatures                                                </t>
  </si>
  <si>
    <t>Membre 1</t>
  </si>
  <si>
    <t>Membre 2</t>
  </si>
  <si>
    <t xml:space="preserve">fiche de décisions </t>
  </si>
  <si>
    <t>Forces/Opportunités de (pour) l'entreprise</t>
  </si>
  <si>
    <t>Faiblesses/Menaces de (pour) l'entreprise</t>
  </si>
  <si>
    <t>Marge B./Chiffre d'affaires</t>
  </si>
  <si>
    <t>Dettes ou créanciers ou emprunt</t>
  </si>
  <si>
    <t>Départ</t>
  </si>
  <si>
    <t>Mois +1</t>
  </si>
  <si>
    <t>Mois +2</t>
  </si>
  <si>
    <t>Mois +3</t>
  </si>
  <si>
    <t>Mois +4</t>
  </si>
  <si>
    <t>Mois +5</t>
  </si>
  <si>
    <t>Mois +6</t>
  </si>
  <si>
    <t>Mois +7</t>
  </si>
  <si>
    <t>Mois +8</t>
  </si>
  <si>
    <t>Mois +9</t>
  </si>
  <si>
    <t>Mois +10</t>
  </si>
  <si>
    <t>Mois +11</t>
  </si>
  <si>
    <t>Mois +12</t>
  </si>
  <si>
    <t>Liquidité disponible début</t>
  </si>
  <si>
    <t>+ Ventes</t>
  </si>
  <si>
    <t xml:space="preserve">+ Revenus salariés, rentes et autres transferts </t>
  </si>
  <si>
    <t>+ Remboursements perçus</t>
  </si>
  <si>
    <t>+ Autres revenus</t>
  </si>
  <si>
    <t>Total Cash-in</t>
  </si>
  <si>
    <t>- Achats</t>
  </si>
  <si>
    <t>- Salaires</t>
  </si>
  <si>
    <t>- Transport</t>
  </si>
  <si>
    <t>- Communication</t>
  </si>
  <si>
    <t>- Services extérieurs</t>
  </si>
  <si>
    <t>- Taxes &amp; Impôts</t>
  </si>
  <si>
    <t>- Remboursements divers et autres paiements sociaux</t>
  </si>
  <si>
    <t>- Autre charge exploitation</t>
  </si>
  <si>
    <t xml:space="preserve">- Dépenses familiales </t>
  </si>
  <si>
    <t>Total Cash-out</t>
  </si>
  <si>
    <t>Liquidité disponible fin</t>
  </si>
  <si>
    <t>- Montant de l’échéance</t>
  </si>
  <si>
    <t>Trésorerie nette</t>
  </si>
  <si>
    <t>Flux de Trésorerie ou Cash flow prévisionnel du Client</t>
  </si>
  <si>
    <t>Formulaire d'analyse de crédit productif</t>
  </si>
  <si>
    <t>CCM/COOPEC (reconstitution)</t>
  </si>
  <si>
    <t>Benjamin ATEMBO</t>
  </si>
  <si>
    <t>BADESI  KATY</t>
  </si>
  <si>
    <t>CCMCoopec2018</t>
  </si>
  <si>
    <t>Page 3 de 9</t>
  </si>
  <si>
    <t>Page 2 de 9</t>
  </si>
  <si>
    <t>Page 1 de 9</t>
  </si>
  <si>
    <t>Page 4 de 9</t>
  </si>
  <si>
    <t>Page 5 de 9</t>
  </si>
  <si>
    <t>Page 6 de 9</t>
  </si>
  <si>
    <t>Page 8 de 9</t>
  </si>
  <si>
    <t>Page 9 de 9</t>
  </si>
  <si>
    <t>Véronique Kapinga MUKAJI MWIMPE</t>
  </si>
  <si>
    <t>Julien KASONGO BISASI</t>
  </si>
  <si>
    <r>
      <t xml:space="preserve">Commentaires </t>
    </r>
    <r>
      <rPr>
        <sz val="9"/>
        <rFont val="Calibri"/>
        <family val="2"/>
        <scheme val="minor"/>
      </rPr>
      <t>(politique d'achat, politique de vente, organisation de l'entreprise, nombre d'employés, relation avec le client)</t>
    </r>
  </si>
  <si>
    <r>
      <t xml:space="preserve">CAPITALISATION </t>
    </r>
    <r>
      <rPr>
        <sz val="11"/>
        <rFont val="Calibri"/>
        <family val="2"/>
        <scheme val="minor"/>
      </rPr>
      <t>(A partir du 2nd crédit)</t>
    </r>
  </si>
  <si>
    <r>
      <rPr>
        <i/>
        <sz val="8"/>
        <rFont val="Calibri  "/>
      </rPr>
      <t>La corrélation des chiffres d'affaires les plus proches, issues de deux méthodes différentes, est en</t>
    </r>
    <r>
      <rPr>
        <i/>
        <sz val="8"/>
        <color theme="6" tint="-0.499984740745262"/>
        <rFont val="Calibri  "/>
      </rPr>
      <t xml:space="preserve"> </t>
    </r>
    <r>
      <rPr>
        <b/>
        <i/>
        <sz val="8"/>
        <color theme="6" tint="-0.499984740745262"/>
        <rFont val="Calibri  "/>
      </rPr>
      <t xml:space="preserve">vert. </t>
    </r>
    <r>
      <rPr>
        <i/>
        <sz val="8"/>
        <rFont val="Calibri  "/>
      </rPr>
      <t>Celle en</t>
    </r>
    <r>
      <rPr>
        <i/>
        <sz val="8"/>
        <color theme="6" tint="-0.499984740745262"/>
        <rFont val="Calibri  "/>
      </rPr>
      <t xml:space="preserve"> </t>
    </r>
    <r>
      <rPr>
        <b/>
        <i/>
        <sz val="8"/>
        <color rgb="FFFF0000"/>
        <rFont val="Calibri  "/>
      </rPr>
      <t>rouge</t>
    </r>
    <r>
      <rPr>
        <b/>
        <i/>
        <sz val="8"/>
        <color theme="6" tint="-0.499984740745262"/>
        <rFont val="Calibri  "/>
      </rPr>
      <t xml:space="preserve"> </t>
    </r>
    <r>
      <rPr>
        <i/>
        <sz val="8"/>
        <rFont val="Calibri  "/>
      </rPr>
      <t>indique des chiffres d'affaires éloignés.</t>
    </r>
  </si>
  <si>
    <r>
      <t>Plan d'investissement</t>
    </r>
    <r>
      <rPr>
        <sz val="11"/>
        <rFont val="Calibri"/>
        <family val="2"/>
        <scheme val="minor"/>
      </rPr>
      <t xml:space="preserve"> (annexer un plan plus détaillé au besoin)</t>
    </r>
  </si>
  <si>
    <r>
      <t xml:space="preserve">Mois </t>
    </r>
    <r>
      <rPr>
        <sz val="11"/>
        <rFont val="Calibri"/>
        <family val="2"/>
        <scheme val="minor"/>
      </rPr>
      <t>(remboursement des intérêts uniquement)</t>
    </r>
  </si>
  <si>
    <r>
      <t xml:space="preserve">Mois </t>
    </r>
    <r>
      <rPr>
        <sz val="11"/>
        <rFont val="Calibri"/>
        <family val="2"/>
        <scheme val="minor"/>
      </rPr>
      <t>(pas de remboursement. Ni intérêt ni capital)</t>
    </r>
  </si>
  <si>
    <t xml:space="preserve">Prendre Bus ,,,,, , descendre à l'entré xxx en face se trouve le batiment ssss ,descendre cette rue jusqu'à l'école qqqqqqq en face de l'école se trouve le domicile du client. </t>
  </si>
  <si>
    <t>COOPEC BAGIRA (reconstitution)</t>
  </si>
  <si>
    <t>COOPEC BAGIRA(reconstitution)</t>
  </si>
  <si>
    <t>Nom du membre</t>
  </si>
  <si>
    <t>N° membre</t>
  </si>
  <si>
    <t>Membre depuis</t>
  </si>
  <si>
    <t>X</t>
  </si>
  <si>
    <t>FINCA</t>
  </si>
  <si>
    <t>D. Emplacement entreprise (Décrire comment arriver à l'adresse)</t>
  </si>
  <si>
    <t>Stock fini/marchandises</t>
  </si>
  <si>
    <t>Avances clientMapendo</t>
  </si>
  <si>
    <t>Crédit à FINCA</t>
  </si>
  <si>
    <t>4. Dette à Moyen et Long terme (Pour Actif immobilisé)</t>
  </si>
  <si>
    <t>Crédit à Moyen et long terme</t>
  </si>
  <si>
    <t>Autres crédits MLT</t>
  </si>
  <si>
    <t>Emprunt informel MLT</t>
  </si>
  <si>
    <t>Engins de Transport</t>
  </si>
  <si>
    <t>Le chiffre d'affaire retenu est de 14 920 , tiré des ventes mensuelles.</t>
  </si>
  <si>
    <t>Qté vendu mois écoulé</t>
  </si>
  <si>
    <t xml:space="preserve">Taux marge </t>
  </si>
  <si>
    <t>(PA/PV)%</t>
  </si>
  <si>
    <t>2. Couts des derniers achats déclarés</t>
  </si>
  <si>
    <t xml:space="preserve">3. Couts moyens des derniers achats mensuels </t>
  </si>
  <si>
    <t>Salaires du Personnel</t>
  </si>
  <si>
    <t>Autres Charges du personnel</t>
  </si>
  <si>
    <t>loyers recus</t>
  </si>
  <si>
    <t>Salaire</t>
  </si>
  <si>
    <t>Achat 1 frigo</t>
  </si>
  <si>
    <t>tres bon dossier</t>
  </si>
  <si>
    <t xml:space="preserve">Comité technique de crédit </t>
  </si>
  <si>
    <t>Signatures</t>
  </si>
  <si>
    <t xml:space="preserve">Commission de crédit  </t>
  </si>
  <si>
    <t>Conditions préalables au déblocage /Commentaires</t>
  </si>
  <si>
    <t>Président</t>
  </si>
  <si>
    <t>wivine alisa</t>
  </si>
  <si>
    <t xml:space="preserve">GRACE MULINGA </t>
  </si>
  <si>
    <t>RUTH MAPENDO</t>
  </si>
  <si>
    <t>LAVIE MATEMBERA</t>
  </si>
  <si>
    <t xml:space="preserve">Date de visite </t>
  </si>
  <si>
    <t>Nom du CB</t>
  </si>
  <si>
    <t>KYESHERO AV</t>
  </si>
  <si>
    <t>AVIS DU SUPERVISEUR</t>
  </si>
  <si>
    <t>Nom et signature du superviseur</t>
  </si>
  <si>
    <t xml:space="preserve">Avis de l'analyste de risque  et conformité </t>
  </si>
  <si>
    <t>recommandations du superviseur</t>
  </si>
  <si>
    <t>comite technique de crédit</t>
  </si>
  <si>
    <t>president</t>
  </si>
  <si>
    <t>membre 1</t>
  </si>
  <si>
    <t>menbre 2</t>
  </si>
  <si>
    <t>Membre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</si>
</sst>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164" formatCode="_-* #,##0.00\ _€_-;\-* #,##0.00\ _€_-;_-* &quot;-&quot;??\ _€_-;_-@_-"/>
    <numFmt numFmtId="165" formatCode="#\ ###\ ###"/>
    <numFmt numFmtId="166" formatCode="#\ ###\ ###;[Red]\-#\ ###\ ###"/>
    <numFmt numFmtId="167" formatCode="[$-402]dd\ mmmm\ yyyy\ &quot;г.&quot;;@"/>
    <numFmt numFmtId="168" formatCode="_-[$$-409]* #,##0.00_ ;_-[$$-409]* \-#,##0.00\ ;_-[$$-409]* &quot;-&quot;??_ ;_-@_ "/>
    <numFmt numFmtId="169" formatCode="[$-F800]dddd\,\ mmmm\ dd\,\ yyyy"/>
    <numFmt numFmtId="170" formatCode="_-* #,##0\ _€_-;\-* #,##0\ _€_-;_-* &quot;-&quot;??\ _€_-;_-@_-"/>
    <numFmt numFmtId="171" formatCode="#,##0_ ;[Red]\-#,##0\ "/>
    <numFmt numFmtId="172" formatCode="0.000"/>
    <numFmt numFmtId="173" formatCode="_-* #,##0.000\ _€_-;\-* #,##0.000\ _€_-;_-* &quot;-&quot;??\ _€_-;_-@_-"/>
    <numFmt numFmtId="174" formatCode="_-[$$-409]* #,##0_ ;_-[$$-409]* \-#,##0\ ;_-[$$-409]* &quot;-&quot;??_ ;_-@_ "/>
    <numFmt numFmtId="175" formatCode="#,##0.0000_ ;[Red]\-#,##0.0000\ "/>
  </numFmts>
  <fonts count="10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Arial Cyr"/>
    </font>
    <font>
      <sz val="10"/>
      <name val="Helvetica"/>
      <family val="2"/>
    </font>
    <font>
      <sz val="10"/>
      <name val="Arial"/>
      <family val="2"/>
    </font>
    <font>
      <sz val="10"/>
      <name val="Arial"/>
      <family val="2"/>
    </font>
    <font>
      <sz val="11"/>
      <name val="Trebuchet MS"/>
      <family val="2"/>
    </font>
    <font>
      <b/>
      <sz val="11"/>
      <name val="Trebuchet MS"/>
      <family val="2"/>
    </font>
    <font>
      <b/>
      <sz val="8"/>
      <name val="Trebuchet MS"/>
      <family val="2"/>
    </font>
    <font>
      <b/>
      <sz val="11"/>
      <color theme="3" tint="-0.249977111117893"/>
      <name val="Trebuchet MS"/>
      <family val="2"/>
    </font>
    <font>
      <sz val="10"/>
      <name val="Trebuchet MS"/>
      <family val="2"/>
    </font>
    <font>
      <sz val="9"/>
      <name val="Trebuchet MS"/>
      <family val="2"/>
    </font>
    <font>
      <sz val="8"/>
      <color theme="0" tint="-0.249977111117893"/>
      <name val="Trebuchet MS"/>
      <family val="2"/>
    </font>
    <font>
      <sz val="11"/>
      <color theme="0" tint="-0.249977111117893"/>
      <name val="Trebuchet MS"/>
      <family val="2"/>
    </font>
    <font>
      <sz val="11"/>
      <color theme="1"/>
      <name val="Trebuchet MS"/>
      <family val="2"/>
    </font>
    <font>
      <sz val="9"/>
      <color rgb="FFC00000"/>
      <name val="Trebuchet MS"/>
      <family val="2"/>
    </font>
    <font>
      <sz val="9"/>
      <color theme="1"/>
      <name val="Trebuchet MS"/>
      <family val="2"/>
    </font>
    <font>
      <sz val="8"/>
      <color theme="1"/>
      <name val="Trebuchet MS"/>
      <family val="2"/>
    </font>
    <font>
      <b/>
      <sz val="11"/>
      <color theme="0"/>
      <name val="Calibri"/>
      <family val="2"/>
      <scheme val="minor"/>
    </font>
    <font>
      <b/>
      <sz val="11"/>
      <color theme="1"/>
      <name val="Calibri"/>
      <family val="2"/>
      <scheme val="minor"/>
    </font>
    <font>
      <b/>
      <sz val="18"/>
      <color theme="4" tint="-0.499984740745262"/>
      <name val="Calibri"/>
      <family val="2"/>
      <scheme val="minor"/>
    </font>
    <font>
      <sz val="11"/>
      <name val="Calibri"/>
      <family val="2"/>
      <scheme val="minor"/>
    </font>
    <font>
      <b/>
      <sz val="11"/>
      <name val="Calibri"/>
      <family val="2"/>
      <scheme val="minor"/>
    </font>
    <font>
      <sz val="9"/>
      <name val="Calibri"/>
      <family val="2"/>
      <scheme val="minor"/>
    </font>
    <font>
      <i/>
      <sz val="9"/>
      <name val="Calibri"/>
      <family val="2"/>
      <scheme val="minor"/>
    </font>
    <font>
      <b/>
      <sz val="8"/>
      <name val="Calibri"/>
      <family val="2"/>
      <scheme val="minor"/>
    </font>
    <font>
      <u/>
      <sz val="11"/>
      <name val="Calibri"/>
      <family val="2"/>
      <scheme val="minor"/>
    </font>
    <font>
      <b/>
      <u val="singleAccounting"/>
      <sz val="11"/>
      <name val="Calibri"/>
      <family val="2"/>
      <scheme val="minor"/>
    </font>
    <font>
      <b/>
      <sz val="10"/>
      <name val="Calibri"/>
      <family val="2"/>
      <scheme val="minor"/>
    </font>
    <font>
      <sz val="10"/>
      <color theme="4" tint="-0.249977111117893"/>
      <name val="Calibri"/>
      <family val="2"/>
      <scheme val="minor"/>
    </font>
    <font>
      <i/>
      <sz val="11"/>
      <name val="Calibri"/>
      <family val="2"/>
      <scheme val="minor"/>
    </font>
    <font>
      <b/>
      <i/>
      <sz val="11"/>
      <name val="Calibri"/>
      <family val="2"/>
      <scheme val="minor"/>
    </font>
    <font>
      <i/>
      <sz val="10"/>
      <color theme="4" tint="-0.249977111117893"/>
      <name val="Calibri"/>
      <family val="2"/>
      <scheme val="minor"/>
    </font>
    <font>
      <b/>
      <sz val="9"/>
      <name val="Calibri"/>
      <family val="2"/>
      <scheme val="minor"/>
    </font>
    <font>
      <sz val="10"/>
      <name val="Calibri"/>
      <family val="2"/>
      <scheme val="minor"/>
    </font>
    <font>
      <sz val="11"/>
      <color indexed="8"/>
      <name val="Calibri"/>
      <family val="2"/>
      <scheme val="minor"/>
    </font>
    <font>
      <b/>
      <sz val="11"/>
      <color theme="5" tint="-0.249977111117893"/>
      <name val="Calibri"/>
      <family val="2"/>
      <scheme val="minor"/>
    </font>
    <font>
      <b/>
      <u/>
      <sz val="11"/>
      <name val="Calibri"/>
      <family val="2"/>
      <scheme val="minor"/>
    </font>
    <font>
      <b/>
      <i/>
      <sz val="11"/>
      <color theme="5" tint="-0.499984740745262"/>
      <name val="Calibri"/>
      <family val="2"/>
      <scheme val="minor"/>
    </font>
    <font>
      <b/>
      <i/>
      <sz val="9"/>
      <color theme="5" tint="-0.499984740745262"/>
      <name val="Calibri"/>
      <family val="2"/>
      <scheme val="minor"/>
    </font>
    <font>
      <b/>
      <sz val="11"/>
      <color theme="4" tint="-0.249977111117893"/>
      <name val="Calibri"/>
      <family val="2"/>
      <scheme val="minor"/>
    </font>
    <font>
      <sz val="11"/>
      <color theme="4" tint="-0.249977111117893"/>
      <name val="Calibri"/>
      <family val="2"/>
      <scheme val="minor"/>
    </font>
    <font>
      <sz val="11"/>
      <name val="Calibri  "/>
    </font>
    <font>
      <b/>
      <sz val="11"/>
      <name val="Calibri  "/>
    </font>
    <font>
      <b/>
      <sz val="11"/>
      <color theme="6" tint="-0.499984740745262"/>
      <name val="Calibri  "/>
    </font>
    <font>
      <i/>
      <sz val="11"/>
      <name val="Calibri  "/>
    </font>
    <font>
      <u/>
      <sz val="11"/>
      <name val="Calibri  "/>
    </font>
    <font>
      <b/>
      <i/>
      <sz val="11"/>
      <color theme="6" tint="-0.499984740745262"/>
      <name val="Calibri  "/>
    </font>
    <font>
      <b/>
      <i/>
      <sz val="10.5"/>
      <color theme="6" tint="-0.499984740745262"/>
      <name val="Calibri  "/>
    </font>
    <font>
      <b/>
      <i/>
      <sz val="9"/>
      <color theme="6" tint="-0.499984740745262"/>
      <name val="Calibri  "/>
    </font>
    <font>
      <b/>
      <sz val="10"/>
      <name val="Calibri  "/>
    </font>
    <font>
      <b/>
      <i/>
      <sz val="11"/>
      <color rgb="FF00B050"/>
      <name val="Calibri  "/>
    </font>
    <font>
      <b/>
      <i/>
      <sz val="11"/>
      <color rgb="FFFFC000"/>
      <name val="Calibri  "/>
    </font>
    <font>
      <b/>
      <i/>
      <sz val="11"/>
      <color rgb="FFFF0000"/>
      <name val="Calibri  "/>
    </font>
    <font>
      <sz val="11"/>
      <color rgb="FF00B050"/>
      <name val="Calibri  "/>
    </font>
    <font>
      <sz val="11"/>
      <color rgb="FFFFC000"/>
      <name val="Calibri  "/>
    </font>
    <font>
      <sz val="11"/>
      <color rgb="FFFF0000"/>
      <name val="Calibri  "/>
    </font>
    <font>
      <b/>
      <i/>
      <sz val="10"/>
      <name val="Calibri  "/>
    </font>
    <font>
      <i/>
      <sz val="10"/>
      <name val="Calibri  "/>
    </font>
    <font>
      <sz val="10"/>
      <name val="Calibri  "/>
    </font>
    <font>
      <i/>
      <sz val="10"/>
      <color rgb="FF00B050"/>
      <name val="Calibri  "/>
    </font>
    <font>
      <i/>
      <sz val="10"/>
      <color rgb="FFFF0000"/>
      <name val="Calibri  "/>
    </font>
    <font>
      <b/>
      <i/>
      <sz val="8"/>
      <color theme="6" tint="-0.499984740745262"/>
      <name val="Calibri  "/>
    </font>
    <font>
      <i/>
      <sz val="8"/>
      <name val="Calibri  "/>
    </font>
    <font>
      <i/>
      <sz val="8"/>
      <color theme="6" tint="-0.499984740745262"/>
      <name val="Calibri  "/>
    </font>
    <font>
      <b/>
      <i/>
      <sz val="8"/>
      <color rgb="FFFF0000"/>
      <name val="Calibri  "/>
    </font>
    <font>
      <b/>
      <sz val="8"/>
      <color theme="6" tint="-0.499984740745262"/>
      <name val="Calibri  "/>
    </font>
    <font>
      <b/>
      <sz val="11"/>
      <color theme="0"/>
      <name val="Calibri  "/>
    </font>
    <font>
      <b/>
      <sz val="11"/>
      <color rgb="FF00B050"/>
      <name val="Calibri  "/>
    </font>
    <font>
      <b/>
      <sz val="11"/>
      <color rgb="FFFFC000"/>
      <name val="Calibri  "/>
    </font>
    <font>
      <b/>
      <sz val="11"/>
      <color rgb="FFFF0000"/>
      <name val="Calibri  "/>
    </font>
    <font>
      <sz val="11"/>
      <color theme="6" tint="-0.499984740745262"/>
      <name val="Calibri  "/>
    </font>
    <font>
      <b/>
      <sz val="11"/>
      <color rgb="FF006600"/>
      <name val="Calibri  "/>
    </font>
    <font>
      <b/>
      <sz val="8"/>
      <name val="Calibri  "/>
    </font>
    <font>
      <sz val="11"/>
      <color theme="4" tint="-0.249977111117893"/>
      <name val="Calibri  "/>
    </font>
    <font>
      <b/>
      <i/>
      <sz val="10"/>
      <color theme="6" tint="-0.499984740745262"/>
      <name val="Calibri  "/>
    </font>
    <font>
      <b/>
      <i/>
      <sz val="11"/>
      <name val="Calibri  "/>
    </font>
    <font>
      <b/>
      <sz val="9"/>
      <name val="Calibri  "/>
    </font>
    <font>
      <b/>
      <sz val="10"/>
      <color theme="1"/>
      <name val="Calibri  "/>
    </font>
    <font>
      <b/>
      <u/>
      <sz val="10"/>
      <name val="Calibri  "/>
    </font>
    <font>
      <b/>
      <sz val="11"/>
      <color theme="1"/>
      <name val="Calibri  "/>
    </font>
    <font>
      <b/>
      <sz val="14"/>
      <color theme="0"/>
      <name val="Calibri"/>
      <family val="2"/>
      <scheme val="minor"/>
    </font>
    <font>
      <b/>
      <i/>
      <sz val="9"/>
      <name val="Calibri"/>
      <family val="2"/>
      <scheme val="minor"/>
    </font>
    <font>
      <b/>
      <i/>
      <sz val="11"/>
      <color theme="1"/>
      <name val="Calibri"/>
      <family val="2"/>
      <scheme val="minor"/>
    </font>
    <font>
      <b/>
      <sz val="14"/>
      <name val="Calibri"/>
      <family val="2"/>
      <scheme val="minor"/>
    </font>
    <font>
      <sz val="11"/>
      <color theme="1"/>
      <name val="Calibri  "/>
    </font>
    <font>
      <sz val="9"/>
      <color theme="1"/>
      <name val="Calibri  "/>
    </font>
    <font>
      <sz val="8"/>
      <color theme="1"/>
      <name val="Calibri  "/>
    </font>
    <font>
      <b/>
      <sz val="16"/>
      <color theme="1"/>
      <name val="Calibri  "/>
    </font>
    <font>
      <b/>
      <sz val="9"/>
      <color theme="1"/>
      <name val="Calibri  "/>
    </font>
    <font>
      <i/>
      <u/>
      <sz val="11"/>
      <color theme="1"/>
      <name val="Calibri  "/>
    </font>
    <font>
      <u/>
      <sz val="11"/>
      <color theme="1"/>
      <name val="Calibri  "/>
    </font>
    <font>
      <b/>
      <sz val="16"/>
      <color rgb="FFFFFFFF"/>
      <name val="Calibri"/>
      <family val="2"/>
      <scheme val="minor"/>
    </font>
    <font>
      <b/>
      <i/>
      <sz val="10"/>
      <color theme="6" tint="-0.499984740745262"/>
      <name val="Calibri"/>
      <family val="2"/>
      <scheme val="minor"/>
    </font>
    <font>
      <b/>
      <i/>
      <u/>
      <sz val="10"/>
      <color theme="6" tint="-0.499984740745262"/>
      <name val="Calibri"/>
      <family val="2"/>
      <scheme val="minor"/>
    </font>
    <font>
      <b/>
      <sz val="11"/>
      <color theme="6" tint="-0.499984740745262"/>
      <name val="Calibri"/>
      <family val="2"/>
      <scheme val="minor"/>
    </font>
  </fonts>
  <fills count="2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49998474074526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4" tint="0.39997558519241921"/>
        <bgColor indexed="64"/>
      </patternFill>
    </fill>
  </fills>
  <borders count="9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style="medium">
        <color theme="0"/>
      </top>
      <bottom/>
      <diagonal/>
    </border>
    <border>
      <left style="medium">
        <color indexed="64"/>
      </left>
      <right/>
      <top style="medium">
        <color theme="0"/>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indexed="64"/>
      </left>
      <right/>
      <top style="medium">
        <color rgb="FFFFFFFF"/>
      </top>
      <bottom style="medium">
        <color indexed="64"/>
      </bottom>
      <diagonal/>
    </border>
    <border>
      <left/>
      <right/>
      <top style="medium">
        <color rgb="FFFFFFFF"/>
      </top>
      <bottom style="medium">
        <color indexed="64"/>
      </bottom>
      <diagonal/>
    </border>
    <border>
      <left/>
      <right style="medium">
        <color rgb="FFFFFFFF"/>
      </right>
      <top style="medium">
        <color rgb="FFFFFFFF"/>
      </top>
      <bottom style="medium">
        <color indexed="64"/>
      </bottom>
      <diagonal/>
    </border>
    <border>
      <left style="medium">
        <color rgb="FFFFFFFF"/>
      </left>
      <right/>
      <top style="medium">
        <color rgb="FFFFFFFF"/>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s>
  <cellStyleXfs count="13">
    <xf numFmtId="0" fontId="0" fillId="0" borderId="0"/>
    <xf numFmtId="0" fontId="8" fillId="0" borderId="0"/>
    <xf numFmtId="0" fontId="8" fillId="0" borderId="0"/>
    <xf numFmtId="49" fontId="10" fillId="0" borderId="0" applyNumberFormat="0" applyFont="0" applyFill="0" applyBorder="0" applyAlignment="0" applyProtection="0">
      <protection locked="0"/>
    </xf>
    <xf numFmtId="2" fontId="9" fillId="0" borderId="0"/>
    <xf numFmtId="0" fontId="6" fillId="0" borderId="0"/>
    <xf numFmtId="9" fontId="11"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4" fontId="12" fillId="0" borderId="0" applyFont="0" applyFill="0" applyBorder="0" applyAlignment="0" applyProtection="0"/>
    <xf numFmtId="0" fontId="4" fillId="0" borderId="0"/>
    <xf numFmtId="0" fontId="3" fillId="0" borderId="0"/>
    <xf numFmtId="0" fontId="2" fillId="0" borderId="0"/>
  </cellStyleXfs>
  <cellXfs count="1075">
    <xf numFmtId="0" fontId="0" fillId="0" borderId="0" xfId="0"/>
    <xf numFmtId="0" fontId="7" fillId="0" borderId="49" xfId="0" applyFont="1" applyBorder="1"/>
    <xf numFmtId="0" fontId="0" fillId="0" borderId="50" xfId="0" applyBorder="1"/>
    <xf numFmtId="0" fontId="6" fillId="0" borderId="50" xfId="0" applyFont="1" applyBorder="1"/>
    <xf numFmtId="0" fontId="6" fillId="0" borderId="51" xfId="0" applyFont="1" applyBorder="1"/>
    <xf numFmtId="0" fontId="0" fillId="0" borderId="51" xfId="0" applyBorder="1"/>
    <xf numFmtId="0" fontId="13" fillId="0" borderId="0" xfId="5" applyFont="1"/>
    <xf numFmtId="49" fontId="13" fillId="0" borderId="0" xfId="5" applyNumberFormat="1" applyFont="1" applyAlignment="1">
      <alignment horizontal="left"/>
    </xf>
    <xf numFmtId="49" fontId="14" fillId="0" borderId="0" xfId="5" applyNumberFormat="1" applyFont="1" applyAlignment="1">
      <alignment horizontal="center" vertical="center"/>
    </xf>
    <xf numFmtId="0" fontId="13" fillId="0" borderId="0" xfId="0" applyFont="1" applyAlignment="1">
      <alignment vertical="center" wrapText="1"/>
    </xf>
    <xf numFmtId="49" fontId="16" fillId="0" borderId="0" xfId="5" applyNumberFormat="1" applyFont="1" applyAlignment="1">
      <alignment horizontal="left"/>
    </xf>
    <xf numFmtId="0" fontId="13" fillId="0" borderId="0" xfId="2" applyFont="1" applyAlignment="1">
      <alignment vertical="center" wrapText="1"/>
    </xf>
    <xf numFmtId="3" fontId="13" fillId="2" borderId="0" xfId="1" applyNumberFormat="1" applyFont="1" applyFill="1" applyAlignment="1">
      <alignment vertical="center" wrapText="1"/>
    </xf>
    <xf numFmtId="0" fontId="13" fillId="0" borderId="0" xfId="2" applyFont="1" applyAlignment="1">
      <alignment horizontal="center" vertical="center" wrapText="1"/>
    </xf>
    <xf numFmtId="3" fontId="13" fillId="2" borderId="0" xfId="1" applyNumberFormat="1" applyFont="1" applyFill="1" applyAlignment="1">
      <alignment horizontal="center" vertical="center" wrapText="1"/>
    </xf>
    <xf numFmtId="3" fontId="13" fillId="0" borderId="0" xfId="1" applyNumberFormat="1" applyFont="1" applyAlignment="1">
      <alignment horizontal="left" vertical="center" wrapText="1"/>
    </xf>
    <xf numFmtId="49" fontId="19" fillId="0" borderId="0" xfId="5" applyNumberFormat="1" applyFont="1" applyAlignment="1">
      <alignment horizontal="left"/>
    </xf>
    <xf numFmtId="0" fontId="18" fillId="0" borderId="0" xfId="2" applyFont="1" applyAlignment="1">
      <alignment vertical="center" wrapText="1"/>
    </xf>
    <xf numFmtId="49" fontId="13" fillId="0" borderId="0" xfId="0" applyNumberFormat="1" applyFont="1" applyAlignment="1">
      <alignment vertical="center" wrapText="1"/>
    </xf>
    <xf numFmtId="0" fontId="13" fillId="0" borderId="0" xfId="0" applyFont="1"/>
    <xf numFmtId="49" fontId="14" fillId="0" borderId="0" xfId="0" applyNumberFormat="1" applyFont="1" applyAlignment="1">
      <alignment vertical="center"/>
    </xf>
    <xf numFmtId="49" fontId="13" fillId="0" borderId="0" xfId="0" applyNumberFormat="1" applyFont="1" applyAlignment="1">
      <alignment horizontal="left"/>
    </xf>
    <xf numFmtId="0" fontId="13" fillId="0" borderId="0" xfId="0" applyFont="1" applyAlignment="1">
      <alignment horizontal="left"/>
    </xf>
    <xf numFmtId="49" fontId="13" fillId="0" borderId="0" xfId="0" applyNumberFormat="1" applyFont="1"/>
    <xf numFmtId="49" fontId="13" fillId="0" borderId="0" xfId="0" applyNumberFormat="1" applyFont="1" applyAlignment="1">
      <alignment wrapText="1"/>
    </xf>
    <xf numFmtId="49" fontId="14" fillId="0" borderId="0" xfId="0" applyNumberFormat="1" applyFont="1" applyAlignment="1">
      <alignment horizontal="center" vertical="center"/>
    </xf>
    <xf numFmtId="49" fontId="14" fillId="0" borderId="0" xfId="0" applyNumberFormat="1" applyFont="1"/>
    <xf numFmtId="0" fontId="13" fillId="0" borderId="0" xfId="0" applyFont="1" applyAlignment="1">
      <alignment horizontal="left" vertical="center"/>
    </xf>
    <xf numFmtId="49" fontId="13" fillId="0" borderId="0" xfId="0" applyNumberFormat="1" applyFont="1" applyAlignment="1">
      <alignment horizontal="right" vertical="center"/>
    </xf>
    <xf numFmtId="168" fontId="13" fillId="0" borderId="0" xfId="0" applyNumberFormat="1" applyFont="1"/>
    <xf numFmtId="49" fontId="13" fillId="0" borderId="0" xfId="0" applyNumberFormat="1" applyFont="1" applyAlignment="1">
      <alignment horizontal="right"/>
    </xf>
    <xf numFmtId="0" fontId="14" fillId="0" borderId="0" xfId="0" applyFont="1" applyAlignment="1">
      <alignment vertical="center"/>
    </xf>
    <xf numFmtId="49" fontId="14" fillId="0" borderId="0" xfId="5" applyNumberFormat="1" applyFont="1" applyAlignment="1">
      <alignment vertical="center"/>
    </xf>
    <xf numFmtId="0" fontId="13" fillId="0" borderId="0" xfId="5" applyFont="1" applyAlignment="1">
      <alignment vertical="center"/>
    </xf>
    <xf numFmtId="0" fontId="14" fillId="0" borderId="0" xfId="5" applyFont="1" applyAlignment="1">
      <alignment vertical="center"/>
    </xf>
    <xf numFmtId="0" fontId="15" fillId="0" borderId="0" xfId="5" applyFont="1" applyAlignment="1">
      <alignment vertical="center"/>
    </xf>
    <xf numFmtId="0" fontId="13" fillId="13" borderId="0" xfId="5" applyFont="1" applyFill="1" applyAlignment="1">
      <alignment vertical="center"/>
    </xf>
    <xf numFmtId="49" fontId="13" fillId="0" borderId="0" xfId="5" applyNumberFormat="1" applyFont="1" applyAlignment="1">
      <alignment horizontal="left" vertical="center"/>
    </xf>
    <xf numFmtId="49" fontId="14" fillId="0" borderId="0" xfId="5" applyNumberFormat="1" applyFont="1" applyAlignment="1">
      <alignment horizontal="left" vertical="center"/>
    </xf>
    <xf numFmtId="0" fontId="17" fillId="0" borderId="0" xfId="0" applyFont="1" applyAlignment="1">
      <alignment vertical="center" wrapText="1"/>
    </xf>
    <xf numFmtId="49" fontId="14" fillId="0" borderId="0" xfId="5" applyNumberFormat="1" applyFont="1" applyAlignment="1">
      <alignment vertical="center" wrapText="1"/>
    </xf>
    <xf numFmtId="0" fontId="13" fillId="0" borderId="0" xfId="5" applyFont="1" applyAlignment="1">
      <alignment vertical="center" wrapText="1"/>
    </xf>
    <xf numFmtId="0" fontId="6" fillId="0" borderId="50" xfId="0" applyFont="1" applyBorder="1" applyAlignment="1">
      <alignment horizontal="center"/>
    </xf>
    <xf numFmtId="0" fontId="0" fillId="0" borderId="50" xfId="0" applyBorder="1" applyAlignment="1">
      <alignment horizontal="center"/>
    </xf>
    <xf numFmtId="0" fontId="6" fillId="0" borderId="51" xfId="0" applyFont="1" applyBorder="1" applyAlignment="1">
      <alignment horizontal="center"/>
    </xf>
    <xf numFmtId="0" fontId="6" fillId="0" borderId="49" xfId="0" applyFont="1" applyBorder="1"/>
    <xf numFmtId="0" fontId="6" fillId="0" borderId="0" xfId="0" applyFont="1"/>
    <xf numFmtId="0" fontId="21" fillId="4" borderId="0" xfId="11" applyFont="1" applyFill="1"/>
    <xf numFmtId="0" fontId="21" fillId="0" borderId="0" xfId="11" applyFont="1"/>
    <xf numFmtId="0" fontId="23" fillId="4" borderId="0" xfId="11" applyFont="1" applyFill="1"/>
    <xf numFmtId="0" fontId="23" fillId="0" borderId="0" xfId="11" applyFont="1"/>
    <xf numFmtId="0" fontId="24" fillId="4" borderId="0" xfId="11" applyFont="1" applyFill="1" applyAlignment="1">
      <alignment horizontal="center"/>
    </xf>
    <xf numFmtId="0" fontId="2" fillId="0" borderId="0" xfId="12"/>
    <xf numFmtId="0" fontId="6" fillId="0" borderId="50" xfId="0" applyFont="1" applyBorder="1" applyAlignment="1">
      <alignment wrapText="1"/>
    </xf>
    <xf numFmtId="0" fontId="27" fillId="0" borderId="0" xfId="5" applyFont="1" applyAlignment="1">
      <alignment vertical="center"/>
    </xf>
    <xf numFmtId="0" fontId="28" fillId="6" borderId="0" xfId="5" applyFont="1" applyFill="1" applyAlignment="1">
      <alignment vertical="center"/>
    </xf>
    <xf numFmtId="0" fontId="29" fillId="6" borderId="0" xfId="5" applyFont="1" applyFill="1" applyAlignment="1">
      <alignment horizontal="center" vertical="center"/>
    </xf>
    <xf numFmtId="0" fontId="28" fillId="17" borderId="0" xfId="5" applyFont="1" applyFill="1" applyAlignment="1">
      <alignment vertical="center"/>
    </xf>
    <xf numFmtId="0" fontId="29" fillId="17" borderId="6" xfId="5" applyFont="1" applyFill="1" applyBorder="1" applyAlignment="1" applyProtection="1">
      <alignment vertical="center"/>
      <protection locked="0"/>
    </xf>
    <xf numFmtId="0" fontId="29" fillId="17" borderId="0" xfId="5" applyFont="1" applyFill="1" applyAlignment="1">
      <alignment vertical="center"/>
    </xf>
    <xf numFmtId="0" fontId="30" fillId="17" borderId="0" xfId="5" applyFont="1" applyFill="1" applyAlignment="1">
      <alignment vertical="center"/>
    </xf>
    <xf numFmtId="0" fontId="31" fillId="17" borderId="0" xfId="5" applyFont="1" applyFill="1" applyAlignment="1">
      <alignment vertical="center"/>
    </xf>
    <xf numFmtId="0" fontId="28" fillId="17" borderId="1" xfId="5" applyFont="1" applyFill="1" applyBorder="1" applyAlignment="1">
      <alignment horizontal="left" vertical="center"/>
    </xf>
    <xf numFmtId="0" fontId="28" fillId="0" borderId="0" xfId="5" applyFont="1" applyAlignment="1">
      <alignment vertical="center"/>
    </xf>
    <xf numFmtId="0" fontId="29" fillId="0" borderId="0" xfId="5" applyFont="1" applyAlignment="1">
      <alignment horizontal="center" vertical="center"/>
    </xf>
    <xf numFmtId="0" fontId="28" fillId="0" borderId="0" xfId="5" applyFont="1" applyAlignment="1">
      <alignment horizontal="left" vertical="center"/>
    </xf>
    <xf numFmtId="0" fontId="29" fillId="0" borderId="0" xfId="5" applyFont="1" applyAlignment="1">
      <alignment horizontal="left" vertical="center"/>
    </xf>
    <xf numFmtId="0" fontId="29" fillId="0" borderId="0" xfId="5" applyFont="1" applyAlignment="1">
      <alignment vertical="center"/>
    </xf>
    <xf numFmtId="0" fontId="29" fillId="0" borderId="34" xfId="5" applyFont="1" applyBorder="1" applyAlignment="1">
      <alignment vertical="center"/>
    </xf>
    <xf numFmtId="0" fontId="29" fillId="0" borderId="35" xfId="5" applyFont="1" applyBorder="1" applyAlignment="1">
      <alignment vertical="center"/>
    </xf>
    <xf numFmtId="0" fontId="29" fillId="0" borderId="36" xfId="5" applyFont="1" applyBorder="1" applyAlignment="1">
      <alignment vertical="center"/>
    </xf>
    <xf numFmtId="0" fontId="33" fillId="14" borderId="30" xfId="5" applyFont="1" applyFill="1" applyBorder="1" applyAlignment="1">
      <alignment horizontal="left" vertical="center"/>
    </xf>
    <xf numFmtId="0" fontId="28" fillId="14" borderId="0" xfId="5" applyFont="1" applyFill="1" applyAlignment="1">
      <alignment horizontal="left" vertical="center"/>
    </xf>
    <xf numFmtId="0" fontId="28" fillId="0" borderId="37" xfId="5" applyFont="1" applyBorder="1" applyAlignment="1">
      <alignment horizontal="left" vertical="center"/>
    </xf>
    <xf numFmtId="49" fontId="28" fillId="0" borderId="30" xfId="5" applyNumberFormat="1" applyFont="1" applyBorder="1" applyAlignment="1">
      <alignment horizontal="left" vertical="center"/>
    </xf>
    <xf numFmtId="0" fontId="28" fillId="0" borderId="0" xfId="5" applyFont="1" applyAlignment="1">
      <alignment horizontal="center" vertical="center"/>
    </xf>
    <xf numFmtId="0" fontId="28" fillId="0" borderId="30" xfId="5" applyFont="1" applyBorder="1" applyAlignment="1">
      <alignment horizontal="left" vertical="center"/>
    </xf>
    <xf numFmtId="0" fontId="29" fillId="0" borderId="37" xfId="5" applyFont="1" applyBorder="1" applyAlignment="1">
      <alignment horizontal="left" vertical="center"/>
    </xf>
    <xf numFmtId="0" fontId="29" fillId="0" borderId="30" xfId="5" applyFont="1" applyBorder="1" applyAlignment="1">
      <alignment horizontal="left" vertical="center"/>
    </xf>
    <xf numFmtId="49" fontId="29" fillId="0" borderId="0" xfId="5" applyNumberFormat="1" applyFont="1" applyAlignment="1">
      <alignment horizontal="left" vertical="center"/>
    </xf>
    <xf numFmtId="0" fontId="33" fillId="14" borderId="0" xfId="5" applyFont="1" applyFill="1" applyAlignment="1">
      <alignment horizontal="left" vertical="center"/>
    </xf>
    <xf numFmtId="170" fontId="33" fillId="14" borderId="0" xfId="9" applyNumberFormat="1" applyFont="1" applyFill="1" applyBorder="1" applyAlignment="1" applyProtection="1">
      <alignment horizontal="left" vertical="center"/>
    </xf>
    <xf numFmtId="1" fontId="29" fillId="0" borderId="0" xfId="5" applyNumberFormat="1" applyFont="1" applyAlignment="1">
      <alignment horizontal="left" vertical="center"/>
    </xf>
    <xf numFmtId="0" fontId="28" fillId="0" borderId="0" xfId="5" applyFont="1" applyAlignment="1">
      <alignment horizontal="center" vertical="center" wrapText="1"/>
    </xf>
    <xf numFmtId="0" fontId="28" fillId="0" borderId="37" xfId="5" applyFont="1" applyBorder="1" applyAlignment="1">
      <alignment horizontal="center" vertical="center" wrapText="1"/>
    </xf>
    <xf numFmtId="0" fontId="28" fillId="0" borderId="38" xfId="5" applyFont="1" applyBorder="1" applyAlignment="1">
      <alignment horizontal="left" vertical="center"/>
    </xf>
    <xf numFmtId="174" fontId="29" fillId="0" borderId="18" xfId="5" applyNumberFormat="1" applyFont="1" applyBorder="1" applyAlignment="1">
      <alignment horizontal="left" vertical="center"/>
    </xf>
    <xf numFmtId="0" fontId="28" fillId="0" borderId="18" xfId="5" applyFont="1" applyBorder="1" applyAlignment="1">
      <alignment horizontal="center" vertical="center" wrapText="1"/>
    </xf>
    <xf numFmtId="0" fontId="28" fillId="0" borderId="39" xfId="5" applyFont="1" applyBorder="1" applyAlignment="1">
      <alignment horizontal="center" vertical="center" wrapText="1"/>
    </xf>
    <xf numFmtId="9" fontId="36" fillId="0" borderId="22" xfId="6" applyFont="1" applyFill="1" applyBorder="1" applyAlignment="1" applyProtection="1">
      <alignment horizontal="center" vertical="center"/>
    </xf>
    <xf numFmtId="49" fontId="28" fillId="0" borderId="0" xfId="5" applyNumberFormat="1" applyFont="1" applyAlignment="1">
      <alignment horizontal="left" vertical="center"/>
    </xf>
    <xf numFmtId="0" fontId="28" fillId="5" borderId="0" xfId="5" applyFont="1" applyFill="1" applyAlignment="1">
      <alignment horizontal="left" vertical="center"/>
    </xf>
    <xf numFmtId="1" fontId="29" fillId="5" borderId="0" xfId="5" applyNumberFormat="1" applyFont="1" applyFill="1" applyAlignment="1">
      <alignment horizontal="center" vertical="center"/>
    </xf>
    <xf numFmtId="0" fontId="28" fillId="5" borderId="0" xfId="5" applyFont="1" applyFill="1" applyAlignment="1">
      <alignment horizontal="center" vertical="center" wrapText="1"/>
    </xf>
    <xf numFmtId="0" fontId="37" fillId="0" borderId="0" xfId="5" applyFont="1" applyAlignment="1">
      <alignment horizontal="left" vertical="center"/>
    </xf>
    <xf numFmtId="9" fontId="39" fillId="0" borderId="22" xfId="6" applyFont="1" applyFill="1" applyBorder="1" applyAlignment="1" applyProtection="1">
      <alignment horizontal="center" vertical="center"/>
    </xf>
    <xf numFmtId="9" fontId="29" fillId="5" borderId="0" xfId="5" applyNumberFormat="1" applyFont="1" applyFill="1" applyAlignment="1">
      <alignment horizontal="center" vertical="center"/>
    </xf>
    <xf numFmtId="0" fontId="28" fillId="0" borderId="8" xfId="5" applyFont="1" applyBorder="1" applyAlignment="1">
      <alignment horizontal="left" vertical="center"/>
    </xf>
    <xf numFmtId="0" fontId="28" fillId="0" borderId="6" xfId="5" applyFont="1" applyBorder="1" applyAlignment="1">
      <alignment horizontal="left" vertical="center"/>
    </xf>
    <xf numFmtId="49" fontId="28" fillId="0" borderId="38" xfId="5" applyNumberFormat="1" applyFont="1" applyBorder="1" applyAlignment="1">
      <alignment horizontal="left" vertical="center"/>
    </xf>
    <xf numFmtId="0" fontId="38" fillId="0" borderId="18" xfId="5" applyFont="1" applyBorder="1" applyAlignment="1">
      <alignment horizontal="left" vertical="center"/>
    </xf>
    <xf numFmtId="0" fontId="28" fillId="0" borderId="18" xfId="5" applyFont="1" applyBorder="1" applyAlignment="1">
      <alignment horizontal="left" vertical="center"/>
    </xf>
    <xf numFmtId="0" fontId="28" fillId="0" borderId="39" xfId="5" applyFont="1" applyBorder="1" applyAlignment="1">
      <alignment horizontal="left" vertical="center"/>
    </xf>
    <xf numFmtId="49" fontId="28" fillId="5" borderId="0" xfId="5" applyNumberFormat="1" applyFont="1" applyFill="1" applyAlignment="1">
      <alignment vertical="center"/>
    </xf>
    <xf numFmtId="164" fontId="28" fillId="5" borderId="0" xfId="5" applyNumberFormat="1" applyFont="1" applyFill="1" applyAlignment="1">
      <alignment horizontal="center" vertical="center"/>
    </xf>
    <xf numFmtId="0" fontId="28" fillId="5" borderId="0" xfId="5" applyFont="1" applyFill="1" applyAlignment="1">
      <alignment vertical="center"/>
    </xf>
    <xf numFmtId="0" fontId="28" fillId="0" borderId="73" xfId="5" applyFont="1" applyBorder="1" applyAlignment="1">
      <alignment vertical="center"/>
    </xf>
    <xf numFmtId="0" fontId="28" fillId="0" borderId="74" xfId="5" applyFont="1" applyBorder="1" applyAlignment="1">
      <alignment horizontal="left" vertical="center"/>
    </xf>
    <xf numFmtId="0" fontId="29" fillId="5" borderId="0" xfId="5" applyFont="1" applyFill="1" applyAlignment="1">
      <alignment vertical="center"/>
    </xf>
    <xf numFmtId="170" fontId="28" fillId="0" borderId="0" xfId="9" applyNumberFormat="1" applyFont="1" applyFill="1" applyBorder="1" applyAlignment="1" applyProtection="1">
      <alignment vertical="center"/>
    </xf>
    <xf numFmtId="164" fontId="29" fillId="0" borderId="74" xfId="9" applyFont="1" applyFill="1" applyBorder="1" applyAlignment="1" applyProtection="1">
      <alignment vertical="center"/>
    </xf>
    <xf numFmtId="0" fontId="37" fillId="0" borderId="73" xfId="5" applyFont="1" applyBorder="1" applyAlignment="1">
      <alignment vertical="center"/>
    </xf>
    <xf numFmtId="0" fontId="37" fillId="0" borderId="0" xfId="5" applyFont="1" applyAlignment="1">
      <alignment vertical="center"/>
    </xf>
    <xf numFmtId="0" fontId="28" fillId="0" borderId="74" xfId="5" applyFont="1" applyBorder="1" applyAlignment="1">
      <alignment vertical="center"/>
    </xf>
    <xf numFmtId="164" fontId="29" fillId="5" borderId="0" xfId="5" applyNumberFormat="1" applyFont="1" applyFill="1" applyAlignment="1">
      <alignment horizontal="center" vertical="center"/>
    </xf>
    <xf numFmtId="0" fontId="37" fillId="0" borderId="75" xfId="5" applyFont="1" applyBorder="1" applyAlignment="1">
      <alignment vertical="center"/>
    </xf>
    <xf numFmtId="0" fontId="37" fillId="0" borderId="76" xfId="5" applyFont="1" applyBorder="1" applyAlignment="1">
      <alignment vertical="center"/>
    </xf>
    <xf numFmtId="0" fontId="28" fillId="0" borderId="77" xfId="5" applyFont="1" applyBorder="1" applyAlignment="1">
      <alignment vertical="center"/>
    </xf>
    <xf numFmtId="0" fontId="26" fillId="5" borderId="19" xfId="10" applyFont="1" applyFill="1" applyBorder="1" applyAlignment="1">
      <alignment horizontal="center" vertical="center"/>
    </xf>
    <xf numFmtId="170" fontId="26" fillId="0" borderId="23" xfId="9" applyNumberFormat="1" applyFont="1" applyFill="1" applyBorder="1" applyAlignment="1" applyProtection="1">
      <alignment horizontal="center" vertical="center"/>
    </xf>
    <xf numFmtId="0" fontId="28" fillId="0" borderId="0" xfId="5" applyFont="1" applyAlignment="1">
      <alignment horizontal="right" vertical="center"/>
    </xf>
    <xf numFmtId="169" fontId="28" fillId="0" borderId="0" xfId="5" applyNumberFormat="1" applyFont="1" applyAlignment="1">
      <alignment horizontal="center" vertical="center"/>
    </xf>
    <xf numFmtId="49" fontId="28" fillId="0" borderId="0" xfId="5" applyNumberFormat="1" applyFont="1" applyAlignment="1">
      <alignment vertical="center"/>
    </xf>
    <xf numFmtId="0" fontId="28" fillId="0" borderId="0" xfId="5" applyFont="1"/>
    <xf numFmtId="49" fontId="28" fillId="0" borderId="0" xfId="5" applyNumberFormat="1" applyFont="1" applyAlignment="1">
      <alignment horizontal="left"/>
    </xf>
    <xf numFmtId="49" fontId="28" fillId="0" borderId="30" xfId="5" applyNumberFormat="1" applyFont="1" applyBorder="1"/>
    <xf numFmtId="49" fontId="28" fillId="0" borderId="0" xfId="5" applyNumberFormat="1" applyFont="1"/>
    <xf numFmtId="49" fontId="28" fillId="0" borderId="0" xfId="5" applyNumberFormat="1" applyFont="1" applyAlignment="1">
      <alignment horizontal="right" vertical="center"/>
    </xf>
    <xf numFmtId="49" fontId="28" fillId="0" borderId="37" xfId="5" applyNumberFormat="1" applyFont="1" applyBorder="1"/>
    <xf numFmtId="49" fontId="28" fillId="0" borderId="30" xfId="5" applyNumberFormat="1" applyFont="1" applyBorder="1" applyAlignment="1">
      <alignment horizontal="left"/>
    </xf>
    <xf numFmtId="49" fontId="28" fillId="0" borderId="37" xfId="5" applyNumberFormat="1" applyFont="1" applyBorder="1" applyAlignment="1">
      <alignment horizontal="left"/>
    </xf>
    <xf numFmtId="49" fontId="29" fillId="0" borderId="0" xfId="5" applyNumberFormat="1" applyFont="1"/>
    <xf numFmtId="49" fontId="29" fillId="0" borderId="0" xfId="5" applyNumberFormat="1" applyFont="1" applyAlignment="1">
      <alignment horizontal="center"/>
    </xf>
    <xf numFmtId="49" fontId="29" fillId="0" borderId="0" xfId="5" applyNumberFormat="1" applyFont="1" applyAlignment="1">
      <alignment vertical="top" wrapText="1"/>
    </xf>
    <xf numFmtId="49" fontId="28" fillId="0" borderId="29" xfId="5" applyNumberFormat="1" applyFont="1" applyBorder="1" applyAlignment="1">
      <alignment horizontal="left"/>
    </xf>
    <xf numFmtId="49" fontId="28" fillId="0" borderId="1" xfId="5" applyNumberFormat="1" applyFont="1" applyBorder="1" applyAlignment="1">
      <alignment horizontal="left"/>
    </xf>
    <xf numFmtId="49" fontId="28" fillId="0" borderId="1" xfId="5" applyNumberFormat="1" applyFont="1" applyBorder="1" applyAlignment="1">
      <alignment horizontal="right"/>
    </xf>
    <xf numFmtId="49" fontId="28" fillId="0" borderId="46" xfId="5" applyNumberFormat="1" applyFont="1" applyBorder="1" applyAlignment="1">
      <alignment horizontal="left"/>
    </xf>
    <xf numFmtId="49" fontId="28" fillId="0" borderId="0" xfId="5" applyNumberFormat="1" applyFont="1" applyAlignment="1">
      <alignment horizontal="right"/>
    </xf>
    <xf numFmtId="49" fontId="41" fillId="0" borderId="0" xfId="5" applyNumberFormat="1" applyFont="1"/>
    <xf numFmtId="49" fontId="29" fillId="0" borderId="0" xfId="5" applyNumberFormat="1" applyFont="1" applyAlignment="1">
      <alignment horizontal="left"/>
    </xf>
    <xf numFmtId="49" fontId="29" fillId="0" borderId="7" xfId="5" applyNumberFormat="1" applyFont="1" applyBorder="1"/>
    <xf numFmtId="49" fontId="28" fillId="0" borderId="15" xfId="5" applyNumberFormat="1" applyFont="1" applyBorder="1" applyAlignment="1" applyProtection="1">
      <alignment horizontal="left"/>
      <protection locked="0"/>
    </xf>
    <xf numFmtId="49" fontId="42" fillId="0" borderId="0" xfId="5" applyNumberFormat="1" applyFont="1" applyAlignment="1">
      <alignment horizontal="left"/>
    </xf>
    <xf numFmtId="49" fontId="28" fillId="0" borderId="0" xfId="5" applyNumberFormat="1" applyFont="1" applyAlignment="1">
      <alignment horizontal="center"/>
    </xf>
    <xf numFmtId="49" fontId="28" fillId="0" borderId="29" xfId="5" applyNumberFormat="1" applyFont="1" applyBorder="1"/>
    <xf numFmtId="49" fontId="29" fillId="0" borderId="47" xfId="5" applyNumberFormat="1" applyFont="1" applyBorder="1" applyAlignment="1">
      <alignment horizontal="center" vertical="center"/>
    </xf>
    <xf numFmtId="49" fontId="29" fillId="0" borderId="0" xfId="5" applyNumberFormat="1" applyFont="1" applyAlignment="1">
      <alignment horizontal="center" vertical="center"/>
    </xf>
    <xf numFmtId="49" fontId="29" fillId="0" borderId="48" xfId="5" applyNumberFormat="1" applyFont="1" applyBorder="1" applyAlignment="1">
      <alignment horizontal="center" vertical="center"/>
    </xf>
    <xf numFmtId="49" fontId="28" fillId="0" borderId="0" xfId="5" applyNumberFormat="1" applyFont="1" applyAlignment="1" applyProtection="1">
      <alignment horizontal="left"/>
      <protection locked="0"/>
    </xf>
    <xf numFmtId="49" fontId="37" fillId="0" borderId="0" xfId="5" applyNumberFormat="1" applyFont="1" applyAlignment="1" applyProtection="1">
      <alignment horizontal="left"/>
      <protection locked="0"/>
    </xf>
    <xf numFmtId="49" fontId="37" fillId="0" borderId="1" xfId="5" applyNumberFormat="1" applyFont="1" applyBorder="1" applyAlignment="1" applyProtection="1">
      <alignment horizontal="center"/>
      <protection locked="0"/>
    </xf>
    <xf numFmtId="0" fontId="28" fillId="0" borderId="0" xfId="5" applyFont="1" applyAlignment="1">
      <alignment horizontal="left"/>
    </xf>
    <xf numFmtId="0" fontId="28" fillId="0" borderId="0" xfId="0" applyFont="1" applyAlignment="1">
      <alignment vertical="center" wrapText="1"/>
    </xf>
    <xf numFmtId="0" fontId="28" fillId="0" borderId="21" xfId="0" applyFont="1" applyBorder="1" applyAlignment="1">
      <alignment vertical="center" wrapText="1"/>
    </xf>
    <xf numFmtId="0" fontId="29" fillId="0" borderId="33" xfId="0" applyFont="1" applyBorder="1" applyAlignment="1" applyProtection="1">
      <alignment vertical="center" wrapText="1"/>
      <protection locked="0"/>
    </xf>
    <xf numFmtId="0" fontId="28" fillId="0" borderId="1" xfId="0" applyFont="1" applyBorder="1" applyAlignment="1">
      <alignment vertical="center" wrapText="1"/>
    </xf>
    <xf numFmtId="0" fontId="28" fillId="0" borderId="1" xfId="0" applyFont="1" applyBorder="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0" xfId="0" applyFont="1" applyAlignment="1">
      <alignment horizontal="center" vertical="center" wrapText="1"/>
    </xf>
    <xf numFmtId="0" fontId="35" fillId="0" borderId="12" xfId="0" applyFont="1" applyBorder="1" applyAlignment="1">
      <alignment horizontal="center" vertical="center" wrapText="1"/>
    </xf>
    <xf numFmtId="0" fontId="29" fillId="0" borderId="21" xfId="0" applyFont="1" applyBorder="1" applyAlignment="1" applyProtection="1">
      <alignment vertical="center" wrapText="1"/>
      <protection locked="0"/>
    </xf>
    <xf numFmtId="9" fontId="28" fillId="0" borderId="22" xfId="6" applyFont="1" applyBorder="1" applyAlignment="1" applyProtection="1">
      <alignment vertical="center" wrapText="1"/>
      <protection locked="0"/>
    </xf>
    <xf numFmtId="0" fontId="29" fillId="0" borderId="13" xfId="0" applyFont="1" applyBorder="1" applyAlignment="1" applyProtection="1">
      <alignment vertical="center" wrapText="1"/>
      <protection locked="0"/>
    </xf>
    <xf numFmtId="0" fontId="29" fillId="0" borderId="21" xfId="0" applyFont="1" applyBorder="1" applyAlignment="1" applyProtection="1">
      <alignment horizontal="center" vertical="center" wrapText="1"/>
      <protection locked="0"/>
    </xf>
    <xf numFmtId="0" fontId="29" fillId="0" borderId="23" xfId="0" applyFont="1" applyBorder="1" applyAlignment="1" applyProtection="1">
      <alignment vertical="center" wrapText="1"/>
      <protection locked="0"/>
    </xf>
    <xf numFmtId="9" fontId="28" fillId="0" borderId="24" xfId="6" applyFont="1" applyBorder="1" applyAlignment="1" applyProtection="1">
      <alignment vertical="center" wrapText="1"/>
      <protection locked="0"/>
    </xf>
    <xf numFmtId="0" fontId="29" fillId="0" borderId="14" xfId="0" applyFont="1" applyBorder="1" applyAlignment="1" applyProtection="1">
      <alignment vertical="center" wrapText="1"/>
      <protection locked="0"/>
    </xf>
    <xf numFmtId="0" fontId="29" fillId="0" borderId="23" xfId="0" applyFont="1" applyBorder="1" applyAlignment="1" applyProtection="1">
      <alignment horizontal="center" vertical="center" wrapText="1"/>
      <protection locked="0"/>
    </xf>
    <xf numFmtId="0" fontId="29" fillId="0" borderId="0" xfId="0" applyFont="1" applyAlignment="1">
      <alignment horizontal="left" vertical="center" wrapText="1"/>
    </xf>
    <xf numFmtId="0" fontId="29" fillId="0" borderId="21" xfId="0" applyFont="1" applyBorder="1" applyAlignment="1">
      <alignment horizontal="center" vertical="center" wrapText="1"/>
    </xf>
    <xf numFmtId="0" fontId="40" fillId="0" borderId="22" xfId="0" applyFont="1" applyBorder="1" applyAlignment="1">
      <alignment horizontal="center" vertical="center" wrapText="1"/>
    </xf>
    <xf numFmtId="0" fontId="28" fillId="0" borderId="21" xfId="0" applyFont="1" applyBorder="1" applyAlignment="1" applyProtection="1">
      <alignment horizontal="center" vertical="center" wrapText="1"/>
      <protection locked="0"/>
    </xf>
    <xf numFmtId="0" fontId="43" fillId="0" borderId="22" xfId="0" applyFont="1" applyBorder="1" applyAlignment="1" applyProtection="1">
      <alignment horizontal="center" vertical="center" wrapText="1"/>
      <protection locked="0"/>
    </xf>
    <xf numFmtId="0" fontId="28" fillId="0" borderId="23" xfId="0" applyFont="1" applyBorder="1" applyAlignment="1" applyProtection="1">
      <alignment horizontal="center" vertical="center" wrapText="1"/>
      <protection locked="0"/>
    </xf>
    <xf numFmtId="0" fontId="43" fillId="0" borderId="24" xfId="0" applyFont="1" applyBorder="1" applyAlignment="1" applyProtection="1">
      <alignment horizontal="center" vertical="center" wrapText="1"/>
      <protection locked="0"/>
    </xf>
    <xf numFmtId="0" fontId="44" fillId="0" borderId="0" xfId="0" applyFont="1" applyAlignment="1">
      <alignment vertical="center" wrapText="1"/>
    </xf>
    <xf numFmtId="0" fontId="28" fillId="0" borderId="0" xfId="2" applyFont="1" applyAlignment="1">
      <alignment vertical="center" wrapText="1"/>
    </xf>
    <xf numFmtId="165" fontId="28" fillId="0" borderId="0" xfId="2" applyNumberFormat="1" applyFont="1" applyAlignment="1">
      <alignment vertical="center" wrapText="1"/>
    </xf>
    <xf numFmtId="0" fontId="28" fillId="0" borderId="0" xfId="2" applyFont="1" applyAlignment="1">
      <alignment horizontal="left" vertical="center" wrapText="1"/>
    </xf>
    <xf numFmtId="0" fontId="29" fillId="0" borderId="1" xfId="2" applyFont="1" applyBorder="1" applyAlignment="1">
      <alignment vertical="center" wrapText="1"/>
    </xf>
    <xf numFmtId="0" fontId="29" fillId="0" borderId="7" xfId="2" applyFont="1" applyBorder="1" applyAlignment="1">
      <alignment vertical="center" wrapText="1"/>
    </xf>
    <xf numFmtId="0" fontId="29" fillId="0" borderId="0" xfId="2" applyFont="1" applyAlignment="1">
      <alignment vertical="center" wrapText="1"/>
    </xf>
    <xf numFmtId="0" fontId="29" fillId="17" borderId="19" xfId="2" applyFont="1" applyFill="1" applyBorder="1" applyAlignment="1">
      <alignment vertical="center" wrapText="1"/>
    </xf>
    <xf numFmtId="167" fontId="37" fillId="17" borderId="40" xfId="2" applyNumberFormat="1" applyFont="1" applyFill="1" applyBorder="1" applyAlignment="1">
      <alignment horizontal="center" vertical="center" wrapText="1"/>
    </xf>
    <xf numFmtId="167" fontId="37" fillId="17" borderId="20" xfId="2" applyNumberFormat="1" applyFont="1" applyFill="1" applyBorder="1" applyAlignment="1">
      <alignment horizontal="center" vertical="center" wrapText="1"/>
    </xf>
    <xf numFmtId="14" fontId="28" fillId="0" borderId="0" xfId="2" applyNumberFormat="1" applyFont="1" applyAlignment="1">
      <alignment vertical="center" wrapText="1"/>
    </xf>
    <xf numFmtId="0" fontId="30" fillId="17" borderId="23" xfId="2" applyFont="1" applyFill="1" applyBorder="1" applyAlignment="1">
      <alignment horizontal="right" vertical="center" wrapText="1"/>
    </xf>
    <xf numFmtId="14" fontId="46" fillId="17" borderId="41" xfId="6" applyNumberFormat="1" applyFont="1" applyFill="1" applyBorder="1" applyAlignment="1" applyProtection="1">
      <alignment horizontal="center" vertical="center" wrapText="1"/>
      <protection locked="0"/>
    </xf>
    <xf numFmtId="14" fontId="46" fillId="17" borderId="24" xfId="6" applyNumberFormat="1" applyFont="1" applyFill="1" applyBorder="1" applyAlignment="1" applyProtection="1">
      <alignment horizontal="center" vertical="center" wrapText="1"/>
      <protection locked="0"/>
    </xf>
    <xf numFmtId="0" fontId="40" fillId="0" borderId="0" xfId="2" applyFont="1" applyAlignment="1">
      <alignment horizontal="center" vertical="center" wrapText="1"/>
    </xf>
    <xf numFmtId="0" fontId="40" fillId="17" borderId="23" xfId="2" applyFont="1" applyFill="1" applyBorder="1" applyAlignment="1">
      <alignment horizontal="right" vertical="center" wrapText="1"/>
    </xf>
    <xf numFmtId="14" fontId="46" fillId="17" borderId="41" xfId="6" applyNumberFormat="1" applyFont="1" applyFill="1" applyBorder="1" applyAlignment="1" applyProtection="1">
      <alignment horizontal="center" vertical="center" wrapText="1"/>
    </xf>
    <xf numFmtId="14" fontId="46" fillId="17" borderId="24" xfId="6" applyNumberFormat="1" applyFont="1" applyFill="1" applyBorder="1" applyAlignment="1" applyProtection="1">
      <alignment horizontal="center" vertical="center" wrapText="1"/>
    </xf>
    <xf numFmtId="0" fontId="29" fillId="0" borderId="0" xfId="2" applyFont="1" applyAlignment="1">
      <alignment horizontal="left" vertical="center" wrapText="1"/>
    </xf>
    <xf numFmtId="0" fontId="28" fillId="0" borderId="8" xfId="2" applyFont="1" applyBorder="1" applyAlignment="1">
      <alignment vertical="center" wrapText="1"/>
    </xf>
    <xf numFmtId="170" fontId="48" fillId="0" borderId="8" xfId="9" applyNumberFormat="1" applyFont="1" applyFill="1" applyBorder="1" applyAlignment="1" applyProtection="1">
      <alignment vertical="center" wrapText="1"/>
      <protection locked="0"/>
    </xf>
    <xf numFmtId="9" fontId="28" fillId="0" borderId="15" xfId="6" applyFont="1" applyBorder="1" applyAlignment="1">
      <alignment horizontal="right" vertical="center" wrapText="1"/>
    </xf>
    <xf numFmtId="170" fontId="28" fillId="0" borderId="9" xfId="9" applyNumberFormat="1" applyFont="1" applyFill="1" applyBorder="1" applyAlignment="1" applyProtection="1">
      <alignment vertical="center" wrapText="1"/>
      <protection locked="0"/>
    </xf>
    <xf numFmtId="0" fontId="28" fillId="0" borderId="8" xfId="2" applyFont="1" applyBorder="1" applyAlignment="1" applyProtection="1">
      <alignment vertical="center" wrapText="1"/>
      <protection locked="0"/>
    </xf>
    <xf numFmtId="170" fontId="48" fillId="0" borderId="15" xfId="9" applyNumberFormat="1" applyFont="1" applyBorder="1" applyAlignment="1" applyProtection="1">
      <alignment vertical="center" wrapText="1"/>
      <protection locked="0"/>
    </xf>
    <xf numFmtId="9" fontId="28" fillId="0" borderId="15" xfId="6" applyFont="1" applyBorder="1" applyAlignment="1">
      <alignment vertical="center" wrapText="1"/>
    </xf>
    <xf numFmtId="170" fontId="28" fillId="0" borderId="15" xfId="9" applyNumberFormat="1" applyFont="1" applyBorder="1" applyAlignment="1" applyProtection="1">
      <alignment vertical="center" wrapText="1"/>
      <protection locked="0"/>
    </xf>
    <xf numFmtId="0" fontId="28" fillId="0" borderId="42" xfId="2" applyFont="1" applyBorder="1" applyAlignment="1">
      <alignment vertical="center" wrapText="1"/>
    </xf>
    <xf numFmtId="170" fontId="48" fillId="0" borderId="10" xfId="9" applyNumberFormat="1" applyFont="1" applyFill="1" applyBorder="1" applyAlignment="1" applyProtection="1">
      <alignment vertical="center" wrapText="1"/>
      <protection locked="0"/>
    </xf>
    <xf numFmtId="9" fontId="28" fillId="0" borderId="16" xfId="6" applyFont="1" applyBorder="1" applyAlignment="1">
      <alignment vertical="center" wrapText="1"/>
    </xf>
    <xf numFmtId="170" fontId="28" fillId="0" borderId="11" xfId="9" applyNumberFormat="1" applyFont="1" applyFill="1" applyBorder="1" applyAlignment="1" applyProtection="1">
      <alignment vertical="center" wrapText="1"/>
      <protection locked="0"/>
    </xf>
    <xf numFmtId="0" fontId="28" fillId="0" borderId="10" xfId="2" applyFont="1" applyBorder="1" applyAlignment="1" applyProtection="1">
      <alignment vertical="center" wrapText="1"/>
      <protection locked="0"/>
    </xf>
    <xf numFmtId="170" fontId="48" fillId="0" borderId="16" xfId="9" applyNumberFormat="1" applyFont="1" applyBorder="1" applyAlignment="1" applyProtection="1">
      <alignment vertical="center" wrapText="1"/>
      <protection locked="0"/>
    </xf>
    <xf numFmtId="170" fontId="28" fillId="0" borderId="16" xfId="9" applyNumberFormat="1" applyFont="1" applyBorder="1" applyAlignment="1" applyProtection="1">
      <alignment vertical="center" wrapText="1"/>
      <protection locked="0"/>
    </xf>
    <xf numFmtId="0" fontId="29" fillId="17" borderId="26" xfId="2" applyFont="1" applyFill="1" applyBorder="1" applyAlignment="1">
      <alignment vertical="center" wrapText="1"/>
    </xf>
    <xf numFmtId="170" fontId="47" fillId="17" borderId="26" xfId="9" applyNumberFormat="1" applyFont="1" applyFill="1" applyBorder="1" applyAlignment="1">
      <alignment vertical="center" wrapText="1"/>
    </xf>
    <xf numFmtId="9" fontId="28" fillId="17" borderId="45" xfId="6" applyFont="1" applyFill="1" applyBorder="1" applyAlignment="1">
      <alignment vertical="center" wrapText="1"/>
    </xf>
    <xf numFmtId="170" fontId="29" fillId="17" borderId="28" xfId="9" applyNumberFormat="1" applyFont="1" applyFill="1" applyBorder="1" applyAlignment="1">
      <alignment vertical="center" wrapText="1"/>
    </xf>
    <xf numFmtId="170" fontId="47" fillId="17" borderId="45" xfId="9" applyNumberFormat="1" applyFont="1" applyFill="1" applyBorder="1" applyAlignment="1">
      <alignment vertical="center" wrapText="1"/>
    </xf>
    <xf numFmtId="9" fontId="28" fillId="17" borderId="27" xfId="6" applyFont="1" applyFill="1" applyBorder="1" applyAlignment="1">
      <alignment vertical="center" wrapText="1"/>
    </xf>
    <xf numFmtId="0" fontId="28" fillId="0" borderId="1" xfId="2" applyFont="1" applyBorder="1" applyAlignment="1">
      <alignment vertical="center" wrapText="1"/>
    </xf>
    <xf numFmtId="170" fontId="48" fillId="0" borderId="8" xfId="9" applyNumberFormat="1" applyFont="1" applyBorder="1" applyAlignment="1" applyProtection="1">
      <alignment vertical="center" wrapText="1"/>
      <protection locked="0"/>
    </xf>
    <xf numFmtId="170" fontId="28" fillId="0" borderId="9" xfId="9" applyNumberFormat="1" applyFont="1" applyBorder="1" applyAlignment="1" applyProtection="1">
      <alignment vertical="center" wrapText="1"/>
      <protection locked="0"/>
    </xf>
    <xf numFmtId="0" fontId="28" fillId="0" borderId="15" xfId="2" applyFont="1" applyBorder="1" applyAlignment="1" applyProtection="1">
      <alignment vertical="center" wrapText="1"/>
      <protection locked="0"/>
    </xf>
    <xf numFmtId="170" fontId="47" fillId="0" borderId="8" xfId="9" applyNumberFormat="1" applyFont="1" applyFill="1" applyBorder="1" applyAlignment="1" applyProtection="1">
      <alignment vertical="center" wrapText="1"/>
      <protection locked="0"/>
    </xf>
    <xf numFmtId="170" fontId="29" fillId="0" borderId="9" xfId="9" applyNumberFormat="1" applyFont="1" applyFill="1" applyBorder="1" applyAlignment="1" applyProtection="1">
      <alignment vertical="center" wrapText="1"/>
      <protection locked="0"/>
    </xf>
    <xf numFmtId="0" fontId="29" fillId="0" borderId="16" xfId="2" applyFont="1" applyBorder="1" applyAlignment="1" applyProtection="1">
      <alignment vertical="center" wrapText="1"/>
      <protection locked="0"/>
    </xf>
    <xf numFmtId="170" fontId="47" fillId="0" borderId="10" xfId="9" applyNumberFormat="1" applyFont="1" applyFill="1" applyBorder="1" applyAlignment="1" applyProtection="1">
      <alignment vertical="center" wrapText="1"/>
      <protection locked="0"/>
    </xf>
    <xf numFmtId="0" fontId="28" fillId="0" borderId="16" xfId="2" applyFont="1" applyBorder="1" applyAlignment="1">
      <alignment vertical="center" wrapText="1"/>
    </xf>
    <xf numFmtId="170" fontId="29" fillId="0" borderId="11" xfId="9" applyNumberFormat="1" applyFont="1" applyFill="1" applyBorder="1" applyAlignment="1" applyProtection="1">
      <alignment vertical="center" wrapText="1"/>
      <protection locked="0"/>
    </xf>
    <xf numFmtId="0" fontId="28" fillId="0" borderId="35" xfId="2" applyFont="1" applyBorder="1" applyAlignment="1">
      <alignment vertical="center" wrapText="1"/>
    </xf>
    <xf numFmtId="0" fontId="28" fillId="0" borderId="52" xfId="2" applyFont="1" applyBorder="1" applyAlignment="1">
      <alignment vertical="center" wrapText="1"/>
    </xf>
    <xf numFmtId="0" fontId="28" fillId="0" borderId="4" xfId="2" applyFont="1" applyBorder="1" applyAlignment="1">
      <alignment vertical="center" wrapText="1"/>
    </xf>
    <xf numFmtId="170" fontId="47" fillId="0" borderId="4" xfId="9" applyNumberFormat="1" applyFont="1" applyBorder="1" applyAlignment="1" applyProtection="1">
      <alignment vertical="center" wrapText="1"/>
      <protection locked="0"/>
    </xf>
    <xf numFmtId="170" fontId="29" fillId="0" borderId="5" xfId="9" applyNumberFormat="1" applyFont="1" applyBorder="1" applyAlignment="1" applyProtection="1">
      <alignment vertical="center" wrapText="1"/>
      <protection locked="0"/>
    </xf>
    <xf numFmtId="0" fontId="28" fillId="0" borderId="15" xfId="2" applyFont="1" applyBorder="1" applyAlignment="1">
      <alignment vertical="center" wrapText="1"/>
    </xf>
    <xf numFmtId="0" fontId="28" fillId="0" borderId="27" xfId="2" applyFont="1" applyBorder="1" applyAlignment="1">
      <alignment vertical="center" wrapText="1"/>
    </xf>
    <xf numFmtId="165" fontId="47" fillId="0" borderId="6" xfId="2" applyNumberFormat="1" applyFont="1" applyBorder="1" applyAlignment="1">
      <alignment vertical="center" wrapText="1"/>
    </xf>
    <xf numFmtId="165" fontId="29" fillId="0" borderId="6" xfId="2" applyNumberFormat="1" applyFont="1" applyBorder="1" applyAlignment="1">
      <alignment vertical="center" wrapText="1"/>
    </xf>
    <xf numFmtId="165" fontId="48" fillId="0" borderId="6" xfId="2" applyNumberFormat="1" applyFont="1" applyBorder="1" applyAlignment="1">
      <alignment vertical="center" wrapText="1"/>
    </xf>
    <xf numFmtId="165" fontId="28" fillId="0" borderId="6" xfId="2" applyNumberFormat="1" applyFont="1" applyBorder="1" applyAlignment="1">
      <alignment vertical="center" wrapText="1"/>
    </xf>
    <xf numFmtId="0" fontId="29" fillId="0" borderId="26" xfId="2" applyFont="1" applyBorder="1" applyAlignment="1">
      <alignment vertical="center" wrapText="1"/>
    </xf>
    <xf numFmtId="170" fontId="47" fillId="0" borderId="45" xfId="9" applyNumberFormat="1" applyFont="1" applyFill="1" applyBorder="1" applyAlignment="1">
      <alignment vertical="center" wrapText="1"/>
    </xf>
    <xf numFmtId="9" fontId="28" fillId="0" borderId="45" xfId="6" applyFont="1" applyBorder="1" applyAlignment="1">
      <alignment vertical="center" wrapText="1"/>
    </xf>
    <xf numFmtId="170" fontId="29" fillId="0" borderId="45" xfId="9" applyNumberFormat="1" applyFont="1" applyFill="1" applyBorder="1" applyAlignment="1">
      <alignment vertical="center" wrapText="1"/>
    </xf>
    <xf numFmtId="0" fontId="29" fillId="0" borderId="52" xfId="2" applyFont="1" applyBorder="1" applyAlignment="1">
      <alignment vertical="center" wrapText="1"/>
    </xf>
    <xf numFmtId="0" fontId="28" fillId="0" borderId="10" xfId="2" applyFont="1" applyBorder="1" applyAlignment="1">
      <alignment vertical="center" wrapText="1"/>
    </xf>
    <xf numFmtId="170" fontId="48" fillId="0" borderId="10" xfId="9" applyNumberFormat="1" applyFont="1" applyBorder="1" applyAlignment="1" applyProtection="1">
      <alignment vertical="center" wrapText="1"/>
      <protection locked="0"/>
    </xf>
    <xf numFmtId="170" fontId="28" fillId="0" borderId="11" xfId="9" applyNumberFormat="1" applyFont="1" applyBorder="1" applyAlignment="1" applyProtection="1">
      <alignment vertical="center" wrapText="1"/>
      <protection locked="0"/>
    </xf>
    <xf numFmtId="9" fontId="28" fillId="17" borderId="32" xfId="6" applyFont="1" applyFill="1" applyBorder="1" applyAlignment="1">
      <alignment vertical="center" wrapText="1"/>
    </xf>
    <xf numFmtId="0" fontId="28" fillId="0" borderId="18" xfId="2" applyFont="1" applyBorder="1" applyAlignment="1">
      <alignment vertical="center" wrapText="1"/>
    </xf>
    <xf numFmtId="0" fontId="48" fillId="0" borderId="18" xfId="2" applyFont="1" applyBorder="1" applyAlignment="1">
      <alignment vertical="center" wrapText="1"/>
    </xf>
    <xf numFmtId="0" fontId="29" fillId="7" borderId="26" xfId="2" applyFont="1" applyFill="1" applyBorder="1" applyAlignment="1">
      <alignment vertical="center" wrapText="1"/>
    </xf>
    <xf numFmtId="170" fontId="47" fillId="7" borderId="45" xfId="9" applyNumberFormat="1" applyFont="1" applyFill="1" applyBorder="1" applyAlignment="1">
      <alignment vertical="center" wrapText="1"/>
    </xf>
    <xf numFmtId="9" fontId="28" fillId="7" borderId="45" xfId="6" applyFont="1" applyFill="1" applyBorder="1" applyAlignment="1">
      <alignment vertical="center" wrapText="1"/>
    </xf>
    <xf numFmtId="0" fontId="29" fillId="0" borderId="27" xfId="2" applyFont="1" applyBorder="1" applyAlignment="1">
      <alignment vertical="center" wrapText="1"/>
    </xf>
    <xf numFmtId="0" fontId="47" fillId="0" borderId="27" xfId="2" applyFont="1" applyBorder="1" applyAlignment="1">
      <alignment vertical="center" wrapText="1"/>
    </xf>
    <xf numFmtId="0" fontId="48" fillId="0" borderId="27" xfId="2" applyFont="1" applyBorder="1" applyAlignment="1">
      <alignment vertical="center" wrapText="1"/>
    </xf>
    <xf numFmtId="3" fontId="29" fillId="0" borderId="2" xfId="1" applyNumberFormat="1" applyFont="1" applyBorder="1" applyAlignment="1">
      <alignment vertical="center" wrapText="1"/>
    </xf>
    <xf numFmtId="3" fontId="29" fillId="0" borderId="0" xfId="1" applyNumberFormat="1" applyFont="1" applyAlignment="1">
      <alignment vertical="center" wrapText="1"/>
    </xf>
    <xf numFmtId="3" fontId="28" fillId="0" borderId="15" xfId="1" applyNumberFormat="1" applyFont="1" applyBorder="1" applyAlignment="1">
      <alignment horizontal="center" vertical="center" wrapText="1"/>
    </xf>
    <xf numFmtId="3" fontId="48" fillId="0" borderId="15" xfId="1" applyNumberFormat="1" applyFont="1" applyBorder="1" applyAlignment="1" applyProtection="1">
      <alignment vertical="center" wrapText="1"/>
      <protection locked="0"/>
    </xf>
    <xf numFmtId="170" fontId="48" fillId="0" borderId="15" xfId="9" applyNumberFormat="1" applyFont="1" applyFill="1" applyBorder="1" applyAlignment="1" applyProtection="1">
      <alignment vertical="center" wrapText="1"/>
      <protection locked="0"/>
    </xf>
    <xf numFmtId="170" fontId="28" fillId="0" borderId="15" xfId="9" applyNumberFormat="1" applyFont="1" applyFill="1" applyBorder="1" applyAlignment="1">
      <alignment vertical="center" wrapText="1"/>
    </xf>
    <xf numFmtId="3" fontId="48" fillId="0" borderId="15" xfId="1" applyNumberFormat="1" applyFont="1" applyBorder="1" applyAlignment="1" applyProtection="1">
      <alignment horizontal="left" vertical="center" wrapText="1"/>
      <protection locked="0"/>
    </xf>
    <xf numFmtId="170" fontId="48" fillId="0" borderId="15" xfId="9" applyNumberFormat="1" applyFont="1" applyFill="1" applyBorder="1" applyAlignment="1" applyProtection="1">
      <alignment horizontal="left" vertical="center" wrapText="1"/>
      <protection locked="0"/>
    </xf>
    <xf numFmtId="170" fontId="28" fillId="0" borderId="15" xfId="9" applyNumberFormat="1" applyFont="1" applyFill="1" applyBorder="1" applyAlignment="1" applyProtection="1">
      <alignment vertical="center" wrapText="1"/>
      <protection locked="0"/>
    </xf>
    <xf numFmtId="3" fontId="48" fillId="0" borderId="16" xfId="1" applyNumberFormat="1" applyFont="1" applyBorder="1" applyAlignment="1" applyProtection="1">
      <alignment vertical="center" wrapText="1"/>
      <protection locked="0"/>
    </xf>
    <xf numFmtId="170" fontId="48" fillId="0" borderId="16" xfId="9" applyNumberFormat="1" applyFont="1" applyFill="1" applyBorder="1" applyAlignment="1" applyProtection="1">
      <alignment vertical="center" wrapText="1"/>
      <protection locked="0"/>
    </xf>
    <xf numFmtId="0" fontId="29" fillId="17" borderId="27" xfId="2" applyFont="1" applyFill="1" applyBorder="1" applyAlignment="1">
      <alignment vertical="center" wrapText="1"/>
    </xf>
    <xf numFmtId="0" fontId="29" fillId="17" borderId="28" xfId="2" applyFont="1" applyFill="1" applyBorder="1" applyAlignment="1">
      <alignment vertical="center" wrapText="1"/>
    </xf>
    <xf numFmtId="170" fontId="28" fillId="0" borderId="45" xfId="9" applyNumberFormat="1" applyFont="1" applyFill="1" applyBorder="1" applyAlignment="1">
      <alignment vertical="center" wrapText="1"/>
    </xf>
    <xf numFmtId="0" fontId="28" fillId="0" borderId="0" xfId="0" applyFont="1"/>
    <xf numFmtId="49" fontId="29" fillId="0" borderId="2" xfId="0" applyNumberFormat="1" applyFont="1" applyBorder="1" applyAlignment="1">
      <alignment horizontal="left" vertical="center"/>
    </xf>
    <xf numFmtId="49" fontId="29" fillId="0" borderId="0" xfId="0" applyNumberFormat="1" applyFont="1" applyAlignment="1">
      <alignment horizontal="left" vertical="center"/>
    </xf>
    <xf numFmtId="49" fontId="38" fillId="0" borderId="0" xfId="0" applyNumberFormat="1" applyFont="1" applyAlignment="1">
      <alignment horizontal="center" vertical="center"/>
    </xf>
    <xf numFmtId="49" fontId="29" fillId="0" borderId="0" xfId="0" applyNumberFormat="1" applyFont="1" applyAlignment="1">
      <alignment horizontal="center" vertical="center"/>
    </xf>
    <xf numFmtId="49" fontId="29" fillId="17" borderId="0" xfId="0" applyNumberFormat="1" applyFont="1" applyFill="1" applyAlignment="1">
      <alignment horizontal="center" vertical="center"/>
    </xf>
    <xf numFmtId="49" fontId="29" fillId="0" borderId="0" xfId="0" applyNumberFormat="1" applyFont="1" applyAlignment="1">
      <alignment vertical="center"/>
    </xf>
    <xf numFmtId="0" fontId="37" fillId="0" borderId="0" xfId="0" applyFont="1" applyAlignment="1">
      <alignment horizontal="center"/>
    </xf>
    <xf numFmtId="49" fontId="28" fillId="0" borderId="21" xfId="0" applyNumberFormat="1" applyFont="1" applyBorder="1" applyAlignment="1">
      <alignment horizontal="left" vertical="center"/>
    </xf>
    <xf numFmtId="168" fontId="28" fillId="0" borderId="22" xfId="0" applyNumberFormat="1" applyFont="1" applyBorder="1" applyAlignment="1" applyProtection="1">
      <alignment horizontal="center" vertical="center"/>
      <protection locked="0"/>
    </xf>
    <xf numFmtId="9" fontId="37" fillId="0" borderId="29" xfId="6" applyFont="1" applyFill="1" applyBorder="1" applyAlignment="1">
      <alignment horizontal="center" vertical="center"/>
    </xf>
    <xf numFmtId="9" fontId="28" fillId="0" borderId="0" xfId="6" applyFont="1" applyFill="1" applyBorder="1" applyAlignment="1">
      <alignment horizontal="center" vertical="center"/>
    </xf>
    <xf numFmtId="9" fontId="28" fillId="17" borderId="0" xfId="6" applyFont="1" applyFill="1" applyBorder="1" applyAlignment="1">
      <alignment horizontal="center" vertical="center"/>
    </xf>
    <xf numFmtId="49" fontId="28" fillId="0" borderId="0" xfId="0" applyNumberFormat="1" applyFont="1" applyAlignment="1">
      <alignment horizontal="left"/>
    </xf>
    <xf numFmtId="0" fontId="28" fillId="0" borderId="21" xfId="0" applyFont="1" applyBorder="1" applyAlignment="1">
      <alignment horizontal="left" vertical="center"/>
    </xf>
    <xf numFmtId="9" fontId="37" fillId="0" borderId="29" xfId="6" applyFont="1" applyBorder="1" applyAlignment="1">
      <alignment horizontal="center" vertical="center"/>
    </xf>
    <xf numFmtId="9" fontId="37" fillId="0" borderId="13" xfId="6" applyFont="1" applyFill="1" applyBorder="1" applyAlignment="1">
      <alignment horizontal="center" vertical="center"/>
    </xf>
    <xf numFmtId="9" fontId="37" fillId="0" borderId="13" xfId="6" applyFont="1" applyBorder="1" applyAlignment="1">
      <alignment horizontal="center" vertical="center"/>
    </xf>
    <xf numFmtId="2" fontId="28" fillId="0" borderId="21" xfId="0" applyNumberFormat="1" applyFont="1" applyBorder="1" applyAlignment="1">
      <alignment horizontal="left" vertical="center"/>
    </xf>
    <xf numFmtId="49" fontId="28" fillId="0" borderId="21" xfId="0" applyNumberFormat="1" applyFont="1" applyBorder="1" applyAlignment="1">
      <alignment vertical="center" wrapText="1"/>
    </xf>
    <xf numFmtId="168" fontId="28" fillId="0" borderId="22" xfId="0" applyNumberFormat="1" applyFont="1" applyBorder="1" applyAlignment="1" applyProtection="1">
      <alignment horizontal="center" vertical="center" wrapText="1"/>
      <protection locked="0"/>
    </xf>
    <xf numFmtId="49" fontId="28" fillId="0" borderId="0" xfId="0" applyNumberFormat="1" applyFont="1" applyAlignment="1">
      <alignment wrapText="1"/>
    </xf>
    <xf numFmtId="2" fontId="28" fillId="0" borderId="21" xfId="0" applyNumberFormat="1" applyFont="1" applyBorder="1" applyAlignment="1" applyProtection="1">
      <alignment horizontal="left" vertical="center"/>
      <protection locked="0"/>
    </xf>
    <xf numFmtId="49" fontId="28" fillId="0" borderId="21" xfId="0" applyNumberFormat="1" applyFont="1" applyBorder="1" applyAlignment="1">
      <alignment vertical="center"/>
    </xf>
    <xf numFmtId="49" fontId="28" fillId="0" borderId="0" xfId="0" applyNumberFormat="1" applyFont="1"/>
    <xf numFmtId="49" fontId="28" fillId="0" borderId="21" xfId="0" applyNumberFormat="1" applyFont="1" applyBorder="1" applyAlignment="1" applyProtection="1">
      <alignment vertical="center"/>
      <protection locked="0"/>
    </xf>
    <xf numFmtId="49" fontId="28" fillId="0" borderId="58" xfId="0" applyNumberFormat="1" applyFont="1" applyBorder="1" applyAlignment="1" applyProtection="1">
      <alignment vertical="center"/>
      <protection locked="0"/>
    </xf>
    <xf numFmtId="168" fontId="28" fillId="0" borderId="65" xfId="0" applyNumberFormat="1" applyFont="1" applyBorder="1" applyAlignment="1" applyProtection="1">
      <alignment horizontal="center" vertical="center"/>
      <protection locked="0"/>
    </xf>
    <xf numFmtId="49" fontId="38" fillId="0" borderId="58" xfId="0" applyNumberFormat="1" applyFont="1" applyBorder="1" applyAlignment="1">
      <alignment vertical="center"/>
    </xf>
    <xf numFmtId="168" fontId="38" fillId="0" borderId="65" xfId="0" applyNumberFormat="1" applyFont="1" applyBorder="1" applyAlignment="1" applyProtection="1">
      <alignment horizontal="center" vertical="center"/>
      <protection locked="0"/>
    </xf>
    <xf numFmtId="49" fontId="29" fillId="17" borderId="23" xfId="0" applyNumberFormat="1" applyFont="1" applyFill="1" applyBorder="1" applyAlignment="1">
      <alignment vertical="center"/>
    </xf>
    <xf numFmtId="168" fontId="29" fillId="17" borderId="24" xfId="0" applyNumberFormat="1" applyFont="1" applyFill="1" applyBorder="1" applyAlignment="1">
      <alignment vertical="center"/>
    </xf>
    <xf numFmtId="0" fontId="28" fillId="0" borderId="0" xfId="0" applyFont="1" applyAlignment="1">
      <alignment vertical="center"/>
    </xf>
    <xf numFmtId="0" fontId="28" fillId="17" borderId="0" xfId="0" applyFont="1" applyFill="1" applyAlignment="1">
      <alignment vertical="center"/>
    </xf>
    <xf numFmtId="2" fontId="29" fillId="17" borderId="23" xfId="0" applyNumberFormat="1" applyFont="1" applyFill="1" applyBorder="1" applyAlignment="1">
      <alignment horizontal="left" vertical="center"/>
    </xf>
    <xf numFmtId="49" fontId="29" fillId="0" borderId="0" xfId="0" applyNumberFormat="1" applyFont="1" applyAlignment="1">
      <alignment vertical="top"/>
    </xf>
    <xf numFmtId="49" fontId="28" fillId="0" borderId="0" xfId="0" applyNumberFormat="1" applyFont="1" applyAlignment="1">
      <alignment vertical="top"/>
    </xf>
    <xf numFmtId="0" fontId="28" fillId="0" borderId="0" xfId="0" applyFont="1" applyAlignment="1">
      <alignment horizontal="left"/>
    </xf>
    <xf numFmtId="0" fontId="28" fillId="0" borderId="0" xfId="0" applyFont="1" applyAlignment="1">
      <alignment horizontal="left" vertical="center"/>
    </xf>
    <xf numFmtId="0" fontId="29" fillId="0" borderId="0" xfId="0" applyFont="1" applyAlignment="1">
      <alignment vertical="center"/>
    </xf>
    <xf numFmtId="0" fontId="29" fillId="0" borderId="0" xfId="0" applyFont="1" applyAlignment="1">
      <alignment horizontal="left" vertical="center"/>
    </xf>
    <xf numFmtId="49" fontId="29" fillId="0" borderId="19" xfId="0" applyNumberFormat="1" applyFont="1" applyBorder="1" applyAlignment="1">
      <alignment horizontal="center"/>
    </xf>
    <xf numFmtId="49" fontId="29" fillId="0" borderId="40" xfId="0" applyNumberFormat="1" applyFont="1" applyBorder="1" applyAlignment="1">
      <alignment horizontal="center"/>
    </xf>
    <xf numFmtId="49" fontId="29" fillId="0" borderId="20" xfId="0" applyNumberFormat="1" applyFont="1" applyBorder="1" applyAlignment="1">
      <alignment horizontal="center"/>
    </xf>
    <xf numFmtId="49" fontId="28" fillId="0" borderId="21" xfId="0" applyNumberFormat="1" applyFont="1" applyBorder="1" applyAlignment="1">
      <alignment horizontal="center"/>
    </xf>
    <xf numFmtId="49" fontId="28" fillId="0" borderId="15" xfId="0" applyNumberFormat="1" applyFont="1" applyBorder="1" applyProtection="1">
      <protection locked="0"/>
    </xf>
    <xf numFmtId="168" fontId="28" fillId="0" borderId="15" xfId="0" applyNumberFormat="1" applyFont="1" applyBorder="1" applyProtection="1">
      <protection locked="0"/>
    </xf>
    <xf numFmtId="168" fontId="28" fillId="0" borderId="22" xfId="0" applyNumberFormat="1" applyFont="1" applyBorder="1" applyProtection="1">
      <protection locked="0"/>
    </xf>
    <xf numFmtId="168" fontId="29" fillId="5" borderId="41" xfId="0" applyNumberFormat="1" applyFont="1" applyFill="1" applyBorder="1" applyProtection="1">
      <protection locked="0"/>
    </xf>
    <xf numFmtId="168" fontId="29" fillId="5" borderId="24" xfId="0" applyNumberFormat="1" applyFont="1" applyFill="1" applyBorder="1" applyProtection="1">
      <protection locked="0"/>
    </xf>
    <xf numFmtId="49" fontId="29" fillId="0" borderId="0" xfId="0" applyNumberFormat="1" applyFont="1" applyAlignment="1">
      <alignment horizontal="left"/>
    </xf>
    <xf numFmtId="49" fontId="29" fillId="0" borderId="0" xfId="0" applyNumberFormat="1" applyFont="1"/>
    <xf numFmtId="170" fontId="29" fillId="0" borderId="1" xfId="9" applyNumberFormat="1" applyFont="1" applyFill="1" applyBorder="1" applyAlignment="1" applyProtection="1">
      <protection locked="0"/>
    </xf>
    <xf numFmtId="49" fontId="29" fillId="0" borderId="1" xfId="0" applyNumberFormat="1" applyFont="1" applyBorder="1" applyProtection="1">
      <protection locked="0"/>
    </xf>
    <xf numFmtId="49" fontId="29" fillId="0" borderId="1" xfId="0" applyNumberFormat="1" applyFont="1" applyBorder="1" applyAlignment="1" applyProtection="1">
      <alignment horizontal="left"/>
      <protection locked="0"/>
    </xf>
    <xf numFmtId="168" fontId="29" fillId="0" borderId="1" xfId="0" applyNumberFormat="1" applyFont="1" applyBorder="1" applyAlignment="1" applyProtection="1">
      <alignment horizontal="left"/>
      <protection locked="0"/>
    </xf>
    <xf numFmtId="49" fontId="29" fillId="0" borderId="0" xfId="5" applyNumberFormat="1" applyFont="1" applyAlignment="1">
      <alignment vertical="center"/>
    </xf>
    <xf numFmtId="49" fontId="29" fillId="0" borderId="7" xfId="5" applyNumberFormat="1" applyFont="1" applyBorder="1" applyAlignment="1">
      <alignment horizontal="center" vertical="center"/>
    </xf>
    <xf numFmtId="49" fontId="29" fillId="17" borderId="19" xfId="5" applyNumberFormat="1" applyFont="1" applyFill="1" applyBorder="1" applyAlignment="1">
      <alignment horizontal="center" vertical="center"/>
    </xf>
    <xf numFmtId="49" fontId="29" fillId="17" borderId="40" xfId="5" applyNumberFormat="1" applyFont="1" applyFill="1" applyBorder="1" applyAlignment="1">
      <alignment horizontal="center" vertical="center"/>
    </xf>
    <xf numFmtId="49" fontId="29" fillId="17" borderId="20" xfId="5" applyNumberFormat="1" applyFont="1" applyFill="1" applyBorder="1" applyAlignment="1">
      <alignment horizontal="center" vertical="center"/>
    </xf>
    <xf numFmtId="49" fontId="28" fillId="0" borderId="21" xfId="5" applyNumberFormat="1" applyFont="1" applyBorder="1" applyAlignment="1">
      <alignment horizontal="center" vertical="center"/>
    </xf>
    <xf numFmtId="164" fontId="29" fillId="0" borderId="15" xfId="9" applyFont="1" applyFill="1" applyBorder="1" applyAlignment="1" applyProtection="1">
      <alignment horizontal="center" vertical="center"/>
      <protection locked="0"/>
    </xf>
    <xf numFmtId="0" fontId="29" fillId="0" borderId="15" xfId="5" applyFont="1" applyBorder="1" applyAlignment="1" applyProtection="1">
      <alignment horizontal="center" vertical="center"/>
      <protection locked="0"/>
    </xf>
    <xf numFmtId="164" fontId="29" fillId="0" borderId="22" xfId="9" applyFont="1" applyFill="1" applyBorder="1" applyAlignment="1" applyProtection="1">
      <alignment horizontal="center" vertical="center"/>
      <protection locked="0"/>
    </xf>
    <xf numFmtId="49" fontId="29" fillId="17" borderId="23" xfId="5" applyNumberFormat="1" applyFont="1" applyFill="1" applyBorder="1" applyAlignment="1">
      <alignment horizontal="center" vertical="center"/>
    </xf>
    <xf numFmtId="164" fontId="29" fillId="17" borderId="41" xfId="9" applyFont="1" applyFill="1" applyBorder="1" applyAlignment="1">
      <alignment horizontal="center" vertical="center"/>
    </xf>
    <xf numFmtId="0" fontId="29" fillId="17" borderId="41" xfId="5" applyFont="1" applyFill="1" applyBorder="1" applyAlignment="1">
      <alignment horizontal="center" vertical="center"/>
    </xf>
    <xf numFmtId="164" fontId="29" fillId="0" borderId="0" xfId="9" applyFont="1" applyFill="1" applyBorder="1" applyAlignment="1">
      <alignment horizontal="center" vertical="center"/>
    </xf>
    <xf numFmtId="49" fontId="29" fillId="17" borderId="0" xfId="5" applyNumberFormat="1" applyFont="1" applyFill="1" applyAlignment="1">
      <alignment horizontal="left" vertical="center"/>
    </xf>
    <xf numFmtId="49" fontId="29" fillId="0" borderId="0" xfId="5" applyNumberFormat="1" applyFont="1" applyAlignment="1">
      <alignment vertical="center" wrapText="1"/>
    </xf>
    <xf numFmtId="49" fontId="29" fillId="0" borderId="0" xfId="5" applyNumberFormat="1" applyFont="1" applyAlignment="1">
      <alignment horizontal="center" vertical="top" wrapText="1"/>
    </xf>
    <xf numFmtId="0" fontId="26" fillId="5" borderId="40" xfId="10" applyFont="1" applyFill="1" applyBorder="1" applyAlignment="1">
      <alignment vertical="center"/>
    </xf>
    <xf numFmtId="0" fontId="26" fillId="5" borderId="40" xfId="10" applyFont="1" applyFill="1" applyBorder="1" applyAlignment="1">
      <alignment horizontal="center" vertical="center"/>
    </xf>
    <xf numFmtId="0" fontId="26" fillId="5" borderId="20" xfId="10" applyFont="1" applyFill="1" applyBorder="1" applyAlignment="1">
      <alignment horizontal="center" vertical="center"/>
    </xf>
    <xf numFmtId="168" fontId="26" fillId="0" borderId="23" xfId="10" applyNumberFormat="1" applyFont="1" applyBorder="1" applyAlignment="1" applyProtection="1">
      <alignment horizontal="center" vertical="center"/>
      <protection locked="0"/>
    </xf>
    <xf numFmtId="0" fontId="26" fillId="0" borderId="41" xfId="10" applyFont="1" applyBorder="1" applyAlignment="1" applyProtection="1">
      <alignment horizontal="center" vertical="center"/>
      <protection locked="0"/>
    </xf>
    <xf numFmtId="9" fontId="26" fillId="0" borderId="41" xfId="6" applyFont="1" applyFill="1" applyBorder="1" applyAlignment="1" applyProtection="1">
      <alignment horizontal="center" vertical="center"/>
      <protection locked="0"/>
    </xf>
    <xf numFmtId="168" fontId="26" fillId="0" borderId="24" xfId="10" applyNumberFormat="1" applyFont="1" applyBorder="1" applyAlignment="1" applyProtection="1">
      <alignment horizontal="center" vertical="center"/>
      <protection locked="0"/>
    </xf>
    <xf numFmtId="0" fontId="29" fillId="17" borderId="0" xfId="10" applyFont="1" applyFill="1" applyAlignment="1">
      <alignment vertical="center"/>
    </xf>
    <xf numFmtId="0" fontId="28" fillId="17" borderId="0" xfId="10" applyFont="1" applyFill="1" applyAlignment="1">
      <alignment vertical="center"/>
    </xf>
    <xf numFmtId="0" fontId="88" fillId="16" borderId="0" xfId="10" applyFont="1" applyFill="1" applyAlignment="1" applyProtection="1">
      <alignment horizontal="center" vertical="center" wrapText="1"/>
      <protection locked="0"/>
    </xf>
    <xf numFmtId="0" fontId="90" fillId="0" borderId="0" xfId="10" applyFont="1" applyAlignment="1">
      <alignment vertical="center"/>
    </xf>
    <xf numFmtId="0" fontId="1" fillId="0" borderId="0" xfId="10" applyFont="1" applyAlignment="1">
      <alignment vertical="center"/>
    </xf>
    <xf numFmtId="168" fontId="26" fillId="0" borderId="24" xfId="10" applyNumberFormat="1" applyFont="1" applyBorder="1" applyAlignment="1">
      <alignment horizontal="center" vertical="center"/>
    </xf>
    <xf numFmtId="0" fontId="28" fillId="0" borderId="0" xfId="5" applyFont="1" applyAlignment="1">
      <alignment vertical="center" wrapText="1"/>
    </xf>
    <xf numFmtId="0" fontId="32" fillId="0" borderId="0" xfId="5" applyFont="1" applyAlignment="1">
      <alignment vertical="center"/>
    </xf>
    <xf numFmtId="0" fontId="92" fillId="4" borderId="0" xfId="11" applyFont="1" applyFill="1"/>
    <xf numFmtId="0" fontId="87" fillId="4" borderId="0" xfId="11" applyFont="1" applyFill="1" applyAlignment="1">
      <alignment vertical="center"/>
    </xf>
    <xf numFmtId="0" fontId="93" fillId="4" borderId="0" xfId="11" applyFont="1" applyFill="1"/>
    <xf numFmtId="0" fontId="93" fillId="4" borderId="76" xfId="11" applyFont="1" applyFill="1" applyBorder="1" applyAlignment="1">
      <alignment horizontal="right" vertical="center" wrapText="1"/>
    </xf>
    <xf numFmtId="0" fontId="93" fillId="4" borderId="76" xfId="11" applyFont="1" applyFill="1" applyBorder="1" applyAlignment="1">
      <alignment vertical="center"/>
    </xf>
    <xf numFmtId="0" fontId="93" fillId="4" borderId="76" xfId="11" applyFont="1" applyFill="1" applyBorder="1" applyAlignment="1">
      <alignment horizontal="center" vertical="center"/>
    </xf>
    <xf numFmtId="0" fontId="93" fillId="4" borderId="76" xfId="11" applyFont="1" applyFill="1" applyBorder="1"/>
    <xf numFmtId="0" fontId="92" fillId="4" borderId="76" xfId="11" applyFont="1" applyFill="1" applyBorder="1"/>
    <xf numFmtId="0" fontId="92" fillId="0" borderId="0" xfId="11" applyFont="1"/>
    <xf numFmtId="0" fontId="95" fillId="4" borderId="0" xfId="11" applyFont="1" applyFill="1" applyAlignment="1">
      <alignment horizontal="center"/>
    </xf>
    <xf numFmtId="0" fontId="92" fillId="4" borderId="70" xfId="11" applyFont="1" applyFill="1" applyBorder="1"/>
    <xf numFmtId="0" fontId="92" fillId="4" borderId="71" xfId="11" applyFont="1" applyFill="1" applyBorder="1"/>
    <xf numFmtId="0" fontId="92" fillId="4" borderId="72" xfId="11" applyFont="1" applyFill="1" applyBorder="1"/>
    <xf numFmtId="0" fontId="92" fillId="4" borderId="73" xfId="11" applyFont="1" applyFill="1" applyBorder="1"/>
    <xf numFmtId="0" fontId="92" fillId="4" borderId="74" xfId="11" applyFont="1" applyFill="1" applyBorder="1"/>
    <xf numFmtId="0" fontId="92" fillId="0" borderId="0" xfId="11" applyFont="1" applyAlignment="1">
      <alignment horizontal="center"/>
    </xf>
    <xf numFmtId="0" fontId="87" fillId="4" borderId="74" xfId="11" applyFont="1" applyFill="1" applyBorder="1"/>
    <xf numFmtId="0" fontId="87" fillId="4" borderId="0" xfId="11" applyFont="1" applyFill="1" applyAlignment="1">
      <alignment horizontal="center"/>
    </xf>
    <xf numFmtId="0" fontId="87" fillId="4" borderId="74" xfId="11" applyFont="1" applyFill="1" applyBorder="1" applyAlignment="1">
      <alignment horizontal="center"/>
    </xf>
    <xf numFmtId="0" fontId="87" fillId="18" borderId="0" xfId="11" applyFont="1" applyFill="1" applyAlignment="1">
      <alignment horizontal="left" vertical="center" wrapText="1"/>
    </xf>
    <xf numFmtId="0" fontId="92" fillId="4" borderId="0" xfId="11" applyFont="1" applyFill="1" applyAlignment="1">
      <alignment vertical="center" wrapText="1"/>
    </xf>
    <xf numFmtId="0" fontId="92" fillId="4" borderId="0" xfId="11" applyFont="1" applyFill="1" applyAlignment="1">
      <alignment horizontal="center"/>
    </xf>
    <xf numFmtId="0" fontId="92" fillId="4" borderId="74" xfId="11" applyFont="1" applyFill="1" applyBorder="1" applyAlignment="1">
      <alignment horizontal="center"/>
    </xf>
    <xf numFmtId="0" fontId="87" fillId="4" borderId="0" xfId="11" applyFont="1" applyFill="1" applyAlignment="1">
      <alignment horizontal="left"/>
    </xf>
    <xf numFmtId="0" fontId="87" fillId="17" borderId="0" xfId="11" applyFont="1" applyFill="1" applyAlignment="1">
      <alignment horizontal="left" vertical="center" wrapText="1"/>
    </xf>
    <xf numFmtId="0" fontId="87" fillId="17" borderId="0" xfId="11" applyFont="1" applyFill="1" applyAlignment="1" applyProtection="1">
      <alignment vertical="center" wrapText="1"/>
      <protection locked="0"/>
    </xf>
    <xf numFmtId="0" fontId="87" fillId="17" borderId="0" xfId="11" applyFont="1" applyFill="1" applyAlignment="1" applyProtection="1">
      <alignment horizontal="left" vertical="center" wrapText="1"/>
      <protection locked="0"/>
    </xf>
    <xf numFmtId="0" fontId="92" fillId="4" borderId="0" xfId="11" applyFont="1" applyFill="1" applyProtection="1">
      <protection locked="0"/>
    </xf>
    <xf numFmtId="0" fontId="87" fillId="4" borderId="0" xfId="11" applyFont="1" applyFill="1" applyAlignment="1" applyProtection="1">
      <alignment horizontal="center"/>
      <protection locked="0"/>
    </xf>
    <xf numFmtId="0" fontId="92" fillId="4" borderId="75" xfId="11" applyFont="1" applyFill="1" applyBorder="1"/>
    <xf numFmtId="0" fontId="92" fillId="4" borderId="77" xfId="11" applyFont="1" applyFill="1" applyBorder="1"/>
    <xf numFmtId="0" fontId="1" fillId="0" borderId="0" xfId="12" applyFont="1"/>
    <xf numFmtId="0" fontId="1" fillId="0" borderId="85" xfId="12" applyFont="1" applyBorder="1" applyAlignment="1">
      <alignment vertical="center" wrapText="1"/>
    </xf>
    <xf numFmtId="0" fontId="1" fillId="0" borderId="86" xfId="12" applyFont="1" applyBorder="1" applyAlignment="1">
      <alignment vertical="center" wrapText="1"/>
    </xf>
    <xf numFmtId="0" fontId="1" fillId="0" borderId="87" xfId="12" applyFont="1" applyBorder="1" applyAlignment="1">
      <alignment vertical="center" wrapText="1"/>
    </xf>
    <xf numFmtId="0" fontId="1" fillId="0" borderId="88" xfId="12" applyFont="1" applyBorder="1" applyAlignment="1">
      <alignment vertical="center" wrapText="1"/>
    </xf>
    <xf numFmtId="0" fontId="26" fillId="14" borderId="51" xfId="12" applyFont="1" applyFill="1" applyBorder="1" applyAlignment="1">
      <alignment horizontal="center" vertical="center" wrapText="1"/>
    </xf>
    <xf numFmtId="0" fontId="26" fillId="14" borderId="39" xfId="12" applyFont="1" applyFill="1" applyBorder="1" applyAlignment="1">
      <alignment horizontal="center" vertical="center" wrapText="1"/>
    </xf>
    <xf numFmtId="0" fontId="26" fillId="14" borderId="26" xfId="12" applyFont="1" applyFill="1" applyBorder="1" applyAlignment="1">
      <alignment horizontal="center" vertical="center" wrapText="1"/>
    </xf>
    <xf numFmtId="0" fontId="26" fillId="0" borderId="51" xfId="12" applyFont="1" applyBorder="1" applyAlignment="1">
      <alignment horizontal="left" vertical="center" wrapText="1"/>
    </xf>
    <xf numFmtId="0" fontId="1" fillId="0" borderId="45" xfId="12" applyFont="1" applyBorder="1" applyAlignment="1">
      <alignment horizontal="center" vertical="center" wrapText="1"/>
    </xf>
    <xf numFmtId="0" fontId="1" fillId="0" borderId="51" xfId="12" applyFont="1" applyBorder="1" applyAlignment="1">
      <alignment horizontal="left" vertical="center" wrapText="1"/>
    </xf>
    <xf numFmtId="0" fontId="1" fillId="0" borderId="45" xfId="12" applyFont="1" applyBorder="1" applyAlignment="1">
      <alignment vertical="center" wrapText="1"/>
    </xf>
    <xf numFmtId="49" fontId="1" fillId="0" borderId="51" xfId="12" applyNumberFormat="1" applyFont="1" applyBorder="1" applyAlignment="1">
      <alignment horizontal="left" vertical="center" wrapText="1"/>
    </xf>
    <xf numFmtId="0" fontId="26" fillId="14" borderId="51" xfId="12" applyFont="1" applyFill="1" applyBorder="1" applyAlignment="1">
      <alignment horizontal="left" vertical="center" wrapText="1"/>
    </xf>
    <xf numFmtId="0" fontId="26" fillId="14" borderId="45" xfId="12" applyFont="1" applyFill="1" applyBorder="1" applyAlignment="1">
      <alignment horizontal="center" vertical="center" wrapText="1"/>
    </xf>
    <xf numFmtId="0" fontId="1" fillId="14" borderId="45" xfId="12" applyFont="1" applyFill="1" applyBorder="1" applyAlignment="1">
      <alignment horizontal="center" vertical="center" wrapText="1"/>
    </xf>
    <xf numFmtId="49" fontId="28" fillId="13" borderId="0" xfId="5" applyNumberFormat="1" applyFont="1" applyFill="1" applyAlignment="1">
      <alignment horizontal="left"/>
    </xf>
    <xf numFmtId="0" fontId="28" fillId="13" borderId="17" xfId="2" applyFont="1" applyFill="1" applyBorder="1" applyAlignment="1">
      <alignment vertical="center" wrapText="1"/>
    </xf>
    <xf numFmtId="0" fontId="13" fillId="13" borderId="0" xfId="2" applyFont="1" applyFill="1" applyAlignment="1">
      <alignment vertical="center" wrapText="1"/>
    </xf>
    <xf numFmtId="170" fontId="28" fillId="13" borderId="15" xfId="9" applyNumberFormat="1" applyFont="1" applyFill="1" applyBorder="1" applyAlignment="1" applyProtection="1">
      <alignment vertical="center" wrapText="1"/>
      <protection locked="0"/>
    </xf>
    <xf numFmtId="170" fontId="28" fillId="13" borderId="16" xfId="9" applyNumberFormat="1" applyFont="1" applyFill="1" applyBorder="1" applyAlignment="1" applyProtection="1">
      <alignment vertical="center" wrapText="1"/>
      <protection locked="0"/>
    </xf>
    <xf numFmtId="0" fontId="29" fillId="13" borderId="8" xfId="2" applyFont="1" applyFill="1" applyBorder="1" applyAlignment="1">
      <alignment vertical="center" wrapText="1"/>
    </xf>
    <xf numFmtId="0" fontId="29" fillId="13" borderId="6" xfId="2" applyFont="1" applyFill="1" applyBorder="1" applyAlignment="1">
      <alignment vertical="center" wrapText="1"/>
    </xf>
    <xf numFmtId="170" fontId="29" fillId="13" borderId="45" xfId="9" applyNumberFormat="1" applyFont="1" applyFill="1" applyBorder="1" applyAlignment="1">
      <alignment vertical="center" wrapText="1"/>
    </xf>
    <xf numFmtId="0" fontId="28" fillId="13" borderId="3" xfId="2" applyFont="1" applyFill="1" applyBorder="1" applyAlignment="1">
      <alignment vertical="center" wrapText="1"/>
    </xf>
    <xf numFmtId="3" fontId="13" fillId="13" borderId="0" xfId="1" applyNumberFormat="1" applyFont="1" applyFill="1" applyAlignment="1">
      <alignment horizontal="left" vertical="center" wrapText="1"/>
    </xf>
    <xf numFmtId="14" fontId="29" fillId="0" borderId="15" xfId="5" applyNumberFormat="1" applyFont="1" applyBorder="1" applyAlignment="1" applyProtection="1">
      <alignment horizontal="center" vertical="center"/>
      <protection locked="0"/>
    </xf>
    <xf numFmtId="0" fontId="1" fillId="13" borderId="45" xfId="12" applyFont="1" applyFill="1" applyBorder="1" applyAlignment="1">
      <alignment horizontal="center" vertical="center" wrapText="1"/>
    </xf>
    <xf numFmtId="0" fontId="97" fillId="4" borderId="0" xfId="11" applyFont="1" applyFill="1"/>
    <xf numFmtId="0" fontId="97" fillId="4" borderId="74" xfId="11" applyFont="1" applyFill="1" applyBorder="1"/>
    <xf numFmtId="0" fontId="29" fillId="17" borderId="0" xfId="5" applyFont="1" applyFill="1" applyAlignment="1">
      <alignment horizontal="center" vertical="center"/>
    </xf>
    <xf numFmtId="0" fontId="28" fillId="17" borderId="1" xfId="5" applyFont="1" applyFill="1" applyBorder="1" applyAlignment="1">
      <alignment vertical="center"/>
    </xf>
    <xf numFmtId="166" fontId="49" fillId="0" borderId="0" xfId="2" applyNumberFormat="1" applyFont="1" applyAlignment="1" applyProtection="1">
      <alignment vertical="center" wrapText="1"/>
      <protection locked="0"/>
    </xf>
    <xf numFmtId="166" fontId="49" fillId="0" borderId="0" xfId="2" applyNumberFormat="1" applyFont="1" applyAlignment="1" applyProtection="1">
      <alignment horizontal="center" vertical="center" wrapText="1"/>
      <protection locked="0"/>
    </xf>
    <xf numFmtId="166" fontId="13" fillId="0" borderId="0" xfId="2" applyNumberFormat="1" applyFont="1" applyAlignment="1" applyProtection="1">
      <alignment vertical="center" wrapText="1"/>
      <protection locked="0"/>
    </xf>
    <xf numFmtId="0" fontId="49" fillId="10" borderId="2" xfId="0" applyFont="1" applyFill="1" applyBorder="1" applyAlignment="1" applyProtection="1">
      <alignment vertical="center"/>
      <protection locked="0"/>
    </xf>
    <xf numFmtId="0" fontId="49" fillId="10" borderId="0" xfId="0" applyFont="1" applyFill="1" applyAlignment="1" applyProtection="1">
      <alignment vertical="center"/>
      <protection locked="0"/>
    </xf>
    <xf numFmtId="0" fontId="49" fillId="10" borderId="1" xfId="0" applyFont="1" applyFill="1" applyBorder="1" applyAlignment="1" applyProtection="1">
      <alignment vertical="center"/>
      <protection locked="0"/>
    </xf>
    <xf numFmtId="166" fontId="50" fillId="0" borderId="7" xfId="2" applyNumberFormat="1" applyFont="1" applyBorder="1" applyAlignment="1" applyProtection="1">
      <alignment vertical="center" wrapText="1"/>
      <protection locked="0"/>
    </xf>
    <xf numFmtId="166" fontId="49" fillId="0" borderId="7" xfId="2" applyNumberFormat="1" applyFont="1" applyBorder="1" applyAlignment="1" applyProtection="1">
      <alignment vertical="center" wrapText="1"/>
      <protection locked="0"/>
    </xf>
    <xf numFmtId="166" fontId="50" fillId="0" borderId="6" xfId="2" applyNumberFormat="1" applyFont="1" applyBorder="1" applyAlignment="1" applyProtection="1">
      <alignment vertical="center" wrapText="1"/>
      <protection locked="0"/>
    </xf>
    <xf numFmtId="170" fontId="50" fillId="0" borderId="9" xfId="9" applyNumberFormat="1" applyFont="1" applyFill="1" applyBorder="1" applyAlignment="1" applyProtection="1">
      <alignment vertical="center" wrapText="1"/>
      <protection locked="0"/>
    </xf>
    <xf numFmtId="166" fontId="52" fillId="0" borderId="0" xfId="2" applyNumberFormat="1" applyFont="1" applyAlignment="1" applyProtection="1">
      <alignment vertical="center" wrapText="1"/>
      <protection locked="0"/>
    </xf>
    <xf numFmtId="166" fontId="53" fillId="0" borderId="0" xfId="2" applyNumberFormat="1" applyFont="1" applyAlignment="1" applyProtection="1">
      <alignment vertical="center" wrapText="1"/>
      <protection locked="0"/>
    </xf>
    <xf numFmtId="166" fontId="54" fillId="0" borderId="34" xfId="2" applyNumberFormat="1" applyFont="1" applyBorder="1" applyAlignment="1" applyProtection="1">
      <alignment vertical="center" wrapText="1"/>
      <protection locked="0"/>
    </xf>
    <xf numFmtId="166" fontId="53" fillId="0" borderId="35" xfId="2" applyNumberFormat="1" applyFont="1" applyBorder="1" applyAlignment="1" applyProtection="1">
      <alignment horizontal="center" vertical="center" wrapText="1"/>
      <protection locked="0"/>
    </xf>
    <xf numFmtId="166" fontId="53" fillId="0" borderId="36" xfId="2" applyNumberFormat="1" applyFont="1" applyBorder="1" applyAlignment="1" applyProtection="1">
      <alignment horizontal="center" vertical="center" wrapText="1"/>
      <protection locked="0"/>
    </xf>
    <xf numFmtId="166" fontId="54" fillId="0" borderId="0" xfId="2" applyNumberFormat="1" applyFont="1" applyAlignment="1" applyProtection="1">
      <alignment horizontal="left" vertical="center" wrapText="1"/>
      <protection locked="0"/>
    </xf>
    <xf numFmtId="166" fontId="49" fillId="0" borderId="30" xfId="2" applyNumberFormat="1" applyFont="1" applyBorder="1" applyAlignment="1" applyProtection="1">
      <alignment vertical="center" wrapText="1"/>
      <protection locked="0"/>
    </xf>
    <xf numFmtId="170" fontId="49" fillId="0" borderId="0" xfId="9" applyNumberFormat="1" applyFont="1" applyBorder="1" applyAlignment="1" applyProtection="1">
      <alignment vertical="center" wrapText="1"/>
      <protection locked="0"/>
    </xf>
    <xf numFmtId="166" fontId="56" fillId="0" borderId="0" xfId="2" applyNumberFormat="1" applyFont="1" applyAlignment="1" applyProtection="1">
      <alignment horizontal="center" vertical="center" wrapText="1"/>
      <protection locked="0"/>
    </xf>
    <xf numFmtId="166" fontId="51" fillId="0" borderId="0" xfId="2" applyNumberFormat="1" applyFont="1" applyAlignment="1" applyProtection="1">
      <alignment vertical="center" wrapText="1"/>
      <protection locked="0"/>
    </xf>
    <xf numFmtId="166" fontId="49" fillId="0" borderId="29" xfId="2" applyNumberFormat="1" applyFont="1" applyBorder="1" applyAlignment="1" applyProtection="1">
      <alignment vertical="center" wrapText="1"/>
      <protection locked="0"/>
    </xf>
    <xf numFmtId="170" fontId="49" fillId="0" borderId="1" xfId="9" applyNumberFormat="1" applyFont="1" applyBorder="1" applyAlignment="1" applyProtection="1">
      <alignment vertical="center" wrapText="1"/>
      <protection locked="0"/>
    </xf>
    <xf numFmtId="166" fontId="50" fillId="0" borderId="30" xfId="2" applyNumberFormat="1" applyFont="1" applyBorder="1" applyAlignment="1" applyProtection="1">
      <alignment vertical="center" wrapText="1"/>
      <protection locked="0"/>
    </xf>
    <xf numFmtId="0" fontId="58" fillId="0" borderId="16" xfId="0" applyFont="1" applyBorder="1" applyAlignment="1" applyProtection="1">
      <alignment horizontal="center" vertical="center" wrapText="1"/>
      <protection locked="0"/>
    </xf>
    <xf numFmtId="166" fontId="59" fillId="0" borderId="16" xfId="2" applyNumberFormat="1" applyFont="1" applyBorder="1" applyAlignment="1" applyProtection="1">
      <alignment horizontal="center" vertical="center" wrapText="1"/>
      <protection locked="0"/>
    </xf>
    <xf numFmtId="166" fontId="60" fillId="0" borderId="65" xfId="2" applyNumberFormat="1" applyFont="1" applyBorder="1" applyAlignment="1" applyProtection="1">
      <alignment horizontal="center" vertical="center" wrapText="1"/>
      <protection locked="0"/>
    </xf>
    <xf numFmtId="166" fontId="52" fillId="0" borderId="38" xfId="2" applyNumberFormat="1" applyFont="1" applyBorder="1" applyAlignment="1" applyProtection="1">
      <alignment vertical="center" wrapText="1"/>
      <protection locked="0"/>
    </xf>
    <xf numFmtId="166" fontId="49" fillId="0" borderId="21" xfId="2" applyNumberFormat="1" applyFont="1" applyBorder="1" applyAlignment="1" applyProtection="1">
      <alignment vertical="center" wrapText="1"/>
      <protection locked="0"/>
    </xf>
    <xf numFmtId="170" fontId="49" fillId="0" borderId="15" xfId="9" applyNumberFormat="1" applyFont="1" applyBorder="1" applyAlignment="1" applyProtection="1">
      <alignment vertical="center" wrapText="1"/>
      <protection locked="0"/>
    </xf>
    <xf numFmtId="0" fontId="61" fillId="0" borderId="15" xfId="2" applyFont="1" applyBorder="1" applyAlignment="1" applyProtection="1">
      <alignment horizontal="center" vertical="center" wrapText="1"/>
      <protection locked="0"/>
    </xf>
    <xf numFmtId="0" fontId="62" fillId="0" borderId="15" xfId="2" applyFont="1" applyBorder="1" applyAlignment="1" applyProtection="1">
      <alignment horizontal="center" vertical="center" wrapText="1"/>
      <protection locked="0"/>
    </xf>
    <xf numFmtId="0" fontId="63" fillId="0" borderId="22" xfId="2" applyFont="1" applyBorder="1" applyAlignment="1" applyProtection="1">
      <alignment horizontal="center" vertical="center" wrapText="1"/>
      <protection locked="0"/>
    </xf>
    <xf numFmtId="0" fontId="61" fillId="0" borderId="15" xfId="0" applyFont="1" applyBorder="1" applyAlignment="1" applyProtection="1">
      <alignment horizontal="center" vertical="center" wrapText="1"/>
      <protection locked="0"/>
    </xf>
    <xf numFmtId="166" fontId="49" fillId="0" borderId="34" xfId="2" applyNumberFormat="1" applyFont="1" applyBorder="1" applyAlignment="1" applyProtection="1">
      <alignment vertical="center" wrapText="1"/>
      <protection locked="0"/>
    </xf>
    <xf numFmtId="166" fontId="49" fillId="0" borderId="35" xfId="2" applyNumberFormat="1" applyFont="1" applyBorder="1" applyAlignment="1" applyProtection="1">
      <alignment vertical="center" wrapText="1"/>
      <protection locked="0"/>
    </xf>
    <xf numFmtId="166" fontId="49" fillId="0" borderId="36" xfId="2" applyNumberFormat="1" applyFont="1" applyBorder="1" applyAlignment="1" applyProtection="1">
      <alignment vertical="center" wrapText="1"/>
      <protection locked="0"/>
    </xf>
    <xf numFmtId="166" fontId="54" fillId="4" borderId="38" xfId="2" applyNumberFormat="1" applyFont="1" applyFill="1" applyBorder="1" applyAlignment="1" applyProtection="1">
      <alignment vertical="center" wrapText="1"/>
      <protection locked="0"/>
    </xf>
    <xf numFmtId="166" fontId="50" fillId="0" borderId="0" xfId="2" applyNumberFormat="1" applyFont="1" applyAlignment="1" applyProtection="1">
      <alignment vertical="center" wrapText="1"/>
      <protection locked="0"/>
    </xf>
    <xf numFmtId="166" fontId="53" fillId="0" borderId="37" xfId="2" applyNumberFormat="1" applyFont="1" applyBorder="1" applyAlignment="1" applyProtection="1">
      <alignment horizontal="center" vertical="top" wrapText="1"/>
      <protection locked="0"/>
    </xf>
    <xf numFmtId="166" fontId="53" fillId="0" borderId="0" xfId="2" applyNumberFormat="1" applyFont="1" applyAlignment="1" applyProtection="1">
      <alignment horizontal="center" vertical="top" wrapText="1"/>
      <protection locked="0"/>
    </xf>
    <xf numFmtId="166" fontId="64" fillId="4" borderId="19" xfId="2" applyNumberFormat="1" applyFont="1" applyFill="1" applyBorder="1" applyAlignment="1" applyProtection="1">
      <alignment horizontal="center" vertical="center" wrapText="1"/>
      <protection locked="0"/>
    </xf>
    <xf numFmtId="166" fontId="65" fillId="0" borderId="14" xfId="2" applyNumberFormat="1" applyFont="1" applyBorder="1" applyAlignment="1" applyProtection="1">
      <alignment vertical="center" wrapText="1"/>
      <protection locked="0"/>
    </xf>
    <xf numFmtId="166" fontId="52" fillId="0" borderId="57" xfId="2" applyNumberFormat="1" applyFont="1" applyBorder="1" applyAlignment="1" applyProtection="1">
      <alignment vertical="center" wrapText="1"/>
      <protection locked="0"/>
    </xf>
    <xf numFmtId="170" fontId="51" fillId="0" borderId="0" xfId="9" applyNumberFormat="1" applyFont="1" applyBorder="1" applyAlignment="1" applyProtection="1">
      <alignment vertical="center" wrapText="1"/>
      <protection locked="0"/>
    </xf>
    <xf numFmtId="166" fontId="64" fillId="4" borderId="21" xfId="2" applyNumberFormat="1" applyFont="1" applyFill="1" applyBorder="1" applyAlignment="1" applyProtection="1">
      <alignment horizontal="center" vertical="center" wrapText="1"/>
      <protection locked="0"/>
    </xf>
    <xf numFmtId="0" fontId="66" fillId="0" borderId="0" xfId="0" applyFont="1" applyAlignment="1" applyProtection="1">
      <alignment vertical="center" wrapText="1"/>
      <protection locked="0"/>
    </xf>
    <xf numFmtId="0" fontId="66" fillId="3" borderId="0" xfId="0" applyFont="1" applyFill="1" applyAlignment="1" applyProtection="1">
      <alignment vertical="center" wrapText="1"/>
      <protection locked="0"/>
    </xf>
    <xf numFmtId="166" fontId="65" fillId="0" borderId="0" xfId="2" applyNumberFormat="1" applyFont="1" applyAlignment="1" applyProtection="1">
      <alignment vertical="center" wrapText="1"/>
      <protection locked="0"/>
    </xf>
    <xf numFmtId="0" fontId="65" fillId="0" borderId="0" xfId="0" applyFont="1" applyAlignment="1" applyProtection="1">
      <alignment vertical="center" wrapText="1"/>
      <protection locked="0"/>
    </xf>
    <xf numFmtId="0" fontId="67" fillId="0" borderId="15" xfId="0" applyFont="1" applyBorder="1" applyAlignment="1" applyProtection="1">
      <alignment horizontal="center" vertical="center" wrapText="1"/>
      <protection locked="0"/>
    </xf>
    <xf numFmtId="0" fontId="68" fillId="0" borderId="22" xfId="2" applyFont="1" applyBorder="1" applyAlignment="1" applyProtection="1">
      <alignment horizontal="center" vertical="center" wrapText="1"/>
      <protection locked="0"/>
    </xf>
    <xf numFmtId="170" fontId="65" fillId="0" borderId="15" xfId="9" applyNumberFormat="1" applyFont="1" applyBorder="1" applyAlignment="1" applyProtection="1">
      <alignment vertical="center" wrapText="1"/>
      <protection locked="0"/>
    </xf>
    <xf numFmtId="166" fontId="66" fillId="0" borderId="0" xfId="2" applyNumberFormat="1" applyFont="1" applyAlignment="1" applyProtection="1">
      <alignment vertical="center" wrapText="1"/>
      <protection locked="0"/>
    </xf>
    <xf numFmtId="0" fontId="49" fillId="0" borderId="0" xfId="0" applyFont="1" applyAlignment="1" applyProtection="1">
      <alignment vertical="center" wrapText="1"/>
      <protection locked="0"/>
    </xf>
    <xf numFmtId="166" fontId="64" fillId="4" borderId="23" xfId="2" applyNumberFormat="1" applyFont="1" applyFill="1" applyBorder="1" applyAlignment="1" applyProtection="1">
      <alignment horizontal="center" vertical="center" wrapText="1"/>
      <protection locked="0"/>
    </xf>
    <xf numFmtId="0" fontId="69" fillId="3" borderId="0" xfId="0" applyFont="1" applyFill="1" applyAlignment="1" applyProtection="1">
      <alignment vertical="center" wrapText="1"/>
      <protection locked="0"/>
    </xf>
    <xf numFmtId="170" fontId="49" fillId="0" borderId="16" xfId="9" applyNumberFormat="1" applyFont="1" applyBorder="1" applyAlignment="1" applyProtection="1">
      <alignment vertical="center" wrapText="1"/>
      <protection locked="0"/>
    </xf>
    <xf numFmtId="166" fontId="51" fillId="0" borderId="45" xfId="2" applyNumberFormat="1" applyFont="1" applyBorder="1" applyAlignment="1" applyProtection="1">
      <alignment vertical="center" wrapText="1"/>
      <protection locked="0"/>
    </xf>
    <xf numFmtId="0" fontId="75" fillId="0" borderId="67" xfId="0" applyFont="1" applyBorder="1" applyAlignment="1" applyProtection="1">
      <alignment horizontal="center" vertical="center" wrapText="1"/>
      <protection locked="0"/>
    </xf>
    <xf numFmtId="0" fontId="76" fillId="0" borderId="64" xfId="0" applyFont="1" applyBorder="1" applyAlignment="1" applyProtection="1">
      <alignment horizontal="center" vertical="center" wrapText="1"/>
      <protection locked="0"/>
    </xf>
    <xf numFmtId="0" fontId="77" fillId="0" borderId="66" xfId="0" applyFont="1" applyBorder="1" applyAlignment="1" applyProtection="1">
      <alignment horizontal="center" vertical="center" wrapText="1"/>
      <protection locked="0"/>
    </xf>
    <xf numFmtId="0" fontId="49" fillId="0" borderId="0" xfId="0" applyFont="1" applyAlignment="1" applyProtection="1">
      <alignment horizontal="right" vertical="center" wrapText="1"/>
      <protection locked="0"/>
    </xf>
    <xf numFmtId="166" fontId="49" fillId="0" borderId="0" xfId="2" applyNumberFormat="1" applyFont="1" applyAlignment="1" applyProtection="1">
      <alignment horizontal="right" vertical="center" wrapText="1"/>
      <protection locked="0"/>
    </xf>
    <xf numFmtId="166" fontId="50" fillId="0" borderId="0" xfId="2" applyNumberFormat="1" applyFont="1" applyAlignment="1" applyProtection="1">
      <alignment horizontal="right" vertical="center" wrapText="1"/>
      <protection locked="0"/>
    </xf>
    <xf numFmtId="166" fontId="78" fillId="0" borderId="0" xfId="2" applyNumberFormat="1" applyFont="1" applyAlignment="1" applyProtection="1">
      <alignment vertical="center" wrapText="1"/>
      <protection locked="0"/>
    </xf>
    <xf numFmtId="172" fontId="50" fillId="0" borderId="6" xfId="9" applyNumberFormat="1" applyFont="1" applyFill="1" applyBorder="1" applyAlignment="1" applyProtection="1">
      <alignment vertical="center" wrapText="1"/>
      <protection locked="0"/>
    </xf>
    <xf numFmtId="173" fontId="79" fillId="0" borderId="9" xfId="9" applyNumberFormat="1" applyFont="1" applyFill="1" applyBorder="1" applyAlignment="1" applyProtection="1">
      <alignment vertical="center" wrapText="1"/>
      <protection locked="0"/>
    </xf>
    <xf numFmtId="166" fontId="53" fillId="0" borderId="0" xfId="2" applyNumberFormat="1" applyFont="1" applyAlignment="1" applyProtection="1">
      <alignment horizontal="center" vertical="center" wrapText="1"/>
      <protection locked="0"/>
    </xf>
    <xf numFmtId="166" fontId="50" fillId="7" borderId="15" xfId="2" applyNumberFormat="1" applyFont="1" applyFill="1" applyBorder="1" applyAlignment="1" applyProtection="1">
      <alignment horizontal="center" vertical="center" wrapText="1"/>
      <protection locked="0"/>
    </xf>
    <xf numFmtId="166" fontId="80" fillId="7" borderId="15" xfId="2" applyNumberFormat="1" applyFont="1" applyFill="1" applyBorder="1" applyAlignment="1" applyProtection="1">
      <alignment horizontal="center" vertical="center" wrapText="1"/>
      <protection locked="0"/>
    </xf>
    <xf numFmtId="166" fontId="50" fillId="7" borderId="31" xfId="2" applyNumberFormat="1" applyFont="1" applyFill="1" applyBorder="1" applyAlignment="1" applyProtection="1">
      <alignment vertical="center" wrapText="1"/>
      <protection locked="0"/>
    </xf>
    <xf numFmtId="166" fontId="50" fillId="0" borderId="33" xfId="2" applyNumberFormat="1" applyFont="1" applyBorder="1" applyAlignment="1" applyProtection="1">
      <alignment vertical="center" wrapText="1"/>
      <protection locked="0"/>
    </xf>
    <xf numFmtId="3" fontId="81" fillId="0" borderId="15" xfId="1" applyNumberFormat="1" applyFont="1" applyBorder="1" applyAlignment="1" applyProtection="1">
      <alignment vertical="center" wrapText="1"/>
      <protection locked="0"/>
    </xf>
    <xf numFmtId="170" fontId="81" fillId="0" borderId="15" xfId="9" applyNumberFormat="1" applyFont="1" applyFill="1" applyBorder="1" applyAlignment="1" applyProtection="1">
      <alignment vertical="center" wrapText="1"/>
      <protection locked="0"/>
    </xf>
    <xf numFmtId="10" fontId="49" fillId="0" borderId="15" xfId="6" applyNumberFormat="1" applyFont="1" applyFill="1" applyBorder="1" applyAlignment="1" applyProtection="1">
      <alignment horizontal="center" vertical="center" wrapText="1"/>
      <protection locked="0"/>
    </xf>
    <xf numFmtId="0" fontId="49" fillId="0" borderId="15" xfId="0" applyFont="1" applyBorder="1" applyAlignment="1" applyProtection="1">
      <alignment vertical="center" wrapText="1"/>
      <protection locked="0"/>
    </xf>
    <xf numFmtId="170" fontId="49" fillId="0" borderId="15" xfId="9" applyNumberFormat="1" applyFont="1" applyFill="1" applyBorder="1" applyAlignment="1" applyProtection="1">
      <alignment vertical="center" wrapText="1"/>
      <protection locked="0"/>
    </xf>
    <xf numFmtId="10" fontId="49" fillId="0" borderId="15" xfId="6" applyNumberFormat="1" applyFont="1" applyFill="1" applyBorder="1" applyAlignment="1" applyProtection="1">
      <alignment vertical="center" wrapText="1"/>
      <protection locked="0"/>
    </xf>
    <xf numFmtId="170" fontId="49" fillId="0" borderId="0" xfId="9" applyNumberFormat="1" applyFont="1" applyFill="1" applyBorder="1" applyAlignment="1" applyProtection="1">
      <alignment vertical="center" wrapText="1"/>
      <protection locked="0"/>
    </xf>
    <xf numFmtId="170" fontId="49" fillId="0" borderId="37" xfId="9" applyNumberFormat="1" applyFont="1" applyFill="1" applyBorder="1" applyAlignment="1" applyProtection="1">
      <alignment horizontal="center" vertical="center" wrapText="1"/>
      <protection locked="0"/>
    </xf>
    <xf numFmtId="0" fontId="49" fillId="0" borderId="30" xfId="0" applyFont="1" applyBorder="1" applyAlignment="1" applyProtection="1">
      <alignment vertical="center" wrapText="1"/>
      <protection locked="0"/>
    </xf>
    <xf numFmtId="175" fontId="49" fillId="0" borderId="0" xfId="2" applyNumberFormat="1" applyFont="1" applyAlignment="1" applyProtection="1">
      <alignment vertical="center" wrapText="1"/>
      <protection locked="0"/>
    </xf>
    <xf numFmtId="170" fontId="52" fillId="0" borderId="37" xfId="9" applyNumberFormat="1" applyFont="1" applyFill="1" applyBorder="1" applyAlignment="1" applyProtection="1">
      <alignment horizontal="center" vertical="center" wrapText="1"/>
      <protection locked="0"/>
    </xf>
    <xf numFmtId="166" fontId="65" fillId="0" borderId="15" xfId="2" applyNumberFormat="1" applyFont="1" applyBorder="1" applyAlignment="1" applyProtection="1">
      <alignment vertical="center" wrapText="1"/>
      <protection locked="0"/>
    </xf>
    <xf numFmtId="0" fontId="49" fillId="0" borderId="29" xfId="0" applyFont="1" applyBorder="1" applyAlignment="1" applyProtection="1">
      <alignment vertical="center" wrapText="1"/>
      <protection locked="0"/>
    </xf>
    <xf numFmtId="170" fontId="52" fillId="0" borderId="46" xfId="9" applyNumberFormat="1" applyFont="1" applyFill="1" applyBorder="1" applyAlignment="1" applyProtection="1">
      <alignment horizontal="center" vertical="center" wrapText="1"/>
      <protection locked="0"/>
    </xf>
    <xf numFmtId="10" fontId="49" fillId="0" borderId="16" xfId="6" applyNumberFormat="1" applyFont="1" applyFill="1" applyBorder="1" applyAlignment="1" applyProtection="1">
      <alignment horizontal="center" vertical="center" wrapText="1"/>
      <protection locked="0"/>
    </xf>
    <xf numFmtId="170" fontId="49" fillId="0" borderId="16" xfId="9" applyNumberFormat="1" applyFont="1" applyFill="1" applyBorder="1" applyAlignment="1" applyProtection="1">
      <alignment vertical="center" wrapText="1"/>
      <protection locked="0"/>
    </xf>
    <xf numFmtId="10" fontId="49" fillId="0" borderId="16" xfId="6" applyNumberFormat="1" applyFont="1" applyFill="1" applyBorder="1" applyAlignment="1" applyProtection="1">
      <alignment vertical="center" wrapText="1"/>
      <protection locked="0"/>
    </xf>
    <xf numFmtId="0" fontId="52" fillId="0" borderId="30" xfId="0" applyFont="1" applyBorder="1" applyAlignment="1" applyProtection="1">
      <alignment vertical="center" wrapText="1"/>
      <protection locked="0"/>
    </xf>
    <xf numFmtId="170" fontId="52" fillId="0" borderId="37" xfId="9" applyNumberFormat="1" applyFont="1" applyFill="1" applyBorder="1" applyAlignment="1" applyProtection="1">
      <alignment vertical="center" wrapText="1"/>
      <protection locked="0"/>
    </xf>
    <xf numFmtId="10" fontId="50" fillId="0" borderId="45" xfId="6" applyNumberFormat="1" applyFont="1" applyFill="1" applyBorder="1" applyAlignment="1" applyProtection="1">
      <alignment horizontal="center" vertical="center" wrapText="1"/>
      <protection locked="0"/>
    </xf>
    <xf numFmtId="166" fontId="49" fillId="0" borderId="47" xfId="2" applyNumberFormat="1" applyFont="1" applyBorder="1" applyAlignment="1" applyProtection="1">
      <alignment vertical="center" wrapText="1"/>
      <protection locked="0"/>
    </xf>
    <xf numFmtId="170" fontId="50" fillId="0" borderId="45" xfId="9" applyNumberFormat="1" applyFont="1" applyFill="1" applyBorder="1" applyAlignment="1" applyProtection="1">
      <alignment vertical="center" wrapText="1"/>
      <protection locked="0"/>
    </xf>
    <xf numFmtId="10" fontId="50" fillId="0" borderId="45" xfId="6" applyNumberFormat="1" applyFont="1" applyFill="1" applyBorder="1" applyAlignment="1" applyProtection="1">
      <alignment vertical="center" wrapText="1"/>
      <protection locked="0"/>
    </xf>
    <xf numFmtId="8" fontId="49" fillId="0" borderId="26" xfId="2" applyNumberFormat="1" applyFont="1" applyBorder="1" applyAlignment="1" applyProtection="1">
      <alignment vertical="center" wrapText="1"/>
      <protection locked="0"/>
    </xf>
    <xf numFmtId="170" fontId="51" fillId="0" borderId="45" xfId="9" applyNumberFormat="1" applyFont="1" applyFill="1" applyBorder="1" applyAlignment="1" applyProtection="1">
      <alignment vertical="center" wrapText="1"/>
      <protection locked="0"/>
    </xf>
    <xf numFmtId="166" fontId="83" fillId="4" borderId="0" xfId="2" applyNumberFormat="1" applyFont="1" applyFill="1" applyAlignment="1" applyProtection="1">
      <alignment horizontal="center" vertical="center" wrapText="1"/>
      <protection locked="0"/>
    </xf>
    <xf numFmtId="166" fontId="100" fillId="0" borderId="34" xfId="2" applyNumberFormat="1" applyFont="1" applyBorder="1" applyAlignment="1" applyProtection="1">
      <alignment vertical="center" wrapText="1"/>
      <protection locked="0"/>
    </xf>
    <xf numFmtId="166" fontId="100" fillId="0" borderId="35" xfId="2" applyNumberFormat="1" applyFont="1" applyBorder="1" applyAlignment="1" applyProtection="1">
      <alignment vertical="center" wrapText="1"/>
      <protection locked="0"/>
    </xf>
    <xf numFmtId="166" fontId="101" fillId="0" borderId="35" xfId="2" applyNumberFormat="1" applyFont="1" applyBorder="1" applyAlignment="1" applyProtection="1">
      <alignment horizontal="center" vertical="center" wrapText="1"/>
      <protection locked="0"/>
    </xf>
    <xf numFmtId="166" fontId="82" fillId="0" borderId="36" xfId="2" applyNumberFormat="1" applyFont="1" applyBorder="1" applyAlignment="1" applyProtection="1">
      <alignment vertical="center" wrapText="1"/>
      <protection locked="0"/>
    </xf>
    <xf numFmtId="166" fontId="80" fillId="0" borderId="0" xfId="2" applyNumberFormat="1" applyFont="1" applyAlignment="1" applyProtection="1">
      <alignment horizontal="center" vertical="center" wrapText="1"/>
      <protection locked="0"/>
    </xf>
    <xf numFmtId="170" fontId="48" fillId="0" borderId="0" xfId="9" applyNumberFormat="1" applyFont="1" applyFill="1" applyBorder="1" applyAlignment="1" applyProtection="1">
      <alignment vertical="center" wrapText="1"/>
      <protection locked="0"/>
    </xf>
    <xf numFmtId="166" fontId="13" fillId="0" borderId="38" xfId="2" applyNumberFormat="1" applyFont="1" applyBorder="1" applyAlignment="1" applyProtection="1">
      <alignment vertical="center" wrapText="1"/>
      <protection locked="0"/>
    </xf>
    <xf numFmtId="166" fontId="13" fillId="0" borderId="18" xfId="2" applyNumberFormat="1" applyFont="1" applyBorder="1" applyAlignment="1" applyProtection="1">
      <alignment vertical="center" wrapText="1"/>
      <protection locked="0"/>
    </xf>
    <xf numFmtId="170" fontId="48" fillId="0" borderId="18" xfId="9" applyNumberFormat="1" applyFont="1" applyFill="1" applyBorder="1" applyAlignment="1" applyProtection="1">
      <alignment vertical="center" wrapText="1"/>
      <protection locked="0"/>
    </xf>
    <xf numFmtId="166" fontId="28" fillId="0" borderId="32" xfId="2" applyNumberFormat="1" applyFont="1" applyBorder="1" applyAlignment="1" applyProtection="1">
      <alignment vertical="center" wrapText="1"/>
      <protection locked="0"/>
    </xf>
    <xf numFmtId="170" fontId="49" fillId="0" borderId="37" xfId="9" applyNumberFormat="1" applyFont="1" applyFill="1" applyBorder="1" applyAlignment="1" applyProtection="1">
      <alignment vertical="center" wrapText="1"/>
      <protection locked="0"/>
    </xf>
    <xf numFmtId="166" fontId="86" fillId="0" borderId="0" xfId="2" applyNumberFormat="1" applyFont="1" applyAlignment="1" applyProtection="1">
      <alignment vertical="center" wrapText="1"/>
      <protection locked="0"/>
    </xf>
    <xf numFmtId="9" fontId="64" fillId="0" borderId="0" xfId="6" applyFont="1" applyBorder="1" applyAlignment="1" applyProtection="1">
      <alignment vertical="center" wrapText="1"/>
      <protection locked="0"/>
    </xf>
    <xf numFmtId="166" fontId="57" fillId="0" borderId="0" xfId="2" applyNumberFormat="1" applyFont="1" applyAlignment="1" applyProtection="1">
      <alignment vertical="center" wrapText="1"/>
      <protection locked="0"/>
    </xf>
    <xf numFmtId="166" fontId="66" fillId="0" borderId="0" xfId="2" applyNumberFormat="1" applyFont="1" applyAlignment="1" applyProtection="1">
      <alignment horizontal="right" vertical="center" wrapText="1"/>
      <protection locked="0"/>
    </xf>
    <xf numFmtId="49" fontId="65" fillId="0" borderId="0" xfId="0" applyNumberFormat="1" applyFont="1" applyAlignment="1" applyProtection="1">
      <alignment horizontal="left" vertical="center" wrapText="1"/>
      <protection locked="0"/>
    </xf>
    <xf numFmtId="9" fontId="64" fillId="0" borderId="0" xfId="6" applyFont="1" applyFill="1" applyBorder="1" applyAlignment="1" applyProtection="1">
      <alignment vertical="center" wrapText="1"/>
      <protection locked="0"/>
    </xf>
    <xf numFmtId="166" fontId="50" fillId="0" borderId="30" xfId="2" applyNumberFormat="1" applyFont="1" applyBorder="1" applyAlignment="1" applyProtection="1">
      <alignment vertical="top" wrapText="1"/>
      <protection locked="0"/>
    </xf>
    <xf numFmtId="166" fontId="50" fillId="0" borderId="0" xfId="2" applyNumberFormat="1" applyFont="1" applyAlignment="1" applyProtection="1">
      <alignment vertical="top" wrapText="1"/>
      <protection locked="0"/>
    </xf>
    <xf numFmtId="166" fontId="49" fillId="0" borderId="38" xfId="2" applyNumberFormat="1" applyFont="1" applyBorder="1" applyAlignment="1" applyProtection="1">
      <alignment vertical="top" wrapText="1"/>
      <protection locked="0"/>
    </xf>
    <xf numFmtId="166" fontId="66" fillId="4" borderId="0" xfId="2" applyNumberFormat="1" applyFont="1" applyFill="1" applyAlignment="1" applyProtection="1">
      <alignment vertical="center"/>
      <protection locked="0"/>
    </xf>
    <xf numFmtId="166" fontId="73" fillId="0" borderId="30" xfId="2" applyNumberFormat="1" applyFont="1" applyBorder="1" applyAlignment="1" applyProtection="1">
      <alignment vertical="center" wrapText="1"/>
      <protection locked="0"/>
    </xf>
    <xf numFmtId="166" fontId="49" fillId="7" borderId="0" xfId="2" applyNumberFormat="1" applyFont="1" applyFill="1" applyAlignment="1" applyProtection="1">
      <alignment vertical="center" wrapText="1"/>
      <protection locked="0"/>
    </xf>
    <xf numFmtId="166" fontId="74" fillId="0" borderId="0" xfId="2" applyNumberFormat="1" applyFont="1" applyAlignment="1" applyProtection="1">
      <alignment horizontal="center" vertical="center" wrapText="1"/>
      <protection locked="0"/>
    </xf>
    <xf numFmtId="166" fontId="50" fillId="17" borderId="0" xfId="2" applyNumberFormat="1" applyFont="1" applyFill="1" applyAlignment="1" applyProtection="1">
      <alignment horizontal="left" vertical="center" wrapText="1"/>
      <protection locked="0"/>
    </xf>
    <xf numFmtId="166" fontId="49" fillId="0" borderId="0" xfId="2" applyNumberFormat="1" applyFont="1" applyAlignment="1" applyProtection="1">
      <alignment horizontal="left" vertical="top" wrapText="1"/>
      <protection locked="0"/>
    </xf>
    <xf numFmtId="166" fontId="50" fillId="0" borderId="34" xfId="2" applyNumberFormat="1" applyFont="1" applyBorder="1" applyAlignment="1" applyProtection="1">
      <alignment horizontal="left" vertical="top" wrapText="1"/>
      <protection locked="0"/>
    </xf>
    <xf numFmtId="166" fontId="49" fillId="0" borderId="35" xfId="2" applyNumberFormat="1" applyFont="1" applyBorder="1" applyAlignment="1" applyProtection="1">
      <alignment horizontal="left" vertical="top" wrapText="1"/>
      <protection locked="0"/>
    </xf>
    <xf numFmtId="170" fontId="50" fillId="17" borderId="36" xfId="9" applyNumberFormat="1" applyFont="1" applyFill="1" applyBorder="1" applyAlignment="1" applyProtection="1">
      <alignment horizontal="left" vertical="top" wrapText="1"/>
      <protection locked="0"/>
    </xf>
    <xf numFmtId="166" fontId="49" fillId="0" borderId="30" xfId="2" applyNumberFormat="1" applyFont="1" applyBorder="1" applyAlignment="1" applyProtection="1">
      <alignment horizontal="left" vertical="top" wrapText="1"/>
      <protection locked="0"/>
    </xf>
    <xf numFmtId="166" fontId="49" fillId="0" borderId="0" xfId="2" applyNumberFormat="1" applyFont="1" applyAlignment="1" applyProtection="1">
      <alignment horizontal="center" vertical="top" wrapText="1"/>
      <protection locked="0"/>
    </xf>
    <xf numFmtId="170" fontId="49" fillId="17" borderId="37" xfId="9" applyNumberFormat="1" applyFont="1" applyFill="1" applyBorder="1" applyAlignment="1" applyProtection="1">
      <alignment horizontal="left" vertical="top" wrapText="1"/>
      <protection locked="0"/>
    </xf>
    <xf numFmtId="166" fontId="50" fillId="0" borderId="30" xfId="2" applyNumberFormat="1" applyFont="1" applyBorder="1" applyAlignment="1" applyProtection="1">
      <alignment horizontal="left" vertical="top" wrapText="1"/>
      <protection locked="0"/>
    </xf>
    <xf numFmtId="166" fontId="49" fillId="0" borderId="38" xfId="2" applyNumberFormat="1" applyFont="1" applyBorder="1" applyAlignment="1" applyProtection="1">
      <alignment horizontal="left" vertical="top" wrapText="1"/>
      <protection locked="0"/>
    </xf>
    <xf numFmtId="166" fontId="49" fillId="0" borderId="18" xfId="2" applyNumberFormat="1" applyFont="1" applyBorder="1" applyAlignment="1" applyProtection="1">
      <alignment horizontal="left" vertical="top" wrapText="1"/>
      <protection locked="0"/>
    </xf>
    <xf numFmtId="166" fontId="49" fillId="0" borderId="39" xfId="2" applyNumberFormat="1" applyFont="1" applyBorder="1" applyAlignment="1" applyProtection="1">
      <alignment horizontal="left" vertical="top" wrapText="1"/>
      <protection locked="0"/>
    </xf>
    <xf numFmtId="49" fontId="26" fillId="17" borderId="34" xfId="5" applyNumberFormat="1" applyFont="1" applyFill="1" applyBorder="1" applyAlignment="1">
      <alignment horizontal="center" vertical="center"/>
    </xf>
    <xf numFmtId="49" fontId="26" fillId="17" borderId="35" xfId="5" applyNumberFormat="1" applyFont="1" applyFill="1" applyBorder="1" applyAlignment="1">
      <alignment horizontal="center" vertical="center"/>
    </xf>
    <xf numFmtId="49" fontId="26" fillId="17" borderId="36" xfId="5" applyNumberFormat="1" applyFont="1" applyFill="1" applyBorder="1" applyAlignment="1">
      <alignment horizontal="center" vertical="center"/>
    </xf>
    <xf numFmtId="49" fontId="26" fillId="17" borderId="29" xfId="5" applyNumberFormat="1" applyFont="1" applyFill="1" applyBorder="1" applyAlignment="1">
      <alignment horizontal="center" vertical="center"/>
    </xf>
    <xf numFmtId="49" fontId="26" fillId="17" borderId="1" xfId="5" applyNumberFormat="1" applyFont="1" applyFill="1" applyBorder="1" applyAlignment="1">
      <alignment horizontal="center" vertical="center"/>
    </xf>
    <xf numFmtId="49" fontId="26" fillId="17" borderId="46" xfId="5" applyNumberFormat="1" applyFont="1" applyFill="1" applyBorder="1" applyAlignment="1">
      <alignment horizontal="center" vertical="center"/>
    </xf>
    <xf numFmtId="49" fontId="29" fillId="0" borderId="1" xfId="5" applyNumberFormat="1" applyFont="1" applyBorder="1" applyAlignment="1" applyProtection="1">
      <alignment horizontal="center"/>
      <protection locked="0"/>
    </xf>
    <xf numFmtId="49" fontId="29" fillId="0" borderId="6" xfId="5" applyNumberFormat="1" applyFont="1" applyBorder="1" applyAlignment="1" applyProtection="1">
      <alignment horizontal="center"/>
      <protection locked="0"/>
    </xf>
    <xf numFmtId="0" fontId="28" fillId="0" borderId="0" xfId="5" applyFont="1" applyAlignment="1">
      <alignment horizontal="right" vertical="top"/>
    </xf>
    <xf numFmtId="0" fontId="29" fillId="0" borderId="1" xfId="5" applyFont="1" applyBorder="1" applyAlignment="1" applyProtection="1">
      <alignment horizontal="left" vertical="center"/>
      <protection locked="0"/>
    </xf>
    <xf numFmtId="49" fontId="40" fillId="0" borderId="1" xfId="5" applyNumberFormat="1" applyFont="1" applyBorder="1" applyAlignment="1" applyProtection="1">
      <alignment horizontal="center" wrapText="1"/>
      <protection locked="0"/>
    </xf>
    <xf numFmtId="49" fontId="28" fillId="0" borderId="1" xfId="5" applyNumberFormat="1" applyFont="1" applyBorder="1" applyAlignment="1" applyProtection="1">
      <alignment horizontal="center"/>
      <protection locked="0"/>
    </xf>
    <xf numFmtId="49" fontId="32" fillId="0" borderId="38" xfId="5" applyNumberFormat="1" applyFont="1" applyBorder="1" applyAlignment="1">
      <alignment horizontal="center"/>
    </xf>
    <xf numFmtId="49" fontId="32" fillId="0" borderId="18" xfId="5" applyNumberFormat="1" applyFont="1" applyBorder="1" applyAlignment="1">
      <alignment horizontal="center"/>
    </xf>
    <xf numFmtId="49" fontId="32" fillId="0" borderId="39" xfId="5" applyNumberFormat="1" applyFont="1" applyBorder="1" applyAlignment="1">
      <alignment horizontal="center"/>
    </xf>
    <xf numFmtId="49" fontId="26" fillId="17" borderId="47" xfId="5" applyNumberFormat="1" applyFont="1" applyFill="1" applyBorder="1" applyAlignment="1">
      <alignment horizontal="center" vertical="center"/>
    </xf>
    <xf numFmtId="49" fontId="26" fillId="17" borderId="7" xfId="5" applyNumberFormat="1" applyFont="1" applyFill="1" applyBorder="1" applyAlignment="1">
      <alignment horizontal="center" vertical="center"/>
    </xf>
    <xf numFmtId="49" fontId="26" fillId="17" borderId="48" xfId="5" applyNumberFormat="1" applyFont="1" applyFill="1" applyBorder="1" applyAlignment="1">
      <alignment horizontal="center" vertical="center"/>
    </xf>
    <xf numFmtId="49" fontId="37" fillId="0" borderId="10" xfId="5" applyNumberFormat="1" applyFont="1" applyBorder="1" applyAlignment="1" applyProtection="1">
      <alignment horizontal="left" vertical="top" wrapText="1"/>
      <protection locked="0"/>
    </xf>
    <xf numFmtId="49" fontId="37" fillId="0" borderId="7" xfId="5" applyNumberFormat="1" applyFont="1" applyBorder="1" applyAlignment="1" applyProtection="1">
      <alignment horizontal="left" vertical="top" wrapText="1"/>
      <protection locked="0"/>
    </xf>
    <xf numFmtId="49" fontId="37" fillId="0" borderId="11" xfId="5" applyNumberFormat="1" applyFont="1" applyBorder="1" applyAlignment="1" applyProtection="1">
      <alignment horizontal="left" vertical="top" wrapText="1"/>
      <protection locked="0"/>
    </xf>
    <xf numFmtId="49" fontId="37" fillId="0" borderId="4" xfId="5" applyNumberFormat="1" applyFont="1" applyBorder="1" applyAlignment="1" applyProtection="1">
      <alignment horizontal="left" vertical="top" wrapText="1"/>
      <protection locked="0"/>
    </xf>
    <xf numFmtId="49" fontId="37" fillId="0" borderId="1" xfId="5" applyNumberFormat="1" applyFont="1" applyBorder="1" applyAlignment="1" applyProtection="1">
      <alignment horizontal="left" vertical="top" wrapText="1"/>
      <protection locked="0"/>
    </xf>
    <xf numFmtId="49" fontId="37" fillId="0" borderId="5" xfId="5" applyNumberFormat="1" applyFont="1" applyBorder="1" applyAlignment="1" applyProtection="1">
      <alignment horizontal="left" vertical="top" wrapText="1"/>
      <protection locked="0"/>
    </xf>
    <xf numFmtId="49" fontId="37" fillId="0" borderId="1" xfId="5" applyNumberFormat="1" applyFont="1" applyBorder="1" applyAlignment="1" applyProtection="1">
      <alignment horizontal="center"/>
      <protection locked="0"/>
    </xf>
    <xf numFmtId="168" fontId="29" fillId="0" borderId="6" xfId="5" applyNumberFormat="1" applyFont="1" applyBorder="1" applyAlignment="1" applyProtection="1">
      <alignment horizontal="center"/>
      <protection locked="0"/>
    </xf>
    <xf numFmtId="1" fontId="29" fillId="0" borderId="1" xfId="5" applyNumberFormat="1" applyFont="1" applyBorder="1" applyAlignment="1">
      <alignment horizontal="center"/>
    </xf>
    <xf numFmtId="49" fontId="26" fillId="17" borderId="34" xfId="5" applyNumberFormat="1" applyFont="1" applyFill="1" applyBorder="1" applyAlignment="1" applyProtection="1">
      <alignment horizontal="center" vertical="top" wrapText="1"/>
      <protection locked="0"/>
    </xf>
    <xf numFmtId="49" fontId="26" fillId="17" borderId="35" xfId="5" applyNumberFormat="1" applyFont="1" applyFill="1" applyBorder="1" applyAlignment="1" applyProtection="1">
      <alignment horizontal="center" vertical="top" wrapText="1"/>
      <protection locked="0"/>
    </xf>
    <xf numFmtId="49" fontId="26" fillId="17" borderId="36" xfId="5" applyNumberFormat="1" applyFont="1" applyFill="1" applyBorder="1" applyAlignment="1" applyProtection="1">
      <alignment horizontal="center" vertical="top" wrapText="1"/>
      <protection locked="0"/>
    </xf>
    <xf numFmtId="49" fontId="26" fillId="17" borderId="30" xfId="5" applyNumberFormat="1" applyFont="1" applyFill="1" applyBorder="1" applyAlignment="1" applyProtection="1">
      <alignment horizontal="center" vertical="top" wrapText="1"/>
      <protection locked="0"/>
    </xf>
    <xf numFmtId="49" fontId="26" fillId="17" borderId="0" xfId="5" applyNumberFormat="1" applyFont="1" applyFill="1" applyAlignment="1" applyProtection="1">
      <alignment horizontal="center" vertical="top" wrapText="1"/>
      <protection locked="0"/>
    </xf>
    <xf numFmtId="49" fontId="26" fillId="17" borderId="37" xfId="5" applyNumberFormat="1" applyFont="1" applyFill="1" applyBorder="1" applyAlignment="1" applyProtection="1">
      <alignment horizontal="center" vertical="top" wrapText="1"/>
      <protection locked="0"/>
    </xf>
    <xf numFmtId="49" fontId="26" fillId="17" borderId="38" xfId="5" applyNumberFormat="1" applyFont="1" applyFill="1" applyBorder="1" applyAlignment="1" applyProtection="1">
      <alignment horizontal="center" vertical="top" wrapText="1"/>
      <protection locked="0"/>
    </xf>
    <xf numFmtId="49" fontId="26" fillId="17" borderId="18" xfId="5" applyNumberFormat="1" applyFont="1" applyFill="1" applyBorder="1" applyAlignment="1" applyProtection="1">
      <alignment horizontal="center" vertical="top" wrapText="1"/>
      <protection locked="0"/>
    </xf>
    <xf numFmtId="49" fontId="26" fillId="17" borderId="39" xfId="5" applyNumberFormat="1" applyFont="1" applyFill="1" applyBorder="1" applyAlignment="1" applyProtection="1">
      <alignment horizontal="center" vertical="top" wrapText="1"/>
      <protection locked="0"/>
    </xf>
    <xf numFmtId="2" fontId="29" fillId="0" borderId="6" xfId="5" applyNumberFormat="1" applyFont="1" applyBorder="1" applyAlignment="1" applyProtection="1">
      <alignment horizontal="center"/>
      <protection locked="0"/>
    </xf>
    <xf numFmtId="49" fontId="28" fillId="0" borderId="0" xfId="5" applyNumberFormat="1" applyFont="1" applyAlignment="1">
      <alignment horizontal="center"/>
    </xf>
    <xf numFmtId="49" fontId="28" fillId="0" borderId="6" xfId="5" applyNumberFormat="1" applyFont="1" applyBorder="1" applyAlignment="1" applyProtection="1">
      <alignment horizontal="center"/>
      <protection locked="0"/>
    </xf>
    <xf numFmtId="49" fontId="28" fillId="0" borderId="1" xfId="5" applyNumberFormat="1" applyFont="1" applyBorder="1" applyAlignment="1">
      <alignment horizontal="center"/>
    </xf>
    <xf numFmtId="0" fontId="28" fillId="0" borderId="1" xfId="5" applyFont="1" applyBorder="1" applyAlignment="1">
      <alignment horizontal="center"/>
    </xf>
    <xf numFmtId="49" fontId="26" fillId="17" borderId="34" xfId="5" applyNumberFormat="1" applyFont="1" applyFill="1" applyBorder="1" applyAlignment="1" applyProtection="1">
      <alignment horizontal="left" vertical="top" wrapText="1"/>
      <protection locked="0"/>
    </xf>
    <xf numFmtId="49" fontId="26" fillId="17" borderId="35" xfId="5" applyNumberFormat="1" applyFont="1" applyFill="1" applyBorder="1" applyAlignment="1" applyProtection="1">
      <alignment horizontal="left" vertical="top" wrapText="1"/>
      <protection locked="0"/>
    </xf>
    <xf numFmtId="49" fontId="26" fillId="17" borderId="36" xfId="5" applyNumberFormat="1" applyFont="1" applyFill="1" applyBorder="1" applyAlignment="1" applyProtection="1">
      <alignment horizontal="left" vertical="top" wrapText="1"/>
      <protection locked="0"/>
    </xf>
    <xf numFmtId="49" fontId="26" fillId="17" borderId="38" xfId="5" applyNumberFormat="1" applyFont="1" applyFill="1" applyBorder="1" applyAlignment="1" applyProtection="1">
      <alignment horizontal="left" vertical="top" wrapText="1"/>
      <protection locked="0"/>
    </xf>
    <xf numFmtId="49" fontId="26" fillId="17" borderId="18" xfId="5" applyNumberFormat="1" applyFont="1" applyFill="1" applyBorder="1" applyAlignment="1" applyProtection="1">
      <alignment horizontal="left" vertical="top" wrapText="1"/>
      <protection locked="0"/>
    </xf>
    <xf numFmtId="49" fontId="26" fillId="17" borderId="39" xfId="5" applyNumberFormat="1" applyFont="1" applyFill="1" applyBorder="1" applyAlignment="1" applyProtection="1">
      <alignment horizontal="left" vertical="top" wrapText="1"/>
      <protection locked="0"/>
    </xf>
    <xf numFmtId="0" fontId="20" fillId="0" borderId="0" xfId="0" applyFont="1" applyAlignment="1">
      <alignment horizontal="center" vertical="center" wrapText="1"/>
    </xf>
    <xf numFmtId="0" fontId="32" fillId="8" borderId="0" xfId="0" applyFont="1" applyFill="1" applyAlignment="1">
      <alignment horizontal="center" wrapText="1"/>
    </xf>
    <xf numFmtId="0" fontId="29" fillId="8" borderId="54" xfId="0" applyFont="1" applyFill="1" applyBorder="1" applyAlignment="1">
      <alignment horizontal="left" vertical="center" wrapText="1"/>
    </xf>
    <xf numFmtId="0" fontId="29" fillId="8" borderId="55" xfId="0" applyFont="1" applyFill="1" applyBorder="1" applyAlignment="1">
      <alignment horizontal="left" vertical="center" wrapText="1"/>
    </xf>
    <xf numFmtId="0" fontId="29" fillId="8" borderId="56" xfId="0" applyFont="1" applyFill="1" applyBorder="1" applyAlignment="1">
      <alignment horizontal="left" vertical="center" wrapText="1"/>
    </xf>
    <xf numFmtId="0" fontId="28" fillId="0" borderId="0" xfId="0" applyFont="1" applyAlignment="1">
      <alignment horizontal="center" vertical="center" wrapText="1"/>
    </xf>
    <xf numFmtId="0" fontId="29" fillId="0" borderId="61" xfId="0" applyFont="1" applyBorder="1" applyAlignment="1">
      <alignment horizontal="left" vertical="center" wrapText="1"/>
    </xf>
    <xf numFmtId="0" fontId="29" fillId="0" borderId="62" xfId="0" applyFont="1" applyBorder="1" applyAlignment="1">
      <alignment horizontal="left" vertical="center" wrapText="1"/>
    </xf>
    <xf numFmtId="0" fontId="29" fillId="0" borderId="63" xfId="0" applyFont="1" applyBorder="1" applyAlignment="1">
      <alignment horizontal="left" vertical="center" wrapText="1"/>
    </xf>
    <xf numFmtId="0" fontId="28" fillId="0" borderId="34" xfId="0" applyFont="1" applyBorder="1" applyAlignment="1" applyProtection="1">
      <alignment horizontal="left" vertical="top" wrapText="1"/>
      <protection locked="0"/>
    </xf>
    <xf numFmtId="0" fontId="28" fillId="0" borderId="35" xfId="0" applyFont="1" applyBorder="1" applyAlignment="1" applyProtection="1">
      <alignment horizontal="left" vertical="top" wrapText="1"/>
      <protection locked="0"/>
    </xf>
    <xf numFmtId="0" fontId="28" fillId="0" borderId="36" xfId="0" applyFont="1" applyBorder="1" applyAlignment="1" applyProtection="1">
      <alignment horizontal="left" vertical="top" wrapText="1"/>
      <protection locked="0"/>
    </xf>
    <xf numFmtId="0" fontId="28" fillId="0" borderId="30" xfId="0" applyFont="1" applyBorder="1" applyAlignment="1" applyProtection="1">
      <alignment horizontal="left" vertical="top" wrapText="1"/>
      <protection locked="0"/>
    </xf>
    <xf numFmtId="0" fontId="28" fillId="0" borderId="0" xfId="0" applyFont="1" applyAlignment="1" applyProtection="1">
      <alignment horizontal="left" vertical="top" wrapText="1"/>
      <protection locked="0"/>
    </xf>
    <xf numFmtId="0" fontId="28" fillId="0" borderId="37" xfId="0" applyFont="1" applyBorder="1" applyAlignment="1" applyProtection="1">
      <alignment horizontal="left" vertical="top" wrapText="1"/>
      <protection locked="0"/>
    </xf>
    <xf numFmtId="0" fontId="28" fillId="0" borderId="38" xfId="0" applyFont="1" applyBorder="1" applyAlignment="1" applyProtection="1">
      <alignment horizontal="left" vertical="top" wrapText="1"/>
      <protection locked="0"/>
    </xf>
    <xf numFmtId="0" fontId="28" fillId="0" borderId="18" xfId="0" applyFont="1" applyBorder="1" applyAlignment="1" applyProtection="1">
      <alignment horizontal="left" vertical="top" wrapText="1"/>
      <protection locked="0"/>
    </xf>
    <xf numFmtId="0" fontId="28" fillId="0" borderId="39" xfId="0" applyFont="1" applyBorder="1" applyAlignment="1" applyProtection="1">
      <alignment horizontal="left" vertical="top" wrapText="1"/>
      <protection locked="0"/>
    </xf>
    <xf numFmtId="0" fontId="29" fillId="0" borderId="8"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9" xfId="0" applyFont="1" applyBorder="1" applyAlignment="1">
      <alignment horizontal="center" vertical="center" wrapText="1"/>
    </xf>
    <xf numFmtId="14" fontId="28" fillId="0" borderId="8" xfId="0" applyNumberFormat="1" applyFont="1" applyBorder="1" applyAlignment="1" applyProtection="1">
      <alignment horizontal="center" vertical="center" wrapText="1"/>
      <protection locked="0"/>
    </xf>
    <xf numFmtId="14" fontId="28" fillId="0" borderId="6" xfId="0" applyNumberFormat="1" applyFont="1" applyBorder="1" applyAlignment="1" applyProtection="1">
      <alignment horizontal="center" vertical="center" wrapText="1"/>
      <protection locked="0"/>
    </xf>
    <xf numFmtId="14" fontId="28" fillId="0" borderId="9" xfId="0" applyNumberFormat="1" applyFont="1" applyBorder="1" applyAlignment="1" applyProtection="1">
      <alignment horizontal="center" vertical="center" wrapText="1"/>
      <protection locked="0"/>
    </xf>
    <xf numFmtId="0" fontId="29" fillId="0" borderId="8" xfId="0" applyFont="1" applyBorder="1" applyAlignment="1" applyProtection="1">
      <alignment horizontal="center" vertical="center" wrapText="1"/>
      <protection locked="0"/>
    </xf>
    <xf numFmtId="0" fontId="29" fillId="0" borderId="6" xfId="0" applyFont="1" applyBorder="1" applyAlignment="1" applyProtection="1">
      <alignment horizontal="center" vertical="center" wrapText="1"/>
      <protection locked="0"/>
    </xf>
    <xf numFmtId="0" fontId="29" fillId="0" borderId="9" xfId="0" applyFont="1" applyBorder="1" applyAlignment="1" applyProtection="1">
      <alignment horizontal="center" vertical="center" wrapText="1"/>
      <protection locked="0"/>
    </xf>
    <xf numFmtId="0" fontId="29" fillId="0" borderId="15" xfId="0" applyFont="1" applyBorder="1" applyAlignment="1">
      <alignment horizontal="center" vertical="center" wrapText="1"/>
    </xf>
    <xf numFmtId="0" fontId="44" fillId="0" borderId="0" xfId="0" applyFont="1" applyAlignment="1">
      <alignment horizontal="right" vertical="center" wrapText="1"/>
    </xf>
    <xf numFmtId="170" fontId="28" fillId="0" borderId="15" xfId="9" applyNumberFormat="1" applyFont="1" applyBorder="1" applyAlignment="1" applyProtection="1">
      <alignment horizontal="center" vertical="center" wrapText="1"/>
      <protection locked="0"/>
    </xf>
    <xf numFmtId="0" fontId="29" fillId="8" borderId="15" xfId="0" applyFont="1" applyFill="1" applyBorder="1" applyAlignment="1">
      <alignment horizontal="left" vertical="center" wrapText="1"/>
    </xf>
    <xf numFmtId="49" fontId="29" fillId="8" borderId="10" xfId="0" applyNumberFormat="1" applyFont="1" applyFill="1" applyBorder="1" applyAlignment="1">
      <alignment horizontal="center" vertical="center"/>
    </xf>
    <xf numFmtId="49" fontId="29" fillId="8" borderId="7" xfId="0" applyNumberFormat="1" applyFont="1" applyFill="1" applyBorder="1" applyAlignment="1">
      <alignment horizontal="center" vertical="center"/>
    </xf>
    <xf numFmtId="0" fontId="29" fillId="0" borderId="44" xfId="0" applyFont="1" applyBorder="1" applyAlignment="1" applyProtection="1">
      <alignment horizontal="center" vertical="center" wrapText="1"/>
      <protection locked="0"/>
    </xf>
    <xf numFmtId="0" fontId="29" fillId="8" borderId="19" xfId="0" applyFont="1" applyFill="1" applyBorder="1" applyAlignment="1">
      <alignment horizontal="left" vertical="center" wrapText="1"/>
    </xf>
    <xf numFmtId="0" fontId="29" fillId="8" borderId="40" xfId="0" applyFont="1" applyFill="1" applyBorder="1" applyAlignment="1">
      <alignment horizontal="left" vertical="center" wrapText="1"/>
    </xf>
    <xf numFmtId="0" fontId="29" fillId="8" borderId="20" xfId="0" applyFont="1" applyFill="1" applyBorder="1" applyAlignment="1">
      <alignment horizontal="left" vertical="center" wrapText="1"/>
    </xf>
    <xf numFmtId="0" fontId="28" fillId="0" borderId="21" xfId="0" applyFont="1" applyBorder="1" applyAlignment="1">
      <alignment horizontal="left" vertical="center" wrapText="1"/>
    </xf>
    <xf numFmtId="0" fontId="29" fillId="0" borderId="10" xfId="0" applyFont="1" applyBorder="1" applyAlignment="1" applyProtection="1">
      <alignment horizontal="center" vertical="center" wrapText="1"/>
      <protection locked="0"/>
    </xf>
    <xf numFmtId="0" fontId="29" fillId="0" borderId="7" xfId="0" applyFont="1" applyBorder="1" applyAlignment="1" applyProtection="1">
      <alignment horizontal="center" vertical="center" wrapText="1"/>
      <protection locked="0"/>
    </xf>
    <xf numFmtId="0" fontId="29" fillId="0" borderId="48" xfId="0" applyFont="1" applyBorder="1" applyAlignment="1" applyProtection="1">
      <alignment horizontal="center" vertical="center" wrapText="1"/>
      <protection locked="0"/>
    </xf>
    <xf numFmtId="0" fontId="29" fillId="0" borderId="60" xfId="0" applyFont="1" applyBorder="1" applyAlignment="1" applyProtection="1">
      <alignment horizontal="center" vertical="center" wrapText="1"/>
      <protection locked="0"/>
    </xf>
    <xf numFmtId="0" fontId="29" fillId="0" borderId="18" xfId="0" applyFont="1" applyBorder="1" applyAlignment="1" applyProtection="1">
      <alignment horizontal="center" vertical="center" wrapText="1"/>
      <protection locked="0"/>
    </xf>
    <xf numFmtId="0" fontId="29" fillId="0" borderId="39" xfId="0" applyFont="1" applyBorder="1" applyAlignment="1" applyProtection="1">
      <alignment horizontal="center" vertical="center" wrapText="1"/>
      <protection locked="0"/>
    </xf>
    <xf numFmtId="0" fontId="32" fillId="0" borderId="8" xfId="0" applyFont="1" applyBorder="1" applyAlignment="1" applyProtection="1">
      <alignment horizontal="center" vertical="top" wrapText="1"/>
      <protection locked="0"/>
    </xf>
    <xf numFmtId="0" fontId="32" fillId="0" borderId="6" xfId="0" applyFont="1" applyBorder="1" applyAlignment="1" applyProtection="1">
      <alignment horizontal="center" vertical="top" wrapText="1"/>
      <protection locked="0"/>
    </xf>
    <xf numFmtId="0" fontId="32" fillId="0" borderId="9" xfId="0" applyFont="1" applyBorder="1" applyAlignment="1" applyProtection="1">
      <alignment horizontal="center" vertical="top" wrapText="1"/>
      <protection locked="0"/>
    </xf>
    <xf numFmtId="0" fontId="41" fillId="0" borderId="10" xfId="0" applyFont="1" applyBorder="1" applyAlignment="1">
      <alignment horizontal="left" vertical="center"/>
    </xf>
    <xf numFmtId="0" fontId="41" fillId="0" borderId="7" xfId="0" applyFont="1" applyBorder="1" applyAlignment="1">
      <alignment horizontal="left" vertical="center"/>
    </xf>
    <xf numFmtId="0" fontId="29" fillId="0" borderId="15" xfId="0" applyFont="1" applyBorder="1" applyAlignment="1" applyProtection="1">
      <alignment horizontal="center" vertical="center" wrapText="1"/>
      <protection locked="0"/>
    </xf>
    <xf numFmtId="0" fontId="29" fillId="0" borderId="22" xfId="0" applyFont="1" applyBorder="1" applyAlignment="1" applyProtection="1">
      <alignment horizontal="center" vertical="center" wrapText="1"/>
      <protection locked="0"/>
    </xf>
    <xf numFmtId="0" fontId="28" fillId="0" borderId="58" xfId="0" applyFont="1" applyBorder="1" applyAlignment="1">
      <alignment horizontal="left" vertical="center" wrapText="1"/>
    </xf>
    <xf numFmtId="0" fontId="28" fillId="0" borderId="59" xfId="0" applyFont="1" applyBorder="1" applyAlignment="1">
      <alignment horizontal="left" vertical="center" wrapText="1"/>
    </xf>
    <xf numFmtId="0" fontId="29" fillId="0" borderId="10" xfId="0" applyFont="1" applyBorder="1" applyAlignment="1" applyProtection="1">
      <alignment horizontal="center" vertical="top" wrapText="1"/>
      <protection locked="0"/>
    </xf>
    <xf numFmtId="0" fontId="29" fillId="0" borderId="7" xfId="0" applyFont="1" applyBorder="1" applyAlignment="1" applyProtection="1">
      <alignment horizontal="center" vertical="top" wrapText="1"/>
      <protection locked="0"/>
    </xf>
    <xf numFmtId="0" fontId="29" fillId="0" borderId="4" xfId="0" applyFont="1" applyBorder="1" applyAlignment="1" applyProtection="1">
      <alignment horizontal="center" vertical="top" wrapText="1"/>
      <protection locked="0"/>
    </xf>
    <xf numFmtId="0" fontId="29" fillId="0" borderId="1" xfId="0" applyFont="1" applyBorder="1" applyAlignment="1" applyProtection="1">
      <alignment horizontal="center" vertical="top" wrapText="1"/>
      <protection locked="0"/>
    </xf>
    <xf numFmtId="0" fontId="41" fillId="0" borderId="4" xfId="0" applyFont="1" applyBorder="1" applyAlignment="1">
      <alignment horizontal="center" vertical="center" wrapText="1"/>
    </xf>
    <xf numFmtId="0" fontId="41" fillId="0" borderId="1" xfId="0" applyFont="1" applyBorder="1" applyAlignment="1">
      <alignment horizontal="center" vertical="center" wrapText="1"/>
    </xf>
    <xf numFmtId="0" fontId="41" fillId="0" borderId="26" xfId="0" applyFont="1" applyBorder="1" applyAlignment="1">
      <alignment horizontal="left" vertical="center" wrapText="1"/>
    </xf>
    <xf numFmtId="0" fontId="41" fillId="0" borderId="27" xfId="0" applyFont="1" applyBorder="1" applyAlignment="1">
      <alignment horizontal="left" vertical="center"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22" fillId="0" borderId="36" xfId="0" applyFont="1" applyBorder="1" applyAlignment="1">
      <alignment horizontal="center" vertical="top" wrapText="1"/>
    </xf>
    <xf numFmtId="0" fontId="22" fillId="0" borderId="30" xfId="0" applyFont="1" applyBorder="1" applyAlignment="1">
      <alignment horizontal="center" vertical="top" wrapText="1"/>
    </xf>
    <xf numFmtId="0" fontId="22" fillId="0" borderId="0" xfId="0" applyFont="1" applyAlignment="1">
      <alignment horizontal="center" vertical="top" wrapText="1"/>
    </xf>
    <xf numFmtId="0" fontId="22" fillId="0" borderId="37" xfId="0" applyFont="1" applyBorder="1" applyAlignment="1">
      <alignment horizontal="center" vertical="top" wrapText="1"/>
    </xf>
    <xf numFmtId="0" fontId="22" fillId="0" borderId="38" xfId="0" applyFont="1" applyBorder="1" applyAlignment="1">
      <alignment horizontal="center" vertical="top" wrapText="1"/>
    </xf>
    <xf numFmtId="0" fontId="22" fillId="0" borderId="18" xfId="0" applyFont="1" applyBorder="1" applyAlignment="1">
      <alignment horizontal="center" vertical="top" wrapText="1"/>
    </xf>
    <xf numFmtId="0" fontId="22" fillId="0" borderId="39" xfId="0" applyFont="1" applyBorder="1" applyAlignment="1">
      <alignment horizontal="center" vertical="top" wrapText="1"/>
    </xf>
    <xf numFmtId="0" fontId="28" fillId="0" borderId="8" xfId="0" applyFont="1" applyBorder="1" applyAlignment="1">
      <alignment horizontal="center" vertical="center"/>
    </xf>
    <xf numFmtId="0" fontId="28" fillId="0" borderId="9" xfId="0" applyFont="1" applyBorder="1" applyAlignment="1">
      <alignment horizontal="center" vertical="center"/>
    </xf>
    <xf numFmtId="0" fontId="37" fillId="0" borderId="10" xfId="0" applyFont="1" applyBorder="1" applyAlignment="1" applyProtection="1">
      <alignment horizontal="center" vertical="top" wrapText="1"/>
      <protection locked="0"/>
    </xf>
    <xf numFmtId="0" fontId="37" fillId="0" borderId="7" xfId="0" applyFont="1" applyBorder="1" applyAlignment="1" applyProtection="1">
      <alignment horizontal="center" vertical="top" wrapText="1"/>
      <protection locked="0"/>
    </xf>
    <xf numFmtId="0" fontId="37" fillId="0" borderId="11" xfId="0" applyFont="1" applyBorder="1" applyAlignment="1" applyProtection="1">
      <alignment horizontal="center" vertical="top" wrapText="1"/>
      <protection locked="0"/>
    </xf>
    <xf numFmtId="0" fontId="37" fillId="0" borderId="2" xfId="0" applyFont="1" applyBorder="1" applyAlignment="1" applyProtection="1">
      <alignment horizontal="center" vertical="top" wrapText="1"/>
      <protection locked="0"/>
    </xf>
    <xf numFmtId="0" fontId="37" fillId="0" borderId="0" xfId="0" applyFont="1" applyAlignment="1" applyProtection="1">
      <alignment horizontal="center" vertical="top" wrapText="1"/>
      <protection locked="0"/>
    </xf>
    <xf numFmtId="0" fontId="37" fillId="0" borderId="3" xfId="0" applyFont="1" applyBorder="1" applyAlignment="1" applyProtection="1">
      <alignment horizontal="center" vertical="top" wrapText="1"/>
      <protection locked="0"/>
    </xf>
    <xf numFmtId="0" fontId="37" fillId="0" borderId="4" xfId="0" applyFont="1" applyBorder="1" applyAlignment="1" applyProtection="1">
      <alignment horizontal="center" vertical="top" wrapText="1"/>
      <protection locked="0"/>
    </xf>
    <xf numFmtId="0" fontId="37" fillId="0" borderId="1" xfId="0" applyFont="1" applyBorder="1" applyAlignment="1" applyProtection="1">
      <alignment horizontal="center" vertical="top" wrapText="1"/>
      <protection locked="0"/>
    </xf>
    <xf numFmtId="0" fontId="37" fillId="0" borderId="5" xfId="0" applyFont="1" applyBorder="1" applyAlignment="1" applyProtection="1">
      <alignment horizontal="center" vertical="top" wrapText="1"/>
      <protection locked="0"/>
    </xf>
    <xf numFmtId="0" fontId="37" fillId="0" borderId="4" xfId="0" applyFont="1" applyBorder="1" applyAlignment="1" applyProtection="1">
      <alignment horizontal="center" vertical="center" wrapText="1"/>
      <protection locked="0"/>
    </xf>
    <xf numFmtId="0" fontId="37" fillId="0" borderId="1" xfId="0" applyFont="1" applyBorder="1" applyAlignment="1" applyProtection="1">
      <alignment horizontal="center" vertical="center" wrapText="1"/>
      <protection locked="0"/>
    </xf>
    <xf numFmtId="0" fontId="37" fillId="0" borderId="5" xfId="0" applyFont="1" applyBorder="1" applyAlignment="1" applyProtection="1">
      <alignment horizontal="center" vertical="center" wrapText="1"/>
      <protection locked="0"/>
    </xf>
    <xf numFmtId="0" fontId="29" fillId="0" borderId="4" xfId="0" applyFont="1" applyBorder="1" applyAlignment="1" applyProtection="1">
      <alignment horizontal="center" vertical="center" wrapText="1"/>
      <protection locked="0"/>
    </xf>
    <xf numFmtId="0" fontId="29" fillId="0" borderId="46" xfId="0" applyFont="1" applyBorder="1" applyAlignment="1" applyProtection="1">
      <alignment horizontal="center" vertical="center" wrapText="1"/>
      <protection locked="0"/>
    </xf>
    <xf numFmtId="170" fontId="28" fillId="0" borderId="41" xfId="9" applyNumberFormat="1" applyFont="1" applyBorder="1" applyAlignment="1" applyProtection="1">
      <alignment horizontal="center" vertical="center" wrapText="1"/>
      <protection locked="0"/>
    </xf>
    <xf numFmtId="0" fontId="29" fillId="0" borderId="42" xfId="0" applyFont="1" applyBorder="1" applyAlignment="1" applyProtection="1">
      <alignment horizontal="center" vertical="center" wrapText="1"/>
      <protection locked="0"/>
    </xf>
    <xf numFmtId="0" fontId="29" fillId="0" borderId="57" xfId="0" applyFont="1" applyBorder="1" applyAlignment="1" applyProtection="1">
      <alignment horizontal="center" vertical="center" wrapText="1"/>
      <protection locked="0"/>
    </xf>
    <xf numFmtId="0" fontId="29" fillId="0" borderId="43" xfId="0" applyFont="1" applyBorder="1" applyAlignment="1" applyProtection="1">
      <alignment horizontal="center" vertical="center" wrapText="1"/>
      <protection locked="0"/>
    </xf>
    <xf numFmtId="0" fontId="29" fillId="0" borderId="0" xfId="0" applyFont="1" applyAlignment="1">
      <alignment horizontal="center" vertical="center" wrapText="1"/>
    </xf>
    <xf numFmtId="0" fontId="29" fillId="8" borderId="12" xfId="0" applyFont="1" applyFill="1" applyBorder="1" applyAlignment="1">
      <alignment horizontal="center" vertical="center" wrapText="1"/>
    </xf>
    <xf numFmtId="0" fontId="29" fillId="8" borderId="52" xfId="0" applyFont="1" applyFill="1" applyBorder="1" applyAlignment="1">
      <alignment horizontal="center" vertical="center" wrapText="1"/>
    </xf>
    <xf numFmtId="0" fontId="29" fillId="8" borderId="53" xfId="0" applyFont="1" applyFill="1" applyBorder="1" applyAlignment="1">
      <alignment horizontal="center" vertical="center" wrapText="1"/>
    </xf>
    <xf numFmtId="0" fontId="29" fillId="0" borderId="47" xfId="0" applyFont="1" applyBorder="1" applyAlignment="1" applyProtection="1">
      <alignment horizontal="center" vertical="center" wrapText="1"/>
      <protection locked="0"/>
    </xf>
    <xf numFmtId="0" fontId="29" fillId="0" borderId="30" xfId="0" applyFont="1" applyBorder="1" applyAlignment="1" applyProtection="1">
      <alignment horizontal="center" vertical="center" wrapText="1"/>
      <protection locked="0"/>
    </xf>
    <xf numFmtId="0" fontId="29" fillId="0" borderId="0" xfId="0" applyFont="1" applyAlignment="1" applyProtection="1">
      <alignment horizontal="center" vertical="center" wrapText="1"/>
      <protection locked="0"/>
    </xf>
    <xf numFmtId="0" fontId="29" fillId="0" borderId="37" xfId="0" applyFont="1" applyBorder="1" applyAlignment="1" applyProtection="1">
      <alignment horizontal="center" vertical="center" wrapText="1"/>
      <protection locked="0"/>
    </xf>
    <xf numFmtId="0" fontId="29" fillId="0" borderId="38" xfId="0" applyFont="1" applyBorder="1" applyAlignment="1" applyProtection="1">
      <alignment horizontal="center" vertical="center" wrapText="1"/>
      <protection locked="0"/>
    </xf>
    <xf numFmtId="0" fontId="29" fillId="17" borderId="8" xfId="0" applyFont="1" applyFill="1" applyBorder="1" applyAlignment="1">
      <alignment horizontal="center" vertical="center"/>
    </xf>
    <xf numFmtId="0" fontId="29" fillId="17" borderId="6" xfId="0" applyFont="1" applyFill="1" applyBorder="1" applyAlignment="1">
      <alignment horizontal="center" vertical="center"/>
    </xf>
    <xf numFmtId="0" fontId="29" fillId="17" borderId="9" xfId="0" applyFont="1" applyFill="1" applyBorder="1" applyAlignment="1">
      <alignment horizontal="center" vertical="center"/>
    </xf>
    <xf numFmtId="0" fontId="47" fillId="0" borderId="15" xfId="2" applyFont="1" applyBorder="1" applyAlignment="1">
      <alignment horizontal="left" vertical="center" wrapText="1"/>
    </xf>
    <xf numFmtId="0" fontId="32" fillId="0" borderId="35" xfId="2" applyFont="1" applyBorder="1" applyAlignment="1">
      <alignment horizontal="center" vertical="center" wrapText="1"/>
    </xf>
    <xf numFmtId="0" fontId="29" fillId="17" borderId="8" xfId="2" applyFont="1" applyFill="1" applyBorder="1" applyAlignment="1">
      <alignment horizontal="left" vertical="center" wrapText="1"/>
    </xf>
    <xf numFmtId="0" fontId="29" fillId="17" borderId="9" xfId="2" applyFont="1" applyFill="1" applyBorder="1" applyAlignment="1">
      <alignment horizontal="left" vertical="center" wrapText="1"/>
    </xf>
    <xf numFmtId="0" fontId="29" fillId="13" borderId="8" xfId="2" applyFont="1" applyFill="1" applyBorder="1" applyAlignment="1">
      <alignment horizontal="left" vertical="center" wrapText="1"/>
    </xf>
    <xf numFmtId="0" fontId="29" fillId="13" borderId="6" xfId="2" applyFont="1" applyFill="1" applyBorder="1" applyAlignment="1">
      <alignment horizontal="left" vertical="center" wrapText="1"/>
    </xf>
    <xf numFmtId="0" fontId="29" fillId="13" borderId="9" xfId="2" applyFont="1" applyFill="1" applyBorder="1" applyAlignment="1">
      <alignment horizontal="left" vertical="center" wrapText="1"/>
    </xf>
    <xf numFmtId="0" fontId="28" fillId="13" borderId="8" xfId="2" applyFont="1" applyFill="1" applyBorder="1" applyAlignment="1">
      <alignment horizontal="left" vertical="center" wrapText="1"/>
    </xf>
    <xf numFmtId="0" fontId="28" fillId="13" borderId="6" xfId="2" applyFont="1" applyFill="1" applyBorder="1" applyAlignment="1">
      <alignment horizontal="left" vertical="center" wrapText="1"/>
    </xf>
    <xf numFmtId="0" fontId="28" fillId="13" borderId="9" xfId="2" applyFont="1" applyFill="1" applyBorder="1" applyAlignment="1">
      <alignment horizontal="left" vertical="center" wrapText="1"/>
    </xf>
    <xf numFmtId="0" fontId="29" fillId="13" borderId="8" xfId="2" applyFont="1" applyFill="1" applyBorder="1" applyAlignment="1" applyProtection="1">
      <alignment horizontal="left" vertical="center" wrapText="1"/>
      <protection locked="0"/>
    </xf>
    <xf numFmtId="0" fontId="29" fillId="13" borderId="6" xfId="2" applyFont="1" applyFill="1" applyBorder="1" applyAlignment="1" applyProtection="1">
      <alignment horizontal="left" vertical="center" wrapText="1"/>
      <protection locked="0"/>
    </xf>
    <xf numFmtId="0" fontId="29" fillId="13" borderId="9" xfId="2" applyFont="1" applyFill="1" applyBorder="1" applyAlignment="1" applyProtection="1">
      <alignment horizontal="left" vertical="center" wrapText="1"/>
      <protection locked="0"/>
    </xf>
    <xf numFmtId="3" fontId="29" fillId="17" borderId="26" xfId="1" applyNumberFormat="1" applyFont="1" applyFill="1" applyBorder="1" applyAlignment="1">
      <alignment horizontal="left" vertical="center" wrapText="1"/>
    </xf>
    <xf numFmtId="3" fontId="29" fillId="17" borderId="27" xfId="1" applyNumberFormat="1" applyFont="1" applyFill="1" applyBorder="1" applyAlignment="1">
      <alignment horizontal="left" vertical="center" wrapText="1"/>
    </xf>
    <xf numFmtId="3" fontId="29" fillId="17" borderId="28" xfId="1" applyNumberFormat="1" applyFont="1" applyFill="1" applyBorder="1" applyAlignment="1">
      <alignment horizontal="left" vertical="center" wrapText="1"/>
    </xf>
    <xf numFmtId="0" fontId="28" fillId="0" borderId="34" xfId="2" applyFont="1" applyBorder="1" applyAlignment="1" applyProtection="1">
      <alignment horizontal="center" vertical="center" wrapText="1"/>
      <protection locked="0"/>
    </xf>
    <xf numFmtId="0" fontId="28" fillId="0" borderId="35" xfId="2" applyFont="1" applyBorder="1" applyAlignment="1" applyProtection="1">
      <alignment horizontal="center" vertical="center" wrapText="1"/>
      <protection locked="0"/>
    </xf>
    <xf numFmtId="0" fontId="28" fillId="0" borderId="36" xfId="2" applyFont="1" applyBorder="1" applyAlignment="1" applyProtection="1">
      <alignment horizontal="center" vertical="center" wrapText="1"/>
      <protection locked="0"/>
    </xf>
    <xf numFmtId="0" fontId="28" fillId="0" borderId="30" xfId="2" applyFont="1" applyBorder="1" applyAlignment="1" applyProtection="1">
      <alignment horizontal="center" vertical="center" wrapText="1"/>
      <protection locked="0"/>
    </xf>
    <xf numFmtId="0" fontId="28" fillId="0" borderId="0" xfId="2" applyFont="1" applyAlignment="1" applyProtection="1">
      <alignment horizontal="center" vertical="center" wrapText="1"/>
      <protection locked="0"/>
    </xf>
    <xf numFmtId="0" fontId="28" fillId="0" borderId="37" xfId="2" applyFont="1" applyBorder="1" applyAlignment="1" applyProtection="1">
      <alignment horizontal="center" vertical="center" wrapText="1"/>
      <protection locked="0"/>
    </xf>
    <xf numFmtId="0" fontId="28" fillId="0" borderId="38" xfId="2" applyFont="1" applyBorder="1" applyAlignment="1" applyProtection="1">
      <alignment horizontal="center" vertical="center" wrapText="1"/>
      <protection locked="0"/>
    </xf>
    <xf numFmtId="0" fontId="28" fillId="0" borderId="18" xfId="2" applyFont="1" applyBorder="1" applyAlignment="1" applyProtection="1">
      <alignment horizontal="center" vertical="center" wrapText="1"/>
      <protection locked="0"/>
    </xf>
    <xf numFmtId="0" fontId="28" fillId="0" borderId="39" xfId="2" applyFont="1" applyBorder="1" applyAlignment="1" applyProtection="1">
      <alignment horizontal="center" vertical="center" wrapText="1"/>
      <protection locked="0"/>
    </xf>
    <xf numFmtId="0" fontId="28" fillId="0" borderId="26" xfId="2" applyFont="1" applyBorder="1" applyAlignment="1">
      <alignment horizontal="left" vertical="center" wrapText="1"/>
    </xf>
    <xf numFmtId="0" fontId="28" fillId="0" borderId="28" xfId="2" applyFont="1" applyBorder="1" applyAlignment="1">
      <alignment horizontal="left" vertical="center" wrapText="1"/>
    </xf>
    <xf numFmtId="0" fontId="29" fillId="0" borderId="18" xfId="2" applyFont="1" applyBorder="1" applyAlignment="1">
      <alignment horizontal="center" vertical="center" wrapText="1"/>
    </xf>
    <xf numFmtId="0" fontId="28" fillId="0" borderId="0" xfId="2" applyFont="1" applyAlignment="1">
      <alignment horizontal="right" vertical="center" wrapText="1"/>
    </xf>
    <xf numFmtId="0" fontId="43" fillId="0" borderId="1" xfId="2" applyFont="1" applyBorder="1" applyAlignment="1" applyProtection="1">
      <alignment horizontal="center" vertical="center" wrapText="1"/>
      <protection locked="0"/>
    </xf>
    <xf numFmtId="0" fontId="28" fillId="4" borderId="34" xfId="2" applyFont="1" applyFill="1" applyBorder="1" applyAlignment="1" applyProtection="1">
      <alignment horizontal="left" vertical="top" wrapText="1"/>
      <protection locked="0"/>
    </xf>
    <xf numFmtId="0" fontId="28" fillId="4" borderId="35" xfId="2" applyFont="1" applyFill="1" applyBorder="1" applyAlignment="1" applyProtection="1">
      <alignment horizontal="left" vertical="top" wrapText="1"/>
      <protection locked="0"/>
    </xf>
    <xf numFmtId="0" fontId="28" fillId="4" borderId="36" xfId="2" applyFont="1" applyFill="1" applyBorder="1" applyAlignment="1" applyProtection="1">
      <alignment horizontal="left" vertical="top" wrapText="1"/>
      <protection locked="0"/>
    </xf>
    <xf numFmtId="0" fontId="28" fillId="4" borderId="30" xfId="2" applyFont="1" applyFill="1" applyBorder="1" applyAlignment="1" applyProtection="1">
      <alignment horizontal="left" vertical="top" wrapText="1"/>
      <protection locked="0"/>
    </xf>
    <xf numFmtId="0" fontId="28" fillId="4" borderId="0" xfId="2" applyFont="1" applyFill="1" applyAlignment="1" applyProtection="1">
      <alignment horizontal="left" vertical="top" wrapText="1"/>
      <protection locked="0"/>
    </xf>
    <xf numFmtId="0" fontId="28" fillId="4" borderId="37" xfId="2" applyFont="1" applyFill="1" applyBorder="1" applyAlignment="1" applyProtection="1">
      <alignment horizontal="left" vertical="top" wrapText="1"/>
      <protection locked="0"/>
    </xf>
    <xf numFmtId="0" fontId="28" fillId="4" borderId="38" xfId="2" applyFont="1" applyFill="1" applyBorder="1" applyAlignment="1" applyProtection="1">
      <alignment horizontal="left" vertical="top" wrapText="1"/>
      <protection locked="0"/>
    </xf>
    <xf numFmtId="0" fontId="28" fillId="4" borderId="18" xfId="2" applyFont="1" applyFill="1" applyBorder="1" applyAlignment="1" applyProtection="1">
      <alignment horizontal="left" vertical="top" wrapText="1"/>
      <protection locked="0"/>
    </xf>
    <xf numFmtId="0" fontId="28" fillId="4" borderId="39" xfId="2" applyFont="1" applyFill="1" applyBorder="1" applyAlignment="1" applyProtection="1">
      <alignment horizontal="left" vertical="top" wrapText="1"/>
      <protection locked="0"/>
    </xf>
    <xf numFmtId="165" fontId="45" fillId="17" borderId="40" xfId="2" applyNumberFormat="1" applyFont="1" applyFill="1" applyBorder="1" applyAlignment="1">
      <alignment horizontal="center" vertical="center" wrapText="1"/>
    </xf>
    <xf numFmtId="165" fontId="45" fillId="17" borderId="41" xfId="2" applyNumberFormat="1" applyFont="1" applyFill="1" applyBorder="1" applyAlignment="1">
      <alignment horizontal="center" vertical="center" wrapText="1"/>
    </xf>
    <xf numFmtId="165" fontId="45" fillId="17" borderId="55" xfId="2" applyNumberFormat="1" applyFont="1" applyFill="1" applyBorder="1" applyAlignment="1">
      <alignment horizontal="center" vertical="center" wrapText="1"/>
    </xf>
    <xf numFmtId="165" fontId="45" fillId="17" borderId="64" xfId="2" applyNumberFormat="1" applyFont="1" applyFill="1" applyBorder="1" applyAlignment="1">
      <alignment horizontal="center" vertical="center" wrapText="1"/>
    </xf>
    <xf numFmtId="0" fontId="28" fillId="13" borderId="8" xfId="2" applyFont="1" applyFill="1" applyBorder="1" applyAlignment="1" applyProtection="1">
      <alignment horizontal="left" vertical="center" wrapText="1"/>
      <protection locked="0"/>
    </xf>
    <xf numFmtId="0" fontId="28" fillId="13" borderId="6" xfId="2" applyFont="1" applyFill="1" applyBorder="1" applyAlignment="1" applyProtection="1">
      <alignment horizontal="left" vertical="center" wrapText="1"/>
      <protection locked="0"/>
    </xf>
    <xf numFmtId="0" fontId="28" fillId="13" borderId="9" xfId="2" applyFont="1" applyFill="1" applyBorder="1" applyAlignment="1" applyProtection="1">
      <alignment horizontal="left" vertical="center" wrapText="1"/>
      <protection locked="0"/>
    </xf>
    <xf numFmtId="0" fontId="47" fillId="0" borderId="25" xfId="2" applyFont="1" applyBorder="1" applyAlignment="1">
      <alignment horizontal="left" vertical="center" wrapText="1"/>
    </xf>
    <xf numFmtId="166" fontId="28" fillId="0" borderId="26" xfId="2" applyNumberFormat="1" applyFont="1" applyBorder="1" applyAlignment="1" applyProtection="1">
      <alignment horizontal="center" vertical="center" wrapText="1"/>
      <protection locked="0"/>
    </xf>
    <xf numFmtId="166" fontId="28" fillId="0" borderId="91" xfId="2" applyNumberFormat="1" applyFont="1" applyBorder="1" applyAlignment="1" applyProtection="1">
      <alignment horizontal="center" vertical="center" wrapText="1"/>
      <protection locked="0"/>
    </xf>
    <xf numFmtId="166" fontId="100" fillId="0" borderId="26" xfId="2" applyNumberFormat="1" applyFont="1" applyBorder="1" applyAlignment="1" applyProtection="1">
      <alignment horizontal="center" vertical="center" wrapText="1"/>
      <protection locked="0"/>
    </xf>
    <xf numFmtId="166" fontId="100" fillId="0" borderId="27" xfId="2" applyNumberFormat="1" applyFont="1" applyBorder="1" applyAlignment="1" applyProtection="1">
      <alignment horizontal="center" vertical="center" wrapText="1"/>
      <protection locked="0"/>
    </xf>
    <xf numFmtId="166" fontId="100" fillId="0" borderId="28" xfId="2" applyNumberFormat="1" applyFont="1" applyBorder="1" applyAlignment="1" applyProtection="1">
      <alignment horizontal="center" vertical="center" wrapText="1"/>
      <protection locked="0"/>
    </xf>
    <xf numFmtId="166" fontId="56" fillId="0" borderId="34" xfId="2" applyNumberFormat="1" applyFont="1" applyBorder="1" applyAlignment="1" applyProtection="1">
      <alignment horizontal="left" vertical="top" wrapText="1"/>
      <protection locked="0"/>
    </xf>
    <xf numFmtId="166" fontId="56" fillId="0" borderId="35" xfId="2" applyNumberFormat="1" applyFont="1" applyBorder="1" applyAlignment="1" applyProtection="1">
      <alignment horizontal="left" vertical="top" wrapText="1"/>
      <protection locked="0"/>
    </xf>
    <xf numFmtId="166" fontId="80" fillId="0" borderId="0" xfId="2" applyNumberFormat="1" applyFont="1" applyAlignment="1" applyProtection="1">
      <alignment horizontal="center" vertical="center" wrapText="1"/>
      <protection locked="0"/>
    </xf>
    <xf numFmtId="166" fontId="66" fillId="4" borderId="34" xfId="2" applyNumberFormat="1" applyFont="1" applyFill="1" applyBorder="1" applyAlignment="1" applyProtection="1">
      <alignment horizontal="center" vertical="center" wrapText="1"/>
      <protection locked="0"/>
    </xf>
    <xf numFmtId="166" fontId="66" fillId="4" borderId="35" xfId="2" applyNumberFormat="1" applyFont="1" applyFill="1" applyBorder="1" applyAlignment="1" applyProtection="1">
      <alignment horizontal="center" vertical="center" wrapText="1"/>
      <protection locked="0"/>
    </xf>
    <xf numFmtId="166" fontId="66" fillId="4" borderId="36" xfId="2" applyNumberFormat="1" applyFont="1" applyFill="1" applyBorder="1" applyAlignment="1" applyProtection="1">
      <alignment horizontal="center" vertical="center" wrapText="1"/>
      <protection locked="0"/>
    </xf>
    <xf numFmtId="166" fontId="66" fillId="4" borderId="38" xfId="2" applyNumberFormat="1" applyFont="1" applyFill="1" applyBorder="1" applyAlignment="1" applyProtection="1">
      <alignment horizontal="center" vertical="center" wrapText="1"/>
      <protection locked="0"/>
    </xf>
    <xf numFmtId="166" fontId="66" fillId="4" borderId="18" xfId="2" applyNumberFormat="1" applyFont="1" applyFill="1" applyBorder="1" applyAlignment="1" applyProtection="1">
      <alignment horizontal="center" vertical="center" wrapText="1"/>
      <protection locked="0"/>
    </xf>
    <xf numFmtId="166" fontId="66" fillId="4" borderId="39" xfId="2" applyNumberFormat="1" applyFont="1" applyFill="1" applyBorder="1" applyAlignment="1" applyProtection="1">
      <alignment horizontal="center" vertical="center" wrapText="1"/>
      <protection locked="0"/>
    </xf>
    <xf numFmtId="166" fontId="87" fillId="7" borderId="26" xfId="2" applyNumberFormat="1" applyFont="1" applyFill="1" applyBorder="1" applyAlignment="1" applyProtection="1">
      <alignment horizontal="center" vertical="center" wrapText="1"/>
      <protection locked="0"/>
    </xf>
    <xf numFmtId="166" fontId="87" fillId="7" borderId="27" xfId="2" applyNumberFormat="1" applyFont="1" applyFill="1" applyBorder="1" applyAlignment="1" applyProtection="1">
      <alignment horizontal="center" vertical="center" wrapText="1"/>
      <protection locked="0"/>
    </xf>
    <xf numFmtId="166" fontId="49" fillId="0" borderId="35" xfId="2" applyNumberFormat="1" applyFont="1" applyBorder="1" applyAlignment="1" applyProtection="1">
      <alignment horizontal="center" vertical="top" wrapText="1"/>
      <protection locked="0"/>
    </xf>
    <xf numFmtId="166" fontId="49" fillId="4" borderId="34" xfId="2" applyNumberFormat="1" applyFont="1" applyFill="1" applyBorder="1" applyAlignment="1" applyProtection="1">
      <alignment horizontal="left" vertical="top" wrapText="1"/>
      <protection locked="0"/>
    </xf>
    <xf numFmtId="166" fontId="49" fillId="4" borderId="35" xfId="2" applyNumberFormat="1" applyFont="1" applyFill="1" applyBorder="1" applyAlignment="1" applyProtection="1">
      <alignment horizontal="left" vertical="top" wrapText="1"/>
      <protection locked="0"/>
    </xf>
    <xf numFmtId="166" fontId="49" fillId="4" borderId="36" xfId="2" applyNumberFormat="1" applyFont="1" applyFill="1" applyBorder="1" applyAlignment="1" applyProtection="1">
      <alignment horizontal="left" vertical="top" wrapText="1"/>
      <protection locked="0"/>
    </xf>
    <xf numFmtId="166" fontId="49" fillId="4" borderId="30" xfId="2" applyNumberFormat="1" applyFont="1" applyFill="1" applyBorder="1" applyAlignment="1" applyProtection="1">
      <alignment horizontal="left" vertical="top" wrapText="1"/>
      <protection locked="0"/>
    </xf>
    <xf numFmtId="166" fontId="49" fillId="4" borderId="0" xfId="2" applyNumberFormat="1" applyFont="1" applyFill="1" applyAlignment="1" applyProtection="1">
      <alignment horizontal="left" vertical="top" wrapText="1"/>
      <protection locked="0"/>
    </xf>
    <xf numFmtId="166" fontId="49" fillId="4" borderId="37" xfId="2" applyNumberFormat="1" applyFont="1" applyFill="1" applyBorder="1" applyAlignment="1" applyProtection="1">
      <alignment horizontal="left" vertical="top" wrapText="1"/>
      <protection locked="0"/>
    </xf>
    <xf numFmtId="166" fontId="49" fillId="4" borderId="38" xfId="2" applyNumberFormat="1" applyFont="1" applyFill="1" applyBorder="1" applyAlignment="1" applyProtection="1">
      <alignment horizontal="left" vertical="top" wrapText="1"/>
      <protection locked="0"/>
    </xf>
    <xf numFmtId="166" fontId="49" fillId="4" borderId="18" xfId="2" applyNumberFormat="1" applyFont="1" applyFill="1" applyBorder="1" applyAlignment="1" applyProtection="1">
      <alignment horizontal="left" vertical="top" wrapText="1"/>
      <protection locked="0"/>
    </xf>
    <xf numFmtId="166" fontId="49" fillId="4" borderId="39" xfId="2" applyNumberFormat="1" applyFont="1" applyFill="1" applyBorder="1" applyAlignment="1" applyProtection="1">
      <alignment horizontal="left" vertical="top" wrapText="1"/>
      <protection locked="0"/>
    </xf>
    <xf numFmtId="166" fontId="50" fillId="17" borderId="26" xfId="2" applyNumberFormat="1" applyFont="1" applyFill="1" applyBorder="1" applyAlignment="1" applyProtection="1">
      <alignment horizontal="left" vertical="center" wrapText="1"/>
      <protection locked="0"/>
    </xf>
    <xf numFmtId="166" fontId="50" fillId="17" borderId="27" xfId="2" applyNumberFormat="1" applyFont="1" applyFill="1" applyBorder="1" applyAlignment="1" applyProtection="1">
      <alignment horizontal="left" vertical="center" wrapText="1"/>
      <protection locked="0"/>
    </xf>
    <xf numFmtId="166" fontId="50" fillId="17" borderId="28" xfId="2" applyNumberFormat="1" applyFont="1" applyFill="1" applyBorder="1" applyAlignment="1" applyProtection="1">
      <alignment horizontal="left" vertical="center" wrapText="1"/>
      <protection locked="0"/>
    </xf>
    <xf numFmtId="166" fontId="28" fillId="0" borderId="30" xfId="2" applyNumberFormat="1" applyFont="1" applyBorder="1" applyAlignment="1" applyProtection="1">
      <alignment horizontal="left" vertical="center" wrapText="1"/>
      <protection locked="0"/>
    </xf>
    <xf numFmtId="166" fontId="28" fillId="0" borderId="0" xfId="2" applyNumberFormat="1" applyFont="1" applyAlignment="1" applyProtection="1">
      <alignment horizontal="left" vertical="center" wrapText="1"/>
      <protection locked="0"/>
    </xf>
    <xf numFmtId="166" fontId="73" fillId="7" borderId="26" xfId="2" applyNumberFormat="1" applyFont="1" applyFill="1" applyBorder="1" applyAlignment="1" applyProtection="1">
      <alignment horizontal="center" vertical="center" wrapText="1"/>
      <protection locked="0"/>
    </xf>
    <xf numFmtId="166" fontId="73" fillId="7" borderId="27" xfId="2" applyNumberFormat="1" applyFont="1" applyFill="1" applyBorder="1" applyAlignment="1" applyProtection="1">
      <alignment horizontal="center" vertical="center" wrapText="1"/>
      <protection locked="0"/>
    </xf>
    <xf numFmtId="166" fontId="66" fillId="0" borderId="38" xfId="2" applyNumberFormat="1" applyFont="1" applyBorder="1" applyAlignment="1" applyProtection="1">
      <alignment horizontal="center" vertical="center" wrapText="1"/>
      <protection locked="0"/>
    </xf>
    <xf numFmtId="166" fontId="66" fillId="0" borderId="18" xfId="2" applyNumberFormat="1" applyFont="1" applyBorder="1" applyAlignment="1" applyProtection="1">
      <alignment horizontal="center" vertical="center" wrapText="1"/>
      <protection locked="0"/>
    </xf>
    <xf numFmtId="166" fontId="66" fillId="0" borderId="39" xfId="2" applyNumberFormat="1" applyFont="1" applyBorder="1" applyAlignment="1" applyProtection="1">
      <alignment horizontal="center" vertical="center" wrapText="1"/>
      <protection locked="0"/>
    </xf>
    <xf numFmtId="166" fontId="57" fillId="4" borderId="34" xfId="2" applyNumberFormat="1" applyFont="1" applyFill="1" applyBorder="1" applyAlignment="1" applyProtection="1">
      <alignment horizontal="center" vertical="center"/>
      <protection locked="0"/>
    </xf>
    <xf numFmtId="166" fontId="57" fillId="4" borderId="35" xfId="2" applyNumberFormat="1" applyFont="1" applyFill="1" applyBorder="1" applyAlignment="1" applyProtection="1">
      <alignment horizontal="center" vertical="center"/>
      <protection locked="0"/>
    </xf>
    <xf numFmtId="166" fontId="57" fillId="4" borderId="36" xfId="2" applyNumberFormat="1" applyFont="1" applyFill="1" applyBorder="1" applyAlignment="1" applyProtection="1">
      <alignment horizontal="center" vertical="center"/>
      <protection locked="0"/>
    </xf>
    <xf numFmtId="166" fontId="50" fillId="0" borderId="31" xfId="2" applyNumberFormat="1" applyFont="1" applyBorder="1" applyAlignment="1" applyProtection="1">
      <alignment horizontal="center" vertical="center" wrapText="1"/>
      <protection locked="0"/>
    </xf>
    <xf numFmtId="166" fontId="50" fillId="0" borderId="32" xfId="2" applyNumberFormat="1" applyFont="1" applyBorder="1" applyAlignment="1" applyProtection="1">
      <alignment horizontal="center" vertical="center" wrapText="1"/>
      <protection locked="0"/>
    </xf>
    <xf numFmtId="166" fontId="50" fillId="0" borderId="33" xfId="2" applyNumberFormat="1" applyFont="1" applyBorder="1" applyAlignment="1" applyProtection="1">
      <alignment horizontal="center" vertical="center" wrapText="1"/>
      <protection locked="0"/>
    </xf>
    <xf numFmtId="166" fontId="49" fillId="0" borderId="34" xfId="2" applyNumberFormat="1" applyFont="1" applyBorder="1" applyAlignment="1" applyProtection="1">
      <alignment horizontal="center" vertical="center" wrapText="1"/>
      <protection locked="0"/>
    </xf>
    <xf numFmtId="166" fontId="49" fillId="0" borderId="35" xfId="2" applyNumberFormat="1" applyFont="1" applyBorder="1" applyAlignment="1" applyProtection="1">
      <alignment horizontal="center" vertical="center" wrapText="1"/>
      <protection locked="0"/>
    </xf>
    <xf numFmtId="166" fontId="49" fillId="0" borderId="36" xfId="2" applyNumberFormat="1" applyFont="1" applyBorder="1" applyAlignment="1" applyProtection="1">
      <alignment horizontal="center" vertical="center" wrapText="1"/>
      <protection locked="0"/>
    </xf>
    <xf numFmtId="166" fontId="49" fillId="0" borderId="30" xfId="2" applyNumberFormat="1" applyFont="1" applyBorder="1" applyAlignment="1" applyProtection="1">
      <alignment horizontal="center" vertical="center" wrapText="1"/>
      <protection locked="0"/>
    </xf>
    <xf numFmtId="166" fontId="49" fillId="0" borderId="0" xfId="2" applyNumberFormat="1" applyFont="1" applyAlignment="1" applyProtection="1">
      <alignment horizontal="center" vertical="center" wrapText="1"/>
      <protection locked="0"/>
    </xf>
    <xf numFmtId="166" fontId="49" fillId="0" borderId="37" xfId="2" applyNumberFormat="1" applyFont="1" applyBorder="1" applyAlignment="1" applyProtection="1">
      <alignment horizontal="center" vertical="center" wrapText="1"/>
      <protection locked="0"/>
    </xf>
    <xf numFmtId="166" fontId="49" fillId="0" borderId="38" xfId="2" applyNumberFormat="1" applyFont="1" applyBorder="1" applyAlignment="1" applyProtection="1">
      <alignment horizontal="center" vertical="center" wrapText="1"/>
      <protection locked="0"/>
    </xf>
    <xf numFmtId="166" fontId="49" fillId="0" borderId="18" xfId="2" applyNumberFormat="1" applyFont="1" applyBorder="1" applyAlignment="1" applyProtection="1">
      <alignment horizontal="center" vertical="center" wrapText="1"/>
      <protection locked="0"/>
    </xf>
    <xf numFmtId="166" fontId="49" fillId="0" borderId="39" xfId="2" applyNumberFormat="1" applyFont="1" applyBorder="1" applyAlignment="1" applyProtection="1">
      <alignment horizontal="center" vertical="center" wrapText="1"/>
      <protection locked="0"/>
    </xf>
    <xf numFmtId="166" fontId="84" fillId="4" borderId="34" xfId="2" applyNumberFormat="1" applyFont="1" applyFill="1" applyBorder="1" applyAlignment="1" applyProtection="1">
      <alignment horizontal="center" vertical="center"/>
      <protection locked="0"/>
    </xf>
    <xf numFmtId="166" fontId="84" fillId="4" borderId="35" xfId="2" applyNumberFormat="1" applyFont="1" applyFill="1" applyBorder="1" applyAlignment="1" applyProtection="1">
      <alignment horizontal="center" vertical="center"/>
      <protection locked="0"/>
    </xf>
    <xf numFmtId="166" fontId="84" fillId="4" borderId="36" xfId="2" applyNumberFormat="1" applyFont="1" applyFill="1" applyBorder="1" applyAlignment="1" applyProtection="1">
      <alignment horizontal="center" vertical="center"/>
      <protection locked="0"/>
    </xf>
    <xf numFmtId="166" fontId="83" fillId="0" borderId="0" xfId="2" applyNumberFormat="1" applyFont="1" applyAlignment="1" applyProtection="1">
      <alignment horizontal="center" vertical="center" wrapText="1"/>
      <protection locked="0"/>
    </xf>
    <xf numFmtId="0" fontId="83" fillId="0" borderId="18" xfId="0" applyFont="1" applyBorder="1" applyAlignment="1" applyProtection="1">
      <alignment horizontal="center" vertical="center" wrapText="1"/>
      <protection locked="0"/>
    </xf>
    <xf numFmtId="166" fontId="50" fillId="0" borderId="34" xfId="2" applyNumberFormat="1" applyFont="1" applyBorder="1" applyAlignment="1" applyProtection="1">
      <alignment horizontal="center" vertical="center" wrapText="1"/>
      <protection locked="0"/>
    </xf>
    <xf numFmtId="166" fontId="50" fillId="0" borderId="35" xfId="2" applyNumberFormat="1" applyFont="1" applyBorder="1" applyAlignment="1" applyProtection="1">
      <alignment horizontal="center" vertical="center" wrapText="1"/>
      <protection locked="0"/>
    </xf>
    <xf numFmtId="166" fontId="50" fillId="0" borderId="36" xfId="2" applyNumberFormat="1" applyFont="1" applyBorder="1" applyAlignment="1" applyProtection="1">
      <alignment horizontal="center" vertical="center" wrapText="1"/>
      <protection locked="0"/>
    </xf>
    <xf numFmtId="166" fontId="50" fillId="0" borderId="30" xfId="2" applyNumberFormat="1" applyFont="1" applyBorder="1" applyAlignment="1" applyProtection="1">
      <alignment horizontal="center" vertical="center" wrapText="1"/>
      <protection locked="0"/>
    </xf>
    <xf numFmtId="166" fontId="50" fillId="0" borderId="0" xfId="2" applyNumberFormat="1" applyFont="1" applyAlignment="1" applyProtection="1">
      <alignment horizontal="center" vertical="center" wrapText="1"/>
      <protection locked="0"/>
    </xf>
    <xf numFmtId="166" fontId="50" fillId="0" borderId="37" xfId="2" applyNumberFormat="1" applyFont="1" applyBorder="1" applyAlignment="1" applyProtection="1">
      <alignment horizontal="center" vertical="center" wrapText="1"/>
      <protection locked="0"/>
    </xf>
    <xf numFmtId="166" fontId="50" fillId="0" borderId="38" xfId="2" applyNumberFormat="1" applyFont="1" applyBorder="1" applyAlignment="1" applyProtection="1">
      <alignment horizontal="center" vertical="center" wrapText="1"/>
      <protection locked="0"/>
    </xf>
    <xf numFmtId="166" fontId="50" fillId="0" borderId="18" xfId="2" applyNumberFormat="1" applyFont="1" applyBorder="1" applyAlignment="1" applyProtection="1">
      <alignment horizontal="center" vertical="center" wrapText="1"/>
      <protection locked="0"/>
    </xf>
    <xf numFmtId="166" fontId="50" fillId="0" borderId="39" xfId="2" applyNumberFormat="1" applyFont="1" applyBorder="1" applyAlignment="1" applyProtection="1">
      <alignment horizontal="center" vertical="center" wrapText="1"/>
      <protection locked="0"/>
    </xf>
    <xf numFmtId="166" fontId="51" fillId="0" borderId="34" xfId="2" applyNumberFormat="1" applyFont="1" applyBorder="1" applyAlignment="1" applyProtection="1">
      <alignment horizontal="center" vertical="center" wrapText="1"/>
      <protection locked="0"/>
    </xf>
    <xf numFmtId="166" fontId="51" fillId="0" borderId="35" xfId="2" applyNumberFormat="1" applyFont="1" applyBorder="1" applyAlignment="1" applyProtection="1">
      <alignment horizontal="center" vertical="center" wrapText="1"/>
      <protection locked="0"/>
    </xf>
    <xf numFmtId="166" fontId="51" fillId="0" borderId="36" xfId="2" applyNumberFormat="1" applyFont="1" applyBorder="1" applyAlignment="1" applyProtection="1">
      <alignment horizontal="center" vertical="center" wrapText="1"/>
      <protection locked="0"/>
    </xf>
    <xf numFmtId="166" fontId="51" fillId="0" borderId="30" xfId="2" applyNumberFormat="1" applyFont="1" applyBorder="1" applyAlignment="1" applyProtection="1">
      <alignment horizontal="center" vertical="center" wrapText="1"/>
      <protection locked="0"/>
    </xf>
    <xf numFmtId="166" fontId="51" fillId="0" borderId="0" xfId="2" applyNumberFormat="1" applyFont="1" applyAlignment="1" applyProtection="1">
      <alignment horizontal="center" vertical="center" wrapText="1"/>
      <protection locked="0"/>
    </xf>
    <xf numFmtId="166" fontId="51" fillId="0" borderId="37" xfId="2" applyNumberFormat="1" applyFont="1" applyBorder="1" applyAlignment="1" applyProtection="1">
      <alignment horizontal="center" vertical="center" wrapText="1"/>
      <protection locked="0"/>
    </xf>
    <xf numFmtId="166" fontId="51" fillId="0" borderId="38" xfId="2" applyNumberFormat="1" applyFont="1" applyBorder="1" applyAlignment="1" applyProtection="1">
      <alignment horizontal="center" vertical="center" wrapText="1"/>
      <protection locked="0"/>
    </xf>
    <xf numFmtId="166" fontId="51" fillId="0" borderId="18" xfId="2" applyNumberFormat="1" applyFont="1" applyBorder="1" applyAlignment="1" applyProtection="1">
      <alignment horizontal="center" vertical="center" wrapText="1"/>
      <protection locked="0"/>
    </xf>
    <xf numFmtId="166" fontId="51" fillId="0" borderId="39" xfId="2" applyNumberFormat="1" applyFont="1" applyBorder="1" applyAlignment="1" applyProtection="1">
      <alignment horizontal="center" vertical="center" wrapText="1"/>
      <protection locked="0"/>
    </xf>
    <xf numFmtId="0" fontId="56" fillId="0" borderId="34" xfId="0" applyFont="1" applyBorder="1" applyAlignment="1" applyProtection="1">
      <alignment horizontal="center" vertical="center" wrapText="1"/>
      <protection locked="0"/>
    </xf>
    <xf numFmtId="0" fontId="56" fillId="0" borderId="36" xfId="0" applyFont="1" applyBorder="1" applyAlignment="1" applyProtection="1">
      <alignment horizontal="center" vertical="center" wrapText="1"/>
      <protection locked="0"/>
    </xf>
    <xf numFmtId="166" fontId="50" fillId="0" borderId="15" xfId="2" applyNumberFormat="1" applyFont="1" applyBorder="1" applyAlignment="1" applyProtection="1">
      <alignment horizontal="left" vertical="top" wrapText="1"/>
      <protection locked="0"/>
    </xf>
    <xf numFmtId="166" fontId="50" fillId="0" borderId="69" xfId="2" applyNumberFormat="1" applyFont="1" applyBorder="1" applyAlignment="1" applyProtection="1">
      <alignment horizontal="center" vertical="center" wrapText="1"/>
      <protection locked="0"/>
    </xf>
    <xf numFmtId="166" fontId="50" fillId="0" borderId="68" xfId="2" applyNumberFormat="1" applyFont="1" applyBorder="1" applyAlignment="1" applyProtection="1">
      <alignment horizontal="center" vertical="center" wrapText="1"/>
      <protection locked="0"/>
    </xf>
    <xf numFmtId="166" fontId="50" fillId="7" borderId="26" xfId="2" applyNumberFormat="1" applyFont="1" applyFill="1" applyBorder="1" applyAlignment="1" applyProtection="1">
      <alignment horizontal="left" vertical="center" wrapText="1"/>
      <protection locked="0"/>
    </xf>
    <xf numFmtId="166" fontId="50" fillId="7" borderId="27" xfId="2" applyNumberFormat="1" applyFont="1" applyFill="1" applyBorder="1" applyAlignment="1" applyProtection="1">
      <alignment horizontal="left" vertical="center" wrapText="1"/>
      <protection locked="0"/>
    </xf>
    <xf numFmtId="166" fontId="50" fillId="7" borderId="28" xfId="2" applyNumberFormat="1" applyFont="1" applyFill="1" applyBorder="1" applyAlignment="1" applyProtection="1">
      <alignment horizontal="left" vertical="center" wrapText="1"/>
      <protection locked="0"/>
    </xf>
    <xf numFmtId="166" fontId="50" fillId="0" borderId="7" xfId="2" applyNumberFormat="1" applyFont="1" applyBorder="1" applyAlignment="1" applyProtection="1">
      <alignment horizontal="left" vertical="center" wrapText="1"/>
      <protection locked="0"/>
    </xf>
    <xf numFmtId="166" fontId="54" fillId="0" borderId="0" xfId="2" applyNumberFormat="1" applyFont="1" applyAlignment="1" applyProtection="1">
      <alignment horizontal="center" vertical="center" wrapText="1"/>
      <protection locked="0"/>
    </xf>
    <xf numFmtId="166" fontId="50" fillId="0" borderId="16" xfId="2" applyNumberFormat="1" applyFont="1" applyBorder="1" applyAlignment="1" applyProtection="1">
      <alignment horizontal="left" vertical="center" wrapText="1"/>
      <protection locked="0"/>
    </xf>
    <xf numFmtId="166" fontId="74" fillId="11" borderId="26" xfId="2" applyNumberFormat="1" applyFont="1" applyFill="1" applyBorder="1" applyAlignment="1" applyProtection="1">
      <alignment horizontal="center" vertical="center" wrapText="1"/>
      <protection locked="0"/>
    </xf>
    <xf numFmtId="166" fontId="74" fillId="11" borderId="27" xfId="2" applyNumberFormat="1" applyFont="1" applyFill="1" applyBorder="1" applyAlignment="1" applyProtection="1">
      <alignment horizontal="center" vertical="center" wrapText="1"/>
      <protection locked="0"/>
    </xf>
    <xf numFmtId="166" fontId="52" fillId="4" borderId="35" xfId="2" applyNumberFormat="1" applyFont="1" applyFill="1" applyBorder="1" applyAlignment="1" applyProtection="1">
      <alignment horizontal="center" vertical="center" wrapText="1"/>
      <protection locked="0"/>
    </xf>
    <xf numFmtId="166" fontId="73" fillId="9" borderId="34" xfId="2" applyNumberFormat="1" applyFont="1" applyFill="1" applyBorder="1" applyAlignment="1" applyProtection="1">
      <alignment horizontal="center" vertical="center" wrapText="1"/>
      <protection locked="0"/>
    </xf>
    <xf numFmtId="166" fontId="73" fillId="9" borderId="35" xfId="2" applyNumberFormat="1" applyFont="1" applyFill="1" applyBorder="1" applyAlignment="1" applyProtection="1">
      <alignment horizontal="center" vertical="center" wrapText="1"/>
      <protection locked="0"/>
    </xf>
    <xf numFmtId="166" fontId="73" fillId="9" borderId="36" xfId="2" applyNumberFormat="1" applyFont="1" applyFill="1" applyBorder="1" applyAlignment="1" applyProtection="1">
      <alignment horizontal="center" vertical="center" wrapText="1"/>
      <protection locked="0"/>
    </xf>
    <xf numFmtId="166" fontId="73" fillId="9" borderId="30" xfId="2" applyNumberFormat="1" applyFont="1" applyFill="1" applyBorder="1" applyAlignment="1" applyProtection="1">
      <alignment horizontal="center" vertical="center" wrapText="1"/>
      <protection locked="0"/>
    </xf>
    <xf numFmtId="166" fontId="73" fillId="9" borderId="0" xfId="2" applyNumberFormat="1" applyFont="1" applyFill="1" applyAlignment="1" applyProtection="1">
      <alignment horizontal="center" vertical="center" wrapText="1"/>
      <protection locked="0"/>
    </xf>
    <xf numFmtId="166" fontId="73" fillId="9" borderId="37" xfId="2" applyNumberFormat="1" applyFont="1" applyFill="1" applyBorder="1" applyAlignment="1" applyProtection="1">
      <alignment horizontal="center" vertical="center" wrapText="1"/>
      <protection locked="0"/>
    </xf>
    <xf numFmtId="166" fontId="73" fillId="9" borderId="38" xfId="2" applyNumberFormat="1" applyFont="1" applyFill="1" applyBorder="1" applyAlignment="1" applyProtection="1">
      <alignment horizontal="center" vertical="center" wrapText="1"/>
      <protection locked="0"/>
    </xf>
    <xf numFmtId="166" fontId="73" fillId="9" borderId="18" xfId="2" applyNumberFormat="1" applyFont="1" applyFill="1" applyBorder="1" applyAlignment="1" applyProtection="1">
      <alignment horizontal="center" vertical="center" wrapText="1"/>
      <protection locked="0"/>
    </xf>
    <xf numFmtId="166" fontId="73" fillId="9" borderId="39" xfId="2" applyNumberFormat="1" applyFont="1" applyFill="1" applyBorder="1" applyAlignment="1" applyProtection="1">
      <alignment horizontal="center" vertical="center" wrapText="1"/>
      <protection locked="0"/>
    </xf>
    <xf numFmtId="0" fontId="69" fillId="3" borderId="34" xfId="0" applyFont="1" applyFill="1" applyBorder="1" applyAlignment="1" applyProtection="1">
      <alignment horizontal="center" vertical="center" wrapText="1"/>
      <protection locked="0"/>
    </xf>
    <xf numFmtId="0" fontId="69" fillId="3" borderId="35" xfId="0" applyFont="1" applyFill="1" applyBorder="1" applyAlignment="1" applyProtection="1">
      <alignment horizontal="center" vertical="center" wrapText="1"/>
      <protection locked="0"/>
    </xf>
    <xf numFmtId="0" fontId="69" fillId="3" borderId="36" xfId="0" applyFont="1" applyFill="1" applyBorder="1" applyAlignment="1" applyProtection="1">
      <alignment horizontal="center" vertical="center" wrapText="1"/>
      <protection locked="0"/>
    </xf>
    <xf numFmtId="0" fontId="69" fillId="3" borderId="30" xfId="0" applyFont="1" applyFill="1" applyBorder="1" applyAlignment="1" applyProtection="1">
      <alignment horizontal="center" vertical="center" wrapText="1"/>
      <protection locked="0"/>
    </xf>
    <xf numFmtId="0" fontId="69" fillId="3" borderId="0" xfId="0" applyFont="1" applyFill="1" applyAlignment="1" applyProtection="1">
      <alignment horizontal="center" vertical="center" wrapText="1"/>
      <protection locked="0"/>
    </xf>
    <xf numFmtId="0" fontId="69" fillId="3" borderId="37" xfId="0" applyFont="1" applyFill="1" applyBorder="1" applyAlignment="1" applyProtection="1">
      <alignment horizontal="center" vertical="center" wrapText="1"/>
      <protection locked="0"/>
    </xf>
    <xf numFmtId="0" fontId="69" fillId="3" borderId="38" xfId="0" applyFont="1" applyFill="1" applyBorder="1" applyAlignment="1" applyProtection="1">
      <alignment horizontal="center" vertical="center" wrapText="1"/>
      <protection locked="0"/>
    </xf>
    <xf numFmtId="0" fontId="69" fillId="3" borderId="18" xfId="0" applyFont="1" applyFill="1" applyBorder="1" applyAlignment="1" applyProtection="1">
      <alignment horizontal="center" vertical="center" wrapText="1"/>
      <protection locked="0"/>
    </xf>
    <xf numFmtId="0" fontId="69" fillId="3" borderId="39" xfId="0" applyFont="1" applyFill="1" applyBorder="1" applyAlignment="1" applyProtection="1">
      <alignment horizontal="center" vertical="center" wrapText="1"/>
      <protection locked="0"/>
    </xf>
    <xf numFmtId="166" fontId="55" fillId="0" borderId="34" xfId="2" applyNumberFormat="1" applyFont="1" applyBorder="1" applyAlignment="1" applyProtection="1">
      <alignment horizontal="left" vertical="center" wrapText="1"/>
      <protection locked="0"/>
    </xf>
    <xf numFmtId="166" fontId="55" fillId="0" borderId="35" xfId="2" applyNumberFormat="1" applyFont="1" applyBorder="1" applyAlignment="1" applyProtection="1">
      <alignment horizontal="left" vertical="center" wrapText="1"/>
      <protection locked="0"/>
    </xf>
    <xf numFmtId="166" fontId="55" fillId="0" borderId="36" xfId="2" applyNumberFormat="1" applyFont="1" applyBorder="1" applyAlignment="1" applyProtection="1">
      <alignment horizontal="left" vertical="center" wrapText="1"/>
      <protection locked="0"/>
    </xf>
    <xf numFmtId="166" fontId="56" fillId="0" borderId="0" xfId="2" applyNumberFormat="1" applyFont="1" applyAlignment="1" applyProtection="1">
      <alignment horizontal="center" vertical="center" wrapText="1"/>
      <protection locked="0"/>
    </xf>
    <xf numFmtId="166" fontId="56" fillId="0" borderId="37" xfId="2" applyNumberFormat="1" applyFont="1" applyBorder="1" applyAlignment="1" applyProtection="1">
      <alignment horizontal="center" vertical="center" wrapText="1"/>
      <protection locked="0"/>
    </xf>
    <xf numFmtId="166" fontId="54" fillId="0" borderId="34" xfId="2" applyNumberFormat="1" applyFont="1" applyBorder="1" applyAlignment="1" applyProtection="1">
      <alignment horizontal="left" vertical="center" wrapText="1"/>
      <protection locked="0"/>
    </xf>
    <xf numFmtId="166" fontId="54" fillId="0" borderId="35" xfId="2" applyNumberFormat="1" applyFont="1" applyBorder="1" applyAlignment="1" applyProtection="1">
      <alignment horizontal="left" vertical="center" wrapText="1"/>
      <protection locked="0"/>
    </xf>
    <xf numFmtId="166" fontId="54" fillId="0" borderId="36" xfId="2" applyNumberFormat="1" applyFont="1" applyBorder="1" applyAlignment="1" applyProtection="1">
      <alignment horizontal="left" vertical="center" wrapText="1"/>
      <protection locked="0"/>
    </xf>
    <xf numFmtId="166" fontId="57" fillId="0" borderId="0" xfId="2" applyNumberFormat="1" applyFont="1" applyAlignment="1" applyProtection="1">
      <alignment horizontal="center" vertical="center" wrapText="1"/>
      <protection locked="0"/>
    </xf>
    <xf numFmtId="0" fontId="51" fillId="0" borderId="52" xfId="0" applyFont="1" applyBorder="1" applyAlignment="1" applyProtection="1">
      <alignment horizontal="center" vertical="center" wrapText="1"/>
      <protection locked="0"/>
    </xf>
    <xf numFmtId="0" fontId="51" fillId="0" borderId="1" xfId="0" applyFont="1" applyBorder="1" applyAlignment="1" applyProtection="1">
      <alignment horizontal="center" vertical="center"/>
      <protection locked="0"/>
    </xf>
    <xf numFmtId="0" fontId="51" fillId="0" borderId="5" xfId="0" applyFont="1" applyBorder="1" applyAlignment="1" applyProtection="1">
      <alignment horizontal="center" vertical="center"/>
      <protection locked="0"/>
    </xf>
    <xf numFmtId="0" fontId="50" fillId="7" borderId="26" xfId="0" applyFont="1" applyFill="1" applyBorder="1" applyAlignment="1" applyProtection="1">
      <alignment horizontal="center" vertical="center"/>
      <protection locked="0"/>
    </xf>
    <xf numFmtId="0" fontId="50" fillId="7" borderId="27" xfId="0" applyFont="1" applyFill="1" applyBorder="1" applyAlignment="1" applyProtection="1">
      <alignment horizontal="center" vertical="center"/>
      <protection locked="0"/>
    </xf>
    <xf numFmtId="0" fontId="50" fillId="7" borderId="28" xfId="0" applyFont="1" applyFill="1" applyBorder="1" applyAlignment="1" applyProtection="1">
      <alignment horizontal="center" vertical="center"/>
      <protection locked="0"/>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36"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0" xfId="0" applyFont="1" applyAlignment="1">
      <alignment horizontal="center" vertical="center" wrapText="1"/>
    </xf>
    <xf numFmtId="0" fontId="13" fillId="0" borderId="37" xfId="0" applyFont="1" applyBorder="1" applyAlignment="1">
      <alignment horizontal="center" vertical="center" wrapText="1"/>
    </xf>
    <xf numFmtId="0" fontId="13" fillId="0" borderId="38"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39" xfId="0" applyFont="1" applyBorder="1" applyAlignment="1">
      <alignment horizontal="center" vertical="center" wrapText="1"/>
    </xf>
    <xf numFmtId="0" fontId="28" fillId="0" borderId="35" xfId="0" applyFont="1" applyBorder="1" applyAlignment="1">
      <alignment horizontal="center"/>
    </xf>
    <xf numFmtId="49" fontId="29" fillId="0" borderId="34" xfId="0" applyNumberFormat="1" applyFont="1" applyBorder="1" applyAlignment="1">
      <alignment horizontal="center" vertical="center"/>
    </xf>
    <xf numFmtId="49" fontId="29" fillId="0" borderId="36" xfId="0" applyNumberFormat="1" applyFont="1" applyBorder="1" applyAlignment="1">
      <alignment horizontal="center" vertical="center"/>
    </xf>
    <xf numFmtId="49" fontId="29" fillId="17" borderId="8" xfId="0" applyNumberFormat="1" applyFont="1" applyFill="1" applyBorder="1" applyAlignment="1">
      <alignment horizontal="center" vertical="center"/>
    </xf>
    <xf numFmtId="49" fontId="29" fillId="17" borderId="6" xfId="0" applyNumberFormat="1" applyFont="1" applyFill="1" applyBorder="1" applyAlignment="1">
      <alignment horizontal="center" vertical="center"/>
    </xf>
    <xf numFmtId="49" fontId="29" fillId="17" borderId="9" xfId="0" applyNumberFormat="1" applyFont="1" applyFill="1" applyBorder="1" applyAlignment="1">
      <alignment horizontal="center" vertical="center"/>
    </xf>
    <xf numFmtId="0" fontId="28" fillId="4" borderId="10" xfId="0" applyFont="1" applyFill="1" applyBorder="1" applyAlignment="1" applyProtection="1">
      <alignment horizontal="center"/>
      <protection locked="0"/>
    </xf>
    <xf numFmtId="0" fontId="28" fillId="4" borderId="7" xfId="0" applyFont="1" applyFill="1" applyBorder="1" applyAlignment="1" applyProtection="1">
      <alignment horizontal="center"/>
      <protection locked="0"/>
    </xf>
    <xf numFmtId="0" fontId="28" fillId="4" borderId="11" xfId="0" applyFont="1" applyFill="1" applyBorder="1" applyAlignment="1" applyProtection="1">
      <alignment horizontal="center"/>
      <protection locked="0"/>
    </xf>
    <xf numFmtId="0" fontId="28" fillId="4" borderId="2" xfId="0" applyFont="1" applyFill="1" applyBorder="1" applyAlignment="1" applyProtection="1">
      <alignment horizontal="center"/>
      <protection locked="0"/>
    </xf>
    <xf numFmtId="0" fontId="28" fillId="4" borderId="0" xfId="0" applyFont="1" applyFill="1" applyAlignment="1" applyProtection="1">
      <alignment horizontal="center"/>
      <protection locked="0"/>
    </xf>
    <xf numFmtId="0" fontId="28" fillId="4" borderId="3" xfId="0" applyFont="1" applyFill="1" applyBorder="1" applyAlignment="1" applyProtection="1">
      <alignment horizontal="center"/>
      <protection locked="0"/>
    </xf>
    <xf numFmtId="0" fontId="28" fillId="4" borderId="4" xfId="0" applyFont="1" applyFill="1" applyBorder="1" applyAlignment="1" applyProtection="1">
      <alignment horizontal="center"/>
      <protection locked="0"/>
    </xf>
    <xf numFmtId="0" fontId="28" fillId="4" borderId="1" xfId="0" applyFont="1" applyFill="1" applyBorder="1" applyAlignment="1" applyProtection="1">
      <alignment horizontal="center"/>
      <protection locked="0"/>
    </xf>
    <xf numFmtId="0" fontId="28" fillId="4" borderId="5" xfId="0" applyFont="1" applyFill="1" applyBorder="1" applyAlignment="1" applyProtection="1">
      <alignment horizontal="center"/>
      <protection locked="0"/>
    </xf>
    <xf numFmtId="49" fontId="29" fillId="17" borderId="10" xfId="0" applyNumberFormat="1" applyFont="1" applyFill="1" applyBorder="1" applyAlignment="1">
      <alignment horizontal="left" vertical="top"/>
    </xf>
    <xf numFmtId="49" fontId="29" fillId="17" borderId="11" xfId="0" applyNumberFormat="1" applyFont="1" applyFill="1" applyBorder="1" applyAlignment="1">
      <alignment horizontal="left" vertical="top"/>
    </xf>
    <xf numFmtId="0" fontId="99" fillId="19" borderId="83" xfId="12" applyFont="1" applyFill="1" applyBorder="1" applyAlignment="1">
      <alignment horizontal="justify" vertical="center" wrapText="1"/>
    </xf>
    <xf numFmtId="0" fontId="99" fillId="19" borderId="84" xfId="12" applyFont="1" applyFill="1" applyBorder="1" applyAlignment="1">
      <alignment horizontal="justify" vertical="center" wrapText="1"/>
    </xf>
    <xf numFmtId="49" fontId="29" fillId="0" borderId="1" xfId="0" applyNumberFormat="1" applyFont="1" applyBorder="1" applyAlignment="1" applyProtection="1">
      <alignment horizontal="center"/>
      <protection locked="0"/>
    </xf>
    <xf numFmtId="49" fontId="29" fillId="5" borderId="14" xfId="0" applyNumberFormat="1" applyFont="1" applyFill="1" applyBorder="1" applyAlignment="1">
      <alignment horizontal="center" vertical="center"/>
    </xf>
    <xf numFmtId="49" fontId="29" fillId="5" borderId="57" xfId="0" applyNumberFormat="1" applyFont="1" applyFill="1" applyBorder="1" applyAlignment="1">
      <alignment horizontal="center" vertical="center"/>
    </xf>
    <xf numFmtId="49" fontId="29" fillId="5" borderId="43" xfId="0" applyNumberFormat="1" applyFont="1" applyFill="1" applyBorder="1" applyAlignment="1">
      <alignment horizontal="center" vertical="center"/>
    </xf>
    <xf numFmtId="49" fontId="29" fillId="17" borderId="6" xfId="5" applyNumberFormat="1" applyFont="1" applyFill="1" applyBorder="1" applyAlignment="1">
      <alignment horizontal="center" vertical="center"/>
    </xf>
    <xf numFmtId="49" fontId="29" fillId="0" borderId="10" xfId="5" applyNumberFormat="1" applyFont="1" applyBorder="1" applyAlignment="1" applyProtection="1">
      <alignment horizontal="center" vertical="top" wrapText="1"/>
      <protection locked="0"/>
    </xf>
    <xf numFmtId="49" fontId="29" fillId="0" borderId="7" xfId="5" applyNumberFormat="1" applyFont="1" applyBorder="1" applyAlignment="1" applyProtection="1">
      <alignment horizontal="center" vertical="top" wrapText="1"/>
      <protection locked="0"/>
    </xf>
    <xf numFmtId="49" fontId="29" fillId="0" borderId="11" xfId="5" applyNumberFormat="1" applyFont="1" applyBorder="1" applyAlignment="1" applyProtection="1">
      <alignment horizontal="center" vertical="top" wrapText="1"/>
      <protection locked="0"/>
    </xf>
    <xf numFmtId="49" fontId="29" fillId="0" borderId="2" xfId="5" applyNumberFormat="1" applyFont="1" applyBorder="1" applyAlignment="1" applyProtection="1">
      <alignment horizontal="center" vertical="top" wrapText="1"/>
      <protection locked="0"/>
    </xf>
    <xf numFmtId="49" fontId="29" fillId="0" borderId="0" xfId="5" applyNumberFormat="1" applyFont="1" applyAlignment="1" applyProtection="1">
      <alignment horizontal="center" vertical="top" wrapText="1"/>
      <protection locked="0"/>
    </xf>
    <xf numFmtId="49" fontId="29" fillId="0" borderId="3" xfId="5" applyNumberFormat="1" applyFont="1" applyBorder="1" applyAlignment="1" applyProtection="1">
      <alignment horizontal="center" vertical="top" wrapText="1"/>
      <protection locked="0"/>
    </xf>
    <xf numFmtId="49" fontId="29" fillId="0" borderId="4" xfId="5" applyNumberFormat="1" applyFont="1" applyBorder="1" applyAlignment="1" applyProtection="1">
      <alignment horizontal="center" vertical="top" wrapText="1"/>
      <protection locked="0"/>
    </xf>
    <xf numFmtId="49" fontId="29" fillId="0" borderId="1" xfId="5" applyNumberFormat="1" applyFont="1" applyBorder="1" applyAlignment="1" applyProtection="1">
      <alignment horizontal="center" vertical="top" wrapText="1"/>
      <protection locked="0"/>
    </xf>
    <xf numFmtId="49" fontId="29" fillId="0" borderId="5" xfId="5" applyNumberFormat="1" applyFont="1" applyBorder="1" applyAlignment="1" applyProtection="1">
      <alignment horizontal="center" vertical="top" wrapText="1"/>
      <protection locked="0"/>
    </xf>
    <xf numFmtId="49" fontId="29" fillId="0" borderId="0" xfId="5" applyNumberFormat="1" applyFont="1" applyAlignment="1">
      <alignment horizontal="center" vertical="center"/>
    </xf>
    <xf numFmtId="0" fontId="89" fillId="17" borderId="78" xfId="10" applyFont="1" applyFill="1" applyBorder="1" applyAlignment="1" applyProtection="1">
      <alignment horizontal="center" vertical="center" wrapText="1"/>
      <protection locked="0"/>
    </xf>
    <xf numFmtId="0" fontId="89" fillId="17" borderId="79" xfId="10" applyFont="1" applyFill="1" applyBorder="1" applyAlignment="1" applyProtection="1">
      <alignment horizontal="center" vertical="center" wrapText="1"/>
      <protection locked="0"/>
    </xf>
    <xf numFmtId="49" fontId="29" fillId="17" borderId="18" xfId="5" applyNumberFormat="1" applyFont="1" applyFill="1" applyBorder="1" applyAlignment="1">
      <alignment horizontal="left" vertical="center"/>
    </xf>
    <xf numFmtId="0" fontId="32" fillId="0" borderId="0" xfId="5" applyFont="1" applyAlignment="1">
      <alignment horizontal="center" vertical="center"/>
    </xf>
    <xf numFmtId="0" fontId="91" fillId="0" borderId="0" xfId="5" applyFont="1" applyAlignment="1" applyProtection="1">
      <alignment horizontal="center" vertical="center"/>
      <protection locked="0"/>
    </xf>
    <xf numFmtId="0" fontId="91" fillId="0" borderId="1" xfId="5" applyFont="1" applyBorder="1" applyAlignment="1" applyProtection="1">
      <alignment horizontal="center" vertical="center"/>
      <protection locked="0"/>
    </xf>
    <xf numFmtId="0" fontId="28" fillId="0" borderId="10" xfId="5" applyFont="1" applyBorder="1" applyAlignment="1">
      <alignment horizontal="center" vertical="center" wrapText="1"/>
    </xf>
    <xf numFmtId="0" fontId="28" fillId="0" borderId="7" xfId="5" applyFont="1" applyBorder="1" applyAlignment="1">
      <alignment horizontal="center" vertical="center" wrapText="1"/>
    </xf>
    <xf numFmtId="0" fontId="28" fillId="0" borderId="11" xfId="5" applyFont="1" applyBorder="1" applyAlignment="1">
      <alignment horizontal="center" vertical="center" wrapText="1"/>
    </xf>
    <xf numFmtId="0" fontId="28" fillId="0" borderId="4" xfId="5" applyFont="1" applyBorder="1" applyAlignment="1">
      <alignment horizontal="center" vertical="center" wrapText="1"/>
    </xf>
    <xf numFmtId="0" fontId="28" fillId="0" borderId="1" xfId="5" applyFont="1" applyBorder="1" applyAlignment="1">
      <alignment horizontal="center" vertical="center" wrapText="1"/>
    </xf>
    <xf numFmtId="0" fontId="28" fillId="0" borderId="5" xfId="5" applyFont="1" applyBorder="1" applyAlignment="1">
      <alignment horizontal="center" vertical="center" wrapText="1"/>
    </xf>
    <xf numFmtId="0" fontId="80" fillId="0" borderId="71" xfId="5" applyFont="1" applyBorder="1" applyAlignment="1">
      <alignment horizontal="center" vertical="center"/>
    </xf>
    <xf numFmtId="0" fontId="96" fillId="12" borderId="0" xfId="11" applyFont="1" applyFill="1" applyAlignment="1">
      <alignment horizontal="center" vertical="center" wrapText="1"/>
    </xf>
    <xf numFmtId="0" fontId="87" fillId="4" borderId="0" xfId="11" applyFont="1" applyFill="1" applyAlignment="1">
      <alignment horizontal="center" vertical="center"/>
    </xf>
    <xf numFmtId="0" fontId="93" fillId="4" borderId="0" xfId="11" applyFont="1" applyFill="1" applyAlignment="1">
      <alignment horizontal="center" vertical="center"/>
    </xf>
    <xf numFmtId="0" fontId="94" fillId="4" borderId="76" xfId="11" applyFont="1" applyFill="1" applyBorder="1" applyAlignment="1">
      <alignment horizontal="center" vertical="center" wrapText="1"/>
    </xf>
    <xf numFmtId="0" fontId="95" fillId="4" borderId="0" xfId="11" applyFont="1" applyFill="1" applyAlignment="1">
      <alignment horizontal="center"/>
    </xf>
    <xf numFmtId="0" fontId="92" fillId="0" borderId="0" xfId="11" applyFont="1" applyAlignment="1">
      <alignment horizontal="center"/>
    </xf>
    <xf numFmtId="0" fontId="92" fillId="0" borderId="74" xfId="11" applyFont="1" applyBorder="1" applyAlignment="1">
      <alignment horizontal="center"/>
    </xf>
    <xf numFmtId="0" fontId="92" fillId="17" borderId="0" xfId="11" applyFont="1" applyFill="1" applyAlignment="1">
      <alignment horizontal="right" vertical="center" wrapText="1"/>
    </xf>
    <xf numFmtId="0" fontId="92" fillId="17" borderId="3" xfId="11" applyFont="1" applyFill="1" applyBorder="1" applyAlignment="1">
      <alignment horizontal="right" vertical="center" wrapText="1"/>
    </xf>
    <xf numFmtId="0" fontId="50" fillId="4" borderId="4" xfId="5" applyFont="1" applyFill="1" applyBorder="1" applyAlignment="1" applyProtection="1">
      <alignment horizontal="center" vertical="center"/>
      <protection locked="0"/>
    </xf>
    <xf numFmtId="0" fontId="50" fillId="4" borderId="1" xfId="5" applyFont="1" applyFill="1" applyBorder="1" applyAlignment="1" applyProtection="1">
      <alignment horizontal="center" vertical="center"/>
      <protection locked="0"/>
    </xf>
    <xf numFmtId="0" fontId="92" fillId="0" borderId="8" xfId="11" applyFont="1" applyBorder="1" applyAlignment="1">
      <alignment horizontal="center"/>
    </xf>
    <xf numFmtId="0" fontId="92" fillId="0" borderId="6" xfId="11" applyFont="1" applyBorder="1" applyAlignment="1">
      <alignment horizontal="center"/>
    </xf>
    <xf numFmtId="0" fontId="92" fillId="0" borderId="9" xfId="11" applyFont="1" applyBorder="1" applyAlignment="1">
      <alignment horizontal="center"/>
    </xf>
    <xf numFmtId="0" fontId="92" fillId="4" borderId="8" xfId="11" applyFont="1" applyFill="1" applyBorder="1" applyAlignment="1">
      <alignment horizontal="center"/>
    </xf>
    <xf numFmtId="0" fontId="92" fillId="4" borderId="6" xfId="11" applyFont="1" applyFill="1" applyBorder="1" applyAlignment="1">
      <alignment horizontal="center"/>
    </xf>
    <xf numFmtId="0" fontId="92" fillId="4" borderId="9" xfId="11" applyFont="1" applyFill="1" applyBorder="1" applyAlignment="1">
      <alignment horizontal="center"/>
    </xf>
    <xf numFmtId="0" fontId="92" fillId="17" borderId="0" xfId="11" applyFont="1" applyFill="1" applyAlignment="1">
      <alignment horizontal="center" vertical="center" wrapText="1"/>
    </xf>
    <xf numFmtId="0" fontId="92" fillId="0" borderId="10" xfId="11" applyFont="1" applyBorder="1" applyAlignment="1">
      <alignment horizontal="center" vertical="center"/>
    </xf>
    <xf numFmtId="0" fontId="92" fillId="0" borderId="7" xfId="11" applyFont="1" applyBorder="1" applyAlignment="1">
      <alignment horizontal="center" vertical="center"/>
    </xf>
    <xf numFmtId="0" fontId="92" fillId="0" borderId="11" xfId="11" applyFont="1" applyBorder="1" applyAlignment="1">
      <alignment horizontal="center" vertical="center"/>
    </xf>
    <xf numFmtId="0" fontId="92" fillId="0" borderId="4" xfId="11" applyFont="1" applyBorder="1" applyAlignment="1">
      <alignment horizontal="center" vertical="center"/>
    </xf>
    <xf numFmtId="0" fontId="92" fillId="0" borderId="1" xfId="11" applyFont="1" applyBorder="1" applyAlignment="1">
      <alignment horizontal="center" vertical="center"/>
    </xf>
    <xf numFmtId="0" fontId="92" fillId="0" borderId="5" xfId="11" applyFont="1" applyBorder="1" applyAlignment="1">
      <alignment horizontal="center" vertical="center"/>
    </xf>
    <xf numFmtId="0" fontId="92" fillId="4" borderId="0" xfId="11" applyFont="1" applyFill="1" applyAlignment="1">
      <alignment horizontal="center"/>
    </xf>
    <xf numFmtId="0" fontId="92" fillId="4" borderId="74" xfId="11" applyFont="1" applyFill="1" applyBorder="1" applyAlignment="1">
      <alignment horizontal="center"/>
    </xf>
    <xf numFmtId="0" fontId="87" fillId="17" borderId="0" xfId="11" applyFont="1" applyFill="1" applyAlignment="1">
      <alignment horizontal="center"/>
    </xf>
    <xf numFmtId="0" fontId="87" fillId="18" borderId="0" xfId="11" applyFont="1" applyFill="1" applyAlignment="1">
      <alignment horizontal="left" vertical="center" wrapText="1"/>
    </xf>
    <xf numFmtId="3" fontId="92" fillId="0" borderId="8" xfId="11" applyNumberFormat="1" applyFont="1" applyBorder="1" applyAlignment="1">
      <alignment horizontal="center"/>
    </xf>
    <xf numFmtId="0" fontId="92" fillId="17" borderId="0" xfId="11" applyFont="1" applyFill="1" applyAlignment="1">
      <alignment horizontal="right"/>
    </xf>
    <xf numFmtId="3" fontId="92" fillId="0" borderId="8" xfId="11" applyNumberFormat="1" applyFont="1" applyBorder="1" applyAlignment="1" applyProtection="1">
      <alignment horizontal="center"/>
      <protection locked="0"/>
    </xf>
    <xf numFmtId="0" fontId="92" fillId="0" borderId="6" xfId="11" applyFont="1" applyBorder="1" applyAlignment="1" applyProtection="1">
      <alignment horizontal="center"/>
      <protection locked="0"/>
    </xf>
    <xf numFmtId="0" fontId="92" fillId="0" borderId="9" xfId="11" applyFont="1" applyBorder="1" applyAlignment="1" applyProtection="1">
      <alignment horizontal="center"/>
      <protection locked="0"/>
    </xf>
    <xf numFmtId="0" fontId="92" fillId="0" borderId="8" xfId="11" applyFont="1" applyBorder="1" applyAlignment="1" applyProtection="1">
      <alignment horizontal="center"/>
      <protection locked="0"/>
    </xf>
    <xf numFmtId="0" fontId="50" fillId="17" borderId="0" xfId="11" applyFont="1" applyFill="1" applyAlignment="1">
      <alignment horizontal="left" vertical="center" wrapText="1"/>
    </xf>
    <xf numFmtId="0" fontId="87" fillId="17" borderId="0" xfId="11" applyFont="1" applyFill="1" applyAlignment="1">
      <alignment horizontal="left" vertical="center" wrapText="1"/>
    </xf>
    <xf numFmtId="0" fontId="92" fillId="0" borderId="80" xfId="11" applyFont="1" applyBorder="1" applyAlignment="1" applyProtection="1">
      <alignment horizontal="left" vertical="top" wrapText="1"/>
      <protection locked="0"/>
    </xf>
    <xf numFmtId="0" fontId="92" fillId="0" borderId="81" xfId="11" applyFont="1" applyBorder="1" applyAlignment="1" applyProtection="1">
      <alignment horizontal="left" vertical="top" wrapText="1"/>
      <protection locked="0"/>
    </xf>
    <xf numFmtId="0" fontId="92" fillId="0" borderId="82" xfId="11" applyFont="1" applyBorder="1" applyAlignment="1" applyProtection="1">
      <alignment horizontal="left" vertical="top" wrapText="1"/>
      <protection locked="0"/>
    </xf>
    <xf numFmtId="0" fontId="97" fillId="4" borderId="0" xfId="11" applyFont="1" applyFill="1" applyAlignment="1">
      <alignment horizontal="center"/>
    </xf>
    <xf numFmtId="0" fontId="87" fillId="17" borderId="0" xfId="11" applyFont="1" applyFill="1" applyAlignment="1" applyProtection="1">
      <alignment horizontal="center" vertical="center" wrapText="1"/>
      <protection locked="0"/>
    </xf>
    <xf numFmtId="0" fontId="87" fillId="18" borderId="0" xfId="11" applyFont="1" applyFill="1" applyAlignment="1">
      <alignment horizontal="left"/>
    </xf>
    <xf numFmtId="0" fontId="98" fillId="4" borderId="0" xfId="11" applyFont="1" applyFill="1" applyAlignment="1">
      <alignment horizontal="center"/>
    </xf>
    <xf numFmtId="0" fontId="98" fillId="4" borderId="74" xfId="11" applyFont="1" applyFill="1" applyBorder="1" applyAlignment="1">
      <alignment horizontal="center"/>
    </xf>
    <xf numFmtId="0" fontId="28" fillId="17" borderId="0" xfId="5" applyFont="1" applyFill="1" applyAlignment="1">
      <alignment horizontal="center" vertical="center"/>
    </xf>
    <xf numFmtId="0" fontId="27" fillId="0" borderId="2" xfId="5" applyFont="1" applyBorder="1" applyAlignment="1">
      <alignment horizontal="center" vertical="center"/>
    </xf>
    <xf numFmtId="0" fontId="27" fillId="0" borderId="0" xfId="5" applyFont="1" applyAlignment="1">
      <alignment horizontal="center" vertical="center"/>
    </xf>
    <xf numFmtId="0" fontId="26" fillId="5" borderId="40" xfId="10" applyFont="1" applyFill="1" applyBorder="1" applyAlignment="1">
      <alignment horizontal="center" vertical="center"/>
    </xf>
    <xf numFmtId="0" fontId="26" fillId="5" borderId="20" xfId="10" applyFont="1" applyFill="1" applyBorder="1" applyAlignment="1">
      <alignment horizontal="center" vertical="center"/>
    </xf>
    <xf numFmtId="0" fontId="29" fillId="0" borderId="0" xfId="5" applyFont="1" applyAlignment="1">
      <alignment horizontal="center" vertical="center"/>
    </xf>
    <xf numFmtId="0" fontId="28" fillId="0" borderId="0" xfId="5" applyFont="1" applyAlignment="1">
      <alignment horizontal="center" vertical="center"/>
    </xf>
    <xf numFmtId="49" fontId="37" fillId="5" borderId="7" xfId="5" applyNumberFormat="1" applyFont="1" applyFill="1" applyBorder="1" applyAlignment="1">
      <alignment horizontal="center" vertical="center" wrapText="1"/>
    </xf>
    <xf numFmtId="0" fontId="37" fillId="5" borderId="7" xfId="5" applyFont="1" applyFill="1" applyBorder="1" applyAlignment="1">
      <alignment horizontal="center" vertical="center" wrapText="1"/>
    </xf>
    <xf numFmtId="0" fontId="37" fillId="5" borderId="0" xfId="5" applyFont="1" applyFill="1" applyAlignment="1">
      <alignment horizontal="center" vertical="center" wrapText="1"/>
    </xf>
    <xf numFmtId="0" fontId="28" fillId="17" borderId="4" xfId="5" applyFont="1" applyFill="1" applyBorder="1" applyAlignment="1">
      <alignment horizontal="left" vertical="center"/>
    </xf>
    <xf numFmtId="0" fontId="28" fillId="17" borderId="1" xfId="5" applyFont="1" applyFill="1" applyBorder="1" applyAlignment="1">
      <alignment horizontal="left" vertical="center"/>
    </xf>
    <xf numFmtId="49" fontId="37" fillId="0" borderId="76" xfId="5" applyNumberFormat="1" applyFont="1" applyBorder="1" applyAlignment="1">
      <alignment horizontal="center" vertical="center"/>
    </xf>
    <xf numFmtId="0" fontId="37" fillId="0" borderId="76" xfId="5" applyFont="1" applyBorder="1" applyAlignment="1">
      <alignment horizontal="center" vertical="center"/>
    </xf>
    <xf numFmtId="0" fontId="29" fillId="5" borderId="1" xfId="5" applyFont="1" applyFill="1" applyBorder="1" applyAlignment="1">
      <alignment horizontal="center" vertical="center"/>
    </xf>
    <xf numFmtId="49" fontId="29" fillId="5" borderId="8" xfId="5" applyNumberFormat="1" applyFont="1" applyFill="1" applyBorder="1" applyAlignment="1">
      <alignment horizontal="center" vertical="center"/>
    </xf>
    <xf numFmtId="49" fontId="29" fillId="5" borderId="6" xfId="5" applyNumberFormat="1" applyFont="1" applyFill="1" applyBorder="1" applyAlignment="1">
      <alignment horizontal="center" vertical="center"/>
    </xf>
    <xf numFmtId="49" fontId="29" fillId="5" borderId="9" xfId="5" applyNumberFormat="1" applyFont="1" applyFill="1" applyBorder="1" applyAlignment="1">
      <alignment horizontal="center" vertical="center"/>
    </xf>
    <xf numFmtId="0" fontId="29" fillId="0" borderId="34" xfId="5" applyFont="1" applyBorder="1" applyAlignment="1">
      <alignment horizontal="center" vertical="center"/>
    </xf>
    <xf numFmtId="0" fontId="29" fillId="0" borderId="35" xfId="5" applyFont="1" applyBorder="1" applyAlignment="1">
      <alignment horizontal="center" vertical="center"/>
    </xf>
    <xf numFmtId="0" fontId="29" fillId="0" borderId="36" xfId="5" applyFont="1" applyBorder="1" applyAlignment="1">
      <alignment horizontal="center" vertical="center"/>
    </xf>
    <xf numFmtId="0" fontId="29" fillId="17" borderId="1" xfId="5" applyFont="1" applyFill="1" applyBorder="1" applyAlignment="1" applyProtection="1">
      <alignment horizontal="center" vertical="center"/>
      <protection locked="0"/>
    </xf>
    <xf numFmtId="14" fontId="29" fillId="17" borderId="6" xfId="5" applyNumberFormat="1" applyFont="1" applyFill="1" applyBorder="1" applyAlignment="1" applyProtection="1">
      <alignment horizontal="center" vertical="center"/>
      <protection locked="0"/>
    </xf>
    <xf numFmtId="0" fontId="29" fillId="17" borderId="6" xfId="5" applyFont="1" applyFill="1" applyBorder="1" applyAlignment="1" applyProtection="1">
      <alignment horizontal="center" vertical="center"/>
      <protection locked="0"/>
    </xf>
    <xf numFmtId="0" fontId="33" fillId="14" borderId="30" xfId="5" applyFont="1" applyFill="1" applyBorder="1" applyAlignment="1">
      <alignment horizontal="center" vertical="center"/>
    </xf>
    <xf numFmtId="0" fontId="33" fillId="14" borderId="0" xfId="5" applyFont="1" applyFill="1" applyAlignment="1">
      <alignment horizontal="center" vertical="center"/>
    </xf>
    <xf numFmtId="0" fontId="33" fillId="14" borderId="37" xfId="5" applyFont="1" applyFill="1" applyBorder="1" applyAlignment="1">
      <alignment horizontal="center" vertical="center"/>
    </xf>
    <xf numFmtId="170" fontId="34" fillId="14" borderId="0" xfId="9" applyNumberFormat="1" applyFont="1" applyFill="1" applyBorder="1" applyAlignment="1" applyProtection="1">
      <alignment horizontal="center" vertical="center"/>
    </xf>
    <xf numFmtId="170" fontId="29" fillId="0" borderId="0" xfId="9" applyNumberFormat="1" applyFont="1" applyFill="1" applyBorder="1" applyAlignment="1" applyProtection="1">
      <alignment horizontal="center" vertical="center"/>
    </xf>
    <xf numFmtId="0" fontId="35" fillId="0" borderId="13" xfId="5" applyFont="1" applyBorder="1" applyAlignment="1">
      <alignment horizontal="center" vertical="center" wrapText="1"/>
    </xf>
    <xf numFmtId="0" fontId="35" fillId="0" borderId="6" xfId="5" applyFont="1" applyBorder="1" applyAlignment="1">
      <alignment horizontal="center" vertical="center" wrapText="1"/>
    </xf>
    <xf numFmtId="0" fontId="35" fillId="0" borderId="44" xfId="5" applyFont="1" applyBorder="1" applyAlignment="1">
      <alignment horizontal="center" vertical="center" wrapText="1"/>
    </xf>
    <xf numFmtId="0" fontId="29" fillId="5" borderId="0" xfId="5" applyFont="1" applyFill="1" applyAlignment="1">
      <alignment horizontal="center" vertical="center"/>
    </xf>
    <xf numFmtId="0" fontId="29" fillId="0" borderId="70" xfId="5" applyFont="1" applyBorder="1" applyAlignment="1">
      <alignment horizontal="center" vertical="center" wrapText="1"/>
    </xf>
    <xf numFmtId="0" fontId="29" fillId="0" borderId="71" xfId="5" applyFont="1" applyBorder="1" applyAlignment="1">
      <alignment horizontal="center" vertical="center" wrapText="1"/>
    </xf>
    <xf numFmtId="0" fontId="29" fillId="0" borderId="72" xfId="5" applyFont="1" applyBorder="1" applyAlignment="1">
      <alignment horizontal="center" vertical="center" wrapText="1"/>
    </xf>
    <xf numFmtId="170" fontId="38" fillId="0" borderId="0" xfId="9" applyNumberFormat="1" applyFont="1" applyFill="1" applyBorder="1" applyAlignment="1" applyProtection="1">
      <alignment horizontal="center" vertical="center"/>
    </xf>
    <xf numFmtId="170" fontId="37" fillId="0" borderId="76" xfId="9" applyNumberFormat="1" applyFont="1" applyFill="1" applyBorder="1" applyAlignment="1" applyProtection="1">
      <alignment horizontal="center" vertical="center"/>
    </xf>
    <xf numFmtId="170" fontId="28" fillId="0" borderId="0" xfId="9" applyNumberFormat="1" applyFont="1" applyFill="1" applyBorder="1" applyAlignment="1" applyProtection="1">
      <alignment horizontal="center" vertical="center"/>
    </xf>
    <xf numFmtId="49" fontId="38" fillId="0" borderId="0" xfId="5" applyNumberFormat="1" applyFont="1" applyAlignment="1">
      <alignment horizontal="center" vertical="center"/>
    </xf>
    <xf numFmtId="0" fontId="38" fillId="0" borderId="0" xfId="5" applyFont="1" applyAlignment="1">
      <alignment horizontal="center" vertical="center"/>
    </xf>
    <xf numFmtId="171" fontId="29" fillId="0" borderId="6" xfId="9" applyNumberFormat="1" applyFont="1" applyFill="1" applyBorder="1" applyAlignment="1" applyProtection="1">
      <alignment horizontal="center" vertical="center"/>
    </xf>
    <xf numFmtId="171" fontId="29" fillId="0" borderId="9" xfId="9" applyNumberFormat="1" applyFont="1" applyFill="1" applyBorder="1" applyAlignment="1" applyProtection="1">
      <alignment horizontal="center" vertical="center"/>
    </xf>
    <xf numFmtId="170" fontId="38" fillId="14" borderId="4" xfId="9" applyNumberFormat="1" applyFont="1" applyFill="1" applyBorder="1" applyAlignment="1" applyProtection="1">
      <alignment horizontal="center" vertical="center"/>
    </xf>
    <xf numFmtId="170" fontId="38" fillId="14" borderId="1" xfId="9" applyNumberFormat="1" applyFont="1" applyFill="1" applyBorder="1" applyAlignment="1" applyProtection="1">
      <alignment horizontal="center" vertical="center"/>
    </xf>
    <xf numFmtId="170" fontId="38" fillId="14" borderId="5" xfId="9" applyNumberFormat="1" applyFont="1" applyFill="1" applyBorder="1" applyAlignment="1" applyProtection="1">
      <alignment horizontal="center" vertical="center"/>
    </xf>
    <xf numFmtId="49" fontId="32" fillId="0" borderId="1" xfId="5" applyNumberFormat="1" applyFont="1" applyBorder="1" applyAlignment="1">
      <alignment horizontal="center" vertical="center"/>
    </xf>
    <xf numFmtId="169" fontId="28" fillId="0" borderId="0" xfId="5" applyNumberFormat="1" applyFont="1" applyAlignment="1">
      <alignment horizontal="center" vertical="center"/>
    </xf>
    <xf numFmtId="49" fontId="32" fillId="17" borderId="6" xfId="5" applyNumberFormat="1" applyFont="1" applyFill="1" applyBorder="1" applyAlignment="1">
      <alignment horizontal="center" vertical="center"/>
    </xf>
    <xf numFmtId="0" fontId="32" fillId="17" borderId="6" xfId="5" applyFont="1" applyFill="1" applyBorder="1" applyAlignment="1">
      <alignment horizontal="center" vertical="center"/>
    </xf>
    <xf numFmtId="170" fontId="29" fillId="0" borderId="1" xfId="9" applyNumberFormat="1" applyFont="1" applyFill="1" applyBorder="1" applyAlignment="1" applyProtection="1">
      <alignment horizontal="center" vertical="center"/>
    </xf>
    <xf numFmtId="170" fontId="29" fillId="0" borderId="5" xfId="9" applyNumberFormat="1" applyFont="1" applyFill="1" applyBorder="1" applyAlignment="1" applyProtection="1">
      <alignment horizontal="center" vertical="center"/>
    </xf>
    <xf numFmtId="0" fontId="26" fillId="0" borderId="41" xfId="10" applyFont="1" applyBorder="1" applyAlignment="1">
      <alignment horizontal="center" vertical="center"/>
    </xf>
    <xf numFmtId="170" fontId="26" fillId="0" borderId="41" xfId="9" applyNumberFormat="1" applyFont="1" applyFill="1" applyBorder="1" applyAlignment="1" applyProtection="1">
      <alignment horizontal="center" vertical="center"/>
    </xf>
    <xf numFmtId="170" fontId="26" fillId="0" borderId="24" xfId="9" applyNumberFormat="1" applyFont="1" applyFill="1" applyBorder="1" applyAlignment="1" applyProtection="1">
      <alignment horizontal="center" vertical="center"/>
    </xf>
    <xf numFmtId="0" fontId="29" fillId="0" borderId="26" xfId="5" applyFont="1" applyBorder="1" applyAlignment="1">
      <alignment horizontal="center" vertical="center"/>
    </xf>
    <xf numFmtId="0" fontId="29" fillId="0" borderId="27" xfId="5" applyFont="1" applyBorder="1" applyAlignment="1">
      <alignment horizontal="center" vertical="center"/>
    </xf>
    <xf numFmtId="0" fontId="29" fillId="0" borderId="28" xfId="5" applyFont="1" applyBorder="1" applyAlignment="1">
      <alignment horizontal="center" vertical="center"/>
    </xf>
    <xf numFmtId="0" fontId="25" fillId="15" borderId="0" xfId="5" applyFont="1" applyFill="1" applyAlignment="1">
      <alignment horizontal="center" vertical="center"/>
    </xf>
    <xf numFmtId="9" fontId="26" fillId="0" borderId="41" xfId="6" applyFont="1" applyFill="1" applyBorder="1" applyAlignment="1" applyProtection="1">
      <alignment horizontal="center" vertical="center"/>
    </xf>
    <xf numFmtId="170" fontId="49" fillId="0" borderId="37" xfId="9" applyNumberFormat="1" applyFont="1" applyBorder="1" applyAlignment="1" applyProtection="1">
      <alignment vertical="center" wrapText="1"/>
    </xf>
    <xf numFmtId="170" fontId="54" fillId="7" borderId="45" xfId="9" applyNumberFormat="1" applyFont="1" applyFill="1" applyBorder="1" applyAlignment="1" applyProtection="1">
      <alignment vertical="center" wrapText="1"/>
    </xf>
    <xf numFmtId="170" fontId="52" fillId="0" borderId="18" xfId="9" applyNumberFormat="1" applyFont="1" applyBorder="1" applyAlignment="1" applyProtection="1">
      <alignment vertical="center" wrapText="1"/>
    </xf>
    <xf numFmtId="170" fontId="51" fillId="4" borderId="45" xfId="9" applyNumberFormat="1" applyFont="1" applyFill="1" applyBorder="1" applyAlignment="1" applyProtection="1">
      <alignment vertical="center" wrapText="1"/>
    </xf>
    <xf numFmtId="170" fontId="49" fillId="4" borderId="18" xfId="9" applyNumberFormat="1" applyFont="1" applyFill="1" applyBorder="1" applyAlignment="1" applyProtection="1">
      <alignment vertical="center" wrapText="1"/>
    </xf>
    <xf numFmtId="9" fontId="64" fillId="4" borderId="40" xfId="6" applyFont="1" applyFill="1" applyBorder="1" applyAlignment="1" applyProtection="1">
      <alignment horizontal="center" vertical="center" wrapText="1"/>
    </xf>
    <xf numFmtId="9" fontId="64" fillId="4" borderId="20" xfId="6" applyFont="1" applyFill="1" applyBorder="1" applyAlignment="1" applyProtection="1">
      <alignment horizontal="center" vertical="center" wrapText="1"/>
    </xf>
    <xf numFmtId="9" fontId="64" fillId="4" borderId="15" xfId="6" applyFont="1" applyFill="1" applyBorder="1" applyAlignment="1" applyProtection="1">
      <alignment horizontal="center" vertical="center" wrapText="1"/>
    </xf>
    <xf numFmtId="9" fontId="64" fillId="4" borderId="22" xfId="6" applyFont="1" applyFill="1" applyBorder="1" applyAlignment="1" applyProtection="1">
      <alignment horizontal="center" vertical="center" wrapText="1"/>
    </xf>
    <xf numFmtId="9" fontId="64" fillId="4" borderId="41" xfId="6" applyFont="1" applyFill="1" applyBorder="1" applyAlignment="1" applyProtection="1">
      <alignment horizontal="center" vertical="center" wrapText="1"/>
    </xf>
    <xf numFmtId="9" fontId="64" fillId="4" borderId="24" xfId="6" applyFont="1" applyFill="1" applyBorder="1" applyAlignment="1" applyProtection="1">
      <alignment horizontal="center" vertical="center" wrapText="1"/>
    </xf>
    <xf numFmtId="170" fontId="52" fillId="0" borderId="57" xfId="9" applyNumberFormat="1" applyFont="1" applyBorder="1" applyAlignment="1" applyProtection="1">
      <alignment vertical="center" wrapText="1"/>
    </xf>
    <xf numFmtId="170" fontId="51" fillId="9" borderId="45" xfId="9" applyNumberFormat="1" applyFont="1" applyFill="1" applyBorder="1" applyAlignment="1" applyProtection="1">
      <alignment vertical="center" wrapText="1"/>
    </xf>
    <xf numFmtId="170" fontId="102" fillId="0" borderId="0" xfId="9" applyNumberFormat="1" applyFont="1" applyFill="1" applyBorder="1" applyAlignment="1" applyProtection="1">
      <alignment horizontal="center" vertical="center" wrapText="1"/>
    </xf>
    <xf numFmtId="170" fontId="102" fillId="0" borderId="37" xfId="9" applyNumberFormat="1" applyFont="1" applyFill="1" applyBorder="1" applyAlignment="1" applyProtection="1">
      <alignment horizontal="center" vertical="center" wrapText="1"/>
    </xf>
    <xf numFmtId="170" fontId="102" fillId="0" borderId="18" xfId="9" applyNumberFormat="1" applyFont="1" applyFill="1" applyBorder="1" applyAlignment="1" applyProtection="1">
      <alignment horizontal="center" vertical="center" wrapText="1"/>
    </xf>
    <xf numFmtId="170" fontId="102" fillId="0" borderId="39" xfId="9" applyNumberFormat="1" applyFont="1" applyFill="1" applyBorder="1" applyAlignment="1" applyProtection="1">
      <alignment horizontal="center" vertical="center" wrapText="1"/>
    </xf>
    <xf numFmtId="166" fontId="28" fillId="0" borderId="32" xfId="2" applyNumberFormat="1" applyFont="1" applyBorder="1" applyAlignment="1" applyProtection="1">
      <alignment horizontal="center" vertical="center" wrapText="1"/>
    </xf>
    <xf numFmtId="166" fontId="28" fillId="0" borderId="33" xfId="2" applyNumberFormat="1" applyFont="1" applyBorder="1" applyAlignment="1" applyProtection="1">
      <alignment horizontal="center" vertical="center" wrapText="1"/>
    </xf>
    <xf numFmtId="166" fontId="49" fillId="0" borderId="89" xfId="2" applyNumberFormat="1" applyFont="1" applyBorder="1" applyAlignment="1" applyProtection="1">
      <alignment horizontal="center" vertical="center" wrapText="1"/>
    </xf>
    <xf numFmtId="166" fontId="49" fillId="0" borderId="90" xfId="2" applyNumberFormat="1" applyFont="1" applyBorder="1" applyAlignment="1" applyProtection="1">
      <alignment horizontal="center" vertical="center" wrapText="1"/>
    </xf>
    <xf numFmtId="166" fontId="64" fillId="0" borderId="21" xfId="2" applyNumberFormat="1" applyFont="1" applyBorder="1" applyAlignment="1" applyProtection="1">
      <alignment horizontal="center" vertical="center" wrapText="1"/>
    </xf>
    <xf numFmtId="9" fontId="64" fillId="0" borderId="22" xfId="6" applyFont="1" applyBorder="1" applyAlignment="1" applyProtection="1">
      <alignment vertical="center" wrapText="1"/>
    </xf>
    <xf numFmtId="166" fontId="64" fillId="0" borderId="23" xfId="2" applyNumberFormat="1" applyFont="1" applyBorder="1" applyAlignment="1" applyProtection="1">
      <alignment horizontal="center" vertical="center" wrapText="1"/>
    </xf>
    <xf numFmtId="9" fontId="64" fillId="0" borderId="24" xfId="6" applyFont="1" applyFill="1" applyBorder="1" applyAlignment="1" applyProtection="1">
      <alignment vertical="center" wrapText="1"/>
    </xf>
    <xf numFmtId="9" fontId="57" fillId="4" borderId="49" xfId="6" applyFont="1" applyFill="1" applyBorder="1" applyAlignment="1" applyProtection="1">
      <alignment horizontal="center" vertical="center" wrapText="1"/>
    </xf>
    <xf numFmtId="9" fontId="57" fillId="4" borderId="51" xfId="6" applyFont="1" applyFill="1" applyBorder="1" applyAlignment="1" applyProtection="1">
      <alignment horizontal="center" vertical="center" wrapText="1"/>
    </xf>
    <xf numFmtId="166" fontId="85" fillId="0" borderId="0" xfId="2" applyNumberFormat="1" applyFont="1" applyAlignment="1" applyProtection="1">
      <alignment horizontal="center" vertical="center" wrapText="1"/>
    </xf>
    <xf numFmtId="166" fontId="66" fillId="4" borderId="49" xfId="2" applyNumberFormat="1" applyFont="1" applyFill="1" applyBorder="1" applyAlignment="1" applyProtection="1">
      <alignment horizontal="center" vertical="center" wrapText="1"/>
    </xf>
    <xf numFmtId="166" fontId="66" fillId="4" borderId="51" xfId="2" applyNumberFormat="1" applyFont="1" applyFill="1" applyBorder="1" applyAlignment="1" applyProtection="1">
      <alignment horizontal="center" vertical="center" wrapText="1"/>
    </xf>
    <xf numFmtId="9" fontId="66" fillId="4" borderId="49" xfId="6" applyFont="1" applyFill="1" applyBorder="1" applyAlignment="1" applyProtection="1">
      <alignment horizontal="center" vertical="center" wrapText="1"/>
    </xf>
    <xf numFmtId="9" fontId="66" fillId="4" borderId="51" xfId="6" applyFont="1" applyFill="1" applyBorder="1" applyAlignment="1" applyProtection="1">
      <alignment horizontal="center" vertical="center" wrapText="1"/>
    </xf>
    <xf numFmtId="166" fontId="57" fillId="0" borderId="0" xfId="2" applyNumberFormat="1" applyFont="1" applyAlignment="1" applyProtection="1">
      <alignment vertical="center" wrapText="1"/>
    </xf>
    <xf numFmtId="170" fontId="50" fillId="0" borderId="37" xfId="9" applyNumberFormat="1" applyFont="1" applyFill="1" applyBorder="1" applyAlignment="1" applyProtection="1">
      <alignment vertical="center" wrapText="1"/>
    </xf>
    <xf numFmtId="170" fontId="51" fillId="0" borderId="45" xfId="9" applyNumberFormat="1" applyFont="1" applyFill="1" applyBorder="1" applyAlignment="1" applyProtection="1">
      <alignment vertical="center" wrapText="1"/>
    </xf>
    <xf numFmtId="0" fontId="26" fillId="0" borderId="0" xfId="10" applyFont="1" applyBorder="1" applyAlignment="1" applyProtection="1">
      <alignment horizontal="center" vertical="center"/>
      <protection locked="0"/>
    </xf>
    <xf numFmtId="3" fontId="92" fillId="0" borderId="10" xfId="11" applyNumberFormat="1" applyFont="1" applyBorder="1" applyAlignment="1" applyProtection="1">
      <alignment horizontal="center"/>
      <protection locked="0"/>
    </xf>
    <xf numFmtId="0" fontId="92" fillId="0" borderId="7" xfId="11" applyFont="1" applyBorder="1" applyAlignment="1" applyProtection="1">
      <alignment horizontal="center"/>
      <protection locked="0"/>
    </xf>
    <xf numFmtId="0" fontId="92" fillId="0" borderId="11" xfId="11" applyFont="1" applyBorder="1" applyAlignment="1" applyProtection="1">
      <alignment horizontal="center"/>
      <protection locked="0"/>
    </xf>
    <xf numFmtId="0" fontId="92" fillId="0" borderId="10" xfId="11" applyFont="1" applyBorder="1" applyAlignment="1" applyProtection="1">
      <alignment horizontal="center"/>
      <protection locked="0"/>
    </xf>
    <xf numFmtId="0" fontId="92" fillId="4" borderId="26" xfId="11" applyFont="1" applyFill="1" applyBorder="1" applyAlignment="1">
      <alignment horizontal="center" vertical="center" wrapText="1"/>
    </xf>
    <xf numFmtId="0" fontId="92" fillId="4" borderId="27" xfId="11" applyFont="1" applyFill="1" applyBorder="1" applyAlignment="1">
      <alignment horizontal="center" vertical="center" wrapText="1"/>
    </xf>
    <xf numFmtId="0" fontId="92" fillId="4" borderId="28" xfId="11" applyFont="1" applyFill="1" applyBorder="1" applyAlignment="1">
      <alignment horizontal="center" vertical="center" wrapText="1"/>
    </xf>
  </cellXfs>
  <cellStyles count="13">
    <cellStyle name="Milliers" xfId="9" builtinId="3"/>
    <cellStyle name="Milliers 2" xfId="7" xr:uid="{00000000-0005-0000-0000-000001000000}"/>
    <cellStyle name="Normal" xfId="0" builtinId="0"/>
    <cellStyle name="Normal 2" xfId="5" xr:uid="{00000000-0005-0000-0000-000003000000}"/>
    <cellStyle name="Normal 3" xfId="10" xr:uid="{00000000-0005-0000-0000-000004000000}"/>
    <cellStyle name="Normal 4" xfId="11" xr:uid="{00000000-0005-0000-0000-000005000000}"/>
    <cellStyle name="Normal 5" xfId="12" xr:uid="{00000000-0005-0000-0000-000006000000}"/>
    <cellStyle name="Normal_BigResNew-1" xfId="1" xr:uid="{00000000-0005-0000-0000-000007000000}"/>
    <cellStyle name="Normal_КАФ 3 месеца 2.0 en" xfId="2" xr:uid="{00000000-0005-0000-0000-000008000000}"/>
    <cellStyle name="Pourcentage" xfId="6" builtinId="5"/>
    <cellStyle name="Pourcentage 2" xfId="8" xr:uid="{00000000-0005-0000-0000-00000A000000}"/>
    <cellStyle name="Standard_Deck.beitr. 1" xfId="3" xr:uid="{00000000-0005-0000-0000-00000B000000}"/>
    <cellStyle name="Обычный_CFSibir" xfId="4" xr:uid="{00000000-0005-0000-0000-00000C000000}"/>
  </cellStyles>
  <dxfs count="2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FF0000"/>
      </font>
      <fill>
        <patternFill>
          <bgColor rgb="FFFFB7B7"/>
        </patternFill>
      </fill>
    </dxf>
    <dxf>
      <font>
        <color theme="3" tint="-0.24994659260841701"/>
      </font>
      <fill>
        <patternFill>
          <bgColor theme="4" tint="0.59996337778862885"/>
        </patternFill>
      </fill>
    </dxf>
    <dxf>
      <font>
        <b/>
        <i val="0"/>
        <color theme="0"/>
      </font>
      <fill>
        <patternFill>
          <bgColor rgb="FF006600"/>
        </patternFill>
      </fill>
    </dxf>
    <dxf>
      <font>
        <color rgb="FF9C0006"/>
      </font>
      <fill>
        <patternFill>
          <bgColor rgb="FFFFC7CE"/>
        </patternFill>
      </fill>
    </dxf>
    <dxf>
      <font>
        <color rgb="FF9C6500"/>
      </font>
      <fill>
        <patternFill>
          <bgColor rgb="FFFFEB9C"/>
        </patternFill>
      </fill>
    </dxf>
    <dxf>
      <font>
        <b/>
        <i val="0"/>
        <color theme="3" tint="-0.24994659260841701"/>
      </font>
      <fill>
        <patternFill>
          <bgColor theme="4" tint="0.59996337778862885"/>
        </patternFill>
      </fill>
    </dxf>
    <dxf>
      <font>
        <color rgb="FF9C0006"/>
      </font>
      <fill>
        <patternFill>
          <bgColor rgb="FFFFC7CE"/>
        </patternFill>
      </fill>
    </dxf>
    <dxf>
      <font>
        <color rgb="FFC00000"/>
      </font>
    </dxf>
    <dxf>
      <font>
        <color theme="6" tint="-0.499984740745262"/>
      </font>
    </dxf>
    <dxf>
      <font>
        <b/>
        <i val="0"/>
        <color theme="6" tint="-0.499984740745262"/>
      </font>
      <fill>
        <patternFill>
          <bgColor theme="6" tint="0.59996337778862885"/>
        </patternFill>
      </fill>
    </dxf>
    <dxf>
      <font>
        <b/>
        <i val="0"/>
        <color theme="3" tint="-0.24994659260841701"/>
      </font>
    </dxf>
  </dxfs>
  <tableStyles count="0" defaultTableStyle="TableStyleMedium9" defaultPivotStyle="PivotStyleLight16"/>
  <colors>
    <mruColors>
      <color rgb="FF006600"/>
      <color rgb="FFFFFF57"/>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27</xdr:col>
      <xdr:colOff>0</xdr:colOff>
      <xdr:row>0</xdr:row>
      <xdr:rowOff>0</xdr:rowOff>
    </xdr:from>
    <xdr:to>
      <xdr:col>34</xdr:col>
      <xdr:colOff>209550</xdr:colOff>
      <xdr:row>0</xdr:row>
      <xdr:rowOff>0</xdr:rowOff>
    </xdr:to>
    <xdr:grpSp>
      <xdr:nvGrpSpPr>
        <xdr:cNvPr id="2" name="Group 10">
          <a:extLst>
            <a:ext uri="{FF2B5EF4-FFF2-40B4-BE49-F238E27FC236}">
              <a16:creationId xmlns:a16="http://schemas.microsoft.com/office/drawing/2014/main" id="{00000000-0008-0000-0100-000002000000}"/>
            </a:ext>
          </a:extLst>
        </xdr:cNvPr>
        <xdr:cNvGrpSpPr>
          <a:grpSpLocks/>
        </xdr:cNvGrpSpPr>
      </xdr:nvGrpSpPr>
      <xdr:grpSpPr bwMode="auto">
        <a:xfrm>
          <a:off x="5759450" y="0"/>
          <a:ext cx="1809750" cy="0"/>
          <a:chOff x="490" y="184"/>
          <a:chExt cx="118" cy="19"/>
        </a:xfrm>
      </xdr:grpSpPr>
      <xdr:sp macro="" textlink="">
        <xdr:nvSpPr>
          <xdr:cNvPr id="3" name="Rectangle 11">
            <a:extLst>
              <a:ext uri="{FF2B5EF4-FFF2-40B4-BE49-F238E27FC236}">
                <a16:creationId xmlns:a16="http://schemas.microsoft.com/office/drawing/2014/main" id="{00000000-0008-0000-0100-000003000000}"/>
              </a:ext>
            </a:extLst>
          </xdr:cNvPr>
          <xdr:cNvSpPr>
            <a:spLocks noChangeArrowheads="1"/>
          </xdr:cNvSpPr>
        </xdr:nvSpPr>
        <xdr:spPr bwMode="auto">
          <a:xfrm>
            <a:off x="490" y="184"/>
            <a:ext cx="17" cy="19"/>
          </a:xfrm>
          <a:prstGeom prst="rect">
            <a:avLst/>
          </a:prstGeom>
          <a:solidFill>
            <a:srgbClr val="FFFFFF"/>
          </a:solidFill>
          <a:ln w="9525">
            <a:solidFill>
              <a:srgbClr val="000000"/>
            </a:solidFill>
            <a:miter lim="800000"/>
            <a:headEnd/>
            <a:tailEnd/>
          </a:ln>
        </xdr:spPr>
      </xdr:sp>
      <xdr:sp macro="" textlink="">
        <xdr:nvSpPr>
          <xdr:cNvPr id="4" name="Rectangle 12">
            <a:extLst>
              <a:ext uri="{FF2B5EF4-FFF2-40B4-BE49-F238E27FC236}">
                <a16:creationId xmlns:a16="http://schemas.microsoft.com/office/drawing/2014/main" id="{00000000-0008-0000-0100-000004000000}"/>
              </a:ext>
            </a:extLst>
          </xdr:cNvPr>
          <xdr:cNvSpPr>
            <a:spLocks noChangeArrowheads="1"/>
          </xdr:cNvSpPr>
        </xdr:nvSpPr>
        <xdr:spPr bwMode="auto">
          <a:xfrm>
            <a:off x="507" y="184"/>
            <a:ext cx="17" cy="19"/>
          </a:xfrm>
          <a:prstGeom prst="rect">
            <a:avLst/>
          </a:prstGeom>
          <a:solidFill>
            <a:srgbClr val="FFFFFF"/>
          </a:solidFill>
          <a:ln w="9525">
            <a:solidFill>
              <a:srgbClr val="000000"/>
            </a:solidFill>
            <a:miter lim="800000"/>
            <a:headEnd/>
            <a:tailEnd/>
          </a:ln>
        </xdr:spPr>
      </xdr:sp>
      <xdr:sp macro="" textlink="">
        <xdr:nvSpPr>
          <xdr:cNvPr id="5" name="Rectangle 13">
            <a:extLst>
              <a:ext uri="{FF2B5EF4-FFF2-40B4-BE49-F238E27FC236}">
                <a16:creationId xmlns:a16="http://schemas.microsoft.com/office/drawing/2014/main" id="{00000000-0008-0000-0100-000005000000}"/>
              </a:ext>
            </a:extLst>
          </xdr:cNvPr>
          <xdr:cNvSpPr>
            <a:spLocks noChangeArrowheads="1"/>
          </xdr:cNvSpPr>
        </xdr:nvSpPr>
        <xdr:spPr bwMode="auto">
          <a:xfrm>
            <a:off x="524" y="184"/>
            <a:ext cx="17" cy="19"/>
          </a:xfrm>
          <a:prstGeom prst="rect">
            <a:avLst/>
          </a:prstGeom>
          <a:solidFill>
            <a:srgbClr val="FFFFFF"/>
          </a:solidFill>
          <a:ln w="9525">
            <a:solidFill>
              <a:srgbClr val="000000"/>
            </a:solidFill>
            <a:miter lim="800000"/>
            <a:headEnd/>
            <a:tailEnd/>
          </a:ln>
        </xdr:spPr>
      </xdr:sp>
      <xdr:sp macro="" textlink="">
        <xdr:nvSpPr>
          <xdr:cNvPr id="6" name="Rectangle 14">
            <a:extLst>
              <a:ext uri="{FF2B5EF4-FFF2-40B4-BE49-F238E27FC236}">
                <a16:creationId xmlns:a16="http://schemas.microsoft.com/office/drawing/2014/main" id="{00000000-0008-0000-0100-000006000000}"/>
              </a:ext>
            </a:extLst>
          </xdr:cNvPr>
          <xdr:cNvSpPr>
            <a:spLocks noChangeArrowheads="1"/>
          </xdr:cNvSpPr>
        </xdr:nvSpPr>
        <xdr:spPr bwMode="auto">
          <a:xfrm>
            <a:off x="541" y="184"/>
            <a:ext cx="17" cy="19"/>
          </a:xfrm>
          <a:prstGeom prst="rect">
            <a:avLst/>
          </a:prstGeom>
          <a:solidFill>
            <a:srgbClr val="FFFFFF"/>
          </a:solidFill>
          <a:ln w="9525">
            <a:solidFill>
              <a:srgbClr val="000000"/>
            </a:solidFill>
            <a:miter lim="800000"/>
            <a:headEnd/>
            <a:tailEnd/>
          </a:ln>
        </xdr:spPr>
      </xdr:sp>
      <xdr:sp macro="" textlink="">
        <xdr:nvSpPr>
          <xdr:cNvPr id="7" name="Rectangle 15">
            <a:extLst>
              <a:ext uri="{FF2B5EF4-FFF2-40B4-BE49-F238E27FC236}">
                <a16:creationId xmlns:a16="http://schemas.microsoft.com/office/drawing/2014/main" id="{00000000-0008-0000-0100-000007000000}"/>
              </a:ext>
            </a:extLst>
          </xdr:cNvPr>
          <xdr:cNvSpPr>
            <a:spLocks noChangeArrowheads="1"/>
          </xdr:cNvSpPr>
        </xdr:nvSpPr>
        <xdr:spPr bwMode="auto">
          <a:xfrm>
            <a:off x="558" y="184"/>
            <a:ext cx="16" cy="19"/>
          </a:xfrm>
          <a:prstGeom prst="rect">
            <a:avLst/>
          </a:prstGeom>
          <a:solidFill>
            <a:srgbClr val="FFFFFF"/>
          </a:solidFill>
          <a:ln w="9525">
            <a:solidFill>
              <a:srgbClr val="000000"/>
            </a:solidFill>
            <a:miter lim="800000"/>
            <a:headEnd/>
            <a:tailEnd/>
          </a:ln>
        </xdr:spPr>
      </xdr:sp>
      <xdr:sp macro="" textlink="">
        <xdr:nvSpPr>
          <xdr:cNvPr id="8" name="Rectangle 16">
            <a:extLst>
              <a:ext uri="{FF2B5EF4-FFF2-40B4-BE49-F238E27FC236}">
                <a16:creationId xmlns:a16="http://schemas.microsoft.com/office/drawing/2014/main" id="{00000000-0008-0000-0100-000008000000}"/>
              </a:ext>
            </a:extLst>
          </xdr:cNvPr>
          <xdr:cNvSpPr>
            <a:spLocks noChangeArrowheads="1"/>
          </xdr:cNvSpPr>
        </xdr:nvSpPr>
        <xdr:spPr bwMode="auto">
          <a:xfrm>
            <a:off x="574" y="184"/>
            <a:ext cx="17" cy="19"/>
          </a:xfrm>
          <a:prstGeom prst="rect">
            <a:avLst/>
          </a:prstGeom>
          <a:solidFill>
            <a:srgbClr val="FFFFFF"/>
          </a:solidFill>
          <a:ln w="9525">
            <a:solidFill>
              <a:srgbClr val="000000"/>
            </a:solidFill>
            <a:miter lim="800000"/>
            <a:headEnd/>
            <a:tailEnd/>
          </a:ln>
        </xdr:spPr>
      </xdr:sp>
      <xdr:sp macro="" textlink="">
        <xdr:nvSpPr>
          <xdr:cNvPr id="9" name="Rectangle 17">
            <a:extLst>
              <a:ext uri="{FF2B5EF4-FFF2-40B4-BE49-F238E27FC236}">
                <a16:creationId xmlns:a16="http://schemas.microsoft.com/office/drawing/2014/main" id="{00000000-0008-0000-0100-000009000000}"/>
              </a:ext>
            </a:extLst>
          </xdr:cNvPr>
          <xdr:cNvSpPr>
            <a:spLocks noChangeArrowheads="1"/>
          </xdr:cNvSpPr>
        </xdr:nvSpPr>
        <xdr:spPr bwMode="auto">
          <a:xfrm>
            <a:off x="591" y="184"/>
            <a:ext cx="17" cy="19"/>
          </a:xfrm>
          <a:prstGeom prst="rect">
            <a:avLst/>
          </a:prstGeom>
          <a:solidFill>
            <a:srgbClr val="FFFFFF"/>
          </a:solidFill>
          <a:ln w="9525">
            <a:solidFill>
              <a:srgbClr val="000000"/>
            </a:solidFill>
            <a:miter lim="800000"/>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28574</xdr:colOff>
      <xdr:row>22</xdr:row>
      <xdr:rowOff>28575</xdr:rowOff>
    </xdr:from>
    <xdr:to>
      <xdr:col>11</xdr:col>
      <xdr:colOff>647699</xdr:colOff>
      <xdr:row>22</xdr:row>
      <xdr:rowOff>285750</xdr:rowOff>
    </xdr:to>
    <xdr:sp macro="" textlink="">
      <xdr:nvSpPr>
        <xdr:cNvPr id="4" name="Flèche gauche 3">
          <a:extLst>
            <a:ext uri="{FF2B5EF4-FFF2-40B4-BE49-F238E27FC236}">
              <a16:creationId xmlns:a16="http://schemas.microsoft.com/office/drawing/2014/main" id="{00000000-0008-0000-0200-000004000000}"/>
            </a:ext>
          </a:extLst>
        </xdr:cNvPr>
        <xdr:cNvSpPr/>
      </xdr:nvSpPr>
      <xdr:spPr>
        <a:xfrm>
          <a:off x="8591549" y="5867400"/>
          <a:ext cx="619125" cy="257175"/>
        </a:xfrm>
        <a:prstGeom prst="leftArrow">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11</xdr:col>
      <xdr:colOff>28574</xdr:colOff>
      <xdr:row>24</xdr:row>
      <xdr:rowOff>257175</xdr:rowOff>
    </xdr:from>
    <xdr:to>
      <xdr:col>11</xdr:col>
      <xdr:colOff>647699</xdr:colOff>
      <xdr:row>25</xdr:row>
      <xdr:rowOff>180975</xdr:rowOff>
    </xdr:to>
    <xdr:sp macro="" textlink="">
      <xdr:nvSpPr>
        <xdr:cNvPr id="5" name="Flèche gauche 4">
          <a:extLst>
            <a:ext uri="{FF2B5EF4-FFF2-40B4-BE49-F238E27FC236}">
              <a16:creationId xmlns:a16="http://schemas.microsoft.com/office/drawing/2014/main" id="{00000000-0008-0000-0200-000005000000}"/>
            </a:ext>
          </a:extLst>
        </xdr:cNvPr>
        <xdr:cNvSpPr/>
      </xdr:nvSpPr>
      <xdr:spPr>
        <a:xfrm>
          <a:off x="8591549" y="6762750"/>
          <a:ext cx="619125" cy="257175"/>
        </a:xfrm>
        <a:prstGeom prst="leftArrow">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28578</xdr:colOff>
      <xdr:row>13</xdr:row>
      <xdr:rowOff>0</xdr:rowOff>
    </xdr:from>
    <xdr:to>
      <xdr:col>18</xdr:col>
      <xdr:colOff>304801</xdr:colOff>
      <xdr:row>20</xdr:row>
      <xdr:rowOff>66675</xdr:rowOff>
    </xdr:to>
    <xdr:cxnSp macro="">
      <xdr:nvCxnSpPr>
        <xdr:cNvPr id="8" name="Connecteur en angle 7">
          <a:extLst>
            <a:ext uri="{FF2B5EF4-FFF2-40B4-BE49-F238E27FC236}">
              <a16:creationId xmlns:a16="http://schemas.microsoft.com/office/drawing/2014/main" id="{00000000-0008-0000-0400-000008000000}"/>
            </a:ext>
          </a:extLst>
        </xdr:cNvPr>
        <xdr:cNvCxnSpPr/>
      </xdr:nvCxnSpPr>
      <xdr:spPr>
        <a:xfrm rot="10800000" flipV="1">
          <a:off x="9839328" y="2447925"/>
          <a:ext cx="1495423" cy="1409700"/>
        </a:xfrm>
        <a:prstGeom prst="bentConnector3">
          <a:avLst>
            <a:gd name="adj1" fmla="val 71019"/>
          </a:avLst>
        </a:prstGeom>
        <a:ln w="50800">
          <a:solidFill>
            <a:srgbClr val="92D050"/>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53</xdr:row>
      <xdr:rowOff>76200</xdr:rowOff>
    </xdr:from>
    <xdr:to>
      <xdr:col>16</xdr:col>
      <xdr:colOff>533400</xdr:colOff>
      <xdr:row>54</xdr:row>
      <xdr:rowOff>104775</xdr:rowOff>
    </xdr:to>
    <xdr:sp macro="" textlink="">
      <xdr:nvSpPr>
        <xdr:cNvPr id="2" name="Flèche gauche 1">
          <a:extLst>
            <a:ext uri="{FF2B5EF4-FFF2-40B4-BE49-F238E27FC236}">
              <a16:creationId xmlns:a16="http://schemas.microsoft.com/office/drawing/2014/main" id="{00000000-0008-0000-0400-000002000000}"/>
            </a:ext>
          </a:extLst>
        </xdr:cNvPr>
        <xdr:cNvSpPr/>
      </xdr:nvSpPr>
      <xdr:spPr>
        <a:xfrm>
          <a:off x="10001250" y="8953500"/>
          <a:ext cx="342900" cy="2095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152400</xdr:colOff>
      <xdr:row>34</xdr:row>
      <xdr:rowOff>28575</xdr:rowOff>
    </xdr:from>
    <xdr:to>
      <xdr:col>16</xdr:col>
      <xdr:colOff>495300</xdr:colOff>
      <xdr:row>34</xdr:row>
      <xdr:rowOff>238125</xdr:rowOff>
    </xdr:to>
    <xdr:sp macro="" textlink="">
      <xdr:nvSpPr>
        <xdr:cNvPr id="4" name="Flèche gauche 3">
          <a:extLst>
            <a:ext uri="{FF2B5EF4-FFF2-40B4-BE49-F238E27FC236}">
              <a16:creationId xmlns:a16="http://schemas.microsoft.com/office/drawing/2014/main" id="{00000000-0008-0000-0400-000004000000}"/>
            </a:ext>
          </a:extLst>
        </xdr:cNvPr>
        <xdr:cNvSpPr/>
      </xdr:nvSpPr>
      <xdr:spPr>
        <a:xfrm>
          <a:off x="9963150" y="5372100"/>
          <a:ext cx="342900" cy="209550"/>
        </a:xfrm>
        <a:prstGeom prst="leftArrow">
          <a:avLst/>
        </a:prstGeom>
        <a:solidFill>
          <a:srgbClr val="92D050"/>
        </a:solidFill>
        <a:ln>
          <a:solidFill>
            <a:srgbClr val="FFFF5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142875</xdr:colOff>
      <xdr:row>31</xdr:row>
      <xdr:rowOff>0</xdr:rowOff>
    </xdr:from>
    <xdr:to>
      <xdr:col>16</xdr:col>
      <xdr:colOff>485775</xdr:colOff>
      <xdr:row>32</xdr:row>
      <xdr:rowOff>9525</xdr:rowOff>
    </xdr:to>
    <xdr:sp macro="" textlink="">
      <xdr:nvSpPr>
        <xdr:cNvPr id="5" name="Flèche gauche 4">
          <a:extLst>
            <a:ext uri="{FF2B5EF4-FFF2-40B4-BE49-F238E27FC236}">
              <a16:creationId xmlns:a16="http://schemas.microsoft.com/office/drawing/2014/main" id="{00000000-0008-0000-0400-000005000000}"/>
            </a:ext>
          </a:extLst>
        </xdr:cNvPr>
        <xdr:cNvSpPr/>
      </xdr:nvSpPr>
      <xdr:spPr>
        <a:xfrm>
          <a:off x="9953625" y="4886325"/>
          <a:ext cx="342900" cy="209550"/>
        </a:xfrm>
        <a:prstGeom prst="leftArrow">
          <a:avLst/>
        </a:prstGeom>
        <a:solidFill>
          <a:srgbClr val="92D050"/>
        </a:solidFill>
        <a:ln>
          <a:solidFill>
            <a:srgbClr val="FFFF5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190500</xdr:colOff>
      <xdr:row>55</xdr:row>
      <xdr:rowOff>104775</xdr:rowOff>
    </xdr:from>
    <xdr:to>
      <xdr:col>16</xdr:col>
      <xdr:colOff>533400</xdr:colOff>
      <xdr:row>56</xdr:row>
      <xdr:rowOff>133350</xdr:rowOff>
    </xdr:to>
    <xdr:sp macro="" textlink="">
      <xdr:nvSpPr>
        <xdr:cNvPr id="6" name="Flèche gauche 5">
          <a:extLst>
            <a:ext uri="{FF2B5EF4-FFF2-40B4-BE49-F238E27FC236}">
              <a16:creationId xmlns:a16="http://schemas.microsoft.com/office/drawing/2014/main" id="{00000000-0008-0000-0400-000006000000}"/>
            </a:ext>
          </a:extLst>
        </xdr:cNvPr>
        <xdr:cNvSpPr/>
      </xdr:nvSpPr>
      <xdr:spPr>
        <a:xfrm>
          <a:off x="10001250" y="9353550"/>
          <a:ext cx="342900" cy="2095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190500</xdr:colOff>
      <xdr:row>58</xdr:row>
      <xdr:rowOff>66675</xdr:rowOff>
    </xdr:from>
    <xdr:to>
      <xdr:col>16</xdr:col>
      <xdr:colOff>533400</xdr:colOff>
      <xdr:row>59</xdr:row>
      <xdr:rowOff>76200</xdr:rowOff>
    </xdr:to>
    <xdr:sp macro="" textlink="">
      <xdr:nvSpPr>
        <xdr:cNvPr id="7" name="Flèche gauche 6">
          <a:extLst>
            <a:ext uri="{FF2B5EF4-FFF2-40B4-BE49-F238E27FC236}">
              <a16:creationId xmlns:a16="http://schemas.microsoft.com/office/drawing/2014/main" id="{00000000-0008-0000-0400-000007000000}"/>
            </a:ext>
          </a:extLst>
        </xdr:cNvPr>
        <xdr:cNvSpPr/>
      </xdr:nvSpPr>
      <xdr:spPr>
        <a:xfrm>
          <a:off x="10001250" y="9877425"/>
          <a:ext cx="342900" cy="2095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190500</xdr:colOff>
      <xdr:row>60</xdr:row>
      <xdr:rowOff>76200</xdr:rowOff>
    </xdr:from>
    <xdr:to>
      <xdr:col>16</xdr:col>
      <xdr:colOff>533400</xdr:colOff>
      <xdr:row>61</xdr:row>
      <xdr:rowOff>85725</xdr:rowOff>
    </xdr:to>
    <xdr:sp macro="" textlink="">
      <xdr:nvSpPr>
        <xdr:cNvPr id="9" name="Flèche gauche 8">
          <a:extLst>
            <a:ext uri="{FF2B5EF4-FFF2-40B4-BE49-F238E27FC236}">
              <a16:creationId xmlns:a16="http://schemas.microsoft.com/office/drawing/2014/main" id="{00000000-0008-0000-0400-000009000000}"/>
            </a:ext>
          </a:extLst>
        </xdr:cNvPr>
        <xdr:cNvSpPr/>
      </xdr:nvSpPr>
      <xdr:spPr>
        <a:xfrm>
          <a:off x="10001250" y="10277475"/>
          <a:ext cx="342900" cy="2095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26</xdr:col>
      <xdr:colOff>0</xdr:colOff>
      <xdr:row>0</xdr:row>
      <xdr:rowOff>0</xdr:rowOff>
    </xdr:from>
    <xdr:to>
      <xdr:col>33</xdr:col>
      <xdr:colOff>209550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20554950" y="0"/>
          <a:ext cx="2628900" cy="0"/>
          <a:chOff x="490" y="184"/>
          <a:chExt cx="118" cy="19"/>
        </a:xfrm>
      </xdr:grpSpPr>
      <xdr:sp macro="" textlink="">
        <xdr:nvSpPr>
          <xdr:cNvPr id="3" name="Rectangle 2">
            <a:extLst>
              <a:ext uri="{FF2B5EF4-FFF2-40B4-BE49-F238E27FC236}">
                <a16:creationId xmlns:a16="http://schemas.microsoft.com/office/drawing/2014/main" id="{00000000-0008-0000-0600-000003000000}"/>
              </a:ext>
            </a:extLst>
          </xdr:cNvPr>
          <xdr:cNvSpPr>
            <a:spLocks noChangeArrowheads="1"/>
          </xdr:cNvSpPr>
        </xdr:nvSpPr>
        <xdr:spPr bwMode="auto">
          <a:xfrm>
            <a:off x="490" y="184"/>
            <a:ext cx="17" cy="19"/>
          </a:xfrm>
          <a:prstGeom prst="rect">
            <a:avLst/>
          </a:prstGeom>
          <a:solidFill>
            <a:srgbClr val="FFFFFF"/>
          </a:solidFill>
          <a:ln w="9525">
            <a:solidFill>
              <a:srgbClr val="000000"/>
            </a:solidFill>
            <a:miter lim="800000"/>
            <a:headEnd/>
            <a:tailEnd/>
          </a:ln>
        </xdr:spPr>
      </xdr:sp>
      <xdr:sp macro="" textlink="">
        <xdr:nvSpPr>
          <xdr:cNvPr id="4" name="Rectangle 3">
            <a:extLst>
              <a:ext uri="{FF2B5EF4-FFF2-40B4-BE49-F238E27FC236}">
                <a16:creationId xmlns:a16="http://schemas.microsoft.com/office/drawing/2014/main" id="{00000000-0008-0000-0600-000004000000}"/>
              </a:ext>
            </a:extLst>
          </xdr:cNvPr>
          <xdr:cNvSpPr>
            <a:spLocks noChangeArrowheads="1"/>
          </xdr:cNvSpPr>
        </xdr:nvSpPr>
        <xdr:spPr bwMode="auto">
          <a:xfrm>
            <a:off x="507" y="184"/>
            <a:ext cx="17" cy="19"/>
          </a:xfrm>
          <a:prstGeom prst="rect">
            <a:avLst/>
          </a:prstGeom>
          <a:solidFill>
            <a:srgbClr val="FFFFFF"/>
          </a:solidFill>
          <a:ln w="9525">
            <a:solidFill>
              <a:srgbClr val="000000"/>
            </a:solidFill>
            <a:miter lim="800000"/>
            <a:headEnd/>
            <a:tailEnd/>
          </a:ln>
        </xdr:spPr>
      </xdr:sp>
      <xdr:sp macro="" textlink="">
        <xdr:nvSpPr>
          <xdr:cNvPr id="5" name="Rectangle 4">
            <a:extLst>
              <a:ext uri="{FF2B5EF4-FFF2-40B4-BE49-F238E27FC236}">
                <a16:creationId xmlns:a16="http://schemas.microsoft.com/office/drawing/2014/main" id="{00000000-0008-0000-0600-000005000000}"/>
              </a:ext>
            </a:extLst>
          </xdr:cNvPr>
          <xdr:cNvSpPr>
            <a:spLocks noChangeArrowheads="1"/>
          </xdr:cNvSpPr>
        </xdr:nvSpPr>
        <xdr:spPr bwMode="auto">
          <a:xfrm>
            <a:off x="524" y="184"/>
            <a:ext cx="17" cy="19"/>
          </a:xfrm>
          <a:prstGeom prst="rect">
            <a:avLst/>
          </a:prstGeom>
          <a:solidFill>
            <a:srgbClr val="FFFFFF"/>
          </a:solidFill>
          <a:ln w="9525">
            <a:solidFill>
              <a:srgbClr val="000000"/>
            </a:solidFill>
            <a:miter lim="800000"/>
            <a:headEnd/>
            <a:tailEnd/>
          </a:ln>
        </xdr:spPr>
      </xdr:sp>
      <xdr:sp macro="" textlink="">
        <xdr:nvSpPr>
          <xdr:cNvPr id="6" name="Rectangle 5">
            <a:extLst>
              <a:ext uri="{FF2B5EF4-FFF2-40B4-BE49-F238E27FC236}">
                <a16:creationId xmlns:a16="http://schemas.microsoft.com/office/drawing/2014/main" id="{00000000-0008-0000-0600-000006000000}"/>
              </a:ext>
            </a:extLst>
          </xdr:cNvPr>
          <xdr:cNvSpPr>
            <a:spLocks noChangeArrowheads="1"/>
          </xdr:cNvSpPr>
        </xdr:nvSpPr>
        <xdr:spPr bwMode="auto">
          <a:xfrm>
            <a:off x="541" y="184"/>
            <a:ext cx="17" cy="19"/>
          </a:xfrm>
          <a:prstGeom prst="rect">
            <a:avLst/>
          </a:prstGeom>
          <a:solidFill>
            <a:srgbClr val="FFFFFF"/>
          </a:solidFill>
          <a:ln w="9525">
            <a:solidFill>
              <a:srgbClr val="000000"/>
            </a:solidFill>
            <a:miter lim="800000"/>
            <a:headEnd/>
            <a:tailEnd/>
          </a:ln>
        </xdr:spPr>
      </xdr:sp>
      <xdr:sp macro="" textlink="">
        <xdr:nvSpPr>
          <xdr:cNvPr id="7" name="Rectangle 6">
            <a:extLst>
              <a:ext uri="{FF2B5EF4-FFF2-40B4-BE49-F238E27FC236}">
                <a16:creationId xmlns:a16="http://schemas.microsoft.com/office/drawing/2014/main" id="{00000000-0008-0000-0600-000007000000}"/>
              </a:ext>
            </a:extLst>
          </xdr:cNvPr>
          <xdr:cNvSpPr>
            <a:spLocks noChangeArrowheads="1"/>
          </xdr:cNvSpPr>
        </xdr:nvSpPr>
        <xdr:spPr bwMode="auto">
          <a:xfrm>
            <a:off x="558" y="184"/>
            <a:ext cx="16" cy="19"/>
          </a:xfrm>
          <a:prstGeom prst="rect">
            <a:avLst/>
          </a:prstGeom>
          <a:solidFill>
            <a:srgbClr val="FFFFFF"/>
          </a:solidFill>
          <a:ln w="9525">
            <a:solidFill>
              <a:srgbClr val="000000"/>
            </a:solidFill>
            <a:miter lim="800000"/>
            <a:headEnd/>
            <a:tailEnd/>
          </a:ln>
        </xdr:spPr>
      </xdr:sp>
      <xdr:sp macro="" textlink="">
        <xdr:nvSpPr>
          <xdr:cNvPr id="8" name="Rectangle 7">
            <a:extLst>
              <a:ext uri="{FF2B5EF4-FFF2-40B4-BE49-F238E27FC236}">
                <a16:creationId xmlns:a16="http://schemas.microsoft.com/office/drawing/2014/main" id="{00000000-0008-0000-0600-000008000000}"/>
              </a:ext>
            </a:extLst>
          </xdr:cNvPr>
          <xdr:cNvSpPr>
            <a:spLocks noChangeArrowheads="1"/>
          </xdr:cNvSpPr>
        </xdr:nvSpPr>
        <xdr:spPr bwMode="auto">
          <a:xfrm>
            <a:off x="574" y="184"/>
            <a:ext cx="17" cy="19"/>
          </a:xfrm>
          <a:prstGeom prst="rect">
            <a:avLst/>
          </a:prstGeom>
          <a:solidFill>
            <a:srgbClr val="FFFFFF"/>
          </a:solidFill>
          <a:ln w="9525">
            <a:solidFill>
              <a:srgbClr val="000000"/>
            </a:solidFill>
            <a:miter lim="800000"/>
            <a:headEnd/>
            <a:tailEnd/>
          </a:ln>
        </xdr:spPr>
      </xdr:sp>
      <xdr:sp macro="" textlink="">
        <xdr:nvSpPr>
          <xdr:cNvPr id="9" name="Rectangle 8">
            <a:extLst>
              <a:ext uri="{FF2B5EF4-FFF2-40B4-BE49-F238E27FC236}">
                <a16:creationId xmlns:a16="http://schemas.microsoft.com/office/drawing/2014/main" id="{00000000-0008-0000-0600-000009000000}"/>
              </a:ext>
            </a:extLst>
          </xdr:cNvPr>
          <xdr:cNvSpPr>
            <a:spLocks noChangeArrowheads="1"/>
          </xdr:cNvSpPr>
        </xdr:nvSpPr>
        <xdr:spPr bwMode="auto">
          <a:xfrm>
            <a:off x="591" y="184"/>
            <a:ext cx="17" cy="19"/>
          </a:xfrm>
          <a:prstGeom prst="rect">
            <a:avLst/>
          </a:prstGeom>
          <a:solidFill>
            <a:srgbClr val="FFFFFF"/>
          </a:solidFill>
          <a:ln w="9525">
            <a:solidFill>
              <a:srgbClr val="000000"/>
            </a:solidFill>
            <a:miter lim="800000"/>
            <a:headEnd/>
            <a:tailEnd/>
          </a:ln>
        </xdr:spPr>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0</xdr:colOff>
      <xdr:row>1</xdr:row>
      <xdr:rowOff>0</xdr:rowOff>
    </xdr:from>
    <xdr:to>
      <xdr:col>28</xdr:col>
      <xdr:colOff>38100</xdr:colOff>
      <xdr:row>1</xdr:row>
      <xdr:rowOff>676</xdr:rowOff>
    </xdr:to>
    <xdr:pic>
      <xdr:nvPicPr>
        <xdr:cNvPr id="2" name="Image 1" descr="C:\Users\Alain\Documents\Frankfurt School\FPM\TUJENGE4 (2).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rcRect/>
        <a:stretch>
          <a:fillRect/>
        </a:stretch>
      </xdr:blipFill>
      <xdr:spPr bwMode="auto">
        <a:xfrm>
          <a:off x="5867400" y="257175"/>
          <a:ext cx="1838325" cy="619125"/>
        </a:xfrm>
        <a:prstGeom prst="rect">
          <a:avLst/>
        </a:prstGeom>
        <a:noFill/>
        <a:ln w="9525">
          <a:noFill/>
          <a:miter lim="800000"/>
          <a:headEnd/>
          <a:tailEnd/>
        </a:ln>
      </xdr:spPr>
    </xdr:pic>
    <xdr:clientData/>
  </xdr:twoCellAnchor>
  <xdr:twoCellAnchor editAs="oneCell">
    <xdr:from>
      <xdr:col>14</xdr:col>
      <xdr:colOff>1549400</xdr:colOff>
      <xdr:row>1</xdr:row>
      <xdr:rowOff>76200</xdr:rowOff>
    </xdr:from>
    <xdr:to>
      <xdr:col>18</xdr:col>
      <xdr:colOff>158750</xdr:colOff>
      <xdr:row>3</xdr:row>
      <xdr:rowOff>152400</xdr:rowOff>
    </xdr:to>
    <xdr:pic>
      <xdr:nvPicPr>
        <xdr:cNvPr id="3" name="Image 2">
          <a:extLst>
            <a:ext uri="{FF2B5EF4-FFF2-40B4-BE49-F238E27FC236}">
              <a16:creationId xmlns:a16="http://schemas.microsoft.com/office/drawing/2014/main" id="{3F80A248-5C2C-58AE-11CF-8DC3C38CC7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260350"/>
          <a:ext cx="1212850" cy="3937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vetlin.g/Local%20Settings/Temporary%20Internet%20Files/OLK60/&#1050;&#1040;&#1060;-&#1040;&#1075;&#1088;&#1086;%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credits/PROCRED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
      <sheetName val="Balans sheet&amp;Acc."/>
      <sheetName val="Profit&amp;Loss Statement"/>
      <sheetName val="Cash Flow Projection"/>
      <sheetName val="EKO risk"/>
      <sheetName val="ТМ"/>
      <sheetName val="ТМ-animals"/>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
      <sheetName val="Credits"/>
      <sheetName val="Collateral"/>
      <sheetName val="statistics"/>
      <sheetName val="filters"/>
      <sheetName val="Protocol"/>
      <sheetName val="Disb.request"/>
      <sheetName val="D-appl"/>
    </sheetNames>
    <sheetDataSet>
      <sheetData sheetId="0">
        <row r="178">
          <cell r="B178" t="str">
            <v>27-Бижута</v>
          </cell>
        </row>
        <row r="179">
          <cell r="B179" t="str">
            <v>-------------</v>
          </cell>
        </row>
        <row r="180">
          <cell r="B180" t="str">
            <v>41-Злато</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tabColor rgb="FFFFFF57"/>
    <pageSetUpPr fitToPage="1"/>
  </sheetPr>
  <dimension ref="A1:AP302"/>
  <sheetViews>
    <sheetView showGridLines="0" view="pageBreakPreview" topLeftCell="C23" zoomScaleSheetLayoutView="100" workbookViewId="0">
      <selection activeCell="G11" sqref="G11"/>
    </sheetView>
  </sheetViews>
  <sheetFormatPr baseColWidth="10" defaultColWidth="9.1796875" defaultRowHeight="14.5"/>
  <cols>
    <col min="1" max="1" width="0.54296875" style="123" customWidth="1"/>
    <col min="2" max="2" width="1.81640625" style="123" customWidth="1"/>
    <col min="3" max="3" width="4.1796875" style="123" customWidth="1"/>
    <col min="4" max="4" width="3.26953125" style="123" customWidth="1"/>
    <col min="5" max="6" width="2" style="123" customWidth="1"/>
    <col min="7" max="7" width="4.1796875" style="123" customWidth="1"/>
    <col min="8" max="8" width="3.54296875" style="123" customWidth="1"/>
    <col min="9" max="11" width="3.26953125" style="123" customWidth="1"/>
    <col min="12" max="12" width="2" style="123" customWidth="1"/>
    <col min="13" max="13" width="8.453125" style="123" bestFit="1" customWidth="1"/>
    <col min="14" max="14" width="3.26953125" style="123" customWidth="1"/>
    <col min="15" max="15" width="2.26953125" style="123" customWidth="1"/>
    <col min="16" max="17" width="1.81640625" style="123" customWidth="1"/>
    <col min="18" max="18" width="4" style="123" customWidth="1"/>
    <col min="19" max="21" width="3.26953125" style="123" customWidth="1"/>
    <col min="22" max="22" width="4.1796875" style="123" customWidth="1"/>
    <col min="23" max="25" width="3.26953125" style="123" customWidth="1"/>
    <col min="26" max="27" width="1.81640625" style="123" customWidth="1"/>
    <col min="28" max="35" width="3.26953125" style="123" customWidth="1"/>
    <col min="36" max="36" width="1.54296875" style="123" customWidth="1"/>
    <col min="37" max="37" width="0.81640625" style="123" hidden="1" customWidth="1"/>
    <col min="38" max="38" width="1" style="123" customWidth="1"/>
    <col min="39" max="256" width="9.1796875" style="6"/>
    <col min="257" max="257" width="0.54296875" style="6" customWidth="1"/>
    <col min="258" max="258" width="1.81640625" style="6" customWidth="1"/>
    <col min="259" max="260" width="3.26953125" style="6" customWidth="1"/>
    <col min="261" max="262" width="2" style="6" customWidth="1"/>
    <col min="263" max="267" width="3.26953125" style="6" customWidth="1"/>
    <col min="268" max="269" width="2" style="6" customWidth="1"/>
    <col min="270" max="270" width="3.26953125" style="6" customWidth="1"/>
    <col min="271" max="271" width="2.26953125" style="6" customWidth="1"/>
    <col min="272" max="273" width="1.81640625" style="6" customWidth="1"/>
    <col min="274" max="281" width="3.26953125" style="6" customWidth="1"/>
    <col min="282" max="283" width="1.81640625" style="6" customWidth="1"/>
    <col min="284" max="291" width="3.26953125" style="6" customWidth="1"/>
    <col min="292" max="292" width="1.54296875" style="6" customWidth="1"/>
    <col min="293" max="293" width="0" style="6" hidden="1" customWidth="1"/>
    <col min="294" max="294" width="1" style="6" customWidth="1"/>
    <col min="295" max="512" width="9.1796875" style="6"/>
    <col min="513" max="513" width="0.54296875" style="6" customWidth="1"/>
    <col min="514" max="514" width="1.81640625" style="6" customWidth="1"/>
    <col min="515" max="516" width="3.26953125" style="6" customWidth="1"/>
    <col min="517" max="518" width="2" style="6" customWidth="1"/>
    <col min="519" max="523" width="3.26953125" style="6" customWidth="1"/>
    <col min="524" max="525" width="2" style="6" customWidth="1"/>
    <col min="526" max="526" width="3.26953125" style="6" customWidth="1"/>
    <col min="527" max="527" width="2.26953125" style="6" customWidth="1"/>
    <col min="528" max="529" width="1.81640625" style="6" customWidth="1"/>
    <col min="530" max="537" width="3.26953125" style="6" customWidth="1"/>
    <col min="538" max="539" width="1.81640625" style="6" customWidth="1"/>
    <col min="540" max="547" width="3.26953125" style="6" customWidth="1"/>
    <col min="548" max="548" width="1.54296875" style="6" customWidth="1"/>
    <col min="549" max="549" width="0" style="6" hidden="1" customWidth="1"/>
    <col min="550" max="550" width="1" style="6" customWidth="1"/>
    <col min="551" max="768" width="9.1796875" style="6"/>
    <col min="769" max="769" width="0.54296875" style="6" customWidth="1"/>
    <col min="770" max="770" width="1.81640625" style="6" customWidth="1"/>
    <col min="771" max="772" width="3.26953125" style="6" customWidth="1"/>
    <col min="773" max="774" width="2" style="6" customWidth="1"/>
    <col min="775" max="779" width="3.26953125" style="6" customWidth="1"/>
    <col min="780" max="781" width="2" style="6" customWidth="1"/>
    <col min="782" max="782" width="3.26953125" style="6" customWidth="1"/>
    <col min="783" max="783" width="2.26953125" style="6" customWidth="1"/>
    <col min="784" max="785" width="1.81640625" style="6" customWidth="1"/>
    <col min="786" max="793" width="3.26953125" style="6" customWidth="1"/>
    <col min="794" max="795" width="1.81640625" style="6" customWidth="1"/>
    <col min="796" max="803" width="3.26953125" style="6" customWidth="1"/>
    <col min="804" max="804" width="1.54296875" style="6" customWidth="1"/>
    <col min="805" max="805" width="0" style="6" hidden="1" customWidth="1"/>
    <col min="806" max="806" width="1" style="6" customWidth="1"/>
    <col min="807" max="1024" width="9.1796875" style="6"/>
    <col min="1025" max="1025" width="0.54296875" style="6" customWidth="1"/>
    <col min="1026" max="1026" width="1.81640625" style="6" customWidth="1"/>
    <col min="1027" max="1028" width="3.26953125" style="6" customWidth="1"/>
    <col min="1029" max="1030" width="2" style="6" customWidth="1"/>
    <col min="1031" max="1035" width="3.26953125" style="6" customWidth="1"/>
    <col min="1036" max="1037" width="2" style="6" customWidth="1"/>
    <col min="1038" max="1038" width="3.26953125" style="6" customWidth="1"/>
    <col min="1039" max="1039" width="2.26953125" style="6" customWidth="1"/>
    <col min="1040" max="1041" width="1.81640625" style="6" customWidth="1"/>
    <col min="1042" max="1049" width="3.26953125" style="6" customWidth="1"/>
    <col min="1050" max="1051" width="1.81640625" style="6" customWidth="1"/>
    <col min="1052" max="1059" width="3.26953125" style="6" customWidth="1"/>
    <col min="1060" max="1060" width="1.54296875" style="6" customWidth="1"/>
    <col min="1061" max="1061" width="0" style="6" hidden="1" customWidth="1"/>
    <col min="1062" max="1062" width="1" style="6" customWidth="1"/>
    <col min="1063" max="1280" width="9.1796875" style="6"/>
    <col min="1281" max="1281" width="0.54296875" style="6" customWidth="1"/>
    <col min="1282" max="1282" width="1.81640625" style="6" customWidth="1"/>
    <col min="1283" max="1284" width="3.26953125" style="6" customWidth="1"/>
    <col min="1285" max="1286" width="2" style="6" customWidth="1"/>
    <col min="1287" max="1291" width="3.26953125" style="6" customWidth="1"/>
    <col min="1292" max="1293" width="2" style="6" customWidth="1"/>
    <col min="1294" max="1294" width="3.26953125" style="6" customWidth="1"/>
    <col min="1295" max="1295" width="2.26953125" style="6" customWidth="1"/>
    <col min="1296" max="1297" width="1.81640625" style="6" customWidth="1"/>
    <col min="1298" max="1305" width="3.26953125" style="6" customWidth="1"/>
    <col min="1306" max="1307" width="1.81640625" style="6" customWidth="1"/>
    <col min="1308" max="1315" width="3.26953125" style="6" customWidth="1"/>
    <col min="1316" max="1316" width="1.54296875" style="6" customWidth="1"/>
    <col min="1317" max="1317" width="0" style="6" hidden="1" customWidth="1"/>
    <col min="1318" max="1318" width="1" style="6" customWidth="1"/>
    <col min="1319" max="1536" width="9.1796875" style="6"/>
    <col min="1537" max="1537" width="0.54296875" style="6" customWidth="1"/>
    <col min="1538" max="1538" width="1.81640625" style="6" customWidth="1"/>
    <col min="1539" max="1540" width="3.26953125" style="6" customWidth="1"/>
    <col min="1541" max="1542" width="2" style="6" customWidth="1"/>
    <col min="1543" max="1547" width="3.26953125" style="6" customWidth="1"/>
    <col min="1548" max="1549" width="2" style="6" customWidth="1"/>
    <col min="1550" max="1550" width="3.26953125" style="6" customWidth="1"/>
    <col min="1551" max="1551" width="2.26953125" style="6" customWidth="1"/>
    <col min="1552" max="1553" width="1.81640625" style="6" customWidth="1"/>
    <col min="1554" max="1561" width="3.26953125" style="6" customWidth="1"/>
    <col min="1562" max="1563" width="1.81640625" style="6" customWidth="1"/>
    <col min="1564" max="1571" width="3.26953125" style="6" customWidth="1"/>
    <col min="1572" max="1572" width="1.54296875" style="6" customWidth="1"/>
    <col min="1573" max="1573" width="0" style="6" hidden="1" customWidth="1"/>
    <col min="1574" max="1574" width="1" style="6" customWidth="1"/>
    <col min="1575" max="1792" width="9.1796875" style="6"/>
    <col min="1793" max="1793" width="0.54296875" style="6" customWidth="1"/>
    <col min="1794" max="1794" width="1.81640625" style="6" customWidth="1"/>
    <col min="1795" max="1796" width="3.26953125" style="6" customWidth="1"/>
    <col min="1797" max="1798" width="2" style="6" customWidth="1"/>
    <col min="1799" max="1803" width="3.26953125" style="6" customWidth="1"/>
    <col min="1804" max="1805" width="2" style="6" customWidth="1"/>
    <col min="1806" max="1806" width="3.26953125" style="6" customWidth="1"/>
    <col min="1807" max="1807" width="2.26953125" style="6" customWidth="1"/>
    <col min="1808" max="1809" width="1.81640625" style="6" customWidth="1"/>
    <col min="1810" max="1817" width="3.26953125" style="6" customWidth="1"/>
    <col min="1818" max="1819" width="1.81640625" style="6" customWidth="1"/>
    <col min="1820" max="1827" width="3.26953125" style="6" customWidth="1"/>
    <col min="1828" max="1828" width="1.54296875" style="6" customWidth="1"/>
    <col min="1829" max="1829" width="0" style="6" hidden="1" customWidth="1"/>
    <col min="1830" max="1830" width="1" style="6" customWidth="1"/>
    <col min="1831" max="2048" width="9.1796875" style="6"/>
    <col min="2049" max="2049" width="0.54296875" style="6" customWidth="1"/>
    <col min="2050" max="2050" width="1.81640625" style="6" customWidth="1"/>
    <col min="2051" max="2052" width="3.26953125" style="6" customWidth="1"/>
    <col min="2053" max="2054" width="2" style="6" customWidth="1"/>
    <col min="2055" max="2059" width="3.26953125" style="6" customWidth="1"/>
    <col min="2060" max="2061" width="2" style="6" customWidth="1"/>
    <col min="2062" max="2062" width="3.26953125" style="6" customWidth="1"/>
    <col min="2063" max="2063" width="2.26953125" style="6" customWidth="1"/>
    <col min="2064" max="2065" width="1.81640625" style="6" customWidth="1"/>
    <col min="2066" max="2073" width="3.26953125" style="6" customWidth="1"/>
    <col min="2074" max="2075" width="1.81640625" style="6" customWidth="1"/>
    <col min="2076" max="2083" width="3.26953125" style="6" customWidth="1"/>
    <col min="2084" max="2084" width="1.54296875" style="6" customWidth="1"/>
    <col min="2085" max="2085" width="0" style="6" hidden="1" customWidth="1"/>
    <col min="2086" max="2086" width="1" style="6" customWidth="1"/>
    <col min="2087" max="2304" width="9.1796875" style="6"/>
    <col min="2305" max="2305" width="0.54296875" style="6" customWidth="1"/>
    <col min="2306" max="2306" width="1.81640625" style="6" customWidth="1"/>
    <col min="2307" max="2308" width="3.26953125" style="6" customWidth="1"/>
    <col min="2309" max="2310" width="2" style="6" customWidth="1"/>
    <col min="2311" max="2315" width="3.26953125" style="6" customWidth="1"/>
    <col min="2316" max="2317" width="2" style="6" customWidth="1"/>
    <col min="2318" max="2318" width="3.26953125" style="6" customWidth="1"/>
    <col min="2319" max="2319" width="2.26953125" style="6" customWidth="1"/>
    <col min="2320" max="2321" width="1.81640625" style="6" customWidth="1"/>
    <col min="2322" max="2329" width="3.26953125" style="6" customWidth="1"/>
    <col min="2330" max="2331" width="1.81640625" style="6" customWidth="1"/>
    <col min="2332" max="2339" width="3.26953125" style="6" customWidth="1"/>
    <col min="2340" max="2340" width="1.54296875" style="6" customWidth="1"/>
    <col min="2341" max="2341" width="0" style="6" hidden="1" customWidth="1"/>
    <col min="2342" max="2342" width="1" style="6" customWidth="1"/>
    <col min="2343" max="2560" width="9.1796875" style="6"/>
    <col min="2561" max="2561" width="0.54296875" style="6" customWidth="1"/>
    <col min="2562" max="2562" width="1.81640625" style="6" customWidth="1"/>
    <col min="2563" max="2564" width="3.26953125" style="6" customWidth="1"/>
    <col min="2565" max="2566" width="2" style="6" customWidth="1"/>
    <col min="2567" max="2571" width="3.26953125" style="6" customWidth="1"/>
    <col min="2572" max="2573" width="2" style="6" customWidth="1"/>
    <col min="2574" max="2574" width="3.26953125" style="6" customWidth="1"/>
    <col min="2575" max="2575" width="2.26953125" style="6" customWidth="1"/>
    <col min="2576" max="2577" width="1.81640625" style="6" customWidth="1"/>
    <col min="2578" max="2585" width="3.26953125" style="6" customWidth="1"/>
    <col min="2586" max="2587" width="1.81640625" style="6" customWidth="1"/>
    <col min="2588" max="2595" width="3.26953125" style="6" customWidth="1"/>
    <col min="2596" max="2596" width="1.54296875" style="6" customWidth="1"/>
    <col min="2597" max="2597" width="0" style="6" hidden="1" customWidth="1"/>
    <col min="2598" max="2598" width="1" style="6" customWidth="1"/>
    <col min="2599" max="2816" width="9.1796875" style="6"/>
    <col min="2817" max="2817" width="0.54296875" style="6" customWidth="1"/>
    <col min="2818" max="2818" width="1.81640625" style="6" customWidth="1"/>
    <col min="2819" max="2820" width="3.26953125" style="6" customWidth="1"/>
    <col min="2821" max="2822" width="2" style="6" customWidth="1"/>
    <col min="2823" max="2827" width="3.26953125" style="6" customWidth="1"/>
    <col min="2828" max="2829" width="2" style="6" customWidth="1"/>
    <col min="2830" max="2830" width="3.26953125" style="6" customWidth="1"/>
    <col min="2831" max="2831" width="2.26953125" style="6" customWidth="1"/>
    <col min="2832" max="2833" width="1.81640625" style="6" customWidth="1"/>
    <col min="2834" max="2841" width="3.26953125" style="6" customWidth="1"/>
    <col min="2842" max="2843" width="1.81640625" style="6" customWidth="1"/>
    <col min="2844" max="2851" width="3.26953125" style="6" customWidth="1"/>
    <col min="2852" max="2852" width="1.54296875" style="6" customWidth="1"/>
    <col min="2853" max="2853" width="0" style="6" hidden="1" customWidth="1"/>
    <col min="2854" max="2854" width="1" style="6" customWidth="1"/>
    <col min="2855" max="3072" width="9.1796875" style="6"/>
    <col min="3073" max="3073" width="0.54296875" style="6" customWidth="1"/>
    <col min="3074" max="3074" width="1.81640625" style="6" customWidth="1"/>
    <col min="3075" max="3076" width="3.26953125" style="6" customWidth="1"/>
    <col min="3077" max="3078" width="2" style="6" customWidth="1"/>
    <col min="3079" max="3083" width="3.26953125" style="6" customWidth="1"/>
    <col min="3084" max="3085" width="2" style="6" customWidth="1"/>
    <col min="3086" max="3086" width="3.26953125" style="6" customWidth="1"/>
    <col min="3087" max="3087" width="2.26953125" style="6" customWidth="1"/>
    <col min="3088" max="3089" width="1.81640625" style="6" customWidth="1"/>
    <col min="3090" max="3097" width="3.26953125" style="6" customWidth="1"/>
    <col min="3098" max="3099" width="1.81640625" style="6" customWidth="1"/>
    <col min="3100" max="3107" width="3.26953125" style="6" customWidth="1"/>
    <col min="3108" max="3108" width="1.54296875" style="6" customWidth="1"/>
    <col min="3109" max="3109" width="0" style="6" hidden="1" customWidth="1"/>
    <col min="3110" max="3110" width="1" style="6" customWidth="1"/>
    <col min="3111" max="3328" width="9.1796875" style="6"/>
    <col min="3329" max="3329" width="0.54296875" style="6" customWidth="1"/>
    <col min="3330" max="3330" width="1.81640625" style="6" customWidth="1"/>
    <col min="3331" max="3332" width="3.26953125" style="6" customWidth="1"/>
    <col min="3333" max="3334" width="2" style="6" customWidth="1"/>
    <col min="3335" max="3339" width="3.26953125" style="6" customWidth="1"/>
    <col min="3340" max="3341" width="2" style="6" customWidth="1"/>
    <col min="3342" max="3342" width="3.26953125" style="6" customWidth="1"/>
    <col min="3343" max="3343" width="2.26953125" style="6" customWidth="1"/>
    <col min="3344" max="3345" width="1.81640625" style="6" customWidth="1"/>
    <col min="3346" max="3353" width="3.26953125" style="6" customWidth="1"/>
    <col min="3354" max="3355" width="1.81640625" style="6" customWidth="1"/>
    <col min="3356" max="3363" width="3.26953125" style="6" customWidth="1"/>
    <col min="3364" max="3364" width="1.54296875" style="6" customWidth="1"/>
    <col min="3365" max="3365" width="0" style="6" hidden="1" customWidth="1"/>
    <col min="3366" max="3366" width="1" style="6" customWidth="1"/>
    <col min="3367" max="3584" width="9.1796875" style="6"/>
    <col min="3585" max="3585" width="0.54296875" style="6" customWidth="1"/>
    <col min="3586" max="3586" width="1.81640625" style="6" customWidth="1"/>
    <col min="3587" max="3588" width="3.26953125" style="6" customWidth="1"/>
    <col min="3589" max="3590" width="2" style="6" customWidth="1"/>
    <col min="3591" max="3595" width="3.26953125" style="6" customWidth="1"/>
    <col min="3596" max="3597" width="2" style="6" customWidth="1"/>
    <col min="3598" max="3598" width="3.26953125" style="6" customWidth="1"/>
    <col min="3599" max="3599" width="2.26953125" style="6" customWidth="1"/>
    <col min="3600" max="3601" width="1.81640625" style="6" customWidth="1"/>
    <col min="3602" max="3609" width="3.26953125" style="6" customWidth="1"/>
    <col min="3610" max="3611" width="1.81640625" style="6" customWidth="1"/>
    <col min="3612" max="3619" width="3.26953125" style="6" customWidth="1"/>
    <col min="3620" max="3620" width="1.54296875" style="6" customWidth="1"/>
    <col min="3621" max="3621" width="0" style="6" hidden="1" customWidth="1"/>
    <col min="3622" max="3622" width="1" style="6" customWidth="1"/>
    <col min="3623" max="3840" width="9.1796875" style="6"/>
    <col min="3841" max="3841" width="0.54296875" style="6" customWidth="1"/>
    <col min="3842" max="3842" width="1.81640625" style="6" customWidth="1"/>
    <col min="3843" max="3844" width="3.26953125" style="6" customWidth="1"/>
    <col min="3845" max="3846" width="2" style="6" customWidth="1"/>
    <col min="3847" max="3851" width="3.26953125" style="6" customWidth="1"/>
    <col min="3852" max="3853" width="2" style="6" customWidth="1"/>
    <col min="3854" max="3854" width="3.26953125" style="6" customWidth="1"/>
    <col min="3855" max="3855" width="2.26953125" style="6" customWidth="1"/>
    <col min="3856" max="3857" width="1.81640625" style="6" customWidth="1"/>
    <col min="3858" max="3865" width="3.26953125" style="6" customWidth="1"/>
    <col min="3866" max="3867" width="1.81640625" style="6" customWidth="1"/>
    <col min="3868" max="3875" width="3.26953125" style="6" customWidth="1"/>
    <col min="3876" max="3876" width="1.54296875" style="6" customWidth="1"/>
    <col min="3877" max="3877" width="0" style="6" hidden="1" customWidth="1"/>
    <col min="3878" max="3878" width="1" style="6" customWidth="1"/>
    <col min="3879" max="4096" width="9.1796875" style="6"/>
    <col min="4097" max="4097" width="0.54296875" style="6" customWidth="1"/>
    <col min="4098" max="4098" width="1.81640625" style="6" customWidth="1"/>
    <col min="4099" max="4100" width="3.26953125" style="6" customWidth="1"/>
    <col min="4101" max="4102" width="2" style="6" customWidth="1"/>
    <col min="4103" max="4107" width="3.26953125" style="6" customWidth="1"/>
    <col min="4108" max="4109" width="2" style="6" customWidth="1"/>
    <col min="4110" max="4110" width="3.26953125" style="6" customWidth="1"/>
    <col min="4111" max="4111" width="2.26953125" style="6" customWidth="1"/>
    <col min="4112" max="4113" width="1.81640625" style="6" customWidth="1"/>
    <col min="4114" max="4121" width="3.26953125" style="6" customWidth="1"/>
    <col min="4122" max="4123" width="1.81640625" style="6" customWidth="1"/>
    <col min="4124" max="4131" width="3.26953125" style="6" customWidth="1"/>
    <col min="4132" max="4132" width="1.54296875" style="6" customWidth="1"/>
    <col min="4133" max="4133" width="0" style="6" hidden="1" customWidth="1"/>
    <col min="4134" max="4134" width="1" style="6" customWidth="1"/>
    <col min="4135" max="4352" width="9.1796875" style="6"/>
    <col min="4353" max="4353" width="0.54296875" style="6" customWidth="1"/>
    <col min="4354" max="4354" width="1.81640625" style="6" customWidth="1"/>
    <col min="4355" max="4356" width="3.26953125" style="6" customWidth="1"/>
    <col min="4357" max="4358" width="2" style="6" customWidth="1"/>
    <col min="4359" max="4363" width="3.26953125" style="6" customWidth="1"/>
    <col min="4364" max="4365" width="2" style="6" customWidth="1"/>
    <col min="4366" max="4366" width="3.26953125" style="6" customWidth="1"/>
    <col min="4367" max="4367" width="2.26953125" style="6" customWidth="1"/>
    <col min="4368" max="4369" width="1.81640625" style="6" customWidth="1"/>
    <col min="4370" max="4377" width="3.26953125" style="6" customWidth="1"/>
    <col min="4378" max="4379" width="1.81640625" style="6" customWidth="1"/>
    <col min="4380" max="4387" width="3.26953125" style="6" customWidth="1"/>
    <col min="4388" max="4388" width="1.54296875" style="6" customWidth="1"/>
    <col min="4389" max="4389" width="0" style="6" hidden="1" customWidth="1"/>
    <col min="4390" max="4390" width="1" style="6" customWidth="1"/>
    <col min="4391" max="4608" width="9.1796875" style="6"/>
    <col min="4609" max="4609" width="0.54296875" style="6" customWidth="1"/>
    <col min="4610" max="4610" width="1.81640625" style="6" customWidth="1"/>
    <col min="4611" max="4612" width="3.26953125" style="6" customWidth="1"/>
    <col min="4613" max="4614" width="2" style="6" customWidth="1"/>
    <col min="4615" max="4619" width="3.26953125" style="6" customWidth="1"/>
    <col min="4620" max="4621" width="2" style="6" customWidth="1"/>
    <col min="4622" max="4622" width="3.26953125" style="6" customWidth="1"/>
    <col min="4623" max="4623" width="2.26953125" style="6" customWidth="1"/>
    <col min="4624" max="4625" width="1.81640625" style="6" customWidth="1"/>
    <col min="4626" max="4633" width="3.26953125" style="6" customWidth="1"/>
    <col min="4634" max="4635" width="1.81640625" style="6" customWidth="1"/>
    <col min="4636" max="4643" width="3.26953125" style="6" customWidth="1"/>
    <col min="4644" max="4644" width="1.54296875" style="6" customWidth="1"/>
    <col min="4645" max="4645" width="0" style="6" hidden="1" customWidth="1"/>
    <col min="4646" max="4646" width="1" style="6" customWidth="1"/>
    <col min="4647" max="4864" width="9.1796875" style="6"/>
    <col min="4865" max="4865" width="0.54296875" style="6" customWidth="1"/>
    <col min="4866" max="4866" width="1.81640625" style="6" customWidth="1"/>
    <col min="4867" max="4868" width="3.26953125" style="6" customWidth="1"/>
    <col min="4869" max="4870" width="2" style="6" customWidth="1"/>
    <col min="4871" max="4875" width="3.26953125" style="6" customWidth="1"/>
    <col min="4876" max="4877" width="2" style="6" customWidth="1"/>
    <col min="4878" max="4878" width="3.26953125" style="6" customWidth="1"/>
    <col min="4879" max="4879" width="2.26953125" style="6" customWidth="1"/>
    <col min="4880" max="4881" width="1.81640625" style="6" customWidth="1"/>
    <col min="4882" max="4889" width="3.26953125" style="6" customWidth="1"/>
    <col min="4890" max="4891" width="1.81640625" style="6" customWidth="1"/>
    <col min="4892" max="4899" width="3.26953125" style="6" customWidth="1"/>
    <col min="4900" max="4900" width="1.54296875" style="6" customWidth="1"/>
    <col min="4901" max="4901" width="0" style="6" hidden="1" customWidth="1"/>
    <col min="4902" max="4902" width="1" style="6" customWidth="1"/>
    <col min="4903" max="5120" width="9.1796875" style="6"/>
    <col min="5121" max="5121" width="0.54296875" style="6" customWidth="1"/>
    <col min="5122" max="5122" width="1.81640625" style="6" customWidth="1"/>
    <col min="5123" max="5124" width="3.26953125" style="6" customWidth="1"/>
    <col min="5125" max="5126" width="2" style="6" customWidth="1"/>
    <col min="5127" max="5131" width="3.26953125" style="6" customWidth="1"/>
    <col min="5132" max="5133" width="2" style="6" customWidth="1"/>
    <col min="5134" max="5134" width="3.26953125" style="6" customWidth="1"/>
    <col min="5135" max="5135" width="2.26953125" style="6" customWidth="1"/>
    <col min="5136" max="5137" width="1.81640625" style="6" customWidth="1"/>
    <col min="5138" max="5145" width="3.26953125" style="6" customWidth="1"/>
    <col min="5146" max="5147" width="1.81640625" style="6" customWidth="1"/>
    <col min="5148" max="5155" width="3.26953125" style="6" customWidth="1"/>
    <col min="5156" max="5156" width="1.54296875" style="6" customWidth="1"/>
    <col min="5157" max="5157" width="0" style="6" hidden="1" customWidth="1"/>
    <col min="5158" max="5158" width="1" style="6" customWidth="1"/>
    <col min="5159" max="5376" width="9.1796875" style="6"/>
    <col min="5377" max="5377" width="0.54296875" style="6" customWidth="1"/>
    <col min="5378" max="5378" width="1.81640625" style="6" customWidth="1"/>
    <col min="5379" max="5380" width="3.26953125" style="6" customWidth="1"/>
    <col min="5381" max="5382" width="2" style="6" customWidth="1"/>
    <col min="5383" max="5387" width="3.26953125" style="6" customWidth="1"/>
    <col min="5388" max="5389" width="2" style="6" customWidth="1"/>
    <col min="5390" max="5390" width="3.26953125" style="6" customWidth="1"/>
    <col min="5391" max="5391" width="2.26953125" style="6" customWidth="1"/>
    <col min="5392" max="5393" width="1.81640625" style="6" customWidth="1"/>
    <col min="5394" max="5401" width="3.26953125" style="6" customWidth="1"/>
    <col min="5402" max="5403" width="1.81640625" style="6" customWidth="1"/>
    <col min="5404" max="5411" width="3.26953125" style="6" customWidth="1"/>
    <col min="5412" max="5412" width="1.54296875" style="6" customWidth="1"/>
    <col min="5413" max="5413" width="0" style="6" hidden="1" customWidth="1"/>
    <col min="5414" max="5414" width="1" style="6" customWidth="1"/>
    <col min="5415" max="5632" width="9.1796875" style="6"/>
    <col min="5633" max="5633" width="0.54296875" style="6" customWidth="1"/>
    <col min="5634" max="5634" width="1.81640625" style="6" customWidth="1"/>
    <col min="5635" max="5636" width="3.26953125" style="6" customWidth="1"/>
    <col min="5637" max="5638" width="2" style="6" customWidth="1"/>
    <col min="5639" max="5643" width="3.26953125" style="6" customWidth="1"/>
    <col min="5644" max="5645" width="2" style="6" customWidth="1"/>
    <col min="5646" max="5646" width="3.26953125" style="6" customWidth="1"/>
    <col min="5647" max="5647" width="2.26953125" style="6" customWidth="1"/>
    <col min="5648" max="5649" width="1.81640625" style="6" customWidth="1"/>
    <col min="5650" max="5657" width="3.26953125" style="6" customWidth="1"/>
    <col min="5658" max="5659" width="1.81640625" style="6" customWidth="1"/>
    <col min="5660" max="5667" width="3.26953125" style="6" customWidth="1"/>
    <col min="5668" max="5668" width="1.54296875" style="6" customWidth="1"/>
    <col min="5669" max="5669" width="0" style="6" hidden="1" customWidth="1"/>
    <col min="5670" max="5670" width="1" style="6" customWidth="1"/>
    <col min="5671" max="5888" width="9.1796875" style="6"/>
    <col min="5889" max="5889" width="0.54296875" style="6" customWidth="1"/>
    <col min="5890" max="5890" width="1.81640625" style="6" customWidth="1"/>
    <col min="5891" max="5892" width="3.26953125" style="6" customWidth="1"/>
    <col min="5893" max="5894" width="2" style="6" customWidth="1"/>
    <col min="5895" max="5899" width="3.26953125" style="6" customWidth="1"/>
    <col min="5900" max="5901" width="2" style="6" customWidth="1"/>
    <col min="5902" max="5902" width="3.26953125" style="6" customWidth="1"/>
    <col min="5903" max="5903" width="2.26953125" style="6" customWidth="1"/>
    <col min="5904" max="5905" width="1.81640625" style="6" customWidth="1"/>
    <col min="5906" max="5913" width="3.26953125" style="6" customWidth="1"/>
    <col min="5914" max="5915" width="1.81640625" style="6" customWidth="1"/>
    <col min="5916" max="5923" width="3.26953125" style="6" customWidth="1"/>
    <col min="5924" max="5924" width="1.54296875" style="6" customWidth="1"/>
    <col min="5925" max="5925" width="0" style="6" hidden="1" customWidth="1"/>
    <col min="5926" max="5926" width="1" style="6" customWidth="1"/>
    <col min="5927" max="6144" width="9.1796875" style="6"/>
    <col min="6145" max="6145" width="0.54296875" style="6" customWidth="1"/>
    <col min="6146" max="6146" width="1.81640625" style="6" customWidth="1"/>
    <col min="6147" max="6148" width="3.26953125" style="6" customWidth="1"/>
    <col min="6149" max="6150" width="2" style="6" customWidth="1"/>
    <col min="6151" max="6155" width="3.26953125" style="6" customWidth="1"/>
    <col min="6156" max="6157" width="2" style="6" customWidth="1"/>
    <col min="6158" max="6158" width="3.26953125" style="6" customWidth="1"/>
    <col min="6159" max="6159" width="2.26953125" style="6" customWidth="1"/>
    <col min="6160" max="6161" width="1.81640625" style="6" customWidth="1"/>
    <col min="6162" max="6169" width="3.26953125" style="6" customWidth="1"/>
    <col min="6170" max="6171" width="1.81640625" style="6" customWidth="1"/>
    <col min="6172" max="6179" width="3.26953125" style="6" customWidth="1"/>
    <col min="6180" max="6180" width="1.54296875" style="6" customWidth="1"/>
    <col min="6181" max="6181" width="0" style="6" hidden="1" customWidth="1"/>
    <col min="6182" max="6182" width="1" style="6" customWidth="1"/>
    <col min="6183" max="6400" width="9.1796875" style="6"/>
    <col min="6401" max="6401" width="0.54296875" style="6" customWidth="1"/>
    <col min="6402" max="6402" width="1.81640625" style="6" customWidth="1"/>
    <col min="6403" max="6404" width="3.26953125" style="6" customWidth="1"/>
    <col min="6405" max="6406" width="2" style="6" customWidth="1"/>
    <col min="6407" max="6411" width="3.26953125" style="6" customWidth="1"/>
    <col min="6412" max="6413" width="2" style="6" customWidth="1"/>
    <col min="6414" max="6414" width="3.26953125" style="6" customWidth="1"/>
    <col min="6415" max="6415" width="2.26953125" style="6" customWidth="1"/>
    <col min="6416" max="6417" width="1.81640625" style="6" customWidth="1"/>
    <col min="6418" max="6425" width="3.26953125" style="6" customWidth="1"/>
    <col min="6426" max="6427" width="1.81640625" style="6" customWidth="1"/>
    <col min="6428" max="6435" width="3.26953125" style="6" customWidth="1"/>
    <col min="6436" max="6436" width="1.54296875" style="6" customWidth="1"/>
    <col min="6437" max="6437" width="0" style="6" hidden="1" customWidth="1"/>
    <col min="6438" max="6438" width="1" style="6" customWidth="1"/>
    <col min="6439" max="6656" width="9.1796875" style="6"/>
    <col min="6657" max="6657" width="0.54296875" style="6" customWidth="1"/>
    <col min="6658" max="6658" width="1.81640625" style="6" customWidth="1"/>
    <col min="6659" max="6660" width="3.26953125" style="6" customWidth="1"/>
    <col min="6661" max="6662" width="2" style="6" customWidth="1"/>
    <col min="6663" max="6667" width="3.26953125" style="6" customWidth="1"/>
    <col min="6668" max="6669" width="2" style="6" customWidth="1"/>
    <col min="6670" max="6670" width="3.26953125" style="6" customWidth="1"/>
    <col min="6671" max="6671" width="2.26953125" style="6" customWidth="1"/>
    <col min="6672" max="6673" width="1.81640625" style="6" customWidth="1"/>
    <col min="6674" max="6681" width="3.26953125" style="6" customWidth="1"/>
    <col min="6682" max="6683" width="1.81640625" style="6" customWidth="1"/>
    <col min="6684" max="6691" width="3.26953125" style="6" customWidth="1"/>
    <col min="6692" max="6692" width="1.54296875" style="6" customWidth="1"/>
    <col min="6693" max="6693" width="0" style="6" hidden="1" customWidth="1"/>
    <col min="6694" max="6694" width="1" style="6" customWidth="1"/>
    <col min="6695" max="6912" width="9.1796875" style="6"/>
    <col min="6913" max="6913" width="0.54296875" style="6" customWidth="1"/>
    <col min="6914" max="6914" width="1.81640625" style="6" customWidth="1"/>
    <col min="6915" max="6916" width="3.26953125" style="6" customWidth="1"/>
    <col min="6917" max="6918" width="2" style="6" customWidth="1"/>
    <col min="6919" max="6923" width="3.26953125" style="6" customWidth="1"/>
    <col min="6924" max="6925" width="2" style="6" customWidth="1"/>
    <col min="6926" max="6926" width="3.26953125" style="6" customWidth="1"/>
    <col min="6927" max="6927" width="2.26953125" style="6" customWidth="1"/>
    <col min="6928" max="6929" width="1.81640625" style="6" customWidth="1"/>
    <col min="6930" max="6937" width="3.26953125" style="6" customWidth="1"/>
    <col min="6938" max="6939" width="1.81640625" style="6" customWidth="1"/>
    <col min="6940" max="6947" width="3.26953125" style="6" customWidth="1"/>
    <col min="6948" max="6948" width="1.54296875" style="6" customWidth="1"/>
    <col min="6949" max="6949" width="0" style="6" hidden="1" customWidth="1"/>
    <col min="6950" max="6950" width="1" style="6" customWidth="1"/>
    <col min="6951" max="7168" width="9.1796875" style="6"/>
    <col min="7169" max="7169" width="0.54296875" style="6" customWidth="1"/>
    <col min="7170" max="7170" width="1.81640625" style="6" customWidth="1"/>
    <col min="7171" max="7172" width="3.26953125" style="6" customWidth="1"/>
    <col min="7173" max="7174" width="2" style="6" customWidth="1"/>
    <col min="7175" max="7179" width="3.26953125" style="6" customWidth="1"/>
    <col min="7180" max="7181" width="2" style="6" customWidth="1"/>
    <col min="7182" max="7182" width="3.26953125" style="6" customWidth="1"/>
    <col min="7183" max="7183" width="2.26953125" style="6" customWidth="1"/>
    <col min="7184" max="7185" width="1.81640625" style="6" customWidth="1"/>
    <col min="7186" max="7193" width="3.26953125" style="6" customWidth="1"/>
    <col min="7194" max="7195" width="1.81640625" style="6" customWidth="1"/>
    <col min="7196" max="7203" width="3.26953125" style="6" customWidth="1"/>
    <col min="7204" max="7204" width="1.54296875" style="6" customWidth="1"/>
    <col min="7205" max="7205" width="0" style="6" hidden="1" customWidth="1"/>
    <col min="7206" max="7206" width="1" style="6" customWidth="1"/>
    <col min="7207" max="7424" width="9.1796875" style="6"/>
    <col min="7425" max="7425" width="0.54296875" style="6" customWidth="1"/>
    <col min="7426" max="7426" width="1.81640625" style="6" customWidth="1"/>
    <col min="7427" max="7428" width="3.26953125" style="6" customWidth="1"/>
    <col min="7429" max="7430" width="2" style="6" customWidth="1"/>
    <col min="7431" max="7435" width="3.26953125" style="6" customWidth="1"/>
    <col min="7436" max="7437" width="2" style="6" customWidth="1"/>
    <col min="7438" max="7438" width="3.26953125" style="6" customWidth="1"/>
    <col min="7439" max="7439" width="2.26953125" style="6" customWidth="1"/>
    <col min="7440" max="7441" width="1.81640625" style="6" customWidth="1"/>
    <col min="7442" max="7449" width="3.26953125" style="6" customWidth="1"/>
    <col min="7450" max="7451" width="1.81640625" style="6" customWidth="1"/>
    <col min="7452" max="7459" width="3.26953125" style="6" customWidth="1"/>
    <col min="7460" max="7460" width="1.54296875" style="6" customWidth="1"/>
    <col min="7461" max="7461" width="0" style="6" hidden="1" customWidth="1"/>
    <col min="7462" max="7462" width="1" style="6" customWidth="1"/>
    <col min="7463" max="7680" width="9.1796875" style="6"/>
    <col min="7681" max="7681" width="0.54296875" style="6" customWidth="1"/>
    <col min="7682" max="7682" width="1.81640625" style="6" customWidth="1"/>
    <col min="7683" max="7684" width="3.26953125" style="6" customWidth="1"/>
    <col min="7685" max="7686" width="2" style="6" customWidth="1"/>
    <col min="7687" max="7691" width="3.26953125" style="6" customWidth="1"/>
    <col min="7692" max="7693" width="2" style="6" customWidth="1"/>
    <col min="7694" max="7694" width="3.26953125" style="6" customWidth="1"/>
    <col min="7695" max="7695" width="2.26953125" style="6" customWidth="1"/>
    <col min="7696" max="7697" width="1.81640625" style="6" customWidth="1"/>
    <col min="7698" max="7705" width="3.26953125" style="6" customWidth="1"/>
    <col min="7706" max="7707" width="1.81640625" style="6" customWidth="1"/>
    <col min="7708" max="7715" width="3.26953125" style="6" customWidth="1"/>
    <col min="7716" max="7716" width="1.54296875" style="6" customWidth="1"/>
    <col min="7717" max="7717" width="0" style="6" hidden="1" customWidth="1"/>
    <col min="7718" max="7718" width="1" style="6" customWidth="1"/>
    <col min="7719" max="7936" width="9.1796875" style="6"/>
    <col min="7937" max="7937" width="0.54296875" style="6" customWidth="1"/>
    <col min="7938" max="7938" width="1.81640625" style="6" customWidth="1"/>
    <col min="7939" max="7940" width="3.26953125" style="6" customWidth="1"/>
    <col min="7941" max="7942" width="2" style="6" customWidth="1"/>
    <col min="7943" max="7947" width="3.26953125" style="6" customWidth="1"/>
    <col min="7948" max="7949" width="2" style="6" customWidth="1"/>
    <col min="7950" max="7950" width="3.26953125" style="6" customWidth="1"/>
    <col min="7951" max="7951" width="2.26953125" style="6" customWidth="1"/>
    <col min="7952" max="7953" width="1.81640625" style="6" customWidth="1"/>
    <col min="7954" max="7961" width="3.26953125" style="6" customWidth="1"/>
    <col min="7962" max="7963" width="1.81640625" style="6" customWidth="1"/>
    <col min="7964" max="7971" width="3.26953125" style="6" customWidth="1"/>
    <col min="7972" max="7972" width="1.54296875" style="6" customWidth="1"/>
    <col min="7973" max="7973" width="0" style="6" hidden="1" customWidth="1"/>
    <col min="7974" max="7974" width="1" style="6" customWidth="1"/>
    <col min="7975" max="8192" width="9.1796875" style="6"/>
    <col min="8193" max="8193" width="0.54296875" style="6" customWidth="1"/>
    <col min="8194" max="8194" width="1.81640625" style="6" customWidth="1"/>
    <col min="8195" max="8196" width="3.26953125" style="6" customWidth="1"/>
    <col min="8197" max="8198" width="2" style="6" customWidth="1"/>
    <col min="8199" max="8203" width="3.26953125" style="6" customWidth="1"/>
    <col min="8204" max="8205" width="2" style="6" customWidth="1"/>
    <col min="8206" max="8206" width="3.26953125" style="6" customWidth="1"/>
    <col min="8207" max="8207" width="2.26953125" style="6" customWidth="1"/>
    <col min="8208" max="8209" width="1.81640625" style="6" customWidth="1"/>
    <col min="8210" max="8217" width="3.26953125" style="6" customWidth="1"/>
    <col min="8218" max="8219" width="1.81640625" style="6" customWidth="1"/>
    <col min="8220" max="8227" width="3.26953125" style="6" customWidth="1"/>
    <col min="8228" max="8228" width="1.54296875" style="6" customWidth="1"/>
    <col min="8229" max="8229" width="0" style="6" hidden="1" customWidth="1"/>
    <col min="8230" max="8230" width="1" style="6" customWidth="1"/>
    <col min="8231" max="8448" width="9.1796875" style="6"/>
    <col min="8449" max="8449" width="0.54296875" style="6" customWidth="1"/>
    <col min="8450" max="8450" width="1.81640625" style="6" customWidth="1"/>
    <col min="8451" max="8452" width="3.26953125" style="6" customWidth="1"/>
    <col min="8453" max="8454" width="2" style="6" customWidth="1"/>
    <col min="8455" max="8459" width="3.26953125" style="6" customWidth="1"/>
    <col min="8460" max="8461" width="2" style="6" customWidth="1"/>
    <col min="8462" max="8462" width="3.26953125" style="6" customWidth="1"/>
    <col min="8463" max="8463" width="2.26953125" style="6" customWidth="1"/>
    <col min="8464" max="8465" width="1.81640625" style="6" customWidth="1"/>
    <col min="8466" max="8473" width="3.26953125" style="6" customWidth="1"/>
    <col min="8474" max="8475" width="1.81640625" style="6" customWidth="1"/>
    <col min="8476" max="8483" width="3.26953125" style="6" customWidth="1"/>
    <col min="8484" max="8484" width="1.54296875" style="6" customWidth="1"/>
    <col min="8485" max="8485" width="0" style="6" hidden="1" customWidth="1"/>
    <col min="8486" max="8486" width="1" style="6" customWidth="1"/>
    <col min="8487" max="8704" width="9.1796875" style="6"/>
    <col min="8705" max="8705" width="0.54296875" style="6" customWidth="1"/>
    <col min="8706" max="8706" width="1.81640625" style="6" customWidth="1"/>
    <col min="8707" max="8708" width="3.26953125" style="6" customWidth="1"/>
    <col min="8709" max="8710" width="2" style="6" customWidth="1"/>
    <col min="8711" max="8715" width="3.26953125" style="6" customWidth="1"/>
    <col min="8716" max="8717" width="2" style="6" customWidth="1"/>
    <col min="8718" max="8718" width="3.26953125" style="6" customWidth="1"/>
    <col min="8719" max="8719" width="2.26953125" style="6" customWidth="1"/>
    <col min="8720" max="8721" width="1.81640625" style="6" customWidth="1"/>
    <col min="8722" max="8729" width="3.26953125" style="6" customWidth="1"/>
    <col min="8730" max="8731" width="1.81640625" style="6" customWidth="1"/>
    <col min="8732" max="8739" width="3.26953125" style="6" customWidth="1"/>
    <col min="8740" max="8740" width="1.54296875" style="6" customWidth="1"/>
    <col min="8741" max="8741" width="0" style="6" hidden="1" customWidth="1"/>
    <col min="8742" max="8742" width="1" style="6" customWidth="1"/>
    <col min="8743" max="8960" width="9.1796875" style="6"/>
    <col min="8961" max="8961" width="0.54296875" style="6" customWidth="1"/>
    <col min="8962" max="8962" width="1.81640625" style="6" customWidth="1"/>
    <col min="8963" max="8964" width="3.26953125" style="6" customWidth="1"/>
    <col min="8965" max="8966" width="2" style="6" customWidth="1"/>
    <col min="8967" max="8971" width="3.26953125" style="6" customWidth="1"/>
    <col min="8972" max="8973" width="2" style="6" customWidth="1"/>
    <col min="8974" max="8974" width="3.26953125" style="6" customWidth="1"/>
    <col min="8975" max="8975" width="2.26953125" style="6" customWidth="1"/>
    <col min="8976" max="8977" width="1.81640625" style="6" customWidth="1"/>
    <col min="8978" max="8985" width="3.26953125" style="6" customWidth="1"/>
    <col min="8986" max="8987" width="1.81640625" style="6" customWidth="1"/>
    <col min="8988" max="8995" width="3.26953125" style="6" customWidth="1"/>
    <col min="8996" max="8996" width="1.54296875" style="6" customWidth="1"/>
    <col min="8997" max="8997" width="0" style="6" hidden="1" customWidth="1"/>
    <col min="8998" max="8998" width="1" style="6" customWidth="1"/>
    <col min="8999" max="9216" width="9.1796875" style="6"/>
    <col min="9217" max="9217" width="0.54296875" style="6" customWidth="1"/>
    <col min="9218" max="9218" width="1.81640625" style="6" customWidth="1"/>
    <col min="9219" max="9220" width="3.26953125" style="6" customWidth="1"/>
    <col min="9221" max="9222" width="2" style="6" customWidth="1"/>
    <col min="9223" max="9227" width="3.26953125" style="6" customWidth="1"/>
    <col min="9228" max="9229" width="2" style="6" customWidth="1"/>
    <col min="9230" max="9230" width="3.26953125" style="6" customWidth="1"/>
    <col min="9231" max="9231" width="2.26953125" style="6" customWidth="1"/>
    <col min="9232" max="9233" width="1.81640625" style="6" customWidth="1"/>
    <col min="9234" max="9241" width="3.26953125" style="6" customWidth="1"/>
    <col min="9242" max="9243" width="1.81640625" style="6" customWidth="1"/>
    <col min="9244" max="9251" width="3.26953125" style="6" customWidth="1"/>
    <col min="9252" max="9252" width="1.54296875" style="6" customWidth="1"/>
    <col min="9253" max="9253" width="0" style="6" hidden="1" customWidth="1"/>
    <col min="9254" max="9254" width="1" style="6" customWidth="1"/>
    <col min="9255" max="9472" width="9.1796875" style="6"/>
    <col min="9473" max="9473" width="0.54296875" style="6" customWidth="1"/>
    <col min="9474" max="9474" width="1.81640625" style="6" customWidth="1"/>
    <col min="9475" max="9476" width="3.26953125" style="6" customWidth="1"/>
    <col min="9477" max="9478" width="2" style="6" customWidth="1"/>
    <col min="9479" max="9483" width="3.26953125" style="6" customWidth="1"/>
    <col min="9484" max="9485" width="2" style="6" customWidth="1"/>
    <col min="9486" max="9486" width="3.26953125" style="6" customWidth="1"/>
    <col min="9487" max="9487" width="2.26953125" style="6" customWidth="1"/>
    <col min="9488" max="9489" width="1.81640625" style="6" customWidth="1"/>
    <col min="9490" max="9497" width="3.26953125" style="6" customWidth="1"/>
    <col min="9498" max="9499" width="1.81640625" style="6" customWidth="1"/>
    <col min="9500" max="9507" width="3.26953125" style="6" customWidth="1"/>
    <col min="9508" max="9508" width="1.54296875" style="6" customWidth="1"/>
    <col min="9509" max="9509" width="0" style="6" hidden="1" customWidth="1"/>
    <col min="9510" max="9510" width="1" style="6" customWidth="1"/>
    <col min="9511" max="9728" width="9.1796875" style="6"/>
    <col min="9729" max="9729" width="0.54296875" style="6" customWidth="1"/>
    <col min="9730" max="9730" width="1.81640625" style="6" customWidth="1"/>
    <col min="9731" max="9732" width="3.26953125" style="6" customWidth="1"/>
    <col min="9733" max="9734" width="2" style="6" customWidth="1"/>
    <col min="9735" max="9739" width="3.26953125" style="6" customWidth="1"/>
    <col min="9740" max="9741" width="2" style="6" customWidth="1"/>
    <col min="9742" max="9742" width="3.26953125" style="6" customWidth="1"/>
    <col min="9743" max="9743" width="2.26953125" style="6" customWidth="1"/>
    <col min="9744" max="9745" width="1.81640625" style="6" customWidth="1"/>
    <col min="9746" max="9753" width="3.26953125" style="6" customWidth="1"/>
    <col min="9754" max="9755" width="1.81640625" style="6" customWidth="1"/>
    <col min="9756" max="9763" width="3.26953125" style="6" customWidth="1"/>
    <col min="9764" max="9764" width="1.54296875" style="6" customWidth="1"/>
    <col min="9765" max="9765" width="0" style="6" hidden="1" customWidth="1"/>
    <col min="9766" max="9766" width="1" style="6" customWidth="1"/>
    <col min="9767" max="9984" width="9.1796875" style="6"/>
    <col min="9985" max="9985" width="0.54296875" style="6" customWidth="1"/>
    <col min="9986" max="9986" width="1.81640625" style="6" customWidth="1"/>
    <col min="9987" max="9988" width="3.26953125" style="6" customWidth="1"/>
    <col min="9989" max="9990" width="2" style="6" customWidth="1"/>
    <col min="9991" max="9995" width="3.26953125" style="6" customWidth="1"/>
    <col min="9996" max="9997" width="2" style="6" customWidth="1"/>
    <col min="9998" max="9998" width="3.26953125" style="6" customWidth="1"/>
    <col min="9999" max="9999" width="2.26953125" style="6" customWidth="1"/>
    <col min="10000" max="10001" width="1.81640625" style="6" customWidth="1"/>
    <col min="10002" max="10009" width="3.26953125" style="6" customWidth="1"/>
    <col min="10010" max="10011" width="1.81640625" style="6" customWidth="1"/>
    <col min="10012" max="10019" width="3.26953125" style="6" customWidth="1"/>
    <col min="10020" max="10020" width="1.54296875" style="6" customWidth="1"/>
    <col min="10021" max="10021" width="0" style="6" hidden="1" customWidth="1"/>
    <col min="10022" max="10022" width="1" style="6" customWidth="1"/>
    <col min="10023" max="10240" width="9.1796875" style="6"/>
    <col min="10241" max="10241" width="0.54296875" style="6" customWidth="1"/>
    <col min="10242" max="10242" width="1.81640625" style="6" customWidth="1"/>
    <col min="10243" max="10244" width="3.26953125" style="6" customWidth="1"/>
    <col min="10245" max="10246" width="2" style="6" customWidth="1"/>
    <col min="10247" max="10251" width="3.26953125" style="6" customWidth="1"/>
    <col min="10252" max="10253" width="2" style="6" customWidth="1"/>
    <col min="10254" max="10254" width="3.26953125" style="6" customWidth="1"/>
    <col min="10255" max="10255" width="2.26953125" style="6" customWidth="1"/>
    <col min="10256" max="10257" width="1.81640625" style="6" customWidth="1"/>
    <col min="10258" max="10265" width="3.26953125" style="6" customWidth="1"/>
    <col min="10266" max="10267" width="1.81640625" style="6" customWidth="1"/>
    <col min="10268" max="10275" width="3.26953125" style="6" customWidth="1"/>
    <col min="10276" max="10276" width="1.54296875" style="6" customWidth="1"/>
    <col min="10277" max="10277" width="0" style="6" hidden="1" customWidth="1"/>
    <col min="10278" max="10278" width="1" style="6" customWidth="1"/>
    <col min="10279" max="10496" width="9.1796875" style="6"/>
    <col min="10497" max="10497" width="0.54296875" style="6" customWidth="1"/>
    <col min="10498" max="10498" width="1.81640625" style="6" customWidth="1"/>
    <col min="10499" max="10500" width="3.26953125" style="6" customWidth="1"/>
    <col min="10501" max="10502" width="2" style="6" customWidth="1"/>
    <col min="10503" max="10507" width="3.26953125" style="6" customWidth="1"/>
    <col min="10508" max="10509" width="2" style="6" customWidth="1"/>
    <col min="10510" max="10510" width="3.26953125" style="6" customWidth="1"/>
    <col min="10511" max="10511" width="2.26953125" style="6" customWidth="1"/>
    <col min="10512" max="10513" width="1.81640625" style="6" customWidth="1"/>
    <col min="10514" max="10521" width="3.26953125" style="6" customWidth="1"/>
    <col min="10522" max="10523" width="1.81640625" style="6" customWidth="1"/>
    <col min="10524" max="10531" width="3.26953125" style="6" customWidth="1"/>
    <col min="10532" max="10532" width="1.54296875" style="6" customWidth="1"/>
    <col min="10533" max="10533" width="0" style="6" hidden="1" customWidth="1"/>
    <col min="10534" max="10534" width="1" style="6" customWidth="1"/>
    <col min="10535" max="10752" width="9.1796875" style="6"/>
    <col min="10753" max="10753" width="0.54296875" style="6" customWidth="1"/>
    <col min="10754" max="10754" width="1.81640625" style="6" customWidth="1"/>
    <col min="10755" max="10756" width="3.26953125" style="6" customWidth="1"/>
    <col min="10757" max="10758" width="2" style="6" customWidth="1"/>
    <col min="10759" max="10763" width="3.26953125" style="6" customWidth="1"/>
    <col min="10764" max="10765" width="2" style="6" customWidth="1"/>
    <col min="10766" max="10766" width="3.26953125" style="6" customWidth="1"/>
    <col min="10767" max="10767" width="2.26953125" style="6" customWidth="1"/>
    <col min="10768" max="10769" width="1.81640625" style="6" customWidth="1"/>
    <col min="10770" max="10777" width="3.26953125" style="6" customWidth="1"/>
    <col min="10778" max="10779" width="1.81640625" style="6" customWidth="1"/>
    <col min="10780" max="10787" width="3.26953125" style="6" customWidth="1"/>
    <col min="10788" max="10788" width="1.54296875" style="6" customWidth="1"/>
    <col min="10789" max="10789" width="0" style="6" hidden="1" customWidth="1"/>
    <col min="10790" max="10790" width="1" style="6" customWidth="1"/>
    <col min="10791" max="11008" width="9.1796875" style="6"/>
    <col min="11009" max="11009" width="0.54296875" style="6" customWidth="1"/>
    <col min="11010" max="11010" width="1.81640625" style="6" customWidth="1"/>
    <col min="11011" max="11012" width="3.26953125" style="6" customWidth="1"/>
    <col min="11013" max="11014" width="2" style="6" customWidth="1"/>
    <col min="11015" max="11019" width="3.26953125" style="6" customWidth="1"/>
    <col min="11020" max="11021" width="2" style="6" customWidth="1"/>
    <col min="11022" max="11022" width="3.26953125" style="6" customWidth="1"/>
    <col min="11023" max="11023" width="2.26953125" style="6" customWidth="1"/>
    <col min="11024" max="11025" width="1.81640625" style="6" customWidth="1"/>
    <col min="11026" max="11033" width="3.26953125" style="6" customWidth="1"/>
    <col min="11034" max="11035" width="1.81640625" style="6" customWidth="1"/>
    <col min="11036" max="11043" width="3.26953125" style="6" customWidth="1"/>
    <col min="11044" max="11044" width="1.54296875" style="6" customWidth="1"/>
    <col min="11045" max="11045" width="0" style="6" hidden="1" customWidth="1"/>
    <col min="11046" max="11046" width="1" style="6" customWidth="1"/>
    <col min="11047" max="11264" width="9.1796875" style="6"/>
    <col min="11265" max="11265" width="0.54296875" style="6" customWidth="1"/>
    <col min="11266" max="11266" width="1.81640625" style="6" customWidth="1"/>
    <col min="11267" max="11268" width="3.26953125" style="6" customWidth="1"/>
    <col min="11269" max="11270" width="2" style="6" customWidth="1"/>
    <col min="11271" max="11275" width="3.26953125" style="6" customWidth="1"/>
    <col min="11276" max="11277" width="2" style="6" customWidth="1"/>
    <col min="11278" max="11278" width="3.26953125" style="6" customWidth="1"/>
    <col min="11279" max="11279" width="2.26953125" style="6" customWidth="1"/>
    <col min="11280" max="11281" width="1.81640625" style="6" customWidth="1"/>
    <col min="11282" max="11289" width="3.26953125" style="6" customWidth="1"/>
    <col min="11290" max="11291" width="1.81640625" style="6" customWidth="1"/>
    <col min="11292" max="11299" width="3.26953125" style="6" customWidth="1"/>
    <col min="11300" max="11300" width="1.54296875" style="6" customWidth="1"/>
    <col min="11301" max="11301" width="0" style="6" hidden="1" customWidth="1"/>
    <col min="11302" max="11302" width="1" style="6" customWidth="1"/>
    <col min="11303" max="11520" width="9.1796875" style="6"/>
    <col min="11521" max="11521" width="0.54296875" style="6" customWidth="1"/>
    <col min="11522" max="11522" width="1.81640625" style="6" customWidth="1"/>
    <col min="11523" max="11524" width="3.26953125" style="6" customWidth="1"/>
    <col min="11525" max="11526" width="2" style="6" customWidth="1"/>
    <col min="11527" max="11531" width="3.26953125" style="6" customWidth="1"/>
    <col min="11532" max="11533" width="2" style="6" customWidth="1"/>
    <col min="11534" max="11534" width="3.26953125" style="6" customWidth="1"/>
    <col min="11535" max="11535" width="2.26953125" style="6" customWidth="1"/>
    <col min="11536" max="11537" width="1.81640625" style="6" customWidth="1"/>
    <col min="11538" max="11545" width="3.26953125" style="6" customWidth="1"/>
    <col min="11546" max="11547" width="1.81640625" style="6" customWidth="1"/>
    <col min="11548" max="11555" width="3.26953125" style="6" customWidth="1"/>
    <col min="11556" max="11556" width="1.54296875" style="6" customWidth="1"/>
    <col min="11557" max="11557" width="0" style="6" hidden="1" customWidth="1"/>
    <col min="11558" max="11558" width="1" style="6" customWidth="1"/>
    <col min="11559" max="11776" width="9.1796875" style="6"/>
    <col min="11777" max="11777" width="0.54296875" style="6" customWidth="1"/>
    <col min="11778" max="11778" width="1.81640625" style="6" customWidth="1"/>
    <col min="11779" max="11780" width="3.26953125" style="6" customWidth="1"/>
    <col min="11781" max="11782" width="2" style="6" customWidth="1"/>
    <col min="11783" max="11787" width="3.26953125" style="6" customWidth="1"/>
    <col min="11788" max="11789" width="2" style="6" customWidth="1"/>
    <col min="11790" max="11790" width="3.26953125" style="6" customWidth="1"/>
    <col min="11791" max="11791" width="2.26953125" style="6" customWidth="1"/>
    <col min="11792" max="11793" width="1.81640625" style="6" customWidth="1"/>
    <col min="11794" max="11801" width="3.26953125" style="6" customWidth="1"/>
    <col min="11802" max="11803" width="1.81640625" style="6" customWidth="1"/>
    <col min="11804" max="11811" width="3.26953125" style="6" customWidth="1"/>
    <col min="11812" max="11812" width="1.54296875" style="6" customWidth="1"/>
    <col min="11813" max="11813" width="0" style="6" hidden="1" customWidth="1"/>
    <col min="11814" max="11814" width="1" style="6" customWidth="1"/>
    <col min="11815" max="12032" width="9.1796875" style="6"/>
    <col min="12033" max="12033" width="0.54296875" style="6" customWidth="1"/>
    <col min="12034" max="12034" width="1.81640625" style="6" customWidth="1"/>
    <col min="12035" max="12036" width="3.26953125" style="6" customWidth="1"/>
    <col min="12037" max="12038" width="2" style="6" customWidth="1"/>
    <col min="12039" max="12043" width="3.26953125" style="6" customWidth="1"/>
    <col min="12044" max="12045" width="2" style="6" customWidth="1"/>
    <col min="12046" max="12046" width="3.26953125" style="6" customWidth="1"/>
    <col min="12047" max="12047" width="2.26953125" style="6" customWidth="1"/>
    <col min="12048" max="12049" width="1.81640625" style="6" customWidth="1"/>
    <col min="12050" max="12057" width="3.26953125" style="6" customWidth="1"/>
    <col min="12058" max="12059" width="1.81640625" style="6" customWidth="1"/>
    <col min="12060" max="12067" width="3.26953125" style="6" customWidth="1"/>
    <col min="12068" max="12068" width="1.54296875" style="6" customWidth="1"/>
    <col min="12069" max="12069" width="0" style="6" hidden="1" customWidth="1"/>
    <col min="12070" max="12070" width="1" style="6" customWidth="1"/>
    <col min="12071" max="12288" width="9.1796875" style="6"/>
    <col min="12289" max="12289" width="0.54296875" style="6" customWidth="1"/>
    <col min="12290" max="12290" width="1.81640625" style="6" customWidth="1"/>
    <col min="12291" max="12292" width="3.26953125" style="6" customWidth="1"/>
    <col min="12293" max="12294" width="2" style="6" customWidth="1"/>
    <col min="12295" max="12299" width="3.26953125" style="6" customWidth="1"/>
    <col min="12300" max="12301" width="2" style="6" customWidth="1"/>
    <col min="12302" max="12302" width="3.26953125" style="6" customWidth="1"/>
    <col min="12303" max="12303" width="2.26953125" style="6" customWidth="1"/>
    <col min="12304" max="12305" width="1.81640625" style="6" customWidth="1"/>
    <col min="12306" max="12313" width="3.26953125" style="6" customWidth="1"/>
    <col min="12314" max="12315" width="1.81640625" style="6" customWidth="1"/>
    <col min="12316" max="12323" width="3.26953125" style="6" customWidth="1"/>
    <col min="12324" max="12324" width="1.54296875" style="6" customWidth="1"/>
    <col min="12325" max="12325" width="0" style="6" hidden="1" customWidth="1"/>
    <col min="12326" max="12326" width="1" style="6" customWidth="1"/>
    <col min="12327" max="12544" width="9.1796875" style="6"/>
    <col min="12545" max="12545" width="0.54296875" style="6" customWidth="1"/>
    <col min="12546" max="12546" width="1.81640625" style="6" customWidth="1"/>
    <col min="12547" max="12548" width="3.26953125" style="6" customWidth="1"/>
    <col min="12549" max="12550" width="2" style="6" customWidth="1"/>
    <col min="12551" max="12555" width="3.26953125" style="6" customWidth="1"/>
    <col min="12556" max="12557" width="2" style="6" customWidth="1"/>
    <col min="12558" max="12558" width="3.26953125" style="6" customWidth="1"/>
    <col min="12559" max="12559" width="2.26953125" style="6" customWidth="1"/>
    <col min="12560" max="12561" width="1.81640625" style="6" customWidth="1"/>
    <col min="12562" max="12569" width="3.26953125" style="6" customWidth="1"/>
    <col min="12570" max="12571" width="1.81640625" style="6" customWidth="1"/>
    <col min="12572" max="12579" width="3.26953125" style="6" customWidth="1"/>
    <col min="12580" max="12580" width="1.54296875" style="6" customWidth="1"/>
    <col min="12581" max="12581" width="0" style="6" hidden="1" customWidth="1"/>
    <col min="12582" max="12582" width="1" style="6" customWidth="1"/>
    <col min="12583" max="12800" width="9.1796875" style="6"/>
    <col min="12801" max="12801" width="0.54296875" style="6" customWidth="1"/>
    <col min="12802" max="12802" width="1.81640625" style="6" customWidth="1"/>
    <col min="12803" max="12804" width="3.26953125" style="6" customWidth="1"/>
    <col min="12805" max="12806" width="2" style="6" customWidth="1"/>
    <col min="12807" max="12811" width="3.26953125" style="6" customWidth="1"/>
    <col min="12812" max="12813" width="2" style="6" customWidth="1"/>
    <col min="12814" max="12814" width="3.26953125" style="6" customWidth="1"/>
    <col min="12815" max="12815" width="2.26953125" style="6" customWidth="1"/>
    <col min="12816" max="12817" width="1.81640625" style="6" customWidth="1"/>
    <col min="12818" max="12825" width="3.26953125" style="6" customWidth="1"/>
    <col min="12826" max="12827" width="1.81640625" style="6" customWidth="1"/>
    <col min="12828" max="12835" width="3.26953125" style="6" customWidth="1"/>
    <col min="12836" max="12836" width="1.54296875" style="6" customWidth="1"/>
    <col min="12837" max="12837" width="0" style="6" hidden="1" customWidth="1"/>
    <col min="12838" max="12838" width="1" style="6" customWidth="1"/>
    <col min="12839" max="13056" width="9.1796875" style="6"/>
    <col min="13057" max="13057" width="0.54296875" style="6" customWidth="1"/>
    <col min="13058" max="13058" width="1.81640625" style="6" customWidth="1"/>
    <col min="13059" max="13060" width="3.26953125" style="6" customWidth="1"/>
    <col min="13061" max="13062" width="2" style="6" customWidth="1"/>
    <col min="13063" max="13067" width="3.26953125" style="6" customWidth="1"/>
    <col min="13068" max="13069" width="2" style="6" customWidth="1"/>
    <col min="13070" max="13070" width="3.26953125" style="6" customWidth="1"/>
    <col min="13071" max="13071" width="2.26953125" style="6" customWidth="1"/>
    <col min="13072" max="13073" width="1.81640625" style="6" customWidth="1"/>
    <col min="13074" max="13081" width="3.26953125" style="6" customWidth="1"/>
    <col min="13082" max="13083" width="1.81640625" style="6" customWidth="1"/>
    <col min="13084" max="13091" width="3.26953125" style="6" customWidth="1"/>
    <col min="13092" max="13092" width="1.54296875" style="6" customWidth="1"/>
    <col min="13093" max="13093" width="0" style="6" hidden="1" customWidth="1"/>
    <col min="13094" max="13094" width="1" style="6" customWidth="1"/>
    <col min="13095" max="13312" width="9.1796875" style="6"/>
    <col min="13313" max="13313" width="0.54296875" style="6" customWidth="1"/>
    <col min="13314" max="13314" width="1.81640625" style="6" customWidth="1"/>
    <col min="13315" max="13316" width="3.26953125" style="6" customWidth="1"/>
    <col min="13317" max="13318" width="2" style="6" customWidth="1"/>
    <col min="13319" max="13323" width="3.26953125" style="6" customWidth="1"/>
    <col min="13324" max="13325" width="2" style="6" customWidth="1"/>
    <col min="13326" max="13326" width="3.26953125" style="6" customWidth="1"/>
    <col min="13327" max="13327" width="2.26953125" style="6" customWidth="1"/>
    <col min="13328" max="13329" width="1.81640625" style="6" customWidth="1"/>
    <col min="13330" max="13337" width="3.26953125" style="6" customWidth="1"/>
    <col min="13338" max="13339" width="1.81640625" style="6" customWidth="1"/>
    <col min="13340" max="13347" width="3.26953125" style="6" customWidth="1"/>
    <col min="13348" max="13348" width="1.54296875" style="6" customWidth="1"/>
    <col min="13349" max="13349" width="0" style="6" hidden="1" customWidth="1"/>
    <col min="13350" max="13350" width="1" style="6" customWidth="1"/>
    <col min="13351" max="13568" width="9.1796875" style="6"/>
    <col min="13569" max="13569" width="0.54296875" style="6" customWidth="1"/>
    <col min="13570" max="13570" width="1.81640625" style="6" customWidth="1"/>
    <col min="13571" max="13572" width="3.26953125" style="6" customWidth="1"/>
    <col min="13573" max="13574" width="2" style="6" customWidth="1"/>
    <col min="13575" max="13579" width="3.26953125" style="6" customWidth="1"/>
    <col min="13580" max="13581" width="2" style="6" customWidth="1"/>
    <col min="13582" max="13582" width="3.26953125" style="6" customWidth="1"/>
    <col min="13583" max="13583" width="2.26953125" style="6" customWidth="1"/>
    <col min="13584" max="13585" width="1.81640625" style="6" customWidth="1"/>
    <col min="13586" max="13593" width="3.26953125" style="6" customWidth="1"/>
    <col min="13594" max="13595" width="1.81640625" style="6" customWidth="1"/>
    <col min="13596" max="13603" width="3.26953125" style="6" customWidth="1"/>
    <col min="13604" max="13604" width="1.54296875" style="6" customWidth="1"/>
    <col min="13605" max="13605" width="0" style="6" hidden="1" customWidth="1"/>
    <col min="13606" max="13606" width="1" style="6" customWidth="1"/>
    <col min="13607" max="13824" width="9.1796875" style="6"/>
    <col min="13825" max="13825" width="0.54296875" style="6" customWidth="1"/>
    <col min="13826" max="13826" width="1.81640625" style="6" customWidth="1"/>
    <col min="13827" max="13828" width="3.26953125" style="6" customWidth="1"/>
    <col min="13829" max="13830" width="2" style="6" customWidth="1"/>
    <col min="13831" max="13835" width="3.26953125" style="6" customWidth="1"/>
    <col min="13836" max="13837" width="2" style="6" customWidth="1"/>
    <col min="13838" max="13838" width="3.26953125" style="6" customWidth="1"/>
    <col min="13839" max="13839" width="2.26953125" style="6" customWidth="1"/>
    <col min="13840" max="13841" width="1.81640625" style="6" customWidth="1"/>
    <col min="13842" max="13849" width="3.26953125" style="6" customWidth="1"/>
    <col min="13850" max="13851" width="1.81640625" style="6" customWidth="1"/>
    <col min="13852" max="13859" width="3.26953125" style="6" customWidth="1"/>
    <col min="13860" max="13860" width="1.54296875" style="6" customWidth="1"/>
    <col min="13861" max="13861" width="0" style="6" hidden="1" customWidth="1"/>
    <col min="13862" max="13862" width="1" style="6" customWidth="1"/>
    <col min="13863" max="14080" width="9.1796875" style="6"/>
    <col min="14081" max="14081" width="0.54296875" style="6" customWidth="1"/>
    <col min="14082" max="14082" width="1.81640625" style="6" customWidth="1"/>
    <col min="14083" max="14084" width="3.26953125" style="6" customWidth="1"/>
    <col min="14085" max="14086" width="2" style="6" customWidth="1"/>
    <col min="14087" max="14091" width="3.26953125" style="6" customWidth="1"/>
    <col min="14092" max="14093" width="2" style="6" customWidth="1"/>
    <col min="14094" max="14094" width="3.26953125" style="6" customWidth="1"/>
    <col min="14095" max="14095" width="2.26953125" style="6" customWidth="1"/>
    <col min="14096" max="14097" width="1.81640625" style="6" customWidth="1"/>
    <col min="14098" max="14105" width="3.26953125" style="6" customWidth="1"/>
    <col min="14106" max="14107" width="1.81640625" style="6" customWidth="1"/>
    <col min="14108" max="14115" width="3.26953125" style="6" customWidth="1"/>
    <col min="14116" max="14116" width="1.54296875" style="6" customWidth="1"/>
    <col min="14117" max="14117" width="0" style="6" hidden="1" customWidth="1"/>
    <col min="14118" max="14118" width="1" style="6" customWidth="1"/>
    <col min="14119" max="14336" width="9.1796875" style="6"/>
    <col min="14337" max="14337" width="0.54296875" style="6" customWidth="1"/>
    <col min="14338" max="14338" width="1.81640625" style="6" customWidth="1"/>
    <col min="14339" max="14340" width="3.26953125" style="6" customWidth="1"/>
    <col min="14341" max="14342" width="2" style="6" customWidth="1"/>
    <col min="14343" max="14347" width="3.26953125" style="6" customWidth="1"/>
    <col min="14348" max="14349" width="2" style="6" customWidth="1"/>
    <col min="14350" max="14350" width="3.26953125" style="6" customWidth="1"/>
    <col min="14351" max="14351" width="2.26953125" style="6" customWidth="1"/>
    <col min="14352" max="14353" width="1.81640625" style="6" customWidth="1"/>
    <col min="14354" max="14361" width="3.26953125" style="6" customWidth="1"/>
    <col min="14362" max="14363" width="1.81640625" style="6" customWidth="1"/>
    <col min="14364" max="14371" width="3.26953125" style="6" customWidth="1"/>
    <col min="14372" max="14372" width="1.54296875" style="6" customWidth="1"/>
    <col min="14373" max="14373" width="0" style="6" hidden="1" customWidth="1"/>
    <col min="14374" max="14374" width="1" style="6" customWidth="1"/>
    <col min="14375" max="14592" width="9.1796875" style="6"/>
    <col min="14593" max="14593" width="0.54296875" style="6" customWidth="1"/>
    <col min="14594" max="14594" width="1.81640625" style="6" customWidth="1"/>
    <col min="14595" max="14596" width="3.26953125" style="6" customWidth="1"/>
    <col min="14597" max="14598" width="2" style="6" customWidth="1"/>
    <col min="14599" max="14603" width="3.26953125" style="6" customWidth="1"/>
    <col min="14604" max="14605" width="2" style="6" customWidth="1"/>
    <col min="14606" max="14606" width="3.26953125" style="6" customWidth="1"/>
    <col min="14607" max="14607" width="2.26953125" style="6" customWidth="1"/>
    <col min="14608" max="14609" width="1.81640625" style="6" customWidth="1"/>
    <col min="14610" max="14617" width="3.26953125" style="6" customWidth="1"/>
    <col min="14618" max="14619" width="1.81640625" style="6" customWidth="1"/>
    <col min="14620" max="14627" width="3.26953125" style="6" customWidth="1"/>
    <col min="14628" max="14628" width="1.54296875" style="6" customWidth="1"/>
    <col min="14629" max="14629" width="0" style="6" hidden="1" customWidth="1"/>
    <col min="14630" max="14630" width="1" style="6" customWidth="1"/>
    <col min="14631" max="14848" width="9.1796875" style="6"/>
    <col min="14849" max="14849" width="0.54296875" style="6" customWidth="1"/>
    <col min="14850" max="14850" width="1.81640625" style="6" customWidth="1"/>
    <col min="14851" max="14852" width="3.26953125" style="6" customWidth="1"/>
    <col min="14853" max="14854" width="2" style="6" customWidth="1"/>
    <col min="14855" max="14859" width="3.26953125" style="6" customWidth="1"/>
    <col min="14860" max="14861" width="2" style="6" customWidth="1"/>
    <col min="14862" max="14862" width="3.26953125" style="6" customWidth="1"/>
    <col min="14863" max="14863" width="2.26953125" style="6" customWidth="1"/>
    <col min="14864" max="14865" width="1.81640625" style="6" customWidth="1"/>
    <col min="14866" max="14873" width="3.26953125" style="6" customWidth="1"/>
    <col min="14874" max="14875" width="1.81640625" style="6" customWidth="1"/>
    <col min="14876" max="14883" width="3.26953125" style="6" customWidth="1"/>
    <col min="14884" max="14884" width="1.54296875" style="6" customWidth="1"/>
    <col min="14885" max="14885" width="0" style="6" hidden="1" customWidth="1"/>
    <col min="14886" max="14886" width="1" style="6" customWidth="1"/>
    <col min="14887" max="15104" width="9.1796875" style="6"/>
    <col min="15105" max="15105" width="0.54296875" style="6" customWidth="1"/>
    <col min="15106" max="15106" width="1.81640625" style="6" customWidth="1"/>
    <col min="15107" max="15108" width="3.26953125" style="6" customWidth="1"/>
    <col min="15109" max="15110" width="2" style="6" customWidth="1"/>
    <col min="15111" max="15115" width="3.26953125" style="6" customWidth="1"/>
    <col min="15116" max="15117" width="2" style="6" customWidth="1"/>
    <col min="15118" max="15118" width="3.26953125" style="6" customWidth="1"/>
    <col min="15119" max="15119" width="2.26953125" style="6" customWidth="1"/>
    <col min="15120" max="15121" width="1.81640625" style="6" customWidth="1"/>
    <col min="15122" max="15129" width="3.26953125" style="6" customWidth="1"/>
    <col min="15130" max="15131" width="1.81640625" style="6" customWidth="1"/>
    <col min="15132" max="15139" width="3.26953125" style="6" customWidth="1"/>
    <col min="15140" max="15140" width="1.54296875" style="6" customWidth="1"/>
    <col min="15141" max="15141" width="0" style="6" hidden="1" customWidth="1"/>
    <col min="15142" max="15142" width="1" style="6" customWidth="1"/>
    <col min="15143" max="15360" width="9.1796875" style="6"/>
    <col min="15361" max="15361" width="0.54296875" style="6" customWidth="1"/>
    <col min="15362" max="15362" width="1.81640625" style="6" customWidth="1"/>
    <col min="15363" max="15364" width="3.26953125" style="6" customWidth="1"/>
    <col min="15365" max="15366" width="2" style="6" customWidth="1"/>
    <col min="15367" max="15371" width="3.26953125" style="6" customWidth="1"/>
    <col min="15372" max="15373" width="2" style="6" customWidth="1"/>
    <col min="15374" max="15374" width="3.26953125" style="6" customWidth="1"/>
    <col min="15375" max="15375" width="2.26953125" style="6" customWidth="1"/>
    <col min="15376" max="15377" width="1.81640625" style="6" customWidth="1"/>
    <col min="15378" max="15385" width="3.26953125" style="6" customWidth="1"/>
    <col min="15386" max="15387" width="1.81640625" style="6" customWidth="1"/>
    <col min="15388" max="15395" width="3.26953125" style="6" customWidth="1"/>
    <col min="15396" max="15396" width="1.54296875" style="6" customWidth="1"/>
    <col min="15397" max="15397" width="0" style="6" hidden="1" customWidth="1"/>
    <col min="15398" max="15398" width="1" style="6" customWidth="1"/>
    <col min="15399" max="15616" width="9.1796875" style="6"/>
    <col min="15617" max="15617" width="0.54296875" style="6" customWidth="1"/>
    <col min="15618" max="15618" width="1.81640625" style="6" customWidth="1"/>
    <col min="15619" max="15620" width="3.26953125" style="6" customWidth="1"/>
    <col min="15621" max="15622" width="2" style="6" customWidth="1"/>
    <col min="15623" max="15627" width="3.26953125" style="6" customWidth="1"/>
    <col min="15628" max="15629" width="2" style="6" customWidth="1"/>
    <col min="15630" max="15630" width="3.26953125" style="6" customWidth="1"/>
    <col min="15631" max="15631" width="2.26953125" style="6" customWidth="1"/>
    <col min="15632" max="15633" width="1.81640625" style="6" customWidth="1"/>
    <col min="15634" max="15641" width="3.26953125" style="6" customWidth="1"/>
    <col min="15642" max="15643" width="1.81640625" style="6" customWidth="1"/>
    <col min="15644" max="15651" width="3.26953125" style="6" customWidth="1"/>
    <col min="15652" max="15652" width="1.54296875" style="6" customWidth="1"/>
    <col min="15653" max="15653" width="0" style="6" hidden="1" customWidth="1"/>
    <col min="15654" max="15654" width="1" style="6" customWidth="1"/>
    <col min="15655" max="15872" width="9.1796875" style="6"/>
    <col min="15873" max="15873" width="0.54296875" style="6" customWidth="1"/>
    <col min="15874" max="15874" width="1.81640625" style="6" customWidth="1"/>
    <col min="15875" max="15876" width="3.26953125" style="6" customWidth="1"/>
    <col min="15877" max="15878" width="2" style="6" customWidth="1"/>
    <col min="15879" max="15883" width="3.26953125" style="6" customWidth="1"/>
    <col min="15884" max="15885" width="2" style="6" customWidth="1"/>
    <col min="15886" max="15886" width="3.26953125" style="6" customWidth="1"/>
    <col min="15887" max="15887" width="2.26953125" style="6" customWidth="1"/>
    <col min="15888" max="15889" width="1.81640625" style="6" customWidth="1"/>
    <col min="15890" max="15897" width="3.26953125" style="6" customWidth="1"/>
    <col min="15898" max="15899" width="1.81640625" style="6" customWidth="1"/>
    <col min="15900" max="15907" width="3.26953125" style="6" customWidth="1"/>
    <col min="15908" max="15908" width="1.54296875" style="6" customWidth="1"/>
    <col min="15909" max="15909" width="0" style="6" hidden="1" customWidth="1"/>
    <col min="15910" max="15910" width="1" style="6" customWidth="1"/>
    <col min="15911" max="16128" width="9.1796875" style="6"/>
    <col min="16129" max="16129" width="0.54296875" style="6" customWidth="1"/>
    <col min="16130" max="16130" width="1.81640625" style="6" customWidth="1"/>
    <col min="16131" max="16132" width="3.26953125" style="6" customWidth="1"/>
    <col min="16133" max="16134" width="2" style="6" customWidth="1"/>
    <col min="16135" max="16139" width="3.26953125" style="6" customWidth="1"/>
    <col min="16140" max="16141" width="2" style="6" customWidth="1"/>
    <col min="16142" max="16142" width="3.26953125" style="6" customWidth="1"/>
    <col min="16143" max="16143" width="2.26953125" style="6" customWidth="1"/>
    <col min="16144" max="16145" width="1.81640625" style="6" customWidth="1"/>
    <col min="16146" max="16153" width="3.26953125" style="6" customWidth="1"/>
    <col min="16154" max="16155" width="1.81640625" style="6" customWidth="1"/>
    <col min="16156" max="16163" width="3.26953125" style="6" customWidth="1"/>
    <col min="16164" max="16164" width="1.54296875" style="6" customWidth="1"/>
    <col min="16165" max="16165" width="0" style="6" hidden="1" customWidth="1"/>
    <col min="16166" max="16166" width="1" style="6" customWidth="1"/>
    <col min="16167" max="16384" width="9.1796875" style="6"/>
  </cols>
  <sheetData>
    <row r="1" spans="1:42" ht="8.25" customHeight="1" thickBot="1"/>
    <row r="2" spans="1:42" s="7" customFormat="1">
      <c r="A2" s="124"/>
      <c r="B2" s="555" t="s">
        <v>194</v>
      </c>
      <c r="C2" s="556"/>
      <c r="D2" s="556"/>
      <c r="E2" s="556"/>
      <c r="F2" s="556"/>
      <c r="G2" s="556"/>
      <c r="H2" s="556"/>
      <c r="I2" s="556"/>
      <c r="J2" s="556"/>
      <c r="K2" s="556"/>
      <c r="L2" s="556"/>
      <c r="M2" s="556"/>
      <c r="N2" s="556"/>
      <c r="O2" s="556"/>
      <c r="P2" s="556"/>
      <c r="Q2" s="556"/>
      <c r="R2" s="556"/>
      <c r="S2" s="556"/>
      <c r="T2" s="556"/>
      <c r="U2" s="556"/>
      <c r="V2" s="556"/>
      <c r="W2" s="556"/>
      <c r="X2" s="556"/>
      <c r="Y2" s="556"/>
      <c r="Z2" s="556"/>
      <c r="AA2" s="556"/>
      <c r="AB2" s="556"/>
      <c r="AC2" s="556"/>
      <c r="AD2" s="556"/>
      <c r="AE2" s="556"/>
      <c r="AF2" s="556"/>
      <c r="AG2" s="556"/>
      <c r="AH2" s="556"/>
      <c r="AI2" s="556"/>
      <c r="AJ2" s="557"/>
      <c r="AK2" s="124"/>
      <c r="AL2" s="124"/>
      <c r="AN2" s="16"/>
      <c r="AO2" s="16"/>
      <c r="AP2" s="16"/>
    </row>
    <row r="3" spans="1:42" s="7" customFormat="1">
      <c r="A3" s="124"/>
      <c r="B3" s="558"/>
      <c r="C3" s="559"/>
      <c r="D3" s="559"/>
      <c r="E3" s="559"/>
      <c r="F3" s="559"/>
      <c r="G3" s="559"/>
      <c r="H3" s="559"/>
      <c r="I3" s="559"/>
      <c r="J3" s="559"/>
      <c r="K3" s="559"/>
      <c r="L3" s="559"/>
      <c r="M3" s="559"/>
      <c r="N3" s="559"/>
      <c r="O3" s="559"/>
      <c r="P3" s="559"/>
      <c r="Q3" s="559"/>
      <c r="R3" s="559"/>
      <c r="S3" s="559"/>
      <c r="T3" s="559"/>
      <c r="U3" s="559"/>
      <c r="V3" s="559"/>
      <c r="W3" s="559"/>
      <c r="X3" s="559"/>
      <c r="Y3" s="559"/>
      <c r="Z3" s="559"/>
      <c r="AA3" s="559"/>
      <c r="AB3" s="559"/>
      <c r="AC3" s="559"/>
      <c r="AD3" s="559"/>
      <c r="AE3" s="559"/>
      <c r="AF3" s="559"/>
      <c r="AG3" s="559"/>
      <c r="AH3" s="559"/>
      <c r="AI3" s="559"/>
      <c r="AJ3" s="560"/>
      <c r="AK3" s="124"/>
      <c r="AL3" s="124"/>
      <c r="AN3" s="16"/>
      <c r="AO3" s="16"/>
      <c r="AP3" s="16"/>
    </row>
    <row r="4" spans="1:42" s="7" customFormat="1" ht="5.25" customHeight="1">
      <c r="A4" s="124"/>
      <c r="B4" s="125"/>
      <c r="C4" s="65"/>
      <c r="D4" s="65"/>
      <c r="E4" s="65"/>
      <c r="F4" s="65"/>
      <c r="G4" s="65"/>
      <c r="H4" s="65"/>
      <c r="I4" s="65"/>
      <c r="J4" s="65"/>
      <c r="K4" s="65"/>
      <c r="L4" s="65"/>
      <c r="M4" s="65"/>
      <c r="N4" s="65"/>
      <c r="O4" s="126"/>
      <c r="P4" s="126"/>
      <c r="Q4" s="126"/>
      <c r="R4" s="126"/>
      <c r="S4" s="126"/>
      <c r="T4" s="126"/>
      <c r="U4" s="126"/>
      <c r="V4" s="127"/>
      <c r="W4" s="127"/>
      <c r="X4" s="127"/>
      <c r="Y4" s="127"/>
      <c r="Z4" s="127"/>
      <c r="AA4" s="126"/>
      <c r="AB4" s="126"/>
      <c r="AC4" s="126"/>
      <c r="AD4" s="126"/>
      <c r="AE4" s="126"/>
      <c r="AF4" s="126"/>
      <c r="AG4" s="126"/>
      <c r="AH4" s="126"/>
      <c r="AI4" s="126"/>
      <c r="AJ4" s="128"/>
      <c r="AK4" s="124"/>
      <c r="AL4" s="124"/>
      <c r="AN4" s="16"/>
      <c r="AO4" s="16"/>
      <c r="AP4" s="16"/>
    </row>
    <row r="5" spans="1:42" s="7" customFormat="1">
      <c r="A5" s="124"/>
      <c r="B5" s="125"/>
      <c r="C5" s="66" t="s">
        <v>34</v>
      </c>
      <c r="D5" s="65"/>
      <c r="E5" s="65"/>
      <c r="F5" s="65"/>
      <c r="G5" s="65"/>
      <c r="H5" s="563" t="s">
        <v>298</v>
      </c>
      <c r="I5" s="563"/>
      <c r="J5" s="563"/>
      <c r="K5" s="65"/>
      <c r="L5" s="564" t="s">
        <v>299</v>
      </c>
      <c r="M5" s="564"/>
      <c r="N5" s="564"/>
      <c r="O5" s="564"/>
      <c r="P5" s="564"/>
      <c r="Q5" s="564"/>
      <c r="R5" s="564"/>
      <c r="S5" s="564"/>
      <c r="T5" s="564"/>
      <c r="U5" s="564"/>
      <c r="V5" s="564"/>
      <c r="W5" s="564"/>
      <c r="X5" s="564"/>
      <c r="Y5" s="564"/>
      <c r="Z5" s="564"/>
      <c r="AA5" s="564"/>
      <c r="AB5" s="126"/>
      <c r="AC5" s="126"/>
      <c r="AD5" s="126"/>
      <c r="AE5" s="126"/>
      <c r="AF5" s="126"/>
      <c r="AG5" s="126"/>
      <c r="AH5" s="126"/>
      <c r="AI5" s="126"/>
      <c r="AJ5" s="128"/>
      <c r="AK5" s="124"/>
      <c r="AL5" s="124"/>
      <c r="AN5" s="16"/>
      <c r="AO5" s="16"/>
      <c r="AP5" s="16"/>
    </row>
    <row r="6" spans="1:42" s="7" customFormat="1" ht="22.5" customHeight="1">
      <c r="A6" s="124"/>
      <c r="B6" s="129"/>
      <c r="C6" s="124" t="s">
        <v>18</v>
      </c>
      <c r="D6" s="124"/>
      <c r="E6" s="124"/>
      <c r="F6" s="561"/>
      <c r="G6" s="561"/>
      <c r="H6" s="561"/>
      <c r="I6" s="561"/>
      <c r="J6" s="561"/>
      <c r="K6" s="561"/>
      <c r="L6" s="124"/>
      <c r="M6" s="124" t="s">
        <v>16</v>
      </c>
      <c r="N6" s="124"/>
      <c r="O6" s="124"/>
      <c r="P6" s="561"/>
      <c r="Q6" s="561"/>
      <c r="R6" s="561"/>
      <c r="S6" s="561"/>
      <c r="T6" s="561"/>
      <c r="U6" s="561"/>
      <c r="V6" s="561"/>
      <c r="W6" s="124" t="s">
        <v>17</v>
      </c>
      <c r="X6" s="124"/>
      <c r="Y6" s="124"/>
      <c r="Z6" s="124"/>
      <c r="AA6" s="561" t="s">
        <v>487</v>
      </c>
      <c r="AB6" s="561"/>
      <c r="AC6" s="561"/>
      <c r="AD6" s="561"/>
      <c r="AE6" s="561"/>
      <c r="AF6" s="561"/>
      <c r="AG6" s="561"/>
      <c r="AH6" s="561"/>
      <c r="AI6" s="561"/>
      <c r="AJ6" s="130"/>
      <c r="AK6" s="124"/>
      <c r="AL6" s="124"/>
    </row>
    <row r="7" spans="1:42" s="7" customFormat="1" ht="22.5" customHeight="1">
      <c r="A7" s="124"/>
      <c r="B7" s="129"/>
      <c r="C7" s="124" t="s">
        <v>33</v>
      </c>
      <c r="D7" s="124"/>
      <c r="E7" s="124"/>
      <c r="F7" s="124"/>
      <c r="G7" s="124"/>
      <c r="H7" s="124"/>
      <c r="I7" s="561"/>
      <c r="J7" s="561"/>
      <c r="K7" s="561"/>
      <c r="L7" s="561"/>
      <c r="M7" s="561"/>
      <c r="N7" s="561"/>
      <c r="O7" s="561"/>
      <c r="P7" s="124" t="s">
        <v>132</v>
      </c>
      <c r="Q7" s="131"/>
      <c r="R7" s="124"/>
      <c r="S7" s="124"/>
      <c r="T7" s="124"/>
      <c r="U7" s="124"/>
      <c r="V7" s="124"/>
      <c r="W7" s="561" t="s">
        <v>203</v>
      </c>
      <c r="X7" s="561"/>
      <c r="Y7" s="561"/>
      <c r="Z7" s="561"/>
      <c r="AA7" s="561"/>
      <c r="AB7" s="561"/>
      <c r="AC7" s="561"/>
      <c r="AD7" s="124" t="s">
        <v>161</v>
      </c>
      <c r="AE7" s="131"/>
      <c r="AF7" s="124"/>
      <c r="AG7" s="562" t="s">
        <v>211</v>
      </c>
      <c r="AH7" s="562"/>
      <c r="AI7" s="562"/>
      <c r="AJ7" s="130"/>
      <c r="AK7" s="124"/>
      <c r="AL7" s="124"/>
    </row>
    <row r="8" spans="1:42" s="7" customFormat="1" ht="33" customHeight="1">
      <c r="A8" s="124"/>
      <c r="B8" s="129"/>
      <c r="C8" s="124" t="s">
        <v>517</v>
      </c>
      <c r="D8" s="124"/>
      <c r="E8" s="124"/>
      <c r="F8" s="124"/>
      <c r="G8" s="561" t="s">
        <v>488</v>
      </c>
      <c r="H8" s="561"/>
      <c r="I8" s="561"/>
      <c r="J8" s="561"/>
      <c r="K8" s="561"/>
      <c r="L8" s="561"/>
      <c r="M8" s="124" t="s">
        <v>518</v>
      </c>
      <c r="N8" s="131"/>
      <c r="O8" s="131"/>
      <c r="P8" s="131"/>
      <c r="Q8" s="565"/>
      <c r="R8" s="565"/>
      <c r="S8" s="565"/>
      <c r="T8" s="565"/>
      <c r="U8" s="565"/>
      <c r="V8" s="565"/>
      <c r="W8" s="565"/>
      <c r="X8" s="124" t="s">
        <v>519</v>
      </c>
      <c r="Y8" s="124"/>
      <c r="Z8" s="124"/>
      <c r="AA8" s="562"/>
      <c r="AB8" s="562"/>
      <c r="AC8" s="562"/>
      <c r="AD8" s="561"/>
      <c r="AE8" s="561"/>
      <c r="AF8" s="561"/>
      <c r="AG8" s="562"/>
      <c r="AH8" s="562"/>
      <c r="AI8" s="562"/>
      <c r="AJ8" s="130"/>
      <c r="AK8" s="124"/>
      <c r="AL8" s="124"/>
    </row>
    <row r="9" spans="1:42" s="7" customFormat="1" ht="6.75" customHeight="1">
      <c r="A9" s="124"/>
      <c r="B9" s="129"/>
      <c r="C9" s="124"/>
      <c r="D9" s="124"/>
      <c r="E9" s="124"/>
      <c r="F9" s="124"/>
      <c r="G9" s="124"/>
      <c r="H9" s="124"/>
      <c r="I9" s="124"/>
      <c r="J9" s="132"/>
      <c r="K9" s="132"/>
      <c r="L9" s="132"/>
      <c r="M9" s="132"/>
      <c r="N9" s="132"/>
      <c r="O9" s="132"/>
      <c r="P9" s="132"/>
      <c r="Q9" s="132"/>
      <c r="R9" s="124"/>
      <c r="S9" s="124"/>
      <c r="T9" s="124"/>
      <c r="U9" s="124"/>
      <c r="V9" s="124"/>
      <c r="W9" s="124"/>
      <c r="X9" s="124"/>
      <c r="Y9" s="124"/>
      <c r="Z9" s="124"/>
      <c r="AA9" s="132"/>
      <c r="AB9" s="132"/>
      <c r="AC9" s="132"/>
      <c r="AD9" s="132"/>
      <c r="AE9" s="132"/>
      <c r="AF9" s="132"/>
      <c r="AG9" s="132"/>
      <c r="AH9" s="132"/>
      <c r="AI9" s="132"/>
      <c r="AJ9" s="130"/>
      <c r="AK9" s="124"/>
      <c r="AL9" s="124"/>
    </row>
    <row r="10" spans="1:42" s="7" customFormat="1" ht="16.5" customHeight="1">
      <c r="A10" s="124"/>
      <c r="B10" s="129"/>
      <c r="C10" s="124" t="s">
        <v>148</v>
      </c>
      <c r="D10" s="124"/>
      <c r="E10" s="124"/>
      <c r="F10" s="124"/>
      <c r="G10" s="566" t="s">
        <v>653</v>
      </c>
      <c r="H10" s="566"/>
      <c r="I10" s="566"/>
      <c r="J10" s="566"/>
      <c r="K10" s="566"/>
      <c r="L10" s="566"/>
      <c r="M10" s="566"/>
      <c r="N10" s="566"/>
      <c r="O10" s="566"/>
      <c r="P10" s="566"/>
      <c r="Q10" s="566"/>
      <c r="R10" s="566"/>
      <c r="S10" s="566"/>
      <c r="T10" s="566"/>
      <c r="U10" s="566"/>
      <c r="V10" s="566"/>
      <c r="W10" s="566"/>
      <c r="X10" s="566"/>
      <c r="Y10" s="566"/>
      <c r="Z10" s="566"/>
      <c r="AA10" s="566"/>
      <c r="AB10" s="566"/>
      <c r="AC10" s="566"/>
      <c r="AD10" s="566"/>
      <c r="AE10" s="566"/>
      <c r="AF10" s="566"/>
      <c r="AG10" s="566"/>
      <c r="AH10" s="566"/>
      <c r="AI10" s="566"/>
      <c r="AJ10" s="130"/>
      <c r="AK10" s="124"/>
      <c r="AL10" s="124"/>
    </row>
    <row r="11" spans="1:42" s="7" customFormat="1" ht="5.25" customHeight="1" thickBot="1">
      <c r="A11" s="124"/>
      <c r="B11" s="129"/>
      <c r="C11" s="124"/>
      <c r="D11" s="124"/>
      <c r="E11" s="124"/>
      <c r="F11" s="124"/>
      <c r="G11" s="124"/>
      <c r="H11" s="124"/>
      <c r="I11" s="124"/>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0"/>
      <c r="AK11" s="124"/>
      <c r="AL11" s="124"/>
    </row>
    <row r="12" spans="1:42" s="7" customFormat="1" ht="23.25" customHeight="1">
      <c r="A12" s="124"/>
      <c r="B12" s="129"/>
      <c r="C12" s="124" t="s">
        <v>9</v>
      </c>
      <c r="D12" s="124"/>
      <c r="E12" s="124"/>
      <c r="F12" s="124"/>
      <c r="G12" s="124"/>
      <c r="H12" s="124"/>
      <c r="I12" s="124"/>
      <c r="J12" s="582" t="s">
        <v>520</v>
      </c>
      <c r="K12" s="583"/>
      <c r="L12" s="583"/>
      <c r="M12" s="583"/>
      <c r="N12" s="583"/>
      <c r="O12" s="583"/>
      <c r="P12" s="583"/>
      <c r="Q12" s="583"/>
      <c r="R12" s="583"/>
      <c r="S12" s="583"/>
      <c r="T12" s="583"/>
      <c r="U12" s="583"/>
      <c r="V12" s="583"/>
      <c r="W12" s="583"/>
      <c r="X12" s="583"/>
      <c r="Y12" s="583"/>
      <c r="Z12" s="583"/>
      <c r="AA12" s="583"/>
      <c r="AB12" s="583"/>
      <c r="AC12" s="583"/>
      <c r="AD12" s="583"/>
      <c r="AE12" s="583"/>
      <c r="AF12" s="583"/>
      <c r="AG12" s="583"/>
      <c r="AH12" s="583"/>
      <c r="AI12" s="584"/>
      <c r="AJ12" s="130"/>
      <c r="AK12" s="124"/>
      <c r="AL12" s="124"/>
      <c r="AM12" s="10"/>
    </row>
    <row r="13" spans="1:42" s="7" customFormat="1" ht="23.25" customHeight="1">
      <c r="A13" s="124"/>
      <c r="B13" s="129"/>
      <c r="C13" s="124"/>
      <c r="D13" s="124"/>
      <c r="E13" s="124"/>
      <c r="F13" s="124"/>
      <c r="G13" s="124"/>
      <c r="H13" s="124"/>
      <c r="I13" s="124"/>
      <c r="J13" s="585"/>
      <c r="K13" s="586"/>
      <c r="L13" s="586"/>
      <c r="M13" s="586"/>
      <c r="N13" s="586"/>
      <c r="O13" s="586"/>
      <c r="P13" s="586"/>
      <c r="Q13" s="586"/>
      <c r="R13" s="586"/>
      <c r="S13" s="586"/>
      <c r="T13" s="586"/>
      <c r="U13" s="586"/>
      <c r="V13" s="586"/>
      <c r="W13" s="586"/>
      <c r="X13" s="586"/>
      <c r="Y13" s="586"/>
      <c r="Z13" s="586"/>
      <c r="AA13" s="586"/>
      <c r="AB13" s="586"/>
      <c r="AC13" s="586"/>
      <c r="AD13" s="586"/>
      <c r="AE13" s="586"/>
      <c r="AF13" s="586"/>
      <c r="AG13" s="586"/>
      <c r="AH13" s="586"/>
      <c r="AI13" s="587"/>
      <c r="AJ13" s="130"/>
      <c r="AK13" s="124"/>
      <c r="AL13" s="124"/>
      <c r="AM13" s="10"/>
    </row>
    <row r="14" spans="1:42" s="7" customFormat="1" ht="25.5" customHeight="1" thickBot="1">
      <c r="A14" s="124"/>
      <c r="B14" s="129"/>
      <c r="C14" s="124"/>
      <c r="D14" s="124"/>
      <c r="E14" s="124"/>
      <c r="F14" s="124"/>
      <c r="G14" s="124"/>
      <c r="H14" s="124"/>
      <c r="I14" s="124"/>
      <c r="J14" s="588"/>
      <c r="K14" s="589"/>
      <c r="L14" s="589"/>
      <c r="M14" s="589"/>
      <c r="N14" s="589"/>
      <c r="O14" s="589"/>
      <c r="P14" s="589"/>
      <c r="Q14" s="589"/>
      <c r="R14" s="589"/>
      <c r="S14" s="589"/>
      <c r="T14" s="589"/>
      <c r="U14" s="589"/>
      <c r="V14" s="589"/>
      <c r="W14" s="589"/>
      <c r="X14" s="589"/>
      <c r="Y14" s="589"/>
      <c r="Z14" s="589"/>
      <c r="AA14" s="589"/>
      <c r="AB14" s="589"/>
      <c r="AC14" s="589"/>
      <c r="AD14" s="589"/>
      <c r="AE14" s="589"/>
      <c r="AF14" s="589"/>
      <c r="AG14" s="589"/>
      <c r="AH14" s="589"/>
      <c r="AI14" s="590"/>
      <c r="AJ14" s="130"/>
      <c r="AK14" s="124"/>
      <c r="AL14" s="124"/>
    </row>
    <row r="15" spans="1:42" s="7" customFormat="1" ht="6.75" customHeight="1">
      <c r="A15" s="124"/>
      <c r="B15" s="134"/>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c r="AA15" s="135"/>
      <c r="AB15" s="136"/>
      <c r="AC15" s="135"/>
      <c r="AD15" s="135"/>
      <c r="AE15" s="135"/>
      <c r="AF15" s="135"/>
      <c r="AG15" s="135"/>
      <c r="AH15" s="135"/>
      <c r="AI15" s="135"/>
      <c r="AJ15" s="137"/>
      <c r="AK15" s="124"/>
      <c r="AL15" s="124"/>
    </row>
    <row r="16" spans="1:42" s="7" customFormat="1">
      <c r="A16" s="124"/>
      <c r="B16" s="129"/>
      <c r="C16" s="79" t="s">
        <v>35</v>
      </c>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38"/>
      <c r="AC16" s="124"/>
      <c r="AD16" s="124"/>
      <c r="AE16" s="124"/>
      <c r="AF16" s="124"/>
      <c r="AG16" s="124"/>
      <c r="AH16" s="124"/>
      <c r="AI16" s="124"/>
      <c r="AJ16" s="130"/>
      <c r="AK16" s="124"/>
      <c r="AL16" s="124"/>
    </row>
    <row r="17" spans="1:39" s="7" customFormat="1">
      <c r="A17" s="124"/>
      <c r="B17" s="129"/>
      <c r="C17" s="122"/>
      <c r="D17" s="122"/>
      <c r="E17" s="122"/>
      <c r="F17" s="122"/>
      <c r="G17" s="122"/>
      <c r="H17" s="124"/>
      <c r="I17" s="122"/>
      <c r="J17" s="122"/>
      <c r="K17" s="122"/>
      <c r="L17" s="122"/>
      <c r="M17" s="124"/>
      <c r="N17" s="122"/>
      <c r="O17" s="122"/>
      <c r="P17" s="122"/>
      <c r="Q17" s="122"/>
      <c r="R17" s="122"/>
      <c r="S17" s="122"/>
      <c r="T17" s="124"/>
      <c r="U17" s="122"/>
      <c r="V17" s="122"/>
      <c r="W17" s="122"/>
      <c r="X17" s="122"/>
      <c r="Y17" s="122"/>
      <c r="Z17" s="122"/>
      <c r="AA17" s="122"/>
      <c r="AB17" s="122"/>
      <c r="AC17" s="122"/>
      <c r="AD17" s="122"/>
      <c r="AE17" s="122"/>
      <c r="AF17" s="122"/>
      <c r="AG17" s="122"/>
      <c r="AH17" s="122"/>
      <c r="AI17" s="124"/>
      <c r="AJ17" s="130"/>
      <c r="AK17" s="124"/>
      <c r="AL17" s="124"/>
    </row>
    <row r="18" spans="1:39" s="7" customFormat="1">
      <c r="A18" s="124"/>
      <c r="B18" s="129"/>
      <c r="C18" s="126" t="s">
        <v>154</v>
      </c>
      <c r="D18" s="126"/>
      <c r="E18" s="126"/>
      <c r="F18" s="126"/>
      <c r="G18" s="126"/>
      <c r="H18" s="566">
        <v>5</v>
      </c>
      <c r="I18" s="566"/>
      <c r="J18" s="566"/>
      <c r="K18" s="124" t="s">
        <v>155</v>
      </c>
      <c r="L18" s="126"/>
      <c r="M18" s="126"/>
      <c r="N18" s="124"/>
      <c r="O18" s="126"/>
      <c r="P18" s="126"/>
      <c r="Q18" s="126"/>
      <c r="R18" s="126"/>
      <c r="S18" s="126"/>
      <c r="T18" s="566" t="s">
        <v>2</v>
      </c>
      <c r="U18" s="566"/>
      <c r="V18" s="566"/>
      <c r="W18" s="124" t="s">
        <v>156</v>
      </c>
      <c r="X18" s="124"/>
      <c r="Y18" s="124"/>
      <c r="Z18" s="126"/>
      <c r="AA18" s="126"/>
      <c r="AB18" s="126"/>
      <c r="AC18" s="126"/>
      <c r="AD18" s="566" t="s">
        <v>2</v>
      </c>
      <c r="AE18" s="566"/>
      <c r="AF18" s="126" t="s">
        <v>40</v>
      </c>
      <c r="AG18" s="126"/>
      <c r="AH18" s="581">
        <f>+H18+T18+AD18-H18</f>
        <v>6</v>
      </c>
      <c r="AI18" s="581"/>
      <c r="AJ18" s="130"/>
      <c r="AK18" s="124"/>
      <c r="AL18" s="124"/>
    </row>
    <row r="19" spans="1:39" s="7" customFormat="1" ht="7.5" customHeight="1">
      <c r="A19" s="124"/>
      <c r="B19" s="129"/>
      <c r="C19" s="126"/>
      <c r="D19" s="126"/>
      <c r="E19" s="126"/>
      <c r="F19" s="126"/>
      <c r="G19" s="126"/>
      <c r="H19" s="124"/>
      <c r="I19" s="126"/>
      <c r="J19" s="126"/>
      <c r="K19" s="126"/>
      <c r="L19" s="126"/>
      <c r="M19" s="124"/>
      <c r="N19" s="126"/>
      <c r="O19" s="126"/>
      <c r="P19" s="126"/>
      <c r="Q19" s="126"/>
      <c r="R19" s="126"/>
      <c r="S19" s="126"/>
      <c r="T19" s="124"/>
      <c r="U19" s="126"/>
      <c r="V19" s="126"/>
      <c r="W19" s="126"/>
      <c r="X19" s="126"/>
      <c r="Y19" s="126"/>
      <c r="Z19" s="126"/>
      <c r="AA19" s="126"/>
      <c r="AB19" s="126"/>
      <c r="AC19" s="126"/>
      <c r="AD19" s="126"/>
      <c r="AE19" s="126"/>
      <c r="AF19" s="126"/>
      <c r="AG19" s="126"/>
      <c r="AH19" s="126"/>
      <c r="AI19" s="126"/>
      <c r="AJ19" s="130"/>
      <c r="AK19" s="124"/>
      <c r="AL19" s="124"/>
    </row>
    <row r="20" spans="1:39" s="7" customFormat="1" ht="21.75" customHeight="1">
      <c r="A20" s="124"/>
      <c r="B20" s="129"/>
      <c r="C20" s="126" t="s">
        <v>157</v>
      </c>
      <c r="D20" s="126"/>
      <c r="E20" s="126"/>
      <c r="F20" s="126"/>
      <c r="G20" s="126"/>
      <c r="H20" s="561" t="s">
        <v>595</v>
      </c>
      <c r="I20" s="561"/>
      <c r="J20" s="561"/>
      <c r="K20" s="561"/>
      <c r="L20" s="561"/>
      <c r="M20" s="561"/>
      <c r="N20" s="561"/>
      <c r="O20" s="561"/>
      <c r="P20" s="561"/>
      <c r="Q20" s="561"/>
      <c r="R20" s="561"/>
      <c r="S20" s="561"/>
      <c r="T20" s="561"/>
      <c r="U20" s="561"/>
      <c r="V20" s="561"/>
      <c r="W20" s="561"/>
      <c r="X20" s="561"/>
      <c r="Y20" s="561"/>
      <c r="Z20" s="561"/>
      <c r="AA20" s="561"/>
      <c r="AB20" s="561"/>
      <c r="AC20" s="561"/>
      <c r="AD20" s="561"/>
      <c r="AE20" s="561"/>
      <c r="AF20" s="561"/>
      <c r="AG20" s="561"/>
      <c r="AH20" s="561"/>
      <c r="AI20" s="561"/>
      <c r="AJ20" s="130"/>
      <c r="AK20" s="124"/>
      <c r="AL20" s="124"/>
    </row>
    <row r="21" spans="1:39" s="7" customFormat="1" ht="21.75" customHeight="1">
      <c r="A21" s="124"/>
      <c r="B21" s="129"/>
      <c r="C21" s="126" t="s">
        <v>158</v>
      </c>
      <c r="D21" s="126"/>
      <c r="E21" s="126"/>
      <c r="F21" s="126"/>
      <c r="G21" s="126"/>
      <c r="H21" s="562" t="s">
        <v>216</v>
      </c>
      <c r="I21" s="562"/>
      <c r="J21" s="562"/>
      <c r="K21" s="562"/>
      <c r="L21" s="562"/>
      <c r="M21" s="562"/>
      <c r="N21" s="562"/>
      <c r="O21" s="562"/>
      <c r="P21" s="562"/>
      <c r="Q21" s="562"/>
      <c r="R21" s="139" t="s">
        <v>159</v>
      </c>
      <c r="S21" s="126"/>
      <c r="T21" s="124"/>
      <c r="U21" s="126"/>
      <c r="V21" s="126"/>
      <c r="W21" s="591"/>
      <c r="X21" s="591"/>
      <c r="Y21" s="591"/>
      <c r="Z21" s="591"/>
      <c r="AA21" s="591"/>
      <c r="AB21" s="126" t="s">
        <v>124</v>
      </c>
      <c r="AC21" s="126"/>
      <c r="AD21" s="126"/>
      <c r="AE21" s="124"/>
      <c r="AF21" s="562"/>
      <c r="AG21" s="562"/>
      <c r="AH21" s="562"/>
      <c r="AI21" s="562"/>
      <c r="AJ21" s="130"/>
      <c r="AK21" s="124"/>
      <c r="AL21" s="124"/>
    </row>
    <row r="22" spans="1:39" s="7" customFormat="1" ht="21.75" customHeight="1">
      <c r="A22" s="124"/>
      <c r="B22" s="129"/>
      <c r="C22" s="126" t="s">
        <v>160</v>
      </c>
      <c r="D22" s="126"/>
      <c r="E22" s="126"/>
      <c r="F22" s="126"/>
      <c r="G22" s="126"/>
      <c r="H22" s="124"/>
      <c r="I22" s="126"/>
      <c r="J22" s="126"/>
      <c r="K22" s="126"/>
      <c r="L22" s="561" t="s">
        <v>231</v>
      </c>
      <c r="M22" s="561"/>
      <c r="N22" s="561"/>
      <c r="O22" s="561"/>
      <c r="P22" s="561"/>
      <c r="Q22" s="561"/>
      <c r="R22" s="561"/>
      <c r="S22" s="561"/>
      <c r="T22" s="561"/>
      <c r="U22" s="561"/>
      <c r="V22" s="561"/>
      <c r="W22" s="561"/>
      <c r="X22" s="561"/>
      <c r="Y22" s="561"/>
      <c r="Z22" s="561"/>
      <c r="AA22" s="561"/>
      <c r="AB22" s="561"/>
      <c r="AC22" s="561"/>
      <c r="AD22" s="561"/>
      <c r="AE22" s="561"/>
      <c r="AF22" s="561"/>
      <c r="AG22" s="561"/>
      <c r="AH22" s="561"/>
      <c r="AI22" s="561"/>
      <c r="AJ22" s="130"/>
      <c r="AK22" s="124"/>
      <c r="AL22" s="124"/>
    </row>
    <row r="23" spans="1:39" s="7" customFormat="1" ht="6" customHeight="1">
      <c r="A23" s="124"/>
      <c r="B23" s="134"/>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6"/>
      <c r="AC23" s="135"/>
      <c r="AD23" s="135"/>
      <c r="AE23" s="135"/>
      <c r="AF23" s="135"/>
      <c r="AG23" s="135"/>
      <c r="AH23" s="135"/>
      <c r="AI23" s="135"/>
      <c r="AJ23" s="137"/>
      <c r="AK23" s="124"/>
      <c r="AL23" s="124"/>
    </row>
    <row r="24" spans="1:39" s="7" customFormat="1">
      <c r="A24" s="124"/>
      <c r="B24" s="129"/>
      <c r="C24" s="79" t="s">
        <v>36</v>
      </c>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30"/>
      <c r="AK24" s="124"/>
      <c r="AL24" s="124"/>
    </row>
    <row r="25" spans="1:39" s="7" customFormat="1" ht="19.5" customHeight="1">
      <c r="A25" s="124"/>
      <c r="B25" s="129"/>
      <c r="C25" s="124" t="s">
        <v>128</v>
      </c>
      <c r="D25" s="124"/>
      <c r="E25" s="124"/>
      <c r="F25" s="124"/>
      <c r="G25" s="124"/>
      <c r="H25" s="124"/>
      <c r="I25" s="561" t="s">
        <v>482</v>
      </c>
      <c r="J25" s="561"/>
      <c r="K25" s="561"/>
      <c r="L25" s="561"/>
      <c r="M25" s="561"/>
      <c r="N25" s="561"/>
      <c r="O25" s="561"/>
      <c r="P25" s="561"/>
      <c r="Q25" s="561"/>
      <c r="R25" s="561"/>
      <c r="S25" s="561"/>
      <c r="T25" s="561"/>
      <c r="U25" s="561"/>
      <c r="V25" s="124" t="s">
        <v>133</v>
      </c>
      <c r="W25" s="126"/>
      <c r="X25" s="124"/>
      <c r="Y25" s="124"/>
      <c r="Z25" s="124"/>
      <c r="AA25" s="124"/>
      <c r="AB25" s="124"/>
      <c r="AC25" s="124"/>
      <c r="AD25" s="124"/>
      <c r="AE25" s="124"/>
      <c r="AF25" s="561" t="s">
        <v>250</v>
      </c>
      <c r="AG25" s="561"/>
      <c r="AH25" s="561"/>
      <c r="AI25" s="561"/>
      <c r="AJ25" s="130"/>
      <c r="AK25" s="124"/>
      <c r="AL25" s="124"/>
    </row>
    <row r="26" spans="1:39" s="7" customFormat="1" ht="19.5" customHeight="1">
      <c r="A26" s="124"/>
      <c r="B26" s="129"/>
      <c r="C26" s="140" t="s">
        <v>162</v>
      </c>
      <c r="D26" s="124"/>
      <c r="E26" s="124"/>
      <c r="F26" s="124"/>
      <c r="G26" s="124"/>
      <c r="H26" s="124" t="s">
        <v>11</v>
      </c>
      <c r="I26" s="124"/>
      <c r="J26" s="141"/>
      <c r="K26" s="141"/>
      <c r="L26" s="580">
        <v>60000</v>
      </c>
      <c r="M26" s="580"/>
      <c r="N26" s="580"/>
      <c r="O26" s="580"/>
      <c r="P26" s="580"/>
      <c r="Q26" s="580"/>
      <c r="R26" s="141"/>
      <c r="S26" s="124"/>
      <c r="T26" s="124"/>
      <c r="U26" s="124"/>
      <c r="V26" s="140" t="s">
        <v>127</v>
      </c>
      <c r="W26" s="124"/>
      <c r="X26" s="124"/>
      <c r="Y26" s="124"/>
      <c r="Z26" s="124"/>
      <c r="AA26" s="124"/>
      <c r="AB26" s="124"/>
      <c r="AC26" s="142" t="s">
        <v>619</v>
      </c>
      <c r="AD26" s="124"/>
      <c r="AE26" s="124"/>
      <c r="AF26" s="124"/>
      <c r="AG26" s="124"/>
      <c r="AH26" s="124"/>
      <c r="AI26" s="124"/>
      <c r="AJ26" s="130"/>
      <c r="AK26" s="124"/>
      <c r="AL26" s="124"/>
    </row>
    <row r="27" spans="1:39" s="7" customFormat="1" ht="19.5" customHeight="1">
      <c r="A27" s="124"/>
      <c r="B27" s="129"/>
      <c r="C27" s="131" t="s">
        <v>163</v>
      </c>
      <c r="D27" s="131"/>
      <c r="E27" s="131"/>
      <c r="F27" s="131"/>
      <c r="G27" s="124" t="s">
        <v>38</v>
      </c>
      <c r="H27" s="124"/>
      <c r="I27" s="124"/>
      <c r="J27" s="124"/>
      <c r="K27" s="124"/>
      <c r="L27" s="593"/>
      <c r="M27" s="593"/>
      <c r="N27" s="593"/>
      <c r="O27" s="593"/>
      <c r="P27" s="593"/>
      <c r="Q27" s="593"/>
      <c r="R27" s="124" t="s">
        <v>134</v>
      </c>
      <c r="S27" s="124"/>
      <c r="T27" s="124"/>
      <c r="U27" s="124"/>
      <c r="V27" s="124"/>
      <c r="W27" s="124"/>
      <c r="X27" s="124"/>
      <c r="Y27" s="561" t="s">
        <v>28</v>
      </c>
      <c r="Z27" s="561"/>
      <c r="AA27" s="124" t="s">
        <v>12</v>
      </c>
      <c r="AB27" s="124"/>
      <c r="AC27" s="124"/>
      <c r="AD27" s="405" t="s">
        <v>251</v>
      </c>
      <c r="AE27" s="405"/>
      <c r="AF27" s="124"/>
      <c r="AG27" s="124"/>
      <c r="AH27" s="594">
        <f>+L27*Y27</f>
        <v>0</v>
      </c>
      <c r="AI27" s="595"/>
      <c r="AJ27" s="130"/>
      <c r="AK27" s="124"/>
      <c r="AL27" s="124"/>
    </row>
    <row r="28" spans="1:39" s="7" customFormat="1">
      <c r="A28" s="124"/>
      <c r="B28" s="129"/>
      <c r="C28" s="126" t="s">
        <v>164</v>
      </c>
      <c r="D28" s="126"/>
      <c r="E28" s="126"/>
      <c r="F28" s="126"/>
      <c r="G28" s="126"/>
      <c r="H28" s="126"/>
      <c r="I28" s="126"/>
      <c r="J28" s="126"/>
      <c r="K28" s="126"/>
      <c r="L28" s="126"/>
      <c r="M28" s="126"/>
      <c r="N28" s="126"/>
      <c r="O28" s="126"/>
      <c r="P28" s="124"/>
      <c r="Q28" s="124"/>
      <c r="R28" s="124"/>
      <c r="S28" s="124"/>
      <c r="T28" s="124"/>
      <c r="U28" s="124"/>
      <c r="V28" s="124"/>
      <c r="W28" s="124"/>
      <c r="X28" s="124"/>
      <c r="Y28" s="124"/>
      <c r="Z28" s="124"/>
      <c r="AA28" s="124"/>
      <c r="AB28" s="124"/>
      <c r="AC28" s="124"/>
      <c r="AD28" s="124"/>
      <c r="AE28" s="124"/>
      <c r="AF28" s="124"/>
      <c r="AG28" s="124"/>
      <c r="AH28" s="124"/>
      <c r="AI28" s="124"/>
      <c r="AJ28" s="130"/>
      <c r="AK28" s="124"/>
      <c r="AL28" s="124"/>
    </row>
    <row r="29" spans="1:39" s="7" customFormat="1" ht="33.75" customHeight="1">
      <c r="A29" s="124"/>
      <c r="B29" s="129"/>
      <c r="C29" s="573" t="s">
        <v>613</v>
      </c>
      <c r="D29" s="574"/>
      <c r="E29" s="574"/>
      <c r="F29" s="574"/>
      <c r="G29" s="574"/>
      <c r="H29" s="574"/>
      <c r="I29" s="574"/>
      <c r="J29" s="574"/>
      <c r="K29" s="574"/>
      <c r="L29" s="574"/>
      <c r="M29" s="574"/>
      <c r="N29" s="574"/>
      <c r="O29" s="574"/>
      <c r="P29" s="574"/>
      <c r="Q29" s="574"/>
      <c r="R29" s="574"/>
      <c r="S29" s="574"/>
      <c r="T29" s="574"/>
      <c r="U29" s="574"/>
      <c r="V29" s="574"/>
      <c r="W29" s="574"/>
      <c r="X29" s="574"/>
      <c r="Y29" s="574"/>
      <c r="Z29" s="574"/>
      <c r="AA29" s="574"/>
      <c r="AB29" s="574"/>
      <c r="AC29" s="574"/>
      <c r="AD29" s="574"/>
      <c r="AE29" s="574"/>
      <c r="AF29" s="574"/>
      <c r="AG29" s="574"/>
      <c r="AH29" s="574"/>
      <c r="AI29" s="575"/>
      <c r="AJ29" s="130"/>
      <c r="AK29" s="124"/>
      <c r="AL29" s="124"/>
    </row>
    <row r="30" spans="1:39" s="7" customFormat="1" ht="33.75" customHeight="1">
      <c r="A30" s="124"/>
      <c r="B30" s="129"/>
      <c r="C30" s="576"/>
      <c r="D30" s="577"/>
      <c r="E30" s="577"/>
      <c r="F30" s="577"/>
      <c r="G30" s="577"/>
      <c r="H30" s="577"/>
      <c r="I30" s="577"/>
      <c r="J30" s="577"/>
      <c r="K30" s="577"/>
      <c r="L30" s="577"/>
      <c r="M30" s="577"/>
      <c r="N30" s="577"/>
      <c r="O30" s="577"/>
      <c r="P30" s="577"/>
      <c r="Q30" s="577"/>
      <c r="R30" s="577"/>
      <c r="S30" s="577"/>
      <c r="T30" s="577"/>
      <c r="U30" s="577"/>
      <c r="V30" s="577"/>
      <c r="W30" s="577"/>
      <c r="X30" s="577"/>
      <c r="Y30" s="577"/>
      <c r="Z30" s="577"/>
      <c r="AA30" s="577"/>
      <c r="AB30" s="577"/>
      <c r="AC30" s="577"/>
      <c r="AD30" s="577"/>
      <c r="AE30" s="577"/>
      <c r="AF30" s="577"/>
      <c r="AG30" s="577"/>
      <c r="AH30" s="577"/>
      <c r="AI30" s="578"/>
      <c r="AJ30" s="130"/>
      <c r="AK30" s="124"/>
      <c r="AL30" s="124"/>
    </row>
    <row r="31" spans="1:39" s="7" customFormat="1" ht="24" customHeight="1" thickBot="1">
      <c r="A31" s="124"/>
      <c r="B31" s="129"/>
      <c r="C31" s="79" t="s">
        <v>37</v>
      </c>
      <c r="D31" s="124"/>
      <c r="E31" s="124"/>
      <c r="F31" s="124"/>
      <c r="G31" s="143"/>
      <c r="H31" s="143"/>
      <c r="I31" s="124"/>
      <c r="J31" s="124"/>
      <c r="K31" s="124"/>
      <c r="L31" s="124"/>
      <c r="M31" s="124"/>
      <c r="N31" s="124"/>
      <c r="O31" s="124"/>
      <c r="P31" s="124"/>
      <c r="Q31" s="124"/>
      <c r="R31" s="124"/>
      <c r="S31" s="124"/>
      <c r="T31" s="124"/>
      <c r="U31" s="144"/>
      <c r="V31" s="124"/>
      <c r="W31" s="124"/>
      <c r="X31" s="124"/>
      <c r="Y31" s="124"/>
      <c r="Z31" s="124"/>
      <c r="AA31" s="124"/>
      <c r="AB31" s="124"/>
      <c r="AC31" s="124"/>
      <c r="AD31" s="124"/>
      <c r="AE31" s="124"/>
      <c r="AF31" s="124"/>
      <c r="AG31" s="124"/>
      <c r="AH31" s="124"/>
      <c r="AI31" s="124"/>
      <c r="AJ31" s="130"/>
      <c r="AK31" s="124"/>
      <c r="AL31" s="124"/>
    </row>
    <row r="32" spans="1:39" s="7" customFormat="1" ht="33.75" customHeight="1">
      <c r="A32" s="124"/>
      <c r="B32" s="129"/>
      <c r="C32" s="596" t="s">
        <v>489</v>
      </c>
      <c r="D32" s="597"/>
      <c r="E32" s="597"/>
      <c r="F32" s="597"/>
      <c r="G32" s="597"/>
      <c r="H32" s="597"/>
      <c r="I32" s="597"/>
      <c r="J32" s="597"/>
      <c r="K32" s="597"/>
      <c r="L32" s="597"/>
      <c r="M32" s="597"/>
      <c r="N32" s="597"/>
      <c r="O32" s="597"/>
      <c r="P32" s="597"/>
      <c r="Q32" s="597"/>
      <c r="R32" s="597"/>
      <c r="S32" s="597"/>
      <c r="T32" s="597"/>
      <c r="U32" s="597"/>
      <c r="V32" s="597"/>
      <c r="W32" s="597"/>
      <c r="X32" s="597"/>
      <c r="Y32" s="597"/>
      <c r="Z32" s="597"/>
      <c r="AA32" s="597"/>
      <c r="AB32" s="597"/>
      <c r="AC32" s="597"/>
      <c r="AD32" s="597"/>
      <c r="AE32" s="597"/>
      <c r="AF32" s="597"/>
      <c r="AG32" s="597"/>
      <c r="AH32" s="597"/>
      <c r="AI32" s="598"/>
      <c r="AJ32" s="130"/>
      <c r="AK32" s="124"/>
      <c r="AL32" s="124"/>
      <c r="AM32" s="10"/>
    </row>
    <row r="33" spans="1:38" s="7" customFormat="1" ht="33.75" customHeight="1" thickBot="1">
      <c r="A33" s="124"/>
      <c r="B33" s="129"/>
      <c r="C33" s="599"/>
      <c r="D33" s="600"/>
      <c r="E33" s="600"/>
      <c r="F33" s="600"/>
      <c r="G33" s="600"/>
      <c r="H33" s="600"/>
      <c r="I33" s="600"/>
      <c r="J33" s="600"/>
      <c r="K33" s="600"/>
      <c r="L33" s="600"/>
      <c r="M33" s="600"/>
      <c r="N33" s="600"/>
      <c r="O33" s="600"/>
      <c r="P33" s="600"/>
      <c r="Q33" s="600"/>
      <c r="R33" s="600"/>
      <c r="S33" s="600"/>
      <c r="T33" s="600"/>
      <c r="U33" s="600"/>
      <c r="V33" s="600"/>
      <c r="W33" s="600"/>
      <c r="X33" s="600"/>
      <c r="Y33" s="600"/>
      <c r="Z33" s="600"/>
      <c r="AA33" s="600"/>
      <c r="AB33" s="600"/>
      <c r="AC33" s="600"/>
      <c r="AD33" s="600"/>
      <c r="AE33" s="600"/>
      <c r="AF33" s="600"/>
      <c r="AG33" s="600"/>
      <c r="AH33" s="600"/>
      <c r="AI33" s="601"/>
      <c r="AJ33" s="130"/>
      <c r="AK33" s="124"/>
      <c r="AL33" s="124"/>
    </row>
    <row r="34" spans="1:38" s="7" customFormat="1">
      <c r="A34" s="124"/>
      <c r="B34" s="14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7"/>
      <c r="AK34" s="124"/>
      <c r="AL34" s="124"/>
    </row>
    <row r="35" spans="1:38" s="7" customFormat="1">
      <c r="A35" s="124"/>
      <c r="B35" s="570" t="s">
        <v>195</v>
      </c>
      <c r="C35" s="571"/>
      <c r="D35" s="571"/>
      <c r="E35" s="571"/>
      <c r="F35" s="571"/>
      <c r="G35" s="571"/>
      <c r="H35" s="571"/>
      <c r="I35" s="571"/>
      <c r="J35" s="571"/>
      <c r="K35" s="571"/>
      <c r="L35" s="571"/>
      <c r="M35" s="571"/>
      <c r="N35" s="571"/>
      <c r="O35" s="571"/>
      <c r="P35" s="571"/>
      <c r="Q35" s="571"/>
      <c r="R35" s="571"/>
      <c r="S35" s="571"/>
      <c r="T35" s="571"/>
      <c r="U35" s="571"/>
      <c r="V35" s="571"/>
      <c r="W35" s="571"/>
      <c r="X35" s="571"/>
      <c r="Y35" s="571"/>
      <c r="Z35" s="571"/>
      <c r="AA35" s="571"/>
      <c r="AB35" s="571"/>
      <c r="AC35" s="571"/>
      <c r="AD35" s="571"/>
      <c r="AE35" s="571"/>
      <c r="AF35" s="571"/>
      <c r="AG35" s="571"/>
      <c r="AH35" s="571"/>
      <c r="AI35" s="571"/>
      <c r="AJ35" s="572"/>
      <c r="AK35" s="124"/>
      <c r="AL35" s="124"/>
    </row>
    <row r="36" spans="1:38" s="7" customFormat="1">
      <c r="A36" s="124"/>
      <c r="B36" s="558"/>
      <c r="C36" s="559"/>
      <c r="D36" s="559"/>
      <c r="E36" s="559"/>
      <c r="F36" s="559"/>
      <c r="G36" s="559"/>
      <c r="H36" s="559"/>
      <c r="I36" s="559"/>
      <c r="J36" s="559"/>
      <c r="K36" s="559"/>
      <c r="L36" s="559"/>
      <c r="M36" s="559"/>
      <c r="N36" s="559"/>
      <c r="O36" s="559"/>
      <c r="P36" s="559"/>
      <c r="Q36" s="559"/>
      <c r="R36" s="559"/>
      <c r="S36" s="559"/>
      <c r="T36" s="559"/>
      <c r="U36" s="559"/>
      <c r="V36" s="559"/>
      <c r="W36" s="559"/>
      <c r="X36" s="559"/>
      <c r="Y36" s="559"/>
      <c r="Z36" s="559"/>
      <c r="AA36" s="559"/>
      <c r="AB36" s="559"/>
      <c r="AC36" s="559"/>
      <c r="AD36" s="559"/>
      <c r="AE36" s="559"/>
      <c r="AF36" s="559"/>
      <c r="AG36" s="559"/>
      <c r="AH36" s="559"/>
      <c r="AI36" s="559"/>
      <c r="AJ36" s="560"/>
      <c r="AK36" s="124"/>
      <c r="AL36" s="124"/>
    </row>
    <row r="37" spans="1:38" s="7" customFormat="1">
      <c r="A37" s="124"/>
      <c r="B37" s="146"/>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8"/>
      <c r="AK37" s="124"/>
      <c r="AL37" s="124"/>
    </row>
    <row r="38" spans="1:38" s="7" customFormat="1">
      <c r="A38" s="124"/>
      <c r="B38" s="129"/>
      <c r="C38" s="124" t="s">
        <v>41</v>
      </c>
      <c r="D38" s="124"/>
      <c r="E38" s="124"/>
      <c r="F38" s="579"/>
      <c r="G38" s="579"/>
      <c r="H38" s="579"/>
      <c r="I38" s="579"/>
      <c r="J38" s="579"/>
      <c r="K38" s="124" t="s">
        <v>17</v>
      </c>
      <c r="L38" s="124"/>
      <c r="M38" s="124"/>
      <c r="N38" s="124"/>
      <c r="O38" s="579"/>
      <c r="P38" s="579"/>
      <c r="Q38" s="579"/>
      <c r="R38" s="579"/>
      <c r="S38" s="579"/>
      <c r="T38" s="579"/>
      <c r="U38" s="124" t="s">
        <v>18</v>
      </c>
      <c r="V38" s="124"/>
      <c r="W38" s="124"/>
      <c r="X38" s="579"/>
      <c r="Y38" s="579"/>
      <c r="Z38" s="579"/>
      <c r="AA38" s="579"/>
      <c r="AB38" s="579"/>
      <c r="AC38" s="124" t="s">
        <v>19</v>
      </c>
      <c r="AD38" s="124"/>
      <c r="AE38" s="579"/>
      <c r="AF38" s="579"/>
      <c r="AG38" s="579"/>
      <c r="AH38" s="579"/>
      <c r="AI38" s="579"/>
      <c r="AJ38" s="130"/>
      <c r="AK38" s="124"/>
      <c r="AL38" s="124"/>
    </row>
    <row r="39" spans="1:38" s="7" customFormat="1" ht="23.25" customHeight="1">
      <c r="A39" s="124"/>
      <c r="B39" s="129"/>
      <c r="C39" s="124" t="s">
        <v>20</v>
      </c>
      <c r="D39" s="124"/>
      <c r="E39" s="124"/>
      <c r="F39" s="124"/>
      <c r="G39" s="143"/>
      <c r="H39" s="143"/>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130"/>
      <c r="AK39" s="124"/>
      <c r="AL39" s="124"/>
    </row>
    <row r="40" spans="1:38" s="7" customFormat="1" ht="6.75" customHeight="1">
      <c r="A40" s="124"/>
      <c r="B40" s="129"/>
      <c r="C40" s="124"/>
      <c r="D40" s="124"/>
      <c r="E40" s="124"/>
      <c r="F40" s="124"/>
      <c r="G40" s="143"/>
      <c r="H40" s="143"/>
      <c r="I40" s="12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30"/>
      <c r="AK40" s="124"/>
      <c r="AL40" s="124"/>
    </row>
    <row r="41" spans="1:38" s="7" customFormat="1">
      <c r="A41" s="124"/>
      <c r="B41" s="129"/>
      <c r="C41" s="149" t="s">
        <v>515</v>
      </c>
      <c r="D41" s="124"/>
      <c r="E41" s="124"/>
      <c r="F41" s="124"/>
      <c r="G41" s="150"/>
      <c r="H41" s="124"/>
      <c r="I41" s="124"/>
      <c r="J41" s="150"/>
      <c r="K41" s="124"/>
      <c r="L41" s="124"/>
      <c r="M41" s="124"/>
      <c r="N41" s="124"/>
      <c r="O41" s="124"/>
      <c r="P41" s="124"/>
      <c r="Q41" s="592"/>
      <c r="R41" s="592"/>
      <c r="S41" s="592"/>
      <c r="T41" s="592"/>
      <c r="U41" s="592"/>
      <c r="V41" s="579"/>
      <c r="W41" s="579"/>
      <c r="X41" s="579"/>
      <c r="Y41" s="579"/>
      <c r="Z41" s="579"/>
      <c r="AA41" s="579"/>
      <c r="AB41" s="579"/>
      <c r="AC41" s="579"/>
      <c r="AD41" s="579"/>
      <c r="AE41" s="579"/>
      <c r="AF41" s="579"/>
      <c r="AG41" s="579"/>
      <c r="AH41" s="579"/>
      <c r="AI41" s="579"/>
      <c r="AJ41" s="130"/>
      <c r="AK41" s="124"/>
      <c r="AL41" s="124"/>
    </row>
    <row r="42" spans="1:38" s="7" customFormat="1" ht="6.75" customHeight="1">
      <c r="A42" s="124"/>
      <c r="B42" s="129"/>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H42" s="124"/>
      <c r="AI42" s="124"/>
      <c r="AJ42" s="130"/>
      <c r="AK42" s="124"/>
      <c r="AL42" s="124"/>
    </row>
    <row r="43" spans="1:38" s="7" customFormat="1">
      <c r="A43" s="124"/>
      <c r="B43" s="129"/>
      <c r="C43" s="124" t="s">
        <v>42</v>
      </c>
      <c r="D43" s="124"/>
      <c r="E43" s="579"/>
      <c r="F43" s="579"/>
      <c r="G43" s="579"/>
      <c r="H43" s="579"/>
      <c r="I43" s="579"/>
      <c r="J43" s="124"/>
      <c r="K43" s="124" t="s">
        <v>17</v>
      </c>
      <c r="L43" s="124"/>
      <c r="M43" s="124"/>
      <c r="N43" s="124"/>
      <c r="O43" s="579"/>
      <c r="P43" s="579"/>
      <c r="Q43" s="579"/>
      <c r="R43" s="579"/>
      <c r="S43" s="579"/>
      <c r="T43" s="579"/>
      <c r="U43" s="124" t="s">
        <v>18</v>
      </c>
      <c r="V43" s="124"/>
      <c r="W43" s="124"/>
      <c r="X43" s="579"/>
      <c r="Y43" s="579"/>
      <c r="Z43" s="579"/>
      <c r="AA43" s="579"/>
      <c r="AB43" s="579"/>
      <c r="AC43" s="124" t="s">
        <v>19</v>
      </c>
      <c r="AD43" s="124"/>
      <c r="AE43" s="579"/>
      <c r="AF43" s="579"/>
      <c r="AG43" s="579"/>
      <c r="AH43" s="579"/>
      <c r="AI43" s="579"/>
      <c r="AJ43" s="130"/>
      <c r="AK43" s="124"/>
      <c r="AL43" s="124"/>
    </row>
    <row r="44" spans="1:38" s="7" customFormat="1" ht="20.25" customHeight="1">
      <c r="A44" s="124"/>
      <c r="B44" s="129"/>
      <c r="C44" s="124" t="s">
        <v>20</v>
      </c>
      <c r="D44" s="124"/>
      <c r="E44" s="124"/>
      <c r="F44" s="124"/>
      <c r="G44" s="143"/>
      <c r="H44" s="143"/>
      <c r="I44" s="579"/>
      <c r="J44" s="579"/>
      <c r="K44" s="579"/>
      <c r="L44" s="579"/>
      <c r="M44" s="579"/>
      <c r="N44" s="579"/>
      <c r="O44" s="579"/>
      <c r="P44" s="579"/>
      <c r="Q44" s="579"/>
      <c r="R44" s="579"/>
      <c r="S44" s="579"/>
      <c r="T44" s="579"/>
      <c r="U44" s="579"/>
      <c r="V44" s="579"/>
      <c r="W44" s="579"/>
      <c r="X44" s="579"/>
      <c r="Y44" s="579"/>
      <c r="Z44" s="579"/>
      <c r="AA44" s="579"/>
      <c r="AB44" s="579"/>
      <c r="AC44" s="579"/>
      <c r="AD44" s="579"/>
      <c r="AE44" s="579"/>
      <c r="AF44" s="579"/>
      <c r="AG44" s="579"/>
      <c r="AH44" s="579"/>
      <c r="AI44" s="579"/>
      <c r="AJ44" s="130"/>
      <c r="AK44" s="124"/>
      <c r="AL44" s="124"/>
    </row>
    <row r="45" spans="1:38" s="7" customFormat="1" ht="6.75" customHeight="1">
      <c r="A45" s="124"/>
      <c r="B45" s="129"/>
      <c r="C45" s="124"/>
      <c r="D45" s="124"/>
      <c r="E45" s="124"/>
      <c r="F45" s="124"/>
      <c r="G45" s="143"/>
      <c r="H45" s="143"/>
      <c r="I45" s="124"/>
      <c r="J45" s="124"/>
      <c r="K45" s="124"/>
      <c r="L45" s="124"/>
      <c r="M45" s="124"/>
      <c r="N45" s="124"/>
      <c r="O45" s="124"/>
      <c r="P45" s="124"/>
      <c r="Q45" s="124"/>
      <c r="R45" s="124"/>
      <c r="S45" s="124"/>
      <c r="T45" s="124"/>
      <c r="U45" s="124"/>
      <c r="V45" s="124"/>
      <c r="W45" s="124"/>
      <c r="X45" s="124"/>
      <c r="Y45" s="124"/>
      <c r="Z45" s="124"/>
      <c r="AA45" s="124"/>
      <c r="AB45" s="124"/>
      <c r="AC45" s="124"/>
      <c r="AD45" s="124"/>
      <c r="AE45" s="124"/>
      <c r="AF45" s="124"/>
      <c r="AG45" s="124"/>
      <c r="AH45" s="124"/>
      <c r="AI45" s="124"/>
      <c r="AJ45" s="130"/>
      <c r="AK45" s="124"/>
      <c r="AL45" s="124"/>
    </row>
    <row r="46" spans="1:38" s="7" customFormat="1">
      <c r="A46" s="124"/>
      <c r="B46" s="129"/>
      <c r="C46" s="149" t="s">
        <v>515</v>
      </c>
      <c r="D46" s="124"/>
      <c r="E46" s="124"/>
      <c r="F46" s="124"/>
      <c r="G46" s="150"/>
      <c r="H46" s="124"/>
      <c r="I46" s="124"/>
      <c r="J46" s="150"/>
      <c r="K46" s="124"/>
      <c r="L46" s="124"/>
      <c r="M46" s="124"/>
      <c r="N46" s="124"/>
      <c r="O46" s="124"/>
      <c r="P46" s="124"/>
      <c r="Q46" s="592"/>
      <c r="R46" s="592"/>
      <c r="S46" s="592"/>
      <c r="T46" s="592"/>
      <c r="U46" s="579"/>
      <c r="V46" s="579"/>
      <c r="W46" s="579"/>
      <c r="X46" s="579"/>
      <c r="Y46" s="579"/>
      <c r="Z46" s="579"/>
      <c r="AA46" s="579"/>
      <c r="AB46" s="579"/>
      <c r="AC46" s="579"/>
      <c r="AD46" s="579"/>
      <c r="AE46" s="579"/>
      <c r="AF46" s="579"/>
      <c r="AG46" s="579"/>
      <c r="AH46" s="579"/>
      <c r="AI46" s="151"/>
      <c r="AJ46" s="130"/>
      <c r="AK46" s="124"/>
      <c r="AL46" s="124"/>
    </row>
    <row r="47" spans="1:38" s="7" customFormat="1" ht="6.75" customHeight="1">
      <c r="A47" s="124"/>
      <c r="B47" s="129"/>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30"/>
      <c r="AK47" s="124"/>
      <c r="AL47" s="124"/>
    </row>
    <row r="48" spans="1:38" s="7" customFormat="1" ht="15" thickBot="1">
      <c r="A48" s="124"/>
      <c r="B48" s="567" t="s">
        <v>598</v>
      </c>
      <c r="C48" s="568"/>
      <c r="D48" s="568"/>
      <c r="E48" s="568"/>
      <c r="F48" s="568"/>
      <c r="G48" s="568"/>
      <c r="H48" s="568"/>
      <c r="I48" s="568"/>
      <c r="J48" s="568"/>
      <c r="K48" s="568"/>
      <c r="L48" s="568"/>
      <c r="M48" s="568"/>
      <c r="N48" s="568"/>
      <c r="O48" s="568"/>
      <c r="P48" s="568"/>
      <c r="Q48" s="568"/>
      <c r="R48" s="568"/>
      <c r="S48" s="568"/>
      <c r="T48" s="568"/>
      <c r="U48" s="568"/>
      <c r="V48" s="568"/>
      <c r="W48" s="568"/>
      <c r="X48" s="568"/>
      <c r="Y48" s="568"/>
      <c r="Z48" s="568"/>
      <c r="AA48" s="568"/>
      <c r="AB48" s="568"/>
      <c r="AC48" s="568"/>
      <c r="AD48" s="568"/>
      <c r="AE48" s="568"/>
      <c r="AF48" s="568"/>
      <c r="AG48" s="568"/>
      <c r="AH48" s="568"/>
      <c r="AI48" s="568"/>
      <c r="AJ48" s="569"/>
      <c r="AK48" s="124"/>
      <c r="AL48" s="124"/>
    </row>
    <row r="49" spans="1:38" s="7" customForma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s="7" customForma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s="7" customForma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s="7" customForma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s="7" customForma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s="7" customForma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s="7" customForma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s="7" customForma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s="7" customForma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s="7" customForma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row r="59" spans="1:38" s="7" customForma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row>
    <row r="60" spans="1:38" s="7" customForma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row>
    <row r="61" spans="1:38" s="7" customForma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row>
    <row r="62" spans="1:38" s="7" customForma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row>
    <row r="63" spans="1:38" s="7" customForma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124"/>
      <c r="AJ63" s="124"/>
      <c r="AK63" s="124"/>
      <c r="AL63" s="124"/>
    </row>
    <row r="64" spans="1:38" s="7" customForma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row>
    <row r="65" spans="1:38" s="7" customForma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row>
    <row r="66" spans="1:38" s="7" customForma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row>
    <row r="67" spans="1:38" s="7" customForma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c r="AA67" s="124"/>
      <c r="AB67" s="124"/>
      <c r="AC67" s="124"/>
      <c r="AD67" s="124"/>
      <c r="AE67" s="124"/>
      <c r="AF67" s="124"/>
      <c r="AG67" s="124"/>
      <c r="AH67" s="124"/>
      <c r="AI67" s="124"/>
      <c r="AJ67" s="124"/>
      <c r="AK67" s="124"/>
      <c r="AL67" s="124"/>
    </row>
    <row r="68" spans="1:38" s="7" customForma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c r="AA68" s="124"/>
      <c r="AB68" s="124"/>
      <c r="AC68" s="124"/>
      <c r="AD68" s="124"/>
      <c r="AE68" s="124"/>
      <c r="AF68" s="124"/>
      <c r="AG68" s="124"/>
      <c r="AH68" s="124"/>
      <c r="AI68" s="124"/>
      <c r="AJ68" s="124"/>
      <c r="AK68" s="124"/>
      <c r="AL68" s="124"/>
    </row>
    <row r="69" spans="1:38" s="7" customForma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c r="AA69" s="124"/>
      <c r="AB69" s="124"/>
      <c r="AC69" s="124"/>
      <c r="AD69" s="124"/>
      <c r="AE69" s="124"/>
      <c r="AF69" s="124"/>
      <c r="AG69" s="124"/>
      <c r="AH69" s="124"/>
      <c r="AI69" s="124"/>
      <c r="AJ69" s="124"/>
      <c r="AK69" s="124"/>
      <c r="AL69" s="124"/>
    </row>
    <row r="70" spans="1:38" s="7" customForma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I70" s="124"/>
      <c r="AJ70" s="124"/>
      <c r="AK70" s="124"/>
      <c r="AL70" s="124"/>
    </row>
    <row r="71" spans="1:38" s="7" customForma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c r="AI71" s="124"/>
      <c r="AJ71" s="124"/>
      <c r="AK71" s="124"/>
      <c r="AL71" s="124"/>
    </row>
    <row r="72" spans="1:38" s="7" customForma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c r="AH72" s="124"/>
      <c r="AI72" s="124"/>
      <c r="AJ72" s="124"/>
      <c r="AK72" s="124"/>
      <c r="AL72" s="124"/>
    </row>
    <row r="73" spans="1:38" s="7" customForma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c r="AH73" s="124"/>
      <c r="AI73" s="124"/>
      <c r="AJ73" s="124"/>
      <c r="AK73" s="124"/>
      <c r="AL73" s="124"/>
    </row>
    <row r="74" spans="1:38" s="7" customForma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row>
    <row r="75" spans="1:38" s="7" customForma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row>
    <row r="76" spans="1:38" s="7" customForma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row>
    <row r="77" spans="1:38" s="7" customForma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row>
    <row r="78" spans="1:38" s="7" customForma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row>
    <row r="79" spans="1:38" s="7" customForma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row>
    <row r="80" spans="1:38" s="7" customFormat="1">
      <c r="A80" s="124"/>
      <c r="B80" s="126"/>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row>
    <row r="81" spans="1:38" s="7" customFormat="1">
      <c r="A81" s="124"/>
      <c r="B81" s="126"/>
      <c r="C81" s="124"/>
      <c r="D81" s="152"/>
      <c r="E81" s="152"/>
      <c r="F81" s="152"/>
      <c r="G81" s="152"/>
      <c r="H81" s="152"/>
      <c r="I81" s="124"/>
      <c r="J81" s="124"/>
      <c r="K81" s="152"/>
      <c r="L81" s="152"/>
      <c r="M81" s="152"/>
      <c r="N81" s="152"/>
      <c r="O81" s="152"/>
      <c r="P81" s="152"/>
      <c r="Q81" s="152"/>
      <c r="R81" s="124"/>
      <c r="S81" s="124"/>
      <c r="T81" s="124"/>
      <c r="U81" s="124"/>
      <c r="V81" s="124"/>
      <c r="W81" s="124"/>
      <c r="X81" s="124"/>
      <c r="Y81" s="124"/>
      <c r="Z81" s="124"/>
      <c r="AA81" s="124"/>
      <c r="AB81" s="124"/>
      <c r="AC81" s="124"/>
      <c r="AD81" s="124"/>
      <c r="AE81" s="124"/>
      <c r="AF81" s="124"/>
      <c r="AG81" s="124"/>
      <c r="AH81" s="124"/>
      <c r="AI81" s="124"/>
      <c r="AJ81" s="124"/>
      <c r="AK81" s="124"/>
      <c r="AL81" s="124"/>
    </row>
    <row r="82" spans="1:38" s="7" customForma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row>
    <row r="83" spans="1:38" s="7" customForma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row>
    <row r="84" spans="1:38" s="7" customForma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row>
    <row r="85" spans="1:38" s="7" customForma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row>
    <row r="86" spans="1:38" s="7" customForma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row>
    <row r="87" spans="1:38" s="7" customForma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row>
    <row r="88" spans="1:38" s="7" customForma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row>
    <row r="89" spans="1:38" s="7" customForma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row>
    <row r="90" spans="1:38" s="7" customForma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row>
    <row r="91" spans="1:38" s="7" customForma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row>
    <row r="92" spans="1:38" s="7" customForma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row>
    <row r="93" spans="1:38" s="7" customForma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row>
    <row r="94" spans="1:38" s="7" customForma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row>
    <row r="95" spans="1:38" s="7" customForma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row>
    <row r="96" spans="1:38" s="7" customForma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row>
    <row r="97" spans="1:38" s="7" customForma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row>
    <row r="98" spans="1:38" s="7" customForma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row>
    <row r="99" spans="1:38" s="7" customForma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row>
    <row r="100" spans="1:38" s="7" customForma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row>
    <row r="101" spans="1:38" s="7" customForma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row>
    <row r="102" spans="1:38" s="7" customForma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row>
    <row r="103" spans="1:38" s="7" customForma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row>
    <row r="104" spans="1:38" s="7" customForma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row>
    <row r="105" spans="1:38" s="7" customForma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row>
    <row r="106" spans="1:38" s="7" customForma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row>
    <row r="107" spans="1:38" s="7" customForma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row>
    <row r="108" spans="1:38" s="7" customForma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row>
    <row r="109" spans="1:38" s="7" customForma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row>
    <row r="110" spans="1:38" s="7" customForma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row>
    <row r="111" spans="1:38" s="7" customForma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row>
    <row r="112" spans="1:38" s="7" customForma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c r="AI112" s="124"/>
      <c r="AJ112" s="124"/>
      <c r="AK112" s="124"/>
      <c r="AL112" s="124"/>
    </row>
    <row r="113" spans="1:38" s="7" customForma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row>
    <row r="114" spans="1:38" s="7" customForma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row>
    <row r="115" spans="1:38" s="7" customForma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row>
    <row r="116" spans="1:38" s="7" customForma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4"/>
    </row>
    <row r="117" spans="1:38" s="7" customForma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row>
    <row r="118" spans="1:38" s="7" customForma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4"/>
      <c r="AI118" s="124"/>
      <c r="AJ118" s="124"/>
      <c r="AK118" s="124"/>
      <c r="AL118" s="124"/>
    </row>
    <row r="119" spans="1:38" s="7" customForma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row>
    <row r="120" spans="1:38" s="7" customForma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row>
    <row r="121" spans="1:38" s="7" customForma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row>
    <row r="122" spans="1:38" s="7" customForma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row>
    <row r="123" spans="1:38" s="7" customForma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row>
    <row r="124" spans="1:38" s="7" customForma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row>
    <row r="125" spans="1:38" s="7" customForma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row>
    <row r="126" spans="1:38" s="7" customForma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c r="AE126" s="124"/>
      <c r="AF126" s="124"/>
      <c r="AG126" s="124"/>
      <c r="AH126" s="124"/>
      <c r="AI126" s="124"/>
      <c r="AJ126" s="124"/>
      <c r="AK126" s="124"/>
      <c r="AL126" s="124"/>
    </row>
    <row r="127" spans="1:38" s="7" customForma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row>
    <row r="128" spans="1:38" s="7" customForma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c r="AE128" s="124"/>
      <c r="AF128" s="124"/>
      <c r="AG128" s="124"/>
      <c r="AH128" s="124"/>
      <c r="AI128" s="124"/>
      <c r="AJ128" s="124"/>
      <c r="AK128" s="124"/>
      <c r="AL128" s="124"/>
    </row>
    <row r="129" spans="3:36">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row>
    <row r="130" spans="3:36">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row>
    <row r="131" spans="3:36">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row>
    <row r="132" spans="3:36">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row>
    <row r="133" spans="3:36">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row>
    <row r="134" spans="3:36">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row>
    <row r="135" spans="3:36">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row>
    <row r="136" spans="3:36">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row>
    <row r="137" spans="3:36">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row>
    <row r="138" spans="3:36">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row>
    <row r="139" spans="3:36">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row>
    <row r="140" spans="3:36">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c r="AE140" s="152"/>
      <c r="AF140" s="152"/>
      <c r="AG140" s="152"/>
      <c r="AH140" s="152"/>
      <c r="AI140" s="152"/>
      <c r="AJ140" s="152"/>
    </row>
    <row r="141" spans="3:36">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c r="AE141" s="152"/>
      <c r="AF141" s="152"/>
      <c r="AG141" s="152"/>
      <c r="AH141" s="152"/>
      <c r="AI141" s="152"/>
      <c r="AJ141" s="152"/>
    </row>
    <row r="142" spans="3:36">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c r="AE142" s="152"/>
      <c r="AF142" s="152"/>
      <c r="AG142" s="152"/>
      <c r="AH142" s="152"/>
      <c r="AI142" s="152"/>
      <c r="AJ142" s="152"/>
    </row>
    <row r="143" spans="3:36">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row>
    <row r="144" spans="3:36">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row>
    <row r="145" spans="3:36">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row>
    <row r="146" spans="3:36">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row>
    <row r="147" spans="3:36">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row>
    <row r="148" spans="3:36">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row>
    <row r="149" spans="3:36">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row>
    <row r="150" spans="3:36">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row>
    <row r="151" spans="3:36">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row>
    <row r="152" spans="3:36">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row>
    <row r="153" spans="3:36">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row>
    <row r="154" spans="3:36">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row>
    <row r="155" spans="3:36">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row>
    <row r="156" spans="3:36">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row>
    <row r="157" spans="3:36">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row>
    <row r="158" spans="3:36">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row>
    <row r="159" spans="3:36">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row>
    <row r="160" spans="3:36">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row>
    <row r="161" spans="3:36">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row>
    <row r="162" spans="3:36">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row>
    <row r="163" spans="3:36">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row>
    <row r="164" spans="3:36">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row>
    <row r="165" spans="3:36">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row>
    <row r="166" spans="3:36">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row>
    <row r="167" spans="3:36">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row>
    <row r="168" spans="3:36">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row>
    <row r="169" spans="3:36">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row>
    <row r="170" spans="3:36">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row>
    <row r="171" spans="3:36">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row>
    <row r="172" spans="3:36">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row>
    <row r="173" spans="3:36">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row>
    <row r="174" spans="3:36">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row>
    <row r="175" spans="3:36">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row>
    <row r="176" spans="3:36">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row>
    <row r="177" spans="3:36">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row>
    <row r="178" spans="3:36">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row>
    <row r="179" spans="3:36">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row>
    <row r="180" spans="3:36">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row>
    <row r="181" spans="3:36">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row>
    <row r="182" spans="3:36">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row>
    <row r="183" spans="3:36">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row>
    <row r="184" spans="3:36">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row>
    <row r="185" spans="3:36">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row>
    <row r="186" spans="3:36">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row>
    <row r="187" spans="3:36">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row>
    <row r="188" spans="3:36">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row>
    <row r="189" spans="3:36">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row>
    <row r="190" spans="3:36">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row>
    <row r="191" spans="3:36">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row>
    <row r="192" spans="3:36">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row>
    <row r="193" spans="3:36">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row>
    <row r="194" spans="3:36">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row>
    <row r="195" spans="3:36">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row>
    <row r="196" spans="3:36">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row>
    <row r="197" spans="3:36">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row>
    <row r="198" spans="3:36">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row>
    <row r="199" spans="3:36">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row>
    <row r="200" spans="3:36">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row>
    <row r="201" spans="3:36">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row>
    <row r="202" spans="3:36">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row>
    <row r="203" spans="3:36">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row>
    <row r="204" spans="3:36">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row>
    <row r="205" spans="3:36">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row>
    <row r="206" spans="3:36">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row>
    <row r="207" spans="3:36">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row>
    <row r="208" spans="3:36">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row>
    <row r="209" spans="3:36">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row>
    <row r="210" spans="3:36">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row>
    <row r="211" spans="3:36">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row>
    <row r="212" spans="3:36">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row>
    <row r="213" spans="3:36">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row>
    <row r="214" spans="3:36">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row>
    <row r="215" spans="3:36">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row>
    <row r="216" spans="3:36">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row>
    <row r="217" spans="3:36">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row>
    <row r="218" spans="3:36">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row>
    <row r="219" spans="3:36">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row>
    <row r="220" spans="3:36">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row>
    <row r="221" spans="3:36">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row>
    <row r="222" spans="3:36">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row>
    <row r="223" spans="3:36">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row>
    <row r="224" spans="3:36">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row>
    <row r="225" spans="3:36">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row>
    <row r="226" spans="3:36">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row>
    <row r="227" spans="3:36">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c r="AE227" s="152"/>
      <c r="AF227" s="152"/>
      <c r="AG227" s="152"/>
      <c r="AH227" s="152"/>
      <c r="AI227" s="152"/>
      <c r="AJ227" s="152"/>
    </row>
    <row r="228" spans="3:36">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c r="AE228" s="152"/>
      <c r="AF228" s="152"/>
      <c r="AG228" s="152"/>
      <c r="AH228" s="152"/>
      <c r="AI228" s="152"/>
      <c r="AJ228" s="152"/>
    </row>
    <row r="229" spans="3:36">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c r="AE229" s="152"/>
      <c r="AF229" s="152"/>
      <c r="AG229" s="152"/>
      <c r="AH229" s="152"/>
      <c r="AI229" s="152"/>
      <c r="AJ229" s="152"/>
    </row>
    <row r="230" spans="3:36">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c r="AE230" s="152"/>
      <c r="AF230" s="152"/>
      <c r="AG230" s="152"/>
      <c r="AH230" s="152"/>
      <c r="AI230" s="152"/>
      <c r="AJ230" s="152"/>
    </row>
    <row r="231" spans="3:36">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c r="AE231" s="152"/>
      <c r="AF231" s="152"/>
      <c r="AG231" s="152"/>
      <c r="AH231" s="152"/>
      <c r="AI231" s="152"/>
      <c r="AJ231" s="152"/>
    </row>
    <row r="232" spans="3:36">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c r="AE232" s="152"/>
      <c r="AF232" s="152"/>
      <c r="AG232" s="152"/>
      <c r="AH232" s="152"/>
      <c r="AI232" s="152"/>
      <c r="AJ232" s="152"/>
    </row>
    <row r="233" spans="3:36">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c r="AE233" s="152"/>
      <c r="AF233" s="152"/>
      <c r="AG233" s="152"/>
      <c r="AH233" s="152"/>
      <c r="AI233" s="152"/>
      <c r="AJ233" s="152"/>
    </row>
    <row r="234" spans="3:36">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c r="AE234" s="152"/>
      <c r="AF234" s="152"/>
      <c r="AG234" s="152"/>
      <c r="AH234" s="152"/>
      <c r="AI234" s="152"/>
      <c r="AJ234" s="152"/>
    </row>
    <row r="235" spans="3:36">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c r="AE235" s="152"/>
      <c r="AF235" s="152"/>
      <c r="AG235" s="152"/>
      <c r="AH235" s="152"/>
      <c r="AI235" s="152"/>
      <c r="AJ235" s="152"/>
    </row>
    <row r="236" spans="3:36">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c r="AE236" s="152"/>
      <c r="AF236" s="152"/>
      <c r="AG236" s="152"/>
      <c r="AH236" s="152"/>
      <c r="AI236" s="152"/>
      <c r="AJ236" s="152"/>
    </row>
    <row r="237" spans="3:36">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c r="AE237" s="152"/>
      <c r="AF237" s="152"/>
      <c r="AG237" s="152"/>
      <c r="AH237" s="152"/>
      <c r="AI237" s="152"/>
      <c r="AJ237" s="152"/>
    </row>
    <row r="238" spans="3:36">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c r="AE238" s="152"/>
      <c r="AF238" s="152"/>
      <c r="AG238" s="152"/>
      <c r="AH238" s="152"/>
      <c r="AI238" s="152"/>
      <c r="AJ238" s="152"/>
    </row>
    <row r="239" spans="3:36">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c r="AE239" s="152"/>
      <c r="AF239" s="152"/>
      <c r="AG239" s="152"/>
      <c r="AH239" s="152"/>
      <c r="AI239" s="152"/>
      <c r="AJ239" s="152"/>
    </row>
    <row r="240" spans="3:36">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c r="AE240" s="152"/>
      <c r="AF240" s="152"/>
      <c r="AG240" s="152"/>
      <c r="AH240" s="152"/>
      <c r="AI240" s="152"/>
      <c r="AJ240" s="152"/>
    </row>
    <row r="241" spans="3:36">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c r="AE241" s="152"/>
      <c r="AF241" s="152"/>
      <c r="AG241" s="152"/>
      <c r="AH241" s="152"/>
      <c r="AI241" s="152"/>
      <c r="AJ241" s="152"/>
    </row>
    <row r="242" spans="3:36">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c r="AE242" s="152"/>
      <c r="AF242" s="152"/>
      <c r="AG242" s="152"/>
      <c r="AH242" s="152"/>
      <c r="AI242" s="152"/>
      <c r="AJ242" s="152"/>
    </row>
    <row r="243" spans="3:36">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c r="AE243" s="152"/>
      <c r="AF243" s="152"/>
      <c r="AG243" s="152"/>
      <c r="AH243" s="152"/>
      <c r="AI243" s="152"/>
      <c r="AJ243" s="152"/>
    </row>
    <row r="244" spans="3:36">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c r="AE244" s="152"/>
      <c r="AF244" s="152"/>
      <c r="AG244" s="152"/>
      <c r="AH244" s="152"/>
      <c r="AI244" s="152"/>
      <c r="AJ244" s="152"/>
    </row>
    <row r="245" spans="3:36">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c r="AE245" s="152"/>
      <c r="AF245" s="152"/>
      <c r="AG245" s="152"/>
      <c r="AH245" s="152"/>
      <c r="AI245" s="152"/>
      <c r="AJ245" s="152"/>
    </row>
    <row r="246" spans="3:36">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c r="AE246" s="152"/>
      <c r="AF246" s="152"/>
      <c r="AG246" s="152"/>
      <c r="AH246" s="152"/>
      <c r="AI246" s="152"/>
      <c r="AJ246" s="152"/>
    </row>
    <row r="247" spans="3:36">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c r="AE247" s="152"/>
      <c r="AF247" s="152"/>
      <c r="AG247" s="152"/>
      <c r="AH247" s="152"/>
      <c r="AI247" s="152"/>
      <c r="AJ247" s="152"/>
    </row>
    <row r="248" spans="3:36">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c r="AE248" s="152"/>
      <c r="AF248" s="152"/>
      <c r="AG248" s="152"/>
      <c r="AH248" s="152"/>
      <c r="AI248" s="152"/>
      <c r="AJ248" s="152"/>
    </row>
    <row r="249" spans="3:36">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c r="AE249" s="152"/>
      <c r="AF249" s="152"/>
      <c r="AG249" s="152"/>
      <c r="AH249" s="152"/>
      <c r="AI249" s="152"/>
      <c r="AJ249" s="152"/>
    </row>
    <row r="250" spans="3:36">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c r="AE250" s="152"/>
      <c r="AF250" s="152"/>
      <c r="AG250" s="152"/>
      <c r="AH250" s="152"/>
      <c r="AI250" s="152"/>
      <c r="AJ250" s="152"/>
    </row>
    <row r="251" spans="3:36">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c r="AE251" s="152"/>
      <c r="AF251" s="152"/>
      <c r="AG251" s="152"/>
      <c r="AH251" s="152"/>
      <c r="AI251" s="152"/>
      <c r="AJ251" s="152"/>
    </row>
    <row r="252" spans="3:36">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c r="AE252" s="152"/>
      <c r="AF252" s="152"/>
      <c r="AG252" s="152"/>
      <c r="AH252" s="152"/>
      <c r="AI252" s="152"/>
      <c r="AJ252" s="152"/>
    </row>
    <row r="253" spans="3:36">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c r="AE253" s="152"/>
      <c r="AF253" s="152"/>
      <c r="AG253" s="152"/>
      <c r="AH253" s="152"/>
      <c r="AI253" s="152"/>
      <c r="AJ253" s="152"/>
    </row>
    <row r="254" spans="3:36">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c r="AE254" s="152"/>
      <c r="AF254" s="152"/>
      <c r="AG254" s="152"/>
      <c r="AH254" s="152"/>
      <c r="AI254" s="152"/>
      <c r="AJ254" s="152"/>
    </row>
    <row r="255" spans="3:36">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c r="AE255" s="152"/>
      <c r="AF255" s="152"/>
      <c r="AG255" s="152"/>
      <c r="AH255" s="152"/>
      <c r="AI255" s="152"/>
      <c r="AJ255" s="152"/>
    </row>
    <row r="256" spans="3:36">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c r="AE256" s="152"/>
      <c r="AF256" s="152"/>
      <c r="AG256" s="152"/>
      <c r="AH256" s="152"/>
      <c r="AI256" s="152"/>
      <c r="AJ256" s="152"/>
    </row>
    <row r="257" spans="3:36">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c r="AE257" s="152"/>
      <c r="AF257" s="152"/>
      <c r="AG257" s="152"/>
      <c r="AH257" s="152"/>
      <c r="AI257" s="152"/>
      <c r="AJ257" s="152"/>
    </row>
    <row r="258" spans="3:36">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c r="AE258" s="152"/>
      <c r="AF258" s="152"/>
      <c r="AG258" s="152"/>
      <c r="AH258" s="152"/>
      <c r="AI258" s="152"/>
      <c r="AJ258" s="152"/>
    </row>
    <row r="259" spans="3:36">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c r="AE259" s="152"/>
      <c r="AF259" s="152"/>
      <c r="AG259" s="152"/>
      <c r="AH259" s="152"/>
      <c r="AI259" s="152"/>
      <c r="AJ259" s="152"/>
    </row>
    <row r="260" spans="3:36">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c r="AE260" s="152"/>
      <c r="AF260" s="152"/>
      <c r="AG260" s="152"/>
      <c r="AH260" s="152"/>
      <c r="AI260" s="152"/>
      <c r="AJ260" s="152"/>
    </row>
    <row r="261" spans="3:36">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c r="AE261" s="152"/>
      <c r="AF261" s="152"/>
      <c r="AG261" s="152"/>
      <c r="AH261" s="152"/>
      <c r="AI261" s="152"/>
      <c r="AJ261" s="152"/>
    </row>
    <row r="262" spans="3:36">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c r="AE262" s="152"/>
      <c r="AF262" s="152"/>
      <c r="AG262" s="152"/>
      <c r="AH262" s="152"/>
      <c r="AI262" s="152"/>
      <c r="AJ262" s="152"/>
    </row>
    <row r="263" spans="3:36">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c r="AE263" s="152"/>
      <c r="AF263" s="152"/>
      <c r="AG263" s="152"/>
      <c r="AH263" s="152"/>
      <c r="AI263" s="152"/>
      <c r="AJ263" s="152"/>
    </row>
    <row r="264" spans="3:36">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c r="AE264" s="152"/>
      <c r="AF264" s="152"/>
      <c r="AG264" s="152"/>
      <c r="AH264" s="152"/>
      <c r="AI264" s="152"/>
      <c r="AJ264" s="152"/>
    </row>
    <row r="265" spans="3:36">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c r="AE265" s="152"/>
      <c r="AF265" s="152"/>
      <c r="AG265" s="152"/>
      <c r="AH265" s="152"/>
      <c r="AI265" s="152"/>
      <c r="AJ265" s="152"/>
    </row>
    <row r="266" spans="3:36">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c r="AE266" s="152"/>
      <c r="AF266" s="152"/>
      <c r="AG266" s="152"/>
      <c r="AH266" s="152"/>
      <c r="AI266" s="152"/>
      <c r="AJ266" s="152"/>
    </row>
    <row r="267" spans="3:36">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c r="AE267" s="152"/>
      <c r="AF267" s="152"/>
      <c r="AG267" s="152"/>
      <c r="AH267" s="152"/>
      <c r="AI267" s="152"/>
      <c r="AJ267" s="152"/>
    </row>
    <row r="268" spans="3:36">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c r="AE268" s="152"/>
      <c r="AF268" s="152"/>
      <c r="AG268" s="152"/>
      <c r="AH268" s="152"/>
      <c r="AI268" s="152"/>
      <c r="AJ268" s="152"/>
    </row>
    <row r="269" spans="3:36">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c r="AE269" s="152"/>
      <c r="AF269" s="152"/>
      <c r="AG269" s="152"/>
      <c r="AH269" s="152"/>
      <c r="AI269" s="152"/>
      <c r="AJ269" s="152"/>
    </row>
    <row r="270" spans="3:36">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c r="AE270" s="152"/>
      <c r="AF270" s="152"/>
      <c r="AG270" s="152"/>
      <c r="AH270" s="152"/>
      <c r="AI270" s="152"/>
      <c r="AJ270" s="152"/>
    </row>
    <row r="271" spans="3:36">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c r="AE271" s="152"/>
      <c r="AF271" s="152"/>
      <c r="AG271" s="152"/>
      <c r="AH271" s="152"/>
      <c r="AI271" s="152"/>
      <c r="AJ271" s="152"/>
    </row>
    <row r="272" spans="3:36">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c r="AE272" s="152"/>
      <c r="AF272" s="152"/>
      <c r="AG272" s="152"/>
      <c r="AH272" s="152"/>
      <c r="AI272" s="152"/>
      <c r="AJ272" s="152"/>
    </row>
    <row r="273" spans="3:36">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c r="AE273" s="152"/>
      <c r="AF273" s="152"/>
      <c r="AG273" s="152"/>
      <c r="AH273" s="152"/>
      <c r="AI273" s="152"/>
      <c r="AJ273" s="152"/>
    </row>
    <row r="274" spans="3:36">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c r="AE274" s="152"/>
      <c r="AF274" s="152"/>
      <c r="AG274" s="152"/>
      <c r="AH274" s="152"/>
      <c r="AI274" s="152"/>
      <c r="AJ274" s="152"/>
    </row>
    <row r="275" spans="3:36">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c r="AE275" s="152"/>
      <c r="AF275" s="152"/>
      <c r="AG275" s="152"/>
      <c r="AH275" s="152"/>
      <c r="AI275" s="152"/>
      <c r="AJ275" s="152"/>
    </row>
    <row r="276" spans="3:36">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c r="AE276" s="152"/>
      <c r="AF276" s="152"/>
      <c r="AG276" s="152"/>
      <c r="AH276" s="152"/>
      <c r="AI276" s="152"/>
      <c r="AJ276" s="152"/>
    </row>
    <row r="277" spans="3:36">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c r="AE277" s="152"/>
      <c r="AF277" s="152"/>
      <c r="AG277" s="152"/>
      <c r="AH277" s="152"/>
      <c r="AI277" s="152"/>
      <c r="AJ277" s="152"/>
    </row>
    <row r="278" spans="3:36">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c r="AE278" s="152"/>
      <c r="AF278" s="152"/>
      <c r="AG278" s="152"/>
      <c r="AH278" s="152"/>
      <c r="AI278" s="152"/>
      <c r="AJ278" s="152"/>
    </row>
    <row r="279" spans="3:36">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c r="AE279" s="152"/>
      <c r="AF279" s="152"/>
      <c r="AG279" s="152"/>
      <c r="AH279" s="152"/>
      <c r="AI279" s="152"/>
      <c r="AJ279" s="152"/>
    </row>
    <row r="280" spans="3:36">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c r="AE280" s="152"/>
      <c r="AF280" s="152"/>
      <c r="AG280" s="152"/>
      <c r="AH280" s="152"/>
      <c r="AI280" s="152"/>
      <c r="AJ280" s="152"/>
    </row>
    <row r="281" spans="3:36">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c r="AE281" s="152"/>
      <c r="AF281" s="152"/>
      <c r="AG281" s="152"/>
      <c r="AH281" s="152"/>
      <c r="AI281" s="152"/>
      <c r="AJ281" s="152"/>
    </row>
    <row r="282" spans="3:36">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c r="AE282" s="152"/>
      <c r="AF282" s="152"/>
      <c r="AG282" s="152"/>
      <c r="AH282" s="152"/>
      <c r="AI282" s="152"/>
      <c r="AJ282" s="152"/>
    </row>
    <row r="283" spans="3:36">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c r="AE283" s="152"/>
      <c r="AF283" s="152"/>
      <c r="AG283" s="152"/>
      <c r="AH283" s="152"/>
      <c r="AI283" s="152"/>
      <c r="AJ283" s="152"/>
    </row>
    <row r="284" spans="3:36">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c r="AE284" s="152"/>
      <c r="AF284" s="152"/>
      <c r="AG284" s="152"/>
      <c r="AH284" s="152"/>
      <c r="AI284" s="152"/>
      <c r="AJ284" s="152"/>
    </row>
    <row r="285" spans="3:36">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c r="AE285" s="152"/>
      <c r="AF285" s="152"/>
      <c r="AG285" s="152"/>
      <c r="AH285" s="152"/>
      <c r="AI285" s="152"/>
      <c r="AJ285" s="152"/>
    </row>
    <row r="286" spans="3:36">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c r="AE286" s="152"/>
      <c r="AF286" s="152"/>
      <c r="AG286" s="152"/>
      <c r="AH286" s="152"/>
      <c r="AI286" s="152"/>
      <c r="AJ286" s="152"/>
    </row>
    <row r="287" spans="3:36">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c r="AE287" s="152"/>
      <c r="AF287" s="152"/>
      <c r="AG287" s="152"/>
      <c r="AH287" s="152"/>
      <c r="AI287" s="152"/>
      <c r="AJ287" s="152"/>
    </row>
    <row r="288" spans="3:36">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52"/>
    </row>
    <row r="289" spans="3:36">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c r="AE289" s="152"/>
      <c r="AF289" s="152"/>
      <c r="AG289" s="152"/>
      <c r="AH289" s="152"/>
      <c r="AI289" s="152"/>
      <c r="AJ289" s="152"/>
    </row>
    <row r="290" spans="3:36">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c r="AE290" s="152"/>
      <c r="AF290" s="152"/>
      <c r="AG290" s="152"/>
      <c r="AH290" s="152"/>
      <c r="AI290" s="152"/>
      <c r="AJ290" s="152"/>
    </row>
    <row r="291" spans="3:36">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c r="AE291" s="152"/>
      <c r="AF291" s="152"/>
      <c r="AG291" s="152"/>
      <c r="AH291" s="152"/>
      <c r="AI291" s="152"/>
      <c r="AJ291" s="152"/>
    </row>
    <row r="292" spans="3:36">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c r="AE292" s="152"/>
      <c r="AF292" s="152"/>
      <c r="AG292" s="152"/>
      <c r="AH292" s="152"/>
      <c r="AI292" s="152"/>
      <c r="AJ292" s="152"/>
    </row>
    <row r="293" spans="3:36">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c r="AE293" s="152"/>
      <c r="AF293" s="152"/>
      <c r="AG293" s="152"/>
      <c r="AH293" s="152"/>
      <c r="AI293" s="152"/>
      <c r="AJ293" s="152"/>
    </row>
    <row r="294" spans="3:36">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c r="AE294" s="152"/>
      <c r="AF294" s="152"/>
      <c r="AG294" s="152"/>
      <c r="AH294" s="152"/>
      <c r="AI294" s="152"/>
      <c r="AJ294" s="152"/>
    </row>
    <row r="295" spans="3:36">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c r="AE295" s="152"/>
      <c r="AF295" s="152"/>
      <c r="AG295" s="152"/>
      <c r="AH295" s="152"/>
      <c r="AI295" s="152"/>
      <c r="AJ295" s="152"/>
    </row>
    <row r="296" spans="3:36">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c r="AE296" s="152"/>
      <c r="AF296" s="152"/>
      <c r="AG296" s="152"/>
      <c r="AH296" s="152"/>
      <c r="AI296" s="152"/>
      <c r="AJ296" s="152"/>
    </row>
    <row r="297" spans="3:36">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c r="AE297" s="152"/>
      <c r="AF297" s="152"/>
      <c r="AG297" s="152"/>
      <c r="AH297" s="152"/>
      <c r="AI297" s="152"/>
      <c r="AJ297" s="152"/>
    </row>
    <row r="298" spans="3:36">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c r="AE298" s="152"/>
      <c r="AF298" s="152"/>
      <c r="AG298" s="152"/>
      <c r="AH298" s="152"/>
      <c r="AI298" s="152"/>
      <c r="AJ298" s="152"/>
    </row>
    <row r="299" spans="3:36">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c r="AE299" s="152"/>
      <c r="AF299" s="152"/>
      <c r="AG299" s="152"/>
      <c r="AH299" s="152"/>
      <c r="AI299" s="152"/>
      <c r="AJ299" s="152"/>
    </row>
    <row r="300" spans="3:36">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c r="AE300" s="152"/>
      <c r="AF300" s="152"/>
      <c r="AG300" s="152"/>
      <c r="AH300" s="152"/>
      <c r="AI300" s="152"/>
      <c r="AJ300" s="152"/>
    </row>
    <row r="301" spans="3:36">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c r="AE301" s="152"/>
      <c r="AF301" s="152"/>
      <c r="AG301" s="152"/>
      <c r="AH301" s="152"/>
      <c r="AI301" s="152"/>
      <c r="AJ301" s="152"/>
    </row>
    <row r="302" spans="3:36">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c r="AE302" s="152"/>
      <c r="AF302" s="152"/>
      <c r="AG302" s="152"/>
      <c r="AH302" s="152"/>
      <c r="AI302" s="152"/>
      <c r="AJ302" s="152"/>
    </row>
  </sheetData>
  <sheetProtection formatRows="0" selectLockedCells="1"/>
  <protectedRanges>
    <protectedRange sqref="Q41 Q46 W41 X41 Y41 AA41 Z41 AB41 AC41 AD41 U46 V46 W46 X46 Y46 Z46 AB46 AA46" name="Plage1"/>
  </protectedRanges>
  <mergeCells count="47">
    <mergeCell ref="Q46:T46"/>
    <mergeCell ref="O43:T43"/>
    <mergeCell ref="L27:Q27"/>
    <mergeCell ref="AH27:AI27"/>
    <mergeCell ref="I39:AI39"/>
    <mergeCell ref="E43:I43"/>
    <mergeCell ref="X43:AB43"/>
    <mergeCell ref="AE43:AI43"/>
    <mergeCell ref="C32:AI33"/>
    <mergeCell ref="F38:J38"/>
    <mergeCell ref="O38:T38"/>
    <mergeCell ref="U46:AH46"/>
    <mergeCell ref="J12:AI14"/>
    <mergeCell ref="H20:AI20"/>
    <mergeCell ref="H21:Q21"/>
    <mergeCell ref="W21:AA21"/>
    <mergeCell ref="I44:AI44"/>
    <mergeCell ref="Q41:U41"/>
    <mergeCell ref="V41:AI41"/>
    <mergeCell ref="G10:AI10"/>
    <mergeCell ref="AF21:AI21"/>
    <mergeCell ref="L22:AI22"/>
    <mergeCell ref="I25:U25"/>
    <mergeCell ref="B48:AJ48"/>
    <mergeCell ref="B35:AJ36"/>
    <mergeCell ref="C29:AI30"/>
    <mergeCell ref="AF25:AI25"/>
    <mergeCell ref="Y27:Z27"/>
    <mergeCell ref="X38:AB38"/>
    <mergeCell ref="AE38:AI38"/>
    <mergeCell ref="L26:Q26"/>
    <mergeCell ref="H18:J18"/>
    <mergeCell ref="AD18:AE18"/>
    <mergeCell ref="AH18:AI18"/>
    <mergeCell ref="T18:V18"/>
    <mergeCell ref="B2:AJ3"/>
    <mergeCell ref="F6:K6"/>
    <mergeCell ref="P6:V6"/>
    <mergeCell ref="AA6:AI6"/>
    <mergeCell ref="AA8:AI8"/>
    <mergeCell ref="H5:J5"/>
    <mergeCell ref="L5:AA5"/>
    <mergeCell ref="I7:O7"/>
    <mergeCell ref="W7:AC7"/>
    <mergeCell ref="AG7:AI7"/>
    <mergeCell ref="G8:L8"/>
    <mergeCell ref="Q8:W8"/>
  </mergeCells>
  <printOptions horizontalCentered="1"/>
  <pageMargins left="0.19685039370078741" right="0.19685039370078741" top="0.39370078740157483" bottom="0.27559055118110237" header="0.15748031496062992" footer="0.19685039370078741"/>
  <pageSetup paperSize="9" scale="92" orientation="portrait" r:id="rId1"/>
  <headerFooter alignWithMargins="0"/>
  <drawing r:id="rId2"/>
  <extLst>
    <ext xmlns:x14="http://schemas.microsoft.com/office/spreadsheetml/2009/9/main" uri="{CCE6A557-97BC-4b89-ADB6-D9C93CAAB3DF}">
      <x14:dataValidations xmlns:xm="http://schemas.microsoft.com/office/excel/2006/main" count="11">
        <x14:dataValidation type="list" allowBlank="1" showInputMessage="1" showErrorMessage="1" error="ERREUR" promptTitle="Province d'origine" prompt="Choisir province. Si étranger, choisir &quot;autre pays&quot; et expliquer dans &quot;biographie rapide&quot;" xr:uid="{00000000-0002-0000-0000-000000000000}">
          <x14:formula1>
            <xm:f>'Les listes'!$B$3:$B$29</xm:f>
          </x14:formula1>
          <xm:sqref>I7:O7</xm:sqref>
        </x14:dataValidation>
        <x14:dataValidation type="list" allowBlank="1" showInputMessage="1" showErrorMessage="1" xr:uid="{00000000-0002-0000-0000-000001000000}">
          <x14:formula1>
            <xm:f>'Les listes'!$D$3:$D$14</xm:f>
          </x14:formula1>
          <xm:sqref>W7:AC7</xm:sqref>
        </x14:dataValidation>
        <x14:dataValidation type="list" allowBlank="1" showInputMessage="1" showErrorMessage="1" xr:uid="{00000000-0002-0000-0000-000002000000}">
          <x14:formula1>
            <xm:f>'Les listes'!$F$3:$F$8</xm:f>
          </x14:formula1>
          <xm:sqref>AG7</xm:sqref>
        </x14:dataValidation>
        <x14:dataValidation type="list" allowBlank="1" showInputMessage="1" showErrorMessage="1" xr:uid="{00000000-0002-0000-0000-000003000000}">
          <x14:formula1>
            <xm:f>'Les listes'!$J$3:$J$10</xm:f>
          </x14:formula1>
          <xm:sqref>H21</xm:sqref>
        </x14:dataValidation>
        <x14:dataValidation type="list" allowBlank="1" showInputMessage="1" showErrorMessage="1" xr:uid="{00000000-0002-0000-0000-000004000000}">
          <x14:formula1>
            <xm:f>'Les listes'!$L$3:$L$11</xm:f>
          </x14:formula1>
          <xm:sqref>AF21:AI21</xm:sqref>
        </x14:dataValidation>
        <x14:dataValidation type="list" allowBlank="1" showInputMessage="1" showErrorMessage="1" xr:uid="{00000000-0002-0000-0000-000005000000}">
          <x14:formula1>
            <xm:f>'Les listes'!$N$3:$N$9</xm:f>
          </x14:formula1>
          <xm:sqref>L22:AI22</xm:sqref>
        </x14:dataValidation>
        <x14:dataValidation type="list" allowBlank="1" showInputMessage="1" showErrorMessage="1" xr:uid="{00000000-0002-0000-0000-000006000000}">
          <x14:formula1>
            <xm:f>'Les listes'!$D$18:$D$27</xm:f>
          </x14:formula1>
          <xm:sqref>I25:U25</xm:sqref>
        </x14:dataValidation>
        <x14:dataValidation type="list" allowBlank="1" showInputMessage="1" showErrorMessage="1" xr:uid="{00000000-0002-0000-0000-000007000000}">
          <x14:formula1>
            <xm:f>'Les listes'!$J$14:$J$25</xm:f>
          </x14:formula1>
          <xm:sqref>AF25:AI25</xm:sqref>
        </x14:dataValidation>
        <x14:dataValidation type="list" showInputMessage="1" showErrorMessage="1" xr:uid="{00000000-0002-0000-0000-000008000000}">
          <x14:formula1>
            <xm:f>'Les listes'!$F$19:$F$30</xm:f>
          </x14:formula1>
          <xm:sqref>L5:AA5</xm:sqref>
        </x14:dataValidation>
        <x14:dataValidation type="list" allowBlank="1" showInputMessage="1" showErrorMessage="1" xr:uid="{00000000-0002-0000-0000-000009000000}">
          <x14:formula1>
            <xm:f>'Les listes'!$F$43:$F$50</xm:f>
          </x14:formula1>
          <xm:sqref>Q41 Q46</xm:sqref>
        </x14:dataValidation>
        <x14:dataValidation type="list" allowBlank="1" showInputMessage="1" showErrorMessage="1" xr:uid="{00000000-0002-0000-0000-00000A000000}">
          <x14:formula1>
            <xm:f>'Les listes'!$J$36:$J$47</xm:f>
          </x14:formula1>
          <xm:sqref>H18:J18 T18:V18 AD18:AE18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
    <pageSetUpPr fitToPage="1"/>
  </sheetPr>
  <dimension ref="B2:CS278"/>
  <sheetViews>
    <sheetView showGridLines="0" view="pageBreakPreview" topLeftCell="B1" zoomScaleSheetLayoutView="100" workbookViewId="0">
      <selection activeCell="C7" sqref="C7:H7"/>
    </sheetView>
  </sheetViews>
  <sheetFormatPr baseColWidth="10" defaultColWidth="3" defaultRowHeight="14.5"/>
  <cols>
    <col min="1" max="1" width="2.7265625" style="33" customWidth="1"/>
    <col min="2" max="2" width="18.54296875" style="63" customWidth="1"/>
    <col min="3" max="3" width="16.54296875" style="63" customWidth="1"/>
    <col min="4" max="7" width="3" style="63"/>
    <col min="8" max="8" width="4.81640625" style="63" customWidth="1"/>
    <col min="9" max="9" width="9.453125" style="63" bestFit="1" customWidth="1"/>
    <col min="10" max="10" width="15.81640625" style="63" bestFit="1" customWidth="1"/>
    <col min="11" max="11" width="4.26953125" style="63" bestFit="1" customWidth="1"/>
    <col min="12" max="13" width="3" style="63"/>
    <col min="14" max="14" width="3.26953125" style="63" bestFit="1" customWidth="1"/>
    <col min="15" max="15" width="22.54296875" style="63" bestFit="1" customWidth="1"/>
    <col min="16" max="17" width="3" style="63"/>
    <col min="18" max="18" width="8.7265625" style="63" bestFit="1" customWidth="1"/>
    <col min="19" max="19" width="5.54296875" style="63" bestFit="1" customWidth="1"/>
    <col min="20" max="16384" width="3" style="33"/>
  </cols>
  <sheetData>
    <row r="2" spans="2:97" ht="12.75" customHeight="1">
      <c r="B2" s="973" t="s">
        <v>592</v>
      </c>
      <c r="C2" s="974"/>
      <c r="D2" s="974"/>
      <c r="E2" s="974"/>
      <c r="F2" s="974"/>
      <c r="G2" s="974"/>
      <c r="H2" s="974"/>
      <c r="I2" s="974"/>
      <c r="J2" s="974"/>
      <c r="K2" s="974"/>
      <c r="L2" s="974"/>
      <c r="M2" s="974"/>
      <c r="N2" s="54"/>
      <c r="O2" s="54"/>
      <c r="P2" s="54"/>
      <c r="Q2" s="54"/>
      <c r="R2" s="54"/>
      <c r="S2" s="54"/>
    </row>
    <row r="3" spans="2:97" ht="12.75" customHeight="1">
      <c r="B3" s="973"/>
      <c r="C3" s="974"/>
      <c r="D3" s="974"/>
      <c r="E3" s="974"/>
      <c r="F3" s="974"/>
      <c r="G3" s="974"/>
      <c r="H3" s="974"/>
      <c r="I3" s="974"/>
      <c r="J3" s="974"/>
      <c r="K3" s="974"/>
      <c r="L3" s="974"/>
      <c r="M3" s="974"/>
      <c r="N3" s="54"/>
      <c r="O3" s="54"/>
      <c r="P3" s="54"/>
      <c r="Q3" s="54"/>
      <c r="R3" s="54"/>
      <c r="S3" s="54"/>
    </row>
    <row r="4" spans="2:97" ht="12.75" customHeight="1">
      <c r="B4" s="973"/>
      <c r="C4" s="974"/>
      <c r="D4" s="974"/>
      <c r="E4" s="974"/>
      <c r="F4" s="974"/>
      <c r="G4" s="974"/>
      <c r="H4" s="974"/>
      <c r="I4" s="974"/>
      <c r="J4" s="974"/>
      <c r="K4" s="974"/>
      <c r="L4" s="974"/>
      <c r="M4" s="974"/>
      <c r="N4" s="54"/>
      <c r="O4" s="54"/>
      <c r="P4" s="54"/>
      <c r="Q4" s="54"/>
      <c r="R4" s="54"/>
      <c r="S4" s="54"/>
    </row>
    <row r="5" spans="2:97" ht="12" customHeight="1">
      <c r="B5" s="55"/>
      <c r="C5" s="55"/>
      <c r="D5" s="55"/>
      <c r="E5" s="55"/>
      <c r="F5" s="55"/>
      <c r="G5" s="55"/>
      <c r="H5" s="55"/>
      <c r="I5" s="55"/>
      <c r="J5" s="55"/>
      <c r="K5" s="55"/>
      <c r="L5" s="56"/>
      <c r="M5" s="56"/>
      <c r="N5" s="56"/>
      <c r="O5" s="56"/>
      <c r="P5" s="56"/>
      <c r="Q5" s="56"/>
      <c r="R5" s="56"/>
      <c r="S5" s="56"/>
    </row>
    <row r="6" spans="2:97" ht="12" customHeight="1">
      <c r="B6" s="57" t="s">
        <v>651</v>
      </c>
      <c r="C6" s="420"/>
      <c r="D6" s="57"/>
      <c r="E6" s="57"/>
      <c r="F6" s="57"/>
      <c r="G6" s="57"/>
      <c r="H6" s="972" t="s">
        <v>652</v>
      </c>
      <c r="I6" s="972"/>
      <c r="J6" s="57" t="s">
        <v>650</v>
      </c>
      <c r="K6" s="57"/>
      <c r="L6" s="419"/>
      <c r="M6" s="419"/>
      <c r="N6" s="419"/>
      <c r="O6" s="419"/>
      <c r="P6" s="419"/>
      <c r="Q6" s="419"/>
      <c r="R6" s="419"/>
      <c r="S6" s="419"/>
    </row>
    <row r="7" spans="2:97" s="36" customFormat="1" ht="21" customHeight="1">
      <c r="B7" s="57" t="s">
        <v>616</v>
      </c>
      <c r="C7" s="993"/>
      <c r="D7" s="993"/>
      <c r="E7" s="993"/>
      <c r="F7" s="993"/>
      <c r="G7" s="993"/>
      <c r="H7" s="993"/>
      <c r="I7" s="57" t="s">
        <v>617</v>
      </c>
      <c r="J7" s="58"/>
      <c r="K7" s="57" t="s">
        <v>618</v>
      </c>
      <c r="L7" s="59"/>
      <c r="M7" s="59"/>
      <c r="N7" s="59"/>
      <c r="O7" s="994"/>
      <c r="P7" s="995"/>
      <c r="Q7" s="995"/>
      <c r="R7" s="995"/>
      <c r="S7" s="995"/>
      <c r="T7" s="33"/>
      <c r="U7" s="33"/>
      <c r="V7" s="33"/>
      <c r="W7" s="33"/>
      <c r="X7" s="33"/>
      <c r="Y7" s="33"/>
      <c r="Z7" s="33"/>
      <c r="AA7" s="33"/>
      <c r="AB7" s="33"/>
      <c r="AC7" s="33"/>
    </row>
    <row r="8" spans="2:97" s="36" customFormat="1" ht="21" customHeight="1">
      <c r="B8" s="57" t="s">
        <v>411</v>
      </c>
      <c r="C8" s="995"/>
      <c r="D8" s="995"/>
      <c r="E8" s="995"/>
      <c r="F8" s="995"/>
      <c r="G8" s="995"/>
      <c r="H8" s="995"/>
      <c r="I8" s="60" t="s">
        <v>481</v>
      </c>
      <c r="J8" s="58"/>
      <c r="K8" s="57" t="s">
        <v>409</v>
      </c>
      <c r="L8" s="59"/>
      <c r="M8" s="59"/>
      <c r="N8" s="59"/>
      <c r="O8" s="995"/>
      <c r="P8" s="995"/>
      <c r="Q8" s="995"/>
      <c r="R8" s="995"/>
      <c r="S8" s="995"/>
      <c r="T8" s="33"/>
      <c r="U8" s="33"/>
      <c r="V8" s="33"/>
      <c r="W8" s="33"/>
      <c r="X8" s="33"/>
      <c r="Y8" s="33"/>
      <c r="Z8" s="33"/>
      <c r="AA8" s="33"/>
      <c r="AB8" s="33"/>
      <c r="AC8" s="33"/>
    </row>
    <row r="9" spans="2:97" s="36" customFormat="1" ht="21" customHeight="1">
      <c r="B9" s="57" t="s">
        <v>129</v>
      </c>
      <c r="C9" s="58" t="s">
        <v>131</v>
      </c>
      <c r="D9" s="57" t="s">
        <v>87</v>
      </c>
      <c r="E9" s="57"/>
      <c r="F9" s="993">
        <v>1600</v>
      </c>
      <c r="G9" s="993"/>
      <c r="H9" s="993"/>
      <c r="I9" s="993"/>
      <c r="J9" s="61" t="s">
        <v>410</v>
      </c>
      <c r="K9" s="57" t="s">
        <v>148</v>
      </c>
      <c r="L9" s="59"/>
      <c r="M9" s="59"/>
      <c r="N9" s="59"/>
      <c r="O9" s="1020"/>
      <c r="P9" s="1021"/>
      <c r="Q9" s="1021"/>
      <c r="R9" s="1021"/>
      <c r="S9" s="1021"/>
      <c r="T9" s="33"/>
      <c r="U9" s="33"/>
      <c r="V9" s="33"/>
      <c r="W9" s="33"/>
      <c r="X9" s="33"/>
      <c r="Y9" s="33"/>
      <c r="Z9" s="33"/>
      <c r="AA9" s="33"/>
      <c r="AB9" s="33"/>
      <c r="AC9" s="33"/>
    </row>
    <row r="10" spans="2:97" s="36" customFormat="1" ht="8.15" customHeight="1">
      <c r="B10" s="982"/>
      <c r="C10" s="983"/>
      <c r="D10" s="983"/>
      <c r="E10" s="983"/>
      <c r="F10" s="983"/>
      <c r="G10" s="983"/>
      <c r="H10" s="983"/>
      <c r="I10" s="983"/>
      <c r="J10" s="983"/>
      <c r="K10" s="983"/>
      <c r="L10" s="983"/>
      <c r="M10" s="983"/>
      <c r="N10" s="983"/>
      <c r="O10" s="983"/>
      <c r="P10" s="983"/>
      <c r="Q10" s="983"/>
      <c r="R10" s="62"/>
      <c r="S10" s="62"/>
      <c r="T10" s="33"/>
      <c r="U10" s="33"/>
      <c r="V10" s="33"/>
      <c r="W10" s="33"/>
      <c r="X10" s="33"/>
      <c r="Y10" s="33"/>
      <c r="Z10" s="33"/>
      <c r="AA10" s="33"/>
      <c r="AB10" s="33"/>
      <c r="AC10" s="33"/>
    </row>
    <row r="11" spans="2:97" ht="5.15" customHeight="1">
      <c r="O11" s="64"/>
      <c r="P11" s="64"/>
      <c r="Q11" s="64"/>
      <c r="R11" s="64"/>
      <c r="S11" s="64"/>
    </row>
    <row r="12" spans="2:97" s="37" customFormat="1">
      <c r="B12" s="987" t="s">
        <v>57</v>
      </c>
      <c r="C12" s="988"/>
      <c r="D12" s="988"/>
      <c r="E12" s="988"/>
      <c r="F12" s="988"/>
      <c r="G12" s="988"/>
      <c r="H12" s="988"/>
      <c r="I12" s="988"/>
      <c r="J12" s="988"/>
      <c r="K12" s="988"/>
      <c r="L12" s="988"/>
      <c r="M12" s="988"/>
      <c r="N12" s="988"/>
      <c r="O12" s="988"/>
      <c r="P12" s="988"/>
      <c r="Q12" s="988"/>
      <c r="R12" s="988"/>
      <c r="S12" s="989"/>
    </row>
    <row r="13" spans="2:97" s="37" customFormat="1" ht="2.25" customHeight="1" thickBot="1">
      <c r="B13" s="65"/>
      <c r="C13" s="66"/>
      <c r="D13" s="66"/>
      <c r="E13" s="66"/>
      <c r="F13" s="66"/>
      <c r="G13" s="66"/>
      <c r="H13" s="66"/>
      <c r="I13" s="66"/>
      <c r="J13" s="66"/>
      <c r="K13" s="66"/>
      <c r="L13" s="66"/>
      <c r="M13" s="66"/>
      <c r="N13" s="66"/>
      <c r="O13" s="66"/>
      <c r="P13" s="66"/>
      <c r="Q13" s="66"/>
      <c r="R13" s="66"/>
      <c r="S13" s="66"/>
    </row>
    <row r="14" spans="2:97" s="37" customFormat="1">
      <c r="B14" s="990" t="s">
        <v>412</v>
      </c>
      <c r="C14" s="991"/>
      <c r="D14" s="991"/>
      <c r="E14" s="991"/>
      <c r="F14" s="991"/>
      <c r="G14" s="992"/>
      <c r="H14" s="67"/>
      <c r="I14" s="68" t="s">
        <v>419</v>
      </c>
      <c r="J14" s="69"/>
      <c r="K14" s="69"/>
      <c r="L14" s="69"/>
      <c r="M14" s="69"/>
      <c r="N14" s="69"/>
      <c r="O14" s="69"/>
      <c r="P14" s="69"/>
      <c r="Q14" s="69"/>
      <c r="R14" s="69"/>
      <c r="S14" s="70"/>
    </row>
    <row r="15" spans="2:97" s="37" customFormat="1" ht="16">
      <c r="B15" s="996" t="s">
        <v>411</v>
      </c>
      <c r="C15" s="997"/>
      <c r="D15" s="997"/>
      <c r="E15" s="997"/>
      <c r="F15" s="997"/>
      <c r="G15" s="998"/>
      <c r="H15" s="65"/>
      <c r="I15" s="71" t="s">
        <v>420</v>
      </c>
      <c r="J15" s="72"/>
      <c r="K15" s="72"/>
      <c r="L15" s="72"/>
      <c r="M15" s="72"/>
      <c r="N15" s="72"/>
      <c r="O15" s="999">
        <f>+'3 Bilan'!C36</f>
        <v>170008</v>
      </c>
      <c r="P15" s="999"/>
      <c r="Q15" s="999"/>
      <c r="R15" s="999"/>
      <c r="S15" s="73"/>
      <c r="CS15" s="37" t="s">
        <v>647</v>
      </c>
    </row>
    <row r="16" spans="2:97" s="37" customFormat="1" ht="25.5" customHeight="1">
      <c r="B16" s="1001" t="str">
        <f>+'2 Emprunteur-Activité'!D5</f>
        <v>Ventes matériels de construction,de plomberie;et d'electricité</v>
      </c>
      <c r="C16" s="1002"/>
      <c r="D16" s="1002"/>
      <c r="E16" s="1002"/>
      <c r="F16" s="1002"/>
      <c r="G16" s="1003"/>
      <c r="H16" s="65"/>
      <c r="I16" s="74"/>
      <c r="J16" s="65" t="s">
        <v>421</v>
      </c>
      <c r="K16" s="75"/>
      <c r="L16" s="65"/>
      <c r="M16" s="65"/>
      <c r="N16" s="65"/>
      <c r="O16" s="1000">
        <f>+'3 Bilan'!C26</f>
        <v>20008</v>
      </c>
      <c r="P16" s="1000"/>
      <c r="Q16" s="1000"/>
      <c r="R16" s="1000"/>
      <c r="S16" s="73"/>
      <c r="CS16" s="37" t="s">
        <v>648</v>
      </c>
    </row>
    <row r="17" spans="2:97" s="37" customFormat="1">
      <c r="B17" s="76" t="s">
        <v>413</v>
      </c>
      <c r="C17" s="66" t="str">
        <f>+'2 Emprunteur-Activité'!D8</f>
        <v>6ans</v>
      </c>
      <c r="D17" s="65"/>
      <c r="E17" s="65"/>
      <c r="F17" s="65"/>
      <c r="G17" s="73"/>
      <c r="H17" s="65"/>
      <c r="I17" s="74"/>
      <c r="J17" s="65" t="s">
        <v>58</v>
      </c>
      <c r="K17" s="65"/>
      <c r="L17" s="65"/>
      <c r="M17" s="65"/>
      <c r="N17" s="65"/>
      <c r="O17" s="1000">
        <f>+'3 Bilan'!C34</f>
        <v>150000</v>
      </c>
      <c r="P17" s="1000"/>
      <c r="Q17" s="1000"/>
      <c r="R17" s="1000"/>
      <c r="S17" s="73"/>
      <c r="CS17" s="37" t="s">
        <v>649</v>
      </c>
    </row>
    <row r="18" spans="2:97" s="37" customFormat="1" ht="21.75" customHeight="1">
      <c r="B18" s="76" t="s">
        <v>414</v>
      </c>
      <c r="C18" s="66">
        <f>+'2 Emprunteur-Activité'!J7</f>
        <v>1</v>
      </c>
      <c r="D18" s="65"/>
      <c r="E18" s="65"/>
      <c r="F18" s="65"/>
      <c r="G18" s="73"/>
      <c r="H18" s="65"/>
      <c r="I18" s="74"/>
      <c r="J18" s="65" t="s">
        <v>422</v>
      </c>
      <c r="K18" s="65"/>
      <c r="L18" s="65"/>
      <c r="M18" s="65"/>
      <c r="N18" s="65"/>
      <c r="O18" s="1000">
        <f>+'3 Bilan'!H24+'3 Bilan'!H32</f>
        <v>57500</v>
      </c>
      <c r="P18" s="1000"/>
      <c r="Q18" s="1000"/>
      <c r="R18" s="1000"/>
      <c r="S18" s="73"/>
      <c r="CS18" s="37" t="s">
        <v>650</v>
      </c>
    </row>
    <row r="19" spans="2:97" s="37" customFormat="1" ht="4.5" customHeight="1">
      <c r="B19" s="76"/>
      <c r="C19" s="66"/>
      <c r="D19" s="66"/>
      <c r="E19" s="66"/>
      <c r="F19" s="66"/>
      <c r="G19" s="77"/>
      <c r="H19" s="65"/>
      <c r="I19" s="76"/>
      <c r="J19" s="65"/>
      <c r="K19" s="65"/>
      <c r="L19" s="65"/>
      <c r="M19" s="65"/>
      <c r="N19" s="65"/>
      <c r="O19" s="1000"/>
      <c r="P19" s="1000"/>
      <c r="Q19" s="1000"/>
      <c r="R19" s="1000"/>
      <c r="S19" s="73"/>
    </row>
    <row r="20" spans="2:97" s="37" customFormat="1" ht="21.75" customHeight="1">
      <c r="B20" s="996" t="s">
        <v>253</v>
      </c>
      <c r="C20" s="997"/>
      <c r="D20" s="997"/>
      <c r="E20" s="997"/>
      <c r="F20" s="997"/>
      <c r="G20" s="998"/>
      <c r="H20" s="65"/>
      <c r="I20" s="78" t="s">
        <v>423</v>
      </c>
      <c r="J20" s="66"/>
      <c r="K20" s="66"/>
      <c r="L20" s="66"/>
      <c r="M20" s="66"/>
      <c r="N20" s="66"/>
      <c r="O20" s="1000">
        <f>+'3 Bilan'!H34</f>
        <v>100508</v>
      </c>
      <c r="P20" s="1000"/>
      <c r="Q20" s="1000"/>
      <c r="R20" s="1000"/>
      <c r="S20" s="73"/>
    </row>
    <row r="21" spans="2:97" s="37" customFormat="1" ht="21.75" customHeight="1">
      <c r="B21" s="74" t="s">
        <v>416</v>
      </c>
      <c r="C21" s="79" t="str">
        <f>+'1 Emprunteur-ménage'!AG7</f>
        <v>Marié'e</v>
      </c>
      <c r="D21" s="65"/>
      <c r="E21" s="65"/>
      <c r="F21" s="65"/>
      <c r="G21" s="73"/>
      <c r="H21" s="65"/>
      <c r="I21" s="71" t="s">
        <v>424</v>
      </c>
      <c r="J21" s="80"/>
      <c r="K21" s="80"/>
      <c r="L21" s="80"/>
      <c r="M21" s="80"/>
      <c r="N21" s="80"/>
      <c r="O21" s="81"/>
      <c r="P21" s="81"/>
      <c r="Q21" s="81"/>
      <c r="R21" s="81"/>
      <c r="S21" s="73"/>
    </row>
    <row r="22" spans="2:97" s="37" customFormat="1" ht="21.75" customHeight="1">
      <c r="B22" s="74" t="s">
        <v>417</v>
      </c>
      <c r="C22" s="82">
        <f>+'1 Emprunteur-ménage'!AH18</f>
        <v>6</v>
      </c>
      <c r="D22" s="83"/>
      <c r="E22" s="83"/>
      <c r="F22" s="83"/>
      <c r="G22" s="84"/>
      <c r="H22" s="83"/>
      <c r="I22" s="76" t="s">
        <v>461</v>
      </c>
      <c r="J22" s="83"/>
      <c r="K22" s="65"/>
      <c r="L22" s="65"/>
      <c r="M22" s="65"/>
      <c r="N22" s="65"/>
      <c r="O22" s="1000">
        <f>+'4 TFR'!D21</f>
        <v>14920</v>
      </c>
      <c r="P22" s="1000"/>
      <c r="Q22" s="1000"/>
      <c r="R22" s="1000"/>
      <c r="S22" s="73"/>
    </row>
    <row r="23" spans="2:97" s="37" customFormat="1" ht="21.75" customHeight="1" thickBot="1">
      <c r="B23" s="85" t="s">
        <v>418</v>
      </c>
      <c r="C23" s="86">
        <f>+'1 Emprunteur-ménage'!L26</f>
        <v>60000</v>
      </c>
      <c r="D23" s="87"/>
      <c r="E23" s="87"/>
      <c r="F23" s="87"/>
      <c r="G23" s="88"/>
      <c r="H23" s="83"/>
      <c r="I23" s="76" t="s">
        <v>462</v>
      </c>
      <c r="J23" s="83"/>
      <c r="K23" s="65"/>
      <c r="L23" s="65"/>
      <c r="M23" s="65"/>
      <c r="N23" s="65"/>
      <c r="O23" s="1000">
        <f>+'4 TFR'!D64</f>
        <v>196000</v>
      </c>
      <c r="P23" s="1000"/>
      <c r="Q23" s="1000"/>
      <c r="R23" s="1000"/>
      <c r="S23" s="89">
        <f>+O23/$O$22</f>
        <v>13.136729222520108</v>
      </c>
    </row>
    <row r="24" spans="2:97" s="37" customFormat="1" ht="21.75" customHeight="1">
      <c r="B24" s="90"/>
      <c r="C24" s="90"/>
      <c r="D24" s="90"/>
      <c r="E24" s="90"/>
      <c r="F24" s="90"/>
      <c r="G24" s="90"/>
      <c r="H24" s="83"/>
      <c r="I24" s="74"/>
      <c r="J24" s="65" t="s">
        <v>425</v>
      </c>
      <c r="K24" s="65"/>
      <c r="L24" s="65"/>
      <c r="M24" s="65"/>
      <c r="N24" s="65"/>
      <c r="O24" s="1000">
        <f>+O22-O23</f>
        <v>-181080</v>
      </c>
      <c r="P24" s="1000"/>
      <c r="Q24" s="1000"/>
      <c r="R24" s="1000"/>
      <c r="S24" s="89">
        <f>+O24/$O$22</f>
        <v>-12.136729222520108</v>
      </c>
    </row>
    <row r="25" spans="2:97" s="37" customFormat="1" ht="21.75" customHeight="1">
      <c r="B25" s="1004" t="s">
        <v>432</v>
      </c>
      <c r="C25" s="1004"/>
      <c r="D25" s="1004"/>
      <c r="E25" s="1004"/>
      <c r="F25" s="1004"/>
      <c r="G25" s="1004"/>
      <c r="H25" s="83"/>
      <c r="I25" s="76" t="s">
        <v>463</v>
      </c>
      <c r="J25" s="83"/>
      <c r="K25" s="65"/>
      <c r="L25" s="65"/>
      <c r="M25" s="65"/>
      <c r="N25" s="65"/>
      <c r="O25" s="1000">
        <f>+'5 Charges'!B25</f>
        <v>2967.5</v>
      </c>
      <c r="P25" s="1000"/>
      <c r="Q25" s="1000"/>
      <c r="R25" s="1000"/>
      <c r="S25" s="89">
        <f t="shared" ref="S25:S29" si="0">+O25/$O$22</f>
        <v>0.19889410187667561</v>
      </c>
    </row>
    <row r="26" spans="2:97" s="37" customFormat="1" ht="21.75" customHeight="1">
      <c r="B26" s="91" t="s">
        <v>110</v>
      </c>
      <c r="C26" s="92">
        <f>+'4 TFR'!M54</f>
        <v>26.731873726812086</v>
      </c>
      <c r="D26" s="91" t="s">
        <v>428</v>
      </c>
      <c r="E26" s="93"/>
      <c r="F26" s="93"/>
      <c r="G26" s="93"/>
      <c r="H26" s="83"/>
      <c r="I26" s="74"/>
      <c r="J26" s="94" t="s">
        <v>426</v>
      </c>
      <c r="K26" s="94"/>
      <c r="L26" s="94"/>
      <c r="M26" s="94"/>
      <c r="N26" s="94"/>
      <c r="O26" s="1008">
        <f>+O24-O25</f>
        <v>-184047.5</v>
      </c>
      <c r="P26" s="1008"/>
      <c r="Q26" s="1008"/>
      <c r="R26" s="1008"/>
      <c r="S26" s="95">
        <f t="shared" si="0"/>
        <v>-12.335623324396783</v>
      </c>
    </row>
    <row r="27" spans="2:97" s="37" customFormat="1" ht="21.75" customHeight="1">
      <c r="B27" s="91" t="s">
        <v>429</v>
      </c>
      <c r="C27" s="96">
        <f>+'4 TFR'!M51</f>
        <v>1.0260512820512822</v>
      </c>
      <c r="D27" s="93"/>
      <c r="E27" s="93"/>
      <c r="F27" s="93"/>
      <c r="G27" s="93"/>
      <c r="H27" s="83"/>
      <c r="I27" s="76" t="s">
        <v>464</v>
      </c>
      <c r="J27" s="83"/>
      <c r="K27" s="65"/>
      <c r="L27" s="65"/>
      <c r="M27" s="65"/>
      <c r="N27" s="65"/>
      <c r="O27" s="1000">
        <f>+'5 Charges'!H25</f>
        <v>566.5</v>
      </c>
      <c r="P27" s="1000"/>
      <c r="Q27" s="1000"/>
      <c r="R27" s="1000"/>
      <c r="S27" s="89">
        <f t="shared" si="0"/>
        <v>3.796916890080429E-2</v>
      </c>
    </row>
    <row r="28" spans="2:97" s="37" customFormat="1" ht="21.75" customHeight="1">
      <c r="B28" s="91" t="s">
        <v>430</v>
      </c>
      <c r="C28" s="96">
        <f>+'4 TFR'!M61</f>
        <v>1.3491006711409397</v>
      </c>
      <c r="D28" s="93"/>
      <c r="E28" s="93"/>
      <c r="F28" s="93"/>
      <c r="G28" s="93"/>
      <c r="H28" s="83"/>
      <c r="I28" s="76" t="s">
        <v>465</v>
      </c>
      <c r="J28" s="83"/>
      <c r="K28" s="65"/>
      <c r="L28" s="65"/>
      <c r="M28" s="65"/>
      <c r="N28" s="65"/>
      <c r="O28" s="1022">
        <f>+'4 TFR'!L72</f>
        <v>1350</v>
      </c>
      <c r="P28" s="1022"/>
      <c r="Q28" s="1022"/>
      <c r="R28" s="1023"/>
      <c r="S28" s="89"/>
    </row>
    <row r="29" spans="2:97" s="37" customFormat="1" ht="21.75" customHeight="1">
      <c r="B29" s="90"/>
      <c r="C29" s="90"/>
      <c r="D29" s="90"/>
      <c r="E29" s="90"/>
      <c r="F29" s="90"/>
      <c r="G29" s="90"/>
      <c r="H29" s="83"/>
      <c r="I29" s="74"/>
      <c r="J29" s="97" t="s">
        <v>125</v>
      </c>
      <c r="K29" s="98"/>
      <c r="L29" s="98"/>
      <c r="M29" s="98"/>
      <c r="N29" s="98"/>
      <c r="O29" s="1013">
        <f>+O26-O27+O28</f>
        <v>-183264</v>
      </c>
      <c r="P29" s="1013"/>
      <c r="Q29" s="1013"/>
      <c r="R29" s="1014"/>
      <c r="S29" s="89">
        <f t="shared" si="0"/>
        <v>-12.283109919571045</v>
      </c>
    </row>
    <row r="30" spans="2:97" s="37" customFormat="1" ht="15" thickBot="1">
      <c r="B30" s="65"/>
      <c r="C30" s="65"/>
      <c r="D30" s="83"/>
      <c r="E30" s="83"/>
      <c r="F30" s="83"/>
      <c r="G30" s="83"/>
      <c r="H30" s="83"/>
      <c r="I30" s="99"/>
      <c r="J30" s="100" t="s">
        <v>427</v>
      </c>
      <c r="K30" s="101"/>
      <c r="L30" s="101"/>
      <c r="M30" s="101"/>
      <c r="N30" s="101"/>
      <c r="O30" s="1015">
        <f>+O29*50%</f>
        <v>-91632</v>
      </c>
      <c r="P30" s="1016"/>
      <c r="Q30" s="1016"/>
      <c r="R30" s="1017"/>
      <c r="S30" s="102"/>
    </row>
    <row r="31" spans="2:97" s="37" customFormat="1" ht="6" customHeight="1" thickBot="1">
      <c r="B31" s="65"/>
      <c r="C31" s="65"/>
      <c r="D31" s="83"/>
      <c r="E31" s="83"/>
      <c r="F31" s="83"/>
      <c r="G31" s="83"/>
      <c r="H31" s="83"/>
      <c r="I31" s="83"/>
      <c r="J31" s="83"/>
      <c r="K31" s="65"/>
      <c r="L31" s="65"/>
      <c r="M31" s="65"/>
      <c r="N31" s="65"/>
      <c r="O31" s="65"/>
      <c r="P31" s="65"/>
      <c r="Q31" s="65"/>
      <c r="R31" s="65"/>
      <c r="S31" s="65"/>
    </row>
    <row r="32" spans="2:97" s="37" customFormat="1" ht="21.75" customHeight="1" thickTop="1">
      <c r="B32" s="1004" t="s">
        <v>436</v>
      </c>
      <c r="C32" s="1004"/>
      <c r="D32" s="1004"/>
      <c r="E32" s="1004"/>
      <c r="F32" s="1004"/>
      <c r="G32" s="1004"/>
      <c r="H32" s="83"/>
      <c r="I32" s="1005" t="s">
        <v>437</v>
      </c>
      <c r="J32" s="1006"/>
      <c r="K32" s="1006"/>
      <c r="L32" s="1006"/>
      <c r="M32" s="1006"/>
      <c r="N32" s="1006"/>
      <c r="O32" s="1006"/>
      <c r="P32" s="1006"/>
      <c r="Q32" s="1006"/>
      <c r="R32" s="1006"/>
      <c r="S32" s="1007"/>
    </row>
    <row r="33" spans="2:19" s="37" customFormat="1">
      <c r="B33" s="103" t="str">
        <f>+'8 Avis techniques'!A5</f>
        <v>Stock</v>
      </c>
      <c r="C33" s="104">
        <f>+'8 Avis techniques'!E5</f>
        <v>10000</v>
      </c>
      <c r="D33" s="105"/>
      <c r="E33" s="105"/>
      <c r="F33" s="105"/>
      <c r="G33" s="105"/>
      <c r="H33" s="63"/>
      <c r="I33" s="106" t="s">
        <v>438</v>
      </c>
      <c r="J33" s="63"/>
      <c r="K33" s="65"/>
      <c r="L33" s="65"/>
      <c r="M33" s="65"/>
      <c r="N33" s="65"/>
      <c r="O33" s="1000">
        <f>+'7 Garanties'!G21</f>
        <v>0</v>
      </c>
      <c r="P33" s="1000"/>
      <c r="Q33" s="1000"/>
      <c r="R33" s="1000"/>
      <c r="S33" s="107"/>
    </row>
    <row r="34" spans="2:19" s="37" customFormat="1">
      <c r="B34" s="103" t="str">
        <f>+'8 Avis techniques'!A6</f>
        <v>Achat 1 frigo</v>
      </c>
      <c r="C34" s="104">
        <f>+'8 Avis techniques'!E6</f>
        <v>0</v>
      </c>
      <c r="D34" s="108"/>
      <c r="E34" s="108"/>
      <c r="F34" s="108"/>
      <c r="G34" s="108"/>
      <c r="H34" s="67"/>
      <c r="I34" s="106" t="s">
        <v>439</v>
      </c>
      <c r="J34" s="67"/>
      <c r="K34" s="67"/>
      <c r="L34" s="67"/>
      <c r="M34" s="67"/>
      <c r="N34" s="109"/>
      <c r="O34" s="1000">
        <f>+'7 Garanties'!E33</f>
        <v>60000</v>
      </c>
      <c r="P34" s="1000"/>
      <c r="Q34" s="1000"/>
      <c r="R34" s="1000"/>
      <c r="S34" s="110"/>
    </row>
    <row r="35" spans="2:19" s="37" customFormat="1">
      <c r="B35" s="103">
        <f>+'8 Avis techniques'!A7</f>
        <v>0</v>
      </c>
      <c r="C35" s="104">
        <f>+'8 Avis techniques'!E7</f>
        <v>0</v>
      </c>
      <c r="D35" s="105"/>
      <c r="E35" s="105"/>
      <c r="F35" s="105"/>
      <c r="G35" s="105"/>
      <c r="H35" s="63"/>
      <c r="I35" s="111" t="s">
        <v>440</v>
      </c>
      <c r="J35" s="112"/>
      <c r="K35" s="1011"/>
      <c r="L35" s="1012"/>
      <c r="M35" s="1012"/>
      <c r="N35" s="1012"/>
      <c r="O35" s="1012"/>
      <c r="P35" s="1012"/>
      <c r="Q35" s="1012"/>
      <c r="R35" s="1012"/>
      <c r="S35" s="113"/>
    </row>
    <row r="36" spans="2:19" s="37" customFormat="1" ht="15" thickBot="1">
      <c r="B36" s="91" t="s">
        <v>40</v>
      </c>
      <c r="C36" s="114">
        <f>+'8 Avis techniques'!E8</f>
        <v>10000</v>
      </c>
      <c r="D36" s="105"/>
      <c r="E36" s="105"/>
      <c r="F36" s="105"/>
      <c r="G36" s="105"/>
      <c r="H36" s="63"/>
      <c r="I36" s="115"/>
      <c r="J36" s="984" t="str">
        <f>+'7 Garanties'!E47</f>
        <v>Conjoint</v>
      </c>
      <c r="K36" s="985"/>
      <c r="L36" s="985"/>
      <c r="M36" s="985"/>
      <c r="N36" s="116"/>
      <c r="O36" s="1009" t="str">
        <f>+'1 Emprunteur-ménage'!H21</f>
        <v>Gère avec le client</v>
      </c>
      <c r="P36" s="1009"/>
      <c r="Q36" s="1009"/>
      <c r="R36" s="1009"/>
      <c r="S36" s="117"/>
    </row>
    <row r="37" spans="2:19" s="37" customFormat="1" ht="7.5" customHeight="1" thickTop="1">
      <c r="B37" s="65"/>
      <c r="C37" s="978"/>
      <c r="D37" s="978"/>
      <c r="E37" s="978"/>
      <c r="F37" s="978"/>
      <c r="G37" s="978"/>
      <c r="H37" s="978"/>
      <c r="I37" s="978"/>
      <c r="J37" s="978"/>
      <c r="K37" s="978"/>
      <c r="L37" s="978"/>
      <c r="M37" s="978"/>
      <c r="N37" s="63"/>
      <c r="O37" s="1010"/>
      <c r="P37" s="1010"/>
      <c r="Q37" s="1010"/>
      <c r="R37" s="1010"/>
      <c r="S37" s="63"/>
    </row>
    <row r="38" spans="2:19" s="37" customFormat="1">
      <c r="B38" s="986" t="s">
        <v>441</v>
      </c>
      <c r="C38" s="986"/>
      <c r="D38" s="986"/>
      <c r="E38" s="986"/>
      <c r="F38" s="986"/>
      <c r="G38" s="986"/>
      <c r="H38" s="986"/>
      <c r="I38" s="986"/>
      <c r="J38" s="986"/>
      <c r="K38" s="986"/>
      <c r="L38" s="986"/>
      <c r="M38" s="986"/>
      <c r="N38" s="986"/>
      <c r="O38" s="986"/>
      <c r="P38" s="986"/>
      <c r="Q38" s="986"/>
      <c r="R38" s="986"/>
      <c r="S38" s="986"/>
    </row>
    <row r="39" spans="2:19" s="37" customFormat="1" ht="33.75" customHeight="1">
      <c r="B39" s="979" t="str">
        <f>+'8 Avis techniques'!A11</f>
        <v>tres bon dossier</v>
      </c>
      <c r="C39" s="980"/>
      <c r="D39" s="980"/>
      <c r="E39" s="980"/>
      <c r="F39" s="980"/>
      <c r="G39" s="980"/>
      <c r="H39" s="980"/>
      <c r="I39" s="980"/>
      <c r="J39" s="980"/>
      <c r="K39" s="980"/>
      <c r="L39" s="980"/>
      <c r="M39" s="980"/>
      <c r="N39" s="980"/>
      <c r="O39" s="980"/>
      <c r="P39" s="980"/>
      <c r="Q39" s="980"/>
      <c r="R39" s="980"/>
      <c r="S39" s="980"/>
    </row>
    <row r="40" spans="2:19" s="37" customFormat="1" ht="33.75" customHeight="1">
      <c r="B40" s="981"/>
      <c r="C40" s="981"/>
      <c r="D40" s="981"/>
      <c r="E40" s="981"/>
      <c r="F40" s="981"/>
      <c r="G40" s="981"/>
      <c r="H40" s="981"/>
      <c r="I40" s="981"/>
      <c r="J40" s="981"/>
      <c r="K40" s="981"/>
      <c r="L40" s="981"/>
      <c r="M40" s="981"/>
      <c r="N40" s="981"/>
      <c r="O40" s="981"/>
      <c r="P40" s="981"/>
      <c r="Q40" s="981"/>
      <c r="R40" s="981"/>
      <c r="S40" s="981"/>
    </row>
    <row r="41" spans="2:19" s="37" customFormat="1" ht="33.75" customHeight="1">
      <c r="B41" s="981"/>
      <c r="C41" s="981"/>
      <c r="D41" s="981"/>
      <c r="E41" s="981"/>
      <c r="F41" s="981"/>
      <c r="G41" s="981"/>
      <c r="H41" s="981"/>
      <c r="I41" s="981"/>
      <c r="J41" s="981"/>
      <c r="K41" s="981"/>
      <c r="L41" s="981"/>
      <c r="M41" s="981"/>
      <c r="N41" s="981"/>
      <c r="O41" s="981"/>
      <c r="P41" s="981"/>
      <c r="Q41" s="981"/>
      <c r="R41" s="981"/>
      <c r="S41" s="981"/>
    </row>
    <row r="42" spans="2:19" s="37" customFormat="1" ht="5.25" customHeight="1">
      <c r="B42" s="65"/>
      <c r="C42" s="978"/>
      <c r="D42" s="978"/>
      <c r="E42" s="978"/>
      <c r="F42" s="978"/>
      <c r="G42" s="978"/>
      <c r="H42" s="978"/>
      <c r="I42" s="978"/>
      <c r="J42" s="978"/>
      <c r="K42" s="978"/>
      <c r="L42" s="978"/>
      <c r="M42" s="978"/>
      <c r="N42" s="978"/>
      <c r="O42" s="978"/>
      <c r="P42" s="978"/>
      <c r="Q42" s="978"/>
      <c r="R42" s="978"/>
      <c r="S42" s="978"/>
    </row>
    <row r="43" spans="2:19" s="37" customFormat="1" ht="15" thickBot="1">
      <c r="B43" s="977" t="s">
        <v>442</v>
      </c>
      <c r="C43" s="977"/>
      <c r="D43" s="977"/>
      <c r="E43" s="977"/>
      <c r="F43" s="977"/>
      <c r="G43" s="977"/>
      <c r="H43" s="977"/>
      <c r="I43" s="977"/>
      <c r="J43" s="977"/>
      <c r="K43" s="977"/>
      <c r="L43" s="977"/>
      <c r="M43" s="977"/>
      <c r="N43" s="977"/>
      <c r="O43" s="977"/>
      <c r="P43" s="977"/>
      <c r="Q43" s="977"/>
      <c r="R43" s="977"/>
      <c r="S43" s="977"/>
    </row>
    <row r="44" spans="2:19" s="37" customFormat="1">
      <c r="B44" s="1030" t="str">
        <f>+'8 Avis techniques'!C20</f>
        <v>Favorable</v>
      </c>
      <c r="C44" s="118" t="s">
        <v>4</v>
      </c>
      <c r="D44" s="975" t="s">
        <v>405</v>
      </c>
      <c r="E44" s="975"/>
      <c r="F44" s="975"/>
      <c r="G44" s="975"/>
      <c r="H44" s="975"/>
      <c r="I44" s="975" t="s">
        <v>406</v>
      </c>
      <c r="J44" s="975"/>
      <c r="K44" s="975" t="s">
        <v>448</v>
      </c>
      <c r="L44" s="975"/>
      <c r="M44" s="975"/>
      <c r="N44" s="975"/>
      <c r="O44" s="975"/>
      <c r="P44" s="975"/>
      <c r="Q44" s="975"/>
      <c r="R44" s="975" t="s">
        <v>447</v>
      </c>
      <c r="S44" s="976"/>
    </row>
    <row r="45" spans="2:19" s="37" customFormat="1" ht="36" customHeight="1" thickBot="1">
      <c r="B45" s="1030"/>
      <c r="C45" s="119">
        <f>+'8 Avis techniques'!A23</f>
        <v>5000</v>
      </c>
      <c r="D45" s="1024">
        <f>+'8 Avis techniques'!B23</f>
        <v>12</v>
      </c>
      <c r="E45" s="1024"/>
      <c r="F45" s="1024"/>
      <c r="G45" s="1024"/>
      <c r="H45" s="1024"/>
      <c r="I45" s="1031">
        <f>+'8 Avis techniques'!C23</f>
        <v>0.03</v>
      </c>
      <c r="J45" s="1031"/>
      <c r="K45" s="1024" t="str">
        <f>+'8 Avis techniques'!D23</f>
        <v>Mensuel</v>
      </c>
      <c r="L45" s="1024"/>
      <c r="M45" s="1024"/>
      <c r="N45" s="1024"/>
      <c r="O45" s="1024"/>
      <c r="P45" s="1024"/>
      <c r="Q45" s="1024"/>
      <c r="R45" s="1025">
        <f>+'8 Avis techniques'!E23</f>
        <v>502.31042736481544</v>
      </c>
      <c r="S45" s="1026"/>
    </row>
    <row r="46" spans="2:19" s="37" customFormat="1" ht="15" thickBot="1">
      <c r="B46" s="64"/>
      <c r="C46" s="90"/>
      <c r="D46" s="90"/>
      <c r="E46" s="90"/>
      <c r="F46" s="90"/>
      <c r="G46" s="90"/>
      <c r="H46" s="90"/>
      <c r="I46" s="90"/>
      <c r="J46" s="75"/>
      <c r="K46" s="75"/>
      <c r="L46" s="75"/>
      <c r="M46" s="75"/>
      <c r="N46" s="75"/>
      <c r="O46" s="75"/>
      <c r="P46" s="75"/>
      <c r="Q46" s="75"/>
      <c r="R46" s="75"/>
      <c r="S46" s="75"/>
    </row>
    <row r="47" spans="2:19" s="37" customFormat="1" ht="15" thickBot="1">
      <c r="B47" s="65"/>
      <c r="C47" s="64" t="s">
        <v>449</v>
      </c>
      <c r="D47" s="64"/>
      <c r="E47" s="64"/>
      <c r="F47" s="1027">
        <f>+'8 Avis techniques'!C25</f>
        <v>1</v>
      </c>
      <c r="G47" s="1028"/>
      <c r="H47" s="1029"/>
      <c r="I47" s="64" t="s">
        <v>12</v>
      </c>
      <c r="J47" s="65"/>
      <c r="K47" s="65"/>
      <c r="L47" s="65"/>
      <c r="M47" s="120"/>
      <c r="N47" s="65"/>
      <c r="O47" s="65"/>
      <c r="P47" s="65"/>
      <c r="Q47" s="65"/>
      <c r="R47" s="65"/>
      <c r="S47" s="65"/>
    </row>
    <row r="48" spans="2:19" s="37" customFormat="1" ht="15" thickBot="1">
      <c r="B48" s="90"/>
      <c r="C48" s="79" t="s">
        <v>450</v>
      </c>
      <c r="D48" s="90"/>
      <c r="E48" s="90"/>
      <c r="F48" s="1027">
        <f>+'8 Avis techniques'!C27</f>
        <v>0</v>
      </c>
      <c r="G48" s="1028"/>
      <c r="H48" s="1029"/>
      <c r="I48" s="64" t="s">
        <v>12</v>
      </c>
      <c r="J48" s="90"/>
      <c r="K48" s="90"/>
      <c r="L48" s="90"/>
      <c r="M48" s="90"/>
      <c r="N48" s="90"/>
      <c r="O48" s="90"/>
      <c r="P48" s="90"/>
      <c r="Q48" s="90"/>
      <c r="R48" s="90"/>
      <c r="S48" s="90"/>
    </row>
    <row r="49" spans="2:19" s="37" customFormat="1">
      <c r="B49" s="90"/>
      <c r="C49" s="79"/>
      <c r="D49" s="90"/>
      <c r="E49" s="90"/>
      <c r="F49" s="64"/>
      <c r="G49" s="64"/>
      <c r="H49" s="64"/>
      <c r="I49" s="64"/>
      <c r="J49" s="90"/>
      <c r="K49" s="90"/>
      <c r="L49" s="90"/>
      <c r="M49" s="90"/>
      <c r="N49" s="90"/>
      <c r="O49" s="90"/>
      <c r="P49" s="90"/>
      <c r="Q49" s="90"/>
      <c r="R49" s="90"/>
      <c r="S49" s="90"/>
    </row>
    <row r="50" spans="2:19" s="37" customFormat="1">
      <c r="B50" s="90"/>
      <c r="C50" s="79"/>
      <c r="D50" s="90"/>
      <c r="E50" s="90"/>
      <c r="F50" s="64"/>
      <c r="G50" s="64"/>
      <c r="H50" s="64"/>
      <c r="I50" s="64"/>
      <c r="J50" s="90"/>
      <c r="K50" s="90"/>
      <c r="L50" s="90"/>
      <c r="M50" s="90"/>
      <c r="N50" s="90"/>
      <c r="O50" s="90"/>
      <c r="P50" s="90"/>
      <c r="Q50" s="90"/>
      <c r="R50" s="90"/>
      <c r="S50" s="90"/>
    </row>
    <row r="51" spans="2:19" s="37" customFormat="1">
      <c r="B51" s="90"/>
      <c r="C51" s="79"/>
      <c r="D51" s="90"/>
      <c r="E51" s="90"/>
      <c r="F51" s="64"/>
      <c r="G51" s="64"/>
      <c r="H51" s="64"/>
      <c r="I51" s="64"/>
      <c r="J51" s="90"/>
      <c r="K51" s="90"/>
      <c r="L51" s="90"/>
      <c r="M51" s="90"/>
      <c r="N51" s="90"/>
      <c r="O51" s="90"/>
      <c r="P51" s="90"/>
      <c r="Q51" s="90"/>
      <c r="R51" s="90"/>
      <c r="S51" s="90"/>
    </row>
    <row r="52" spans="2:19" s="37" customFormat="1">
      <c r="B52" s="90"/>
      <c r="C52" s="90"/>
      <c r="D52" s="90"/>
      <c r="E52" s="90"/>
      <c r="F52" s="64"/>
      <c r="G52" s="64"/>
      <c r="H52" s="64"/>
      <c r="I52" s="64"/>
      <c r="J52" s="90"/>
      <c r="K52" s="90"/>
      <c r="L52" s="90"/>
      <c r="M52" s="90"/>
      <c r="N52" s="90"/>
      <c r="O52" s="90"/>
      <c r="P52" s="90"/>
      <c r="Q52" s="90"/>
      <c r="R52" s="90"/>
      <c r="S52" s="90"/>
    </row>
    <row r="53" spans="2:19" s="37" customFormat="1">
      <c r="B53" s="90"/>
      <c r="C53" s="90"/>
      <c r="D53" s="90"/>
      <c r="E53" s="90"/>
      <c r="F53" s="64"/>
      <c r="G53" s="64"/>
      <c r="H53" s="64"/>
      <c r="I53" s="64"/>
      <c r="J53" s="90" t="s">
        <v>451</v>
      </c>
      <c r="K53" s="90"/>
      <c r="L53" s="90"/>
      <c r="M53" s="1019">
        <f ca="1">TODAY()</f>
        <v>45664</v>
      </c>
      <c r="N53" s="1019"/>
      <c r="O53" s="1019"/>
      <c r="P53" s="1019"/>
      <c r="Q53" s="1019"/>
      <c r="R53" s="1019"/>
      <c r="S53" s="1019"/>
    </row>
    <row r="54" spans="2:19" s="37" customFormat="1">
      <c r="B54" s="90"/>
      <c r="C54" s="90"/>
      <c r="D54" s="90"/>
      <c r="E54" s="90"/>
      <c r="F54" s="64"/>
      <c r="G54" s="64"/>
      <c r="H54" s="64"/>
      <c r="I54" s="64"/>
      <c r="J54" s="90"/>
      <c r="K54" s="90"/>
      <c r="L54" s="90"/>
      <c r="M54" s="121"/>
      <c r="N54" s="121"/>
      <c r="O54" s="64" t="e">
        <f>+#REF!</f>
        <v>#REF!</v>
      </c>
      <c r="P54" s="121"/>
      <c r="Q54" s="121"/>
      <c r="R54" s="121"/>
      <c r="S54" s="121"/>
    </row>
    <row r="55" spans="2:19" s="37" customFormat="1">
      <c r="B55" s="90"/>
      <c r="C55" s="90"/>
      <c r="D55" s="90"/>
      <c r="E55" s="90"/>
      <c r="F55" s="64"/>
      <c r="G55" s="64"/>
      <c r="H55" s="64"/>
      <c r="I55" s="64"/>
      <c r="J55" s="90"/>
      <c r="K55" s="90"/>
      <c r="L55" s="90"/>
      <c r="M55" s="90"/>
      <c r="N55" s="90"/>
      <c r="O55" s="90"/>
      <c r="P55" s="90"/>
      <c r="Q55" s="90"/>
      <c r="R55" s="90"/>
      <c r="S55" s="90"/>
    </row>
    <row r="56" spans="2:19" s="37" customFormat="1" ht="12.75" customHeight="1">
      <c r="B56" s="1018" t="s">
        <v>599</v>
      </c>
      <c r="C56" s="1018"/>
      <c r="D56" s="1018"/>
      <c r="E56" s="1018"/>
      <c r="F56" s="1018"/>
      <c r="G56" s="1018"/>
      <c r="H56" s="1018"/>
      <c r="I56" s="1018"/>
      <c r="J56" s="1018"/>
      <c r="K56" s="1018"/>
      <c r="L56" s="1018"/>
      <c r="M56" s="1018"/>
      <c r="N56" s="1018"/>
      <c r="O56" s="1018"/>
      <c r="P56" s="1018"/>
      <c r="Q56" s="1018"/>
      <c r="R56" s="1018"/>
      <c r="S56" s="1018"/>
    </row>
    <row r="57" spans="2:19" s="37" customFormat="1" ht="12.75" customHeight="1">
      <c r="B57" s="122"/>
      <c r="C57" s="90"/>
      <c r="D57" s="65"/>
      <c r="E57" s="65"/>
      <c r="F57" s="65"/>
      <c r="G57" s="65"/>
      <c r="H57" s="65"/>
      <c r="I57" s="65"/>
      <c r="J57" s="90"/>
      <c r="K57" s="90"/>
      <c r="L57" s="65"/>
      <c r="M57" s="65"/>
      <c r="N57" s="65"/>
      <c r="O57" s="65"/>
      <c r="P57" s="65"/>
      <c r="Q57" s="65"/>
      <c r="R57" s="65"/>
      <c r="S57" s="90"/>
    </row>
    <row r="58" spans="2:19" s="37" customFormat="1" ht="12.75" customHeight="1">
      <c r="B58" s="90"/>
      <c r="C58" s="90"/>
      <c r="D58" s="90"/>
      <c r="E58" s="90"/>
      <c r="F58" s="90"/>
      <c r="G58" s="90"/>
      <c r="H58" s="90"/>
      <c r="I58" s="90"/>
      <c r="J58" s="90"/>
      <c r="K58" s="90"/>
      <c r="L58" s="90"/>
      <c r="M58" s="90"/>
      <c r="N58" s="90"/>
      <c r="O58" s="90"/>
      <c r="P58" s="90"/>
      <c r="Q58" s="90"/>
      <c r="R58" s="90"/>
      <c r="S58" s="90"/>
    </row>
    <row r="59" spans="2:19" s="37" customFormat="1" ht="12.75" customHeight="1">
      <c r="B59" s="90"/>
      <c r="C59" s="90"/>
      <c r="D59" s="90"/>
      <c r="E59" s="90"/>
      <c r="F59" s="90"/>
      <c r="G59" s="90"/>
      <c r="H59" s="90"/>
      <c r="I59" s="90"/>
      <c r="J59" s="90"/>
      <c r="K59" s="90"/>
      <c r="L59" s="90"/>
      <c r="M59" s="90"/>
      <c r="N59" s="90"/>
      <c r="O59" s="90"/>
      <c r="P59" s="90"/>
      <c r="Q59" s="90"/>
      <c r="R59" s="90"/>
      <c r="S59" s="90"/>
    </row>
    <row r="60" spans="2:19" s="37" customFormat="1" ht="12.75" customHeight="1">
      <c r="B60" s="90"/>
      <c r="C60" s="90"/>
      <c r="D60" s="90"/>
      <c r="E60" s="90"/>
      <c r="F60" s="90"/>
      <c r="G60" s="90"/>
      <c r="H60" s="90"/>
      <c r="I60" s="90"/>
      <c r="J60" s="90"/>
      <c r="K60" s="90"/>
      <c r="L60" s="90"/>
      <c r="M60" s="90"/>
      <c r="N60" s="90"/>
      <c r="O60" s="90"/>
      <c r="P60" s="90"/>
      <c r="Q60" s="90"/>
      <c r="R60" s="90"/>
      <c r="S60" s="90"/>
    </row>
    <row r="61" spans="2:19" s="37" customFormat="1" ht="12.75" customHeight="1">
      <c r="B61" s="90"/>
      <c r="C61" s="90"/>
      <c r="D61" s="90"/>
      <c r="E61" s="90"/>
      <c r="F61" s="90"/>
      <c r="G61" s="90"/>
      <c r="H61" s="90"/>
      <c r="I61" s="90"/>
      <c r="J61" s="90"/>
      <c r="K61" s="90"/>
      <c r="L61" s="90"/>
      <c r="M61" s="90"/>
      <c r="N61" s="90"/>
      <c r="O61" s="90"/>
      <c r="P61" s="90"/>
      <c r="Q61" s="90"/>
      <c r="R61" s="90"/>
      <c r="S61" s="90"/>
    </row>
    <row r="62" spans="2:19" s="37" customFormat="1" ht="12.75" customHeight="1">
      <c r="B62" s="90"/>
      <c r="C62" s="90"/>
      <c r="D62" s="90"/>
      <c r="E62" s="90"/>
      <c r="F62" s="90"/>
      <c r="G62" s="90"/>
      <c r="H62" s="90"/>
      <c r="I62" s="90"/>
      <c r="J62" s="90"/>
      <c r="K62" s="90"/>
      <c r="L62" s="90"/>
      <c r="M62" s="90"/>
      <c r="N62" s="90"/>
      <c r="O62" s="90"/>
      <c r="P62" s="90"/>
      <c r="Q62" s="90"/>
      <c r="R62" s="90"/>
      <c r="S62" s="90"/>
    </row>
    <row r="63" spans="2:19" s="37" customFormat="1" ht="12.75" customHeight="1">
      <c r="B63" s="90"/>
      <c r="C63" s="90"/>
      <c r="D63" s="90"/>
      <c r="E63" s="90"/>
      <c r="F63" s="90"/>
      <c r="G63" s="90"/>
      <c r="H63" s="90"/>
      <c r="I63" s="90"/>
      <c r="J63" s="90"/>
      <c r="K63" s="90"/>
      <c r="L63" s="90"/>
      <c r="M63" s="90"/>
      <c r="N63" s="90"/>
      <c r="O63" s="90"/>
      <c r="P63" s="90"/>
      <c r="Q63" s="90"/>
      <c r="R63" s="90"/>
      <c r="S63" s="90"/>
    </row>
    <row r="64" spans="2:19" s="37" customFormat="1" ht="12.75" customHeight="1">
      <c r="B64" s="90"/>
      <c r="C64" s="90"/>
      <c r="D64" s="90"/>
      <c r="E64" s="90"/>
      <c r="F64" s="90"/>
      <c r="G64" s="90"/>
      <c r="H64" s="90"/>
      <c r="I64" s="90"/>
      <c r="J64" s="90"/>
      <c r="K64" s="90"/>
      <c r="L64" s="90"/>
      <c r="M64" s="90"/>
      <c r="N64" s="90"/>
      <c r="O64" s="90"/>
      <c r="P64" s="90"/>
      <c r="Q64" s="90"/>
      <c r="R64" s="90"/>
      <c r="S64" s="90"/>
    </row>
    <row r="65" spans="2:19" s="37" customFormat="1" ht="12.75" customHeight="1">
      <c r="B65" s="90"/>
      <c r="C65" s="90"/>
      <c r="D65" s="90"/>
      <c r="E65" s="90"/>
      <c r="F65" s="90"/>
      <c r="G65" s="90"/>
      <c r="H65" s="90"/>
      <c r="I65" s="90"/>
      <c r="J65" s="90"/>
      <c r="K65" s="90"/>
      <c r="L65" s="90"/>
      <c r="M65" s="90"/>
      <c r="N65" s="90"/>
      <c r="O65" s="90"/>
      <c r="P65" s="90"/>
      <c r="Q65" s="90"/>
      <c r="R65" s="90"/>
      <c r="S65" s="90"/>
    </row>
    <row r="66" spans="2:19" s="37" customFormat="1" ht="12.75" customHeight="1">
      <c r="B66" s="90"/>
      <c r="C66" s="90"/>
      <c r="D66" s="90"/>
      <c r="E66" s="90"/>
      <c r="F66" s="90"/>
      <c r="G66" s="90"/>
      <c r="H66" s="90"/>
      <c r="I66" s="90"/>
      <c r="J66" s="90"/>
      <c r="K66" s="90"/>
      <c r="L66" s="90"/>
      <c r="M66" s="90"/>
      <c r="N66" s="90"/>
      <c r="O66" s="90"/>
      <c r="P66" s="90"/>
      <c r="Q66" s="90"/>
      <c r="R66" s="90"/>
      <c r="S66" s="90"/>
    </row>
    <row r="67" spans="2:19" s="37" customFormat="1" ht="12.75" customHeight="1">
      <c r="B67" s="90"/>
      <c r="C67" s="90"/>
      <c r="D67" s="90"/>
      <c r="E67" s="90"/>
      <c r="F67" s="90"/>
      <c r="G67" s="90"/>
      <c r="H67" s="90"/>
      <c r="I67" s="90"/>
      <c r="J67" s="90"/>
      <c r="K67" s="90"/>
      <c r="L67" s="90"/>
      <c r="M67" s="90"/>
      <c r="N67" s="90"/>
      <c r="O67" s="90"/>
      <c r="P67" s="90"/>
      <c r="Q67" s="90"/>
      <c r="R67" s="90"/>
      <c r="S67" s="90"/>
    </row>
    <row r="68" spans="2:19" s="37" customFormat="1" ht="12.75" customHeight="1">
      <c r="B68" s="90"/>
      <c r="C68" s="90"/>
      <c r="D68" s="90"/>
      <c r="E68" s="90"/>
      <c r="F68" s="90"/>
      <c r="G68" s="90"/>
      <c r="H68" s="90"/>
      <c r="I68" s="90"/>
      <c r="J68" s="90"/>
      <c r="K68" s="90"/>
      <c r="L68" s="90"/>
      <c r="M68" s="90"/>
      <c r="N68" s="90"/>
      <c r="O68" s="90"/>
      <c r="P68" s="90"/>
      <c r="Q68" s="90"/>
      <c r="R68" s="90"/>
      <c r="S68" s="90"/>
    </row>
    <row r="69" spans="2:19" s="37" customFormat="1" ht="12.75" customHeight="1">
      <c r="B69" s="90"/>
      <c r="C69" s="90"/>
      <c r="D69" s="90"/>
      <c r="E69" s="90"/>
      <c r="F69" s="90"/>
      <c r="G69" s="90"/>
      <c r="H69" s="90"/>
      <c r="I69" s="90"/>
      <c r="J69" s="90"/>
      <c r="K69" s="90"/>
      <c r="L69" s="90"/>
      <c r="M69" s="90"/>
      <c r="N69" s="90"/>
      <c r="O69" s="90"/>
      <c r="P69" s="90"/>
      <c r="Q69" s="90"/>
      <c r="R69" s="90"/>
      <c r="S69" s="90"/>
    </row>
    <row r="70" spans="2:19" s="37" customFormat="1" ht="12.75" customHeight="1">
      <c r="B70" s="90"/>
      <c r="C70" s="90"/>
      <c r="D70" s="90"/>
      <c r="E70" s="90"/>
      <c r="F70" s="90"/>
      <c r="G70" s="90"/>
      <c r="H70" s="90"/>
      <c r="I70" s="90"/>
      <c r="J70" s="90"/>
      <c r="K70" s="90"/>
      <c r="L70" s="90"/>
      <c r="M70" s="90"/>
      <c r="N70" s="90"/>
      <c r="O70" s="90"/>
      <c r="P70" s="90"/>
      <c r="Q70" s="90"/>
      <c r="R70" s="90"/>
      <c r="S70" s="90"/>
    </row>
    <row r="71" spans="2:19" s="37" customFormat="1" ht="12.75" customHeight="1">
      <c r="B71" s="90"/>
      <c r="C71" s="90"/>
      <c r="D71" s="90"/>
      <c r="E71" s="90"/>
      <c r="F71" s="90"/>
      <c r="G71" s="90"/>
      <c r="H71" s="90"/>
      <c r="I71" s="90"/>
      <c r="J71" s="90"/>
      <c r="K71" s="90"/>
      <c r="L71" s="90"/>
      <c r="M71" s="90"/>
      <c r="N71" s="90"/>
      <c r="O71" s="90"/>
      <c r="P71" s="90"/>
      <c r="Q71" s="90"/>
      <c r="R71" s="90"/>
      <c r="S71" s="90"/>
    </row>
    <row r="72" spans="2:19" s="37" customFormat="1" ht="12.75" customHeight="1">
      <c r="B72" s="90"/>
      <c r="C72" s="90"/>
      <c r="D72" s="90"/>
      <c r="E72" s="90"/>
      <c r="F72" s="90"/>
      <c r="G72" s="90"/>
      <c r="H72" s="90"/>
      <c r="I72" s="90"/>
      <c r="J72" s="90"/>
      <c r="K72" s="90"/>
      <c r="L72" s="90"/>
      <c r="M72" s="90"/>
      <c r="N72" s="90"/>
      <c r="O72" s="90"/>
      <c r="P72" s="90"/>
      <c r="Q72" s="90"/>
      <c r="R72" s="90"/>
      <c r="S72" s="90"/>
    </row>
    <row r="73" spans="2:19" s="37" customFormat="1" ht="12.75" customHeight="1">
      <c r="B73" s="90"/>
      <c r="C73" s="90"/>
      <c r="D73" s="90"/>
      <c r="E73" s="90"/>
      <c r="F73" s="90"/>
      <c r="G73" s="90"/>
      <c r="H73" s="90"/>
      <c r="I73" s="90"/>
      <c r="J73" s="90"/>
      <c r="K73" s="90"/>
      <c r="L73" s="90"/>
      <c r="M73" s="90"/>
      <c r="N73" s="90"/>
      <c r="O73" s="90"/>
      <c r="P73" s="90"/>
      <c r="Q73" s="90"/>
      <c r="R73" s="90"/>
      <c r="S73" s="90"/>
    </row>
    <row r="74" spans="2:19" s="37" customFormat="1" ht="12.75" customHeight="1">
      <c r="B74" s="90"/>
      <c r="C74" s="90"/>
      <c r="D74" s="90"/>
      <c r="E74" s="90"/>
      <c r="F74" s="90"/>
      <c r="G74" s="90"/>
      <c r="H74" s="90"/>
      <c r="I74" s="90"/>
      <c r="J74" s="90"/>
      <c r="K74" s="90"/>
      <c r="L74" s="90"/>
      <c r="M74" s="90"/>
      <c r="N74" s="90"/>
      <c r="O74" s="90"/>
      <c r="P74" s="90"/>
      <c r="Q74" s="90"/>
      <c r="R74" s="90"/>
      <c r="S74" s="90"/>
    </row>
    <row r="75" spans="2:19" s="37" customFormat="1">
      <c r="B75" s="90"/>
      <c r="C75" s="90"/>
      <c r="D75" s="90"/>
      <c r="E75" s="90"/>
      <c r="F75" s="90"/>
      <c r="G75" s="90"/>
      <c r="H75" s="90"/>
      <c r="I75" s="90"/>
      <c r="J75" s="90"/>
      <c r="K75" s="90"/>
      <c r="L75" s="90"/>
      <c r="M75" s="90"/>
      <c r="N75" s="90"/>
      <c r="O75" s="90"/>
      <c r="P75" s="90"/>
      <c r="Q75" s="90"/>
      <c r="R75" s="90"/>
      <c r="S75" s="90"/>
    </row>
    <row r="76" spans="2:19" s="37" customFormat="1">
      <c r="B76" s="90"/>
      <c r="C76" s="90"/>
      <c r="D76" s="90"/>
      <c r="E76" s="90"/>
      <c r="F76" s="90"/>
      <c r="G76" s="90"/>
      <c r="H76" s="90"/>
      <c r="I76" s="90"/>
      <c r="J76" s="90"/>
      <c r="K76" s="90"/>
      <c r="L76" s="90"/>
      <c r="M76" s="90"/>
      <c r="N76" s="90"/>
      <c r="O76" s="90"/>
      <c r="P76" s="90"/>
      <c r="Q76" s="90"/>
      <c r="R76" s="90"/>
      <c r="S76" s="90"/>
    </row>
    <row r="77" spans="2:19" s="37" customFormat="1">
      <c r="B77" s="90"/>
      <c r="C77" s="90"/>
      <c r="D77" s="90"/>
      <c r="E77" s="90"/>
      <c r="F77" s="90"/>
      <c r="G77" s="90"/>
      <c r="H77" s="90"/>
      <c r="I77" s="90"/>
      <c r="J77" s="90"/>
      <c r="K77" s="90"/>
      <c r="L77" s="90"/>
      <c r="M77" s="90"/>
      <c r="N77" s="90"/>
      <c r="O77" s="90"/>
      <c r="P77" s="90"/>
      <c r="Q77" s="90"/>
      <c r="R77" s="90"/>
      <c r="S77" s="90"/>
    </row>
    <row r="78" spans="2:19" s="37" customFormat="1">
      <c r="B78" s="90"/>
      <c r="C78" s="90"/>
      <c r="D78" s="90"/>
      <c r="E78" s="90"/>
      <c r="F78" s="90"/>
      <c r="G78" s="90"/>
      <c r="H78" s="90"/>
      <c r="I78" s="90"/>
      <c r="J78" s="90"/>
      <c r="K78" s="90"/>
      <c r="L78" s="90"/>
      <c r="M78" s="90"/>
      <c r="N78" s="90"/>
      <c r="O78" s="90"/>
      <c r="P78" s="90"/>
      <c r="Q78" s="90"/>
      <c r="R78" s="90"/>
      <c r="S78" s="90"/>
    </row>
    <row r="79" spans="2:19" s="37" customFormat="1">
      <c r="B79" s="90"/>
      <c r="C79" s="90"/>
      <c r="D79" s="90"/>
      <c r="E79" s="90"/>
      <c r="F79" s="90"/>
      <c r="G79" s="90"/>
      <c r="H79" s="90"/>
      <c r="I79" s="90"/>
      <c r="J79" s="90"/>
      <c r="K79" s="90"/>
      <c r="L79" s="90"/>
      <c r="M79" s="90"/>
      <c r="N79" s="90"/>
      <c r="O79" s="90"/>
      <c r="P79" s="90"/>
      <c r="Q79" s="90"/>
      <c r="R79" s="90"/>
      <c r="S79" s="90"/>
    </row>
    <row r="80" spans="2:19" s="37" customFormat="1">
      <c r="B80" s="90"/>
      <c r="C80" s="90"/>
      <c r="D80" s="90"/>
      <c r="E80" s="90"/>
      <c r="F80" s="90"/>
      <c r="G80" s="90"/>
      <c r="H80" s="90"/>
      <c r="I80" s="90"/>
      <c r="J80" s="90"/>
      <c r="K80" s="90"/>
      <c r="L80" s="90"/>
      <c r="M80" s="90"/>
      <c r="N80" s="90"/>
      <c r="O80" s="90"/>
      <c r="P80" s="90"/>
      <c r="Q80" s="90"/>
      <c r="R80" s="90"/>
      <c r="S80" s="90"/>
    </row>
    <row r="81" spans="2:19" s="37" customFormat="1">
      <c r="B81" s="90"/>
      <c r="C81" s="90"/>
      <c r="D81" s="90"/>
      <c r="E81" s="90"/>
      <c r="F81" s="90"/>
      <c r="G81" s="90"/>
      <c r="H81" s="90"/>
      <c r="I81" s="90"/>
      <c r="J81" s="90"/>
      <c r="K81" s="90"/>
      <c r="L81" s="90"/>
      <c r="M81" s="90"/>
      <c r="N81" s="90"/>
      <c r="O81" s="90"/>
      <c r="P81" s="90"/>
      <c r="Q81" s="90"/>
      <c r="R81" s="90"/>
      <c r="S81" s="90"/>
    </row>
    <row r="82" spans="2:19" s="37" customFormat="1">
      <c r="B82" s="90"/>
      <c r="C82" s="90"/>
      <c r="D82" s="90"/>
      <c r="E82" s="90"/>
      <c r="F82" s="90"/>
      <c r="G82" s="90"/>
      <c r="H82" s="90"/>
      <c r="I82" s="90"/>
      <c r="J82" s="90"/>
      <c r="K82" s="90"/>
      <c r="L82" s="90"/>
      <c r="M82" s="90"/>
      <c r="N82" s="90"/>
      <c r="O82" s="90"/>
      <c r="P82" s="90"/>
      <c r="Q82" s="90"/>
      <c r="R82" s="90"/>
      <c r="S82" s="90"/>
    </row>
    <row r="83" spans="2:19" s="37" customFormat="1">
      <c r="B83" s="90"/>
      <c r="C83" s="90"/>
      <c r="D83" s="90"/>
      <c r="E83" s="90"/>
      <c r="F83" s="90"/>
      <c r="G83" s="90"/>
      <c r="H83" s="90"/>
      <c r="I83" s="90"/>
      <c r="J83" s="90"/>
      <c r="K83" s="90"/>
      <c r="L83" s="90"/>
      <c r="M83" s="90"/>
      <c r="N83" s="90"/>
      <c r="O83" s="90"/>
      <c r="P83" s="90"/>
      <c r="Q83" s="90"/>
      <c r="R83" s="90"/>
      <c r="S83" s="90"/>
    </row>
    <row r="84" spans="2:19" s="37" customFormat="1">
      <c r="B84" s="90"/>
      <c r="C84" s="90"/>
      <c r="D84" s="90"/>
      <c r="E84" s="90"/>
      <c r="F84" s="90"/>
      <c r="G84" s="90"/>
      <c r="H84" s="90"/>
      <c r="I84" s="90"/>
      <c r="J84" s="90"/>
      <c r="K84" s="90"/>
      <c r="L84" s="90"/>
      <c r="M84" s="90"/>
      <c r="N84" s="90"/>
      <c r="O84" s="90"/>
      <c r="P84" s="90"/>
      <c r="Q84" s="90"/>
      <c r="R84" s="90"/>
      <c r="S84" s="90"/>
    </row>
    <row r="85" spans="2:19" s="37" customFormat="1">
      <c r="B85" s="90"/>
      <c r="C85" s="90"/>
      <c r="D85" s="90"/>
      <c r="E85" s="90"/>
      <c r="F85" s="90"/>
      <c r="G85" s="90"/>
      <c r="H85" s="90"/>
      <c r="I85" s="90"/>
      <c r="J85" s="90"/>
      <c r="K85" s="90"/>
      <c r="L85" s="90"/>
      <c r="M85" s="90"/>
      <c r="N85" s="90"/>
      <c r="O85" s="90"/>
      <c r="P85" s="90"/>
      <c r="Q85" s="90"/>
      <c r="R85" s="90"/>
      <c r="S85" s="90"/>
    </row>
    <row r="86" spans="2:19" s="37" customFormat="1">
      <c r="B86" s="90"/>
      <c r="C86" s="90"/>
      <c r="D86" s="90"/>
      <c r="E86" s="90"/>
      <c r="F86" s="90"/>
      <c r="G86" s="90"/>
      <c r="H86" s="90"/>
      <c r="I86" s="90"/>
      <c r="J86" s="90"/>
      <c r="K86" s="90"/>
      <c r="L86" s="90"/>
      <c r="M86" s="90"/>
      <c r="N86" s="90"/>
      <c r="O86" s="90"/>
      <c r="P86" s="90"/>
      <c r="Q86" s="90"/>
      <c r="R86" s="90"/>
      <c r="S86" s="90"/>
    </row>
    <row r="87" spans="2:19" s="37" customFormat="1">
      <c r="B87" s="90"/>
      <c r="C87" s="90"/>
      <c r="D87" s="90"/>
      <c r="E87" s="90"/>
      <c r="F87" s="90"/>
      <c r="G87" s="90"/>
      <c r="H87" s="90"/>
      <c r="I87" s="90"/>
      <c r="J87" s="90"/>
      <c r="K87" s="90"/>
      <c r="L87" s="90"/>
      <c r="M87" s="90"/>
      <c r="N87" s="90"/>
      <c r="O87" s="90"/>
      <c r="P87" s="90"/>
      <c r="Q87" s="90"/>
      <c r="R87" s="90"/>
      <c r="S87" s="90"/>
    </row>
    <row r="88" spans="2:19" s="37" customFormat="1">
      <c r="B88" s="90"/>
      <c r="C88" s="90"/>
      <c r="D88" s="90"/>
      <c r="E88" s="90"/>
      <c r="F88" s="90"/>
      <c r="G88" s="90"/>
      <c r="H88" s="90"/>
      <c r="I88" s="90"/>
      <c r="J88" s="90"/>
      <c r="K88" s="90"/>
      <c r="L88" s="90"/>
      <c r="M88" s="90"/>
      <c r="N88" s="90"/>
      <c r="O88" s="90"/>
      <c r="P88" s="90"/>
      <c r="Q88" s="90"/>
      <c r="R88" s="90"/>
      <c r="S88" s="90"/>
    </row>
    <row r="89" spans="2:19" s="37" customFormat="1">
      <c r="B89" s="90"/>
      <c r="C89" s="90"/>
      <c r="D89" s="90"/>
      <c r="E89" s="90"/>
      <c r="F89" s="90"/>
      <c r="G89" s="90"/>
      <c r="H89" s="90"/>
      <c r="I89" s="90"/>
      <c r="J89" s="90"/>
      <c r="K89" s="90"/>
      <c r="L89" s="90"/>
      <c r="M89" s="90"/>
      <c r="N89" s="90"/>
      <c r="O89" s="90"/>
      <c r="P89" s="90"/>
      <c r="Q89" s="90"/>
      <c r="R89" s="90"/>
      <c r="S89" s="90"/>
    </row>
    <row r="90" spans="2:19" s="37" customFormat="1">
      <c r="B90" s="90"/>
      <c r="C90" s="90"/>
      <c r="D90" s="90"/>
      <c r="E90" s="90"/>
      <c r="F90" s="90"/>
      <c r="G90" s="90"/>
      <c r="H90" s="90"/>
      <c r="I90" s="90"/>
      <c r="J90" s="90"/>
      <c r="K90" s="90"/>
      <c r="L90" s="90"/>
      <c r="M90" s="90"/>
      <c r="N90" s="90"/>
      <c r="O90" s="90"/>
      <c r="P90" s="90"/>
      <c r="Q90" s="90"/>
      <c r="R90" s="90"/>
      <c r="S90" s="90"/>
    </row>
    <row r="91" spans="2:19" s="37" customFormat="1">
      <c r="B91" s="90"/>
      <c r="C91" s="90"/>
      <c r="D91" s="90"/>
      <c r="E91" s="90"/>
      <c r="F91" s="90"/>
      <c r="G91" s="90"/>
      <c r="H91" s="90"/>
      <c r="I91" s="90"/>
      <c r="J91" s="90"/>
      <c r="K91" s="90"/>
      <c r="L91" s="90"/>
      <c r="M91" s="90"/>
      <c r="N91" s="90"/>
      <c r="O91" s="90"/>
      <c r="P91" s="90"/>
      <c r="Q91" s="90"/>
      <c r="R91" s="90"/>
      <c r="S91" s="90"/>
    </row>
    <row r="92" spans="2:19" s="37" customFormat="1">
      <c r="B92" s="90"/>
      <c r="C92" s="90"/>
      <c r="D92" s="90"/>
      <c r="E92" s="90"/>
      <c r="F92" s="90"/>
      <c r="G92" s="90"/>
      <c r="H92" s="90"/>
      <c r="I92" s="90"/>
      <c r="J92" s="90"/>
      <c r="K92" s="90"/>
      <c r="L92" s="90"/>
      <c r="M92" s="90"/>
      <c r="N92" s="90"/>
      <c r="O92" s="90"/>
      <c r="P92" s="90"/>
      <c r="Q92" s="90"/>
      <c r="R92" s="90"/>
      <c r="S92" s="90"/>
    </row>
    <row r="93" spans="2:19" s="37" customFormat="1">
      <c r="B93" s="90"/>
      <c r="C93" s="90"/>
      <c r="D93" s="90"/>
      <c r="E93" s="90"/>
      <c r="F93" s="90"/>
      <c r="G93" s="90"/>
      <c r="H93" s="90"/>
      <c r="I93" s="90"/>
      <c r="J93" s="90"/>
      <c r="K93" s="90"/>
      <c r="L93" s="90"/>
      <c r="M93" s="90"/>
      <c r="N93" s="90"/>
      <c r="O93" s="90"/>
      <c r="P93" s="90"/>
      <c r="Q93" s="90"/>
      <c r="R93" s="90"/>
      <c r="S93" s="90"/>
    </row>
    <row r="94" spans="2:19" s="37" customFormat="1">
      <c r="B94" s="90"/>
      <c r="C94" s="90"/>
      <c r="D94" s="90"/>
      <c r="E94" s="90"/>
      <c r="F94" s="90"/>
      <c r="G94" s="90"/>
      <c r="H94" s="90"/>
      <c r="I94" s="90"/>
      <c r="J94" s="90"/>
      <c r="K94" s="90"/>
      <c r="L94" s="90"/>
      <c r="M94" s="90"/>
      <c r="N94" s="90"/>
      <c r="O94" s="90"/>
      <c r="P94" s="90"/>
      <c r="Q94" s="90"/>
      <c r="R94" s="90"/>
      <c r="S94" s="90"/>
    </row>
    <row r="95" spans="2:19" s="37" customFormat="1">
      <c r="B95" s="90"/>
      <c r="C95" s="90"/>
      <c r="D95" s="90"/>
      <c r="E95" s="90"/>
      <c r="F95" s="90"/>
      <c r="G95" s="90"/>
      <c r="H95" s="90"/>
      <c r="I95" s="90"/>
      <c r="J95" s="90"/>
      <c r="K95" s="90"/>
      <c r="L95" s="90"/>
      <c r="M95" s="90"/>
      <c r="N95" s="90"/>
      <c r="O95" s="90"/>
      <c r="P95" s="90"/>
      <c r="Q95" s="90"/>
      <c r="R95" s="90"/>
      <c r="S95" s="90"/>
    </row>
    <row r="96" spans="2:19" s="37" customFormat="1">
      <c r="B96" s="90"/>
      <c r="C96" s="90"/>
      <c r="D96" s="90"/>
      <c r="E96" s="90"/>
      <c r="F96" s="90"/>
      <c r="G96" s="90"/>
      <c r="H96" s="90"/>
      <c r="I96" s="90"/>
      <c r="J96" s="90"/>
      <c r="K96" s="90"/>
      <c r="L96" s="90"/>
      <c r="M96" s="90"/>
      <c r="N96" s="90"/>
      <c r="O96" s="90"/>
      <c r="P96" s="90"/>
      <c r="Q96" s="90"/>
      <c r="R96" s="90"/>
      <c r="S96" s="90"/>
    </row>
    <row r="97" spans="2:19" s="37" customFormat="1">
      <c r="B97" s="90"/>
      <c r="C97" s="90"/>
      <c r="D97" s="90"/>
      <c r="E97" s="90"/>
      <c r="F97" s="90"/>
      <c r="G97" s="90"/>
      <c r="H97" s="90"/>
      <c r="I97" s="90"/>
      <c r="J97" s="90"/>
      <c r="K97" s="90"/>
      <c r="L97" s="90"/>
      <c r="M97" s="90"/>
      <c r="N97" s="90"/>
      <c r="O97" s="90"/>
      <c r="P97" s="90"/>
      <c r="Q97" s="90"/>
      <c r="R97" s="90"/>
      <c r="S97" s="90"/>
    </row>
    <row r="98" spans="2:19" s="37" customFormat="1">
      <c r="B98" s="90"/>
      <c r="C98" s="90"/>
      <c r="D98" s="90"/>
      <c r="E98" s="90"/>
      <c r="F98" s="90"/>
      <c r="G98" s="90"/>
      <c r="H98" s="90"/>
      <c r="I98" s="90"/>
      <c r="J98" s="90"/>
      <c r="K98" s="90"/>
      <c r="L98" s="90"/>
      <c r="M98" s="90"/>
      <c r="N98" s="90"/>
      <c r="O98" s="90"/>
      <c r="P98" s="90"/>
      <c r="Q98" s="90"/>
      <c r="R98" s="90"/>
      <c r="S98" s="90"/>
    </row>
    <row r="99" spans="2:19" s="37" customFormat="1">
      <c r="B99" s="90"/>
      <c r="C99" s="90"/>
      <c r="D99" s="90"/>
      <c r="E99" s="90"/>
      <c r="F99" s="90"/>
      <c r="G99" s="90"/>
      <c r="H99" s="90"/>
      <c r="I99" s="90"/>
      <c r="J99" s="90"/>
      <c r="K99" s="90"/>
      <c r="L99" s="90"/>
      <c r="M99" s="90"/>
      <c r="N99" s="90"/>
      <c r="O99" s="90"/>
      <c r="P99" s="90"/>
      <c r="Q99" s="90"/>
      <c r="R99" s="90"/>
      <c r="S99" s="90"/>
    </row>
    <row r="100" spans="2:19" s="37" customFormat="1">
      <c r="B100" s="90"/>
      <c r="C100" s="90"/>
      <c r="D100" s="90"/>
      <c r="E100" s="90"/>
      <c r="F100" s="90"/>
      <c r="G100" s="90"/>
      <c r="H100" s="90"/>
      <c r="I100" s="90"/>
      <c r="J100" s="90"/>
      <c r="K100" s="90"/>
      <c r="L100" s="90"/>
      <c r="M100" s="90"/>
      <c r="N100" s="90"/>
      <c r="O100" s="90"/>
      <c r="P100" s="90"/>
      <c r="Q100" s="90"/>
      <c r="R100" s="90"/>
      <c r="S100" s="90"/>
    </row>
    <row r="101" spans="2:19" s="37" customFormat="1">
      <c r="B101" s="90"/>
      <c r="C101" s="90"/>
      <c r="D101" s="90"/>
      <c r="E101" s="90"/>
      <c r="F101" s="90"/>
      <c r="G101" s="90"/>
      <c r="H101" s="90"/>
      <c r="I101" s="90"/>
      <c r="J101" s="90"/>
      <c r="K101" s="90"/>
      <c r="L101" s="90"/>
      <c r="M101" s="90"/>
      <c r="N101" s="90"/>
      <c r="O101" s="90"/>
      <c r="P101" s="90"/>
      <c r="Q101" s="90"/>
      <c r="R101" s="90"/>
      <c r="S101" s="90"/>
    </row>
    <row r="102" spans="2:19" s="37" customFormat="1">
      <c r="B102" s="90"/>
      <c r="C102" s="90"/>
      <c r="D102" s="90"/>
      <c r="E102" s="90"/>
      <c r="F102" s="90"/>
      <c r="G102" s="90"/>
      <c r="H102" s="90"/>
      <c r="I102" s="90"/>
      <c r="J102" s="90"/>
      <c r="K102" s="90"/>
      <c r="L102" s="90"/>
      <c r="M102" s="90"/>
      <c r="N102" s="90"/>
      <c r="O102" s="90"/>
      <c r="P102" s="90"/>
      <c r="Q102" s="90"/>
      <c r="R102" s="90"/>
      <c r="S102" s="90"/>
    </row>
    <row r="103" spans="2:19" s="37" customFormat="1">
      <c r="B103" s="90"/>
      <c r="C103" s="90"/>
      <c r="D103" s="90"/>
      <c r="E103" s="90"/>
      <c r="F103" s="90"/>
      <c r="G103" s="90"/>
      <c r="H103" s="90"/>
      <c r="I103" s="90"/>
      <c r="J103" s="90"/>
      <c r="K103" s="90"/>
      <c r="L103" s="90"/>
      <c r="M103" s="90"/>
      <c r="N103" s="90"/>
      <c r="O103" s="90"/>
      <c r="P103" s="90"/>
      <c r="Q103" s="90"/>
      <c r="R103" s="90"/>
      <c r="S103" s="90"/>
    </row>
    <row r="104" spans="2:19" s="37" customFormat="1">
      <c r="B104" s="90"/>
      <c r="C104" s="90"/>
      <c r="D104" s="90"/>
      <c r="E104" s="90"/>
      <c r="F104" s="90"/>
      <c r="G104" s="90"/>
      <c r="H104" s="90"/>
      <c r="I104" s="90"/>
      <c r="J104" s="90"/>
      <c r="K104" s="90"/>
      <c r="L104" s="90"/>
      <c r="M104" s="90"/>
      <c r="N104" s="90"/>
      <c r="O104" s="90"/>
      <c r="P104" s="90"/>
      <c r="Q104" s="90"/>
      <c r="R104" s="90"/>
      <c r="S104" s="90"/>
    </row>
    <row r="105" spans="2:19">
      <c r="C105" s="65"/>
      <c r="D105" s="65"/>
      <c r="E105" s="65"/>
      <c r="F105" s="65"/>
      <c r="G105" s="65"/>
      <c r="H105" s="65"/>
      <c r="I105" s="65"/>
      <c r="J105" s="65"/>
      <c r="K105" s="65"/>
      <c r="L105" s="65"/>
      <c r="M105" s="65"/>
      <c r="N105" s="65"/>
      <c r="O105" s="65"/>
      <c r="P105" s="65"/>
      <c r="Q105" s="65"/>
      <c r="R105" s="65"/>
      <c r="S105" s="65"/>
    </row>
    <row r="106" spans="2:19">
      <c r="C106" s="65"/>
      <c r="D106" s="65"/>
      <c r="E106" s="65"/>
      <c r="F106" s="65"/>
      <c r="G106" s="65"/>
      <c r="H106" s="65"/>
      <c r="I106" s="65"/>
      <c r="J106" s="65"/>
      <c r="K106" s="65"/>
      <c r="L106" s="65"/>
      <c r="M106" s="65"/>
      <c r="N106" s="65"/>
      <c r="O106" s="65"/>
      <c r="P106" s="65"/>
      <c r="Q106" s="65"/>
      <c r="R106" s="65"/>
      <c r="S106" s="65"/>
    </row>
    <row r="107" spans="2:19">
      <c r="C107" s="65"/>
      <c r="D107" s="65"/>
      <c r="E107" s="65"/>
      <c r="F107" s="65"/>
      <c r="G107" s="65"/>
      <c r="H107" s="65"/>
      <c r="I107" s="65"/>
      <c r="J107" s="65"/>
      <c r="K107" s="65"/>
      <c r="L107" s="65"/>
      <c r="M107" s="65"/>
      <c r="N107" s="65"/>
      <c r="O107" s="65"/>
      <c r="P107" s="65"/>
      <c r="Q107" s="65"/>
      <c r="R107" s="65"/>
      <c r="S107" s="65"/>
    </row>
    <row r="108" spans="2:19">
      <c r="C108" s="65"/>
      <c r="D108" s="65"/>
      <c r="E108" s="65"/>
      <c r="F108" s="65"/>
      <c r="G108" s="65"/>
      <c r="H108" s="65"/>
      <c r="I108" s="65"/>
      <c r="J108" s="65"/>
      <c r="K108" s="65"/>
      <c r="L108" s="65"/>
      <c r="M108" s="65"/>
      <c r="N108" s="65"/>
      <c r="O108" s="65"/>
      <c r="P108" s="65"/>
      <c r="Q108" s="65"/>
      <c r="R108" s="65"/>
      <c r="S108" s="65"/>
    </row>
    <row r="109" spans="2:19">
      <c r="C109" s="65"/>
      <c r="D109" s="65"/>
      <c r="E109" s="65"/>
      <c r="F109" s="65"/>
      <c r="G109" s="65"/>
      <c r="H109" s="65"/>
      <c r="I109" s="65"/>
      <c r="J109" s="65"/>
      <c r="K109" s="65"/>
      <c r="L109" s="65"/>
      <c r="M109" s="65"/>
      <c r="N109" s="65"/>
      <c r="O109" s="65"/>
      <c r="P109" s="65"/>
      <c r="Q109" s="65"/>
      <c r="R109" s="65"/>
      <c r="S109" s="65"/>
    </row>
    <row r="110" spans="2:19">
      <c r="C110" s="65"/>
      <c r="D110" s="65"/>
      <c r="E110" s="65"/>
      <c r="F110" s="65"/>
      <c r="G110" s="65"/>
      <c r="H110" s="65"/>
      <c r="I110" s="65"/>
      <c r="J110" s="65"/>
      <c r="K110" s="65"/>
      <c r="L110" s="65"/>
      <c r="M110" s="65"/>
      <c r="N110" s="65"/>
      <c r="O110" s="65"/>
      <c r="P110" s="65"/>
      <c r="Q110" s="65"/>
      <c r="R110" s="65"/>
      <c r="S110" s="65"/>
    </row>
    <row r="111" spans="2:19">
      <c r="C111" s="65"/>
      <c r="D111" s="65"/>
      <c r="E111" s="65"/>
      <c r="F111" s="65"/>
      <c r="G111" s="65"/>
      <c r="H111" s="65"/>
      <c r="I111" s="65"/>
      <c r="J111" s="65"/>
      <c r="K111" s="65"/>
      <c r="L111" s="65"/>
      <c r="M111" s="65"/>
      <c r="N111" s="65"/>
      <c r="O111" s="65"/>
      <c r="P111" s="65"/>
      <c r="Q111" s="65"/>
      <c r="R111" s="65"/>
      <c r="S111" s="65"/>
    </row>
    <row r="112" spans="2:19">
      <c r="C112" s="65"/>
      <c r="D112" s="65"/>
      <c r="E112" s="65"/>
      <c r="F112" s="65"/>
      <c r="G112" s="65"/>
      <c r="H112" s="65"/>
      <c r="I112" s="65"/>
      <c r="J112" s="65"/>
      <c r="K112" s="65"/>
      <c r="L112" s="65"/>
      <c r="M112" s="65"/>
      <c r="N112" s="65"/>
      <c r="O112" s="65"/>
      <c r="P112" s="65"/>
      <c r="Q112" s="65"/>
      <c r="R112" s="65"/>
      <c r="S112" s="65"/>
    </row>
    <row r="113" spans="3:19">
      <c r="C113" s="65"/>
      <c r="D113" s="65"/>
      <c r="E113" s="65"/>
      <c r="F113" s="65"/>
      <c r="G113" s="65"/>
      <c r="H113" s="65"/>
      <c r="I113" s="65"/>
      <c r="J113" s="65"/>
      <c r="K113" s="65"/>
      <c r="L113" s="65"/>
      <c r="M113" s="65"/>
      <c r="N113" s="65"/>
      <c r="O113" s="65"/>
      <c r="P113" s="65"/>
      <c r="Q113" s="65"/>
      <c r="R113" s="65"/>
      <c r="S113" s="65"/>
    </row>
    <row r="114" spans="3:19">
      <c r="C114" s="65"/>
      <c r="D114" s="65"/>
      <c r="E114" s="65"/>
      <c r="F114" s="65"/>
      <c r="G114" s="65"/>
      <c r="H114" s="65"/>
      <c r="I114" s="65"/>
      <c r="J114" s="65"/>
      <c r="K114" s="65"/>
      <c r="L114" s="65"/>
      <c r="M114" s="65"/>
      <c r="N114" s="65"/>
      <c r="O114" s="65"/>
      <c r="P114" s="65"/>
      <c r="Q114" s="65"/>
      <c r="R114" s="65"/>
      <c r="S114" s="65"/>
    </row>
    <row r="115" spans="3:19">
      <c r="C115" s="65"/>
      <c r="D115" s="65"/>
      <c r="E115" s="65"/>
      <c r="F115" s="65"/>
      <c r="G115" s="65"/>
      <c r="H115" s="65"/>
      <c r="I115" s="65"/>
      <c r="J115" s="65"/>
      <c r="K115" s="65"/>
      <c r="L115" s="65"/>
      <c r="M115" s="65"/>
      <c r="N115" s="65"/>
      <c r="O115" s="65"/>
      <c r="P115" s="65"/>
      <c r="Q115" s="65"/>
      <c r="R115" s="65"/>
      <c r="S115" s="65"/>
    </row>
    <row r="116" spans="3:19">
      <c r="C116" s="65"/>
      <c r="D116" s="65"/>
      <c r="E116" s="65"/>
      <c r="F116" s="65"/>
      <c r="G116" s="65"/>
      <c r="H116" s="65"/>
      <c r="I116" s="65"/>
      <c r="J116" s="65"/>
      <c r="K116" s="65"/>
      <c r="L116" s="65"/>
      <c r="M116" s="65"/>
      <c r="N116" s="65"/>
      <c r="O116" s="65"/>
      <c r="P116" s="65"/>
      <c r="Q116" s="65"/>
      <c r="R116" s="65"/>
      <c r="S116" s="65"/>
    </row>
    <row r="117" spans="3:19">
      <c r="C117" s="65"/>
      <c r="D117" s="65"/>
      <c r="E117" s="65"/>
      <c r="F117" s="65"/>
      <c r="G117" s="65"/>
      <c r="H117" s="65"/>
      <c r="I117" s="65"/>
      <c r="J117" s="65"/>
      <c r="K117" s="65"/>
      <c r="L117" s="65"/>
      <c r="M117" s="65"/>
      <c r="N117" s="65"/>
      <c r="O117" s="65"/>
      <c r="P117" s="65"/>
      <c r="Q117" s="65"/>
      <c r="R117" s="65"/>
      <c r="S117" s="65"/>
    </row>
    <row r="118" spans="3:19">
      <c r="C118" s="65"/>
      <c r="D118" s="65"/>
      <c r="E118" s="65"/>
      <c r="F118" s="65"/>
      <c r="G118" s="65"/>
      <c r="H118" s="65"/>
      <c r="I118" s="65"/>
      <c r="J118" s="65"/>
      <c r="K118" s="65"/>
      <c r="L118" s="65"/>
      <c r="M118" s="65"/>
      <c r="N118" s="65"/>
      <c r="O118" s="65"/>
      <c r="P118" s="65"/>
      <c r="Q118" s="65"/>
      <c r="R118" s="65"/>
      <c r="S118" s="65"/>
    </row>
    <row r="119" spans="3:19">
      <c r="C119" s="65"/>
      <c r="D119" s="65"/>
      <c r="E119" s="65"/>
      <c r="F119" s="65"/>
      <c r="G119" s="65"/>
      <c r="H119" s="65"/>
      <c r="I119" s="65"/>
      <c r="J119" s="65"/>
      <c r="K119" s="65"/>
      <c r="L119" s="65"/>
      <c r="M119" s="65"/>
      <c r="N119" s="65"/>
      <c r="O119" s="65"/>
      <c r="P119" s="65"/>
      <c r="Q119" s="65"/>
      <c r="R119" s="65"/>
      <c r="S119" s="65"/>
    </row>
    <row r="120" spans="3:19">
      <c r="C120" s="65"/>
      <c r="D120" s="65"/>
      <c r="E120" s="65"/>
      <c r="F120" s="65"/>
      <c r="G120" s="65"/>
      <c r="H120" s="65"/>
      <c r="I120" s="65"/>
      <c r="J120" s="65"/>
      <c r="K120" s="65"/>
      <c r="L120" s="65"/>
      <c r="M120" s="65"/>
      <c r="N120" s="65"/>
      <c r="O120" s="65"/>
      <c r="P120" s="65"/>
      <c r="Q120" s="65"/>
      <c r="R120" s="65"/>
      <c r="S120" s="65"/>
    </row>
    <row r="121" spans="3:19">
      <c r="C121" s="65"/>
      <c r="D121" s="65"/>
      <c r="E121" s="65"/>
      <c r="F121" s="65"/>
      <c r="G121" s="65"/>
      <c r="H121" s="65"/>
      <c r="I121" s="65"/>
      <c r="J121" s="65"/>
      <c r="K121" s="65"/>
      <c r="L121" s="65"/>
      <c r="M121" s="65"/>
      <c r="N121" s="65"/>
      <c r="O121" s="65"/>
      <c r="P121" s="65"/>
      <c r="Q121" s="65"/>
      <c r="R121" s="65"/>
      <c r="S121" s="65"/>
    </row>
    <row r="122" spans="3:19">
      <c r="C122" s="65"/>
      <c r="D122" s="65"/>
      <c r="E122" s="65"/>
      <c r="F122" s="65"/>
      <c r="G122" s="65"/>
      <c r="H122" s="65"/>
      <c r="I122" s="65"/>
      <c r="J122" s="65"/>
      <c r="K122" s="65"/>
      <c r="L122" s="65"/>
      <c r="M122" s="65"/>
      <c r="N122" s="65"/>
      <c r="O122" s="65"/>
      <c r="P122" s="65"/>
      <c r="Q122" s="65"/>
      <c r="R122" s="65"/>
      <c r="S122" s="65"/>
    </row>
    <row r="123" spans="3:19">
      <c r="C123" s="65"/>
      <c r="D123" s="65"/>
      <c r="E123" s="65"/>
      <c r="F123" s="65"/>
      <c r="G123" s="65"/>
      <c r="H123" s="65"/>
      <c r="I123" s="65"/>
      <c r="J123" s="65"/>
      <c r="K123" s="65"/>
      <c r="L123" s="65"/>
      <c r="M123" s="65"/>
      <c r="N123" s="65"/>
      <c r="O123" s="65"/>
      <c r="P123" s="65"/>
      <c r="Q123" s="65"/>
      <c r="R123" s="65"/>
      <c r="S123" s="65"/>
    </row>
    <row r="124" spans="3:19">
      <c r="C124" s="65"/>
      <c r="D124" s="65"/>
      <c r="E124" s="65"/>
      <c r="F124" s="65"/>
      <c r="G124" s="65"/>
      <c r="H124" s="65"/>
      <c r="I124" s="65"/>
      <c r="J124" s="65"/>
      <c r="K124" s="65"/>
      <c r="L124" s="65"/>
      <c r="M124" s="65"/>
      <c r="N124" s="65"/>
      <c r="O124" s="65"/>
      <c r="P124" s="65"/>
      <c r="Q124" s="65"/>
      <c r="R124" s="65"/>
      <c r="S124" s="65"/>
    </row>
    <row r="125" spans="3:19">
      <c r="C125" s="65"/>
      <c r="D125" s="65"/>
      <c r="E125" s="65"/>
      <c r="F125" s="65"/>
      <c r="G125" s="65"/>
      <c r="H125" s="65"/>
      <c r="I125" s="65"/>
      <c r="J125" s="65"/>
      <c r="K125" s="65"/>
      <c r="L125" s="65"/>
      <c r="M125" s="65"/>
      <c r="N125" s="65"/>
      <c r="O125" s="65"/>
      <c r="P125" s="65"/>
      <c r="Q125" s="65"/>
      <c r="R125" s="65"/>
      <c r="S125" s="65"/>
    </row>
    <row r="126" spans="3:19">
      <c r="C126" s="65"/>
      <c r="D126" s="65"/>
      <c r="E126" s="65"/>
      <c r="F126" s="65"/>
      <c r="G126" s="65"/>
      <c r="H126" s="65"/>
      <c r="I126" s="65"/>
      <c r="J126" s="65"/>
      <c r="K126" s="65"/>
      <c r="L126" s="65"/>
      <c r="M126" s="65"/>
      <c r="N126" s="65"/>
      <c r="O126" s="65"/>
      <c r="P126" s="65"/>
      <c r="Q126" s="65"/>
      <c r="R126" s="65"/>
      <c r="S126" s="65"/>
    </row>
    <row r="127" spans="3:19">
      <c r="C127" s="65"/>
      <c r="D127" s="65"/>
      <c r="E127" s="65"/>
      <c r="F127" s="65"/>
      <c r="G127" s="65"/>
      <c r="H127" s="65"/>
      <c r="I127" s="65"/>
      <c r="J127" s="65"/>
      <c r="K127" s="65"/>
      <c r="L127" s="65"/>
      <c r="M127" s="65"/>
      <c r="N127" s="65"/>
      <c r="O127" s="65"/>
      <c r="P127" s="65"/>
      <c r="Q127" s="65"/>
      <c r="R127" s="65"/>
      <c r="S127" s="65"/>
    </row>
    <row r="128" spans="3:19">
      <c r="C128" s="65"/>
      <c r="D128" s="65"/>
      <c r="E128" s="65"/>
      <c r="F128" s="65"/>
      <c r="G128" s="65"/>
      <c r="H128" s="65"/>
      <c r="I128" s="65"/>
      <c r="J128" s="65"/>
      <c r="K128" s="65"/>
      <c r="L128" s="65"/>
      <c r="M128" s="65"/>
      <c r="N128" s="65"/>
      <c r="O128" s="65"/>
      <c r="P128" s="65"/>
      <c r="Q128" s="65"/>
      <c r="R128" s="65"/>
      <c r="S128" s="65"/>
    </row>
    <row r="129" spans="3:19">
      <c r="C129" s="65"/>
      <c r="D129" s="65"/>
      <c r="E129" s="65"/>
      <c r="F129" s="65"/>
      <c r="G129" s="65"/>
      <c r="H129" s="65"/>
      <c r="I129" s="65"/>
      <c r="J129" s="65"/>
      <c r="K129" s="65"/>
      <c r="L129" s="65"/>
      <c r="M129" s="65"/>
      <c r="N129" s="65"/>
      <c r="O129" s="65"/>
      <c r="P129" s="65"/>
      <c r="Q129" s="65"/>
      <c r="R129" s="65"/>
      <c r="S129" s="65"/>
    </row>
    <row r="130" spans="3:19">
      <c r="C130" s="65"/>
      <c r="D130" s="65"/>
      <c r="E130" s="65"/>
      <c r="F130" s="65"/>
      <c r="G130" s="65"/>
      <c r="H130" s="65"/>
      <c r="I130" s="65"/>
      <c r="J130" s="65"/>
      <c r="K130" s="65"/>
      <c r="L130" s="65"/>
      <c r="M130" s="65"/>
      <c r="N130" s="65"/>
      <c r="O130" s="65"/>
      <c r="P130" s="65"/>
      <c r="Q130" s="65"/>
      <c r="R130" s="65"/>
      <c r="S130" s="65"/>
    </row>
    <row r="131" spans="3:19">
      <c r="C131" s="65"/>
      <c r="D131" s="65"/>
      <c r="E131" s="65"/>
      <c r="F131" s="65"/>
      <c r="G131" s="65"/>
      <c r="H131" s="65"/>
      <c r="I131" s="65"/>
      <c r="J131" s="65"/>
      <c r="K131" s="65"/>
      <c r="L131" s="65"/>
      <c r="M131" s="65"/>
      <c r="N131" s="65"/>
      <c r="O131" s="65"/>
      <c r="P131" s="65"/>
      <c r="Q131" s="65"/>
      <c r="R131" s="65"/>
      <c r="S131" s="65"/>
    </row>
    <row r="132" spans="3:19">
      <c r="C132" s="65"/>
      <c r="D132" s="65"/>
      <c r="E132" s="65"/>
      <c r="F132" s="65"/>
      <c r="G132" s="65"/>
      <c r="H132" s="65"/>
      <c r="I132" s="65"/>
      <c r="J132" s="65"/>
      <c r="K132" s="65"/>
      <c r="L132" s="65"/>
      <c r="M132" s="65"/>
      <c r="N132" s="65"/>
      <c r="O132" s="65"/>
      <c r="P132" s="65"/>
      <c r="Q132" s="65"/>
      <c r="R132" s="65"/>
      <c r="S132" s="65"/>
    </row>
    <row r="133" spans="3:19">
      <c r="C133" s="65"/>
      <c r="D133" s="65"/>
      <c r="E133" s="65"/>
      <c r="F133" s="65"/>
      <c r="G133" s="65"/>
      <c r="H133" s="65"/>
      <c r="I133" s="65"/>
      <c r="J133" s="65"/>
      <c r="K133" s="65"/>
      <c r="L133" s="65"/>
      <c r="M133" s="65"/>
      <c r="N133" s="65"/>
      <c r="O133" s="65"/>
      <c r="P133" s="65"/>
      <c r="Q133" s="65"/>
      <c r="R133" s="65"/>
      <c r="S133" s="65"/>
    </row>
    <row r="134" spans="3:19">
      <c r="C134" s="65"/>
      <c r="D134" s="65"/>
      <c r="E134" s="65"/>
      <c r="F134" s="65"/>
      <c r="G134" s="65"/>
      <c r="H134" s="65"/>
      <c r="I134" s="65"/>
      <c r="J134" s="65"/>
      <c r="K134" s="65"/>
      <c r="L134" s="65"/>
      <c r="M134" s="65"/>
      <c r="N134" s="65"/>
      <c r="O134" s="65"/>
      <c r="P134" s="65"/>
      <c r="Q134" s="65"/>
      <c r="R134" s="65"/>
      <c r="S134" s="65"/>
    </row>
    <row r="135" spans="3:19">
      <c r="C135" s="65"/>
      <c r="D135" s="65"/>
      <c r="E135" s="65"/>
      <c r="F135" s="65"/>
      <c r="G135" s="65"/>
      <c r="H135" s="65"/>
      <c r="I135" s="65"/>
      <c r="J135" s="65"/>
      <c r="K135" s="65"/>
      <c r="L135" s="65"/>
      <c r="M135" s="65"/>
      <c r="N135" s="65"/>
      <c r="O135" s="65"/>
      <c r="P135" s="65"/>
      <c r="Q135" s="65"/>
      <c r="R135" s="65"/>
      <c r="S135" s="65"/>
    </row>
    <row r="136" spans="3:19">
      <c r="C136" s="65"/>
      <c r="D136" s="65"/>
      <c r="E136" s="65"/>
      <c r="F136" s="65"/>
      <c r="G136" s="65"/>
      <c r="H136" s="65"/>
      <c r="I136" s="65"/>
      <c r="J136" s="65"/>
      <c r="K136" s="65"/>
      <c r="L136" s="65"/>
      <c r="M136" s="65"/>
      <c r="N136" s="65"/>
      <c r="O136" s="65"/>
      <c r="P136" s="65"/>
      <c r="Q136" s="65"/>
      <c r="R136" s="65"/>
      <c r="S136" s="65"/>
    </row>
    <row r="137" spans="3:19">
      <c r="C137" s="65"/>
      <c r="D137" s="65"/>
      <c r="E137" s="65"/>
      <c r="F137" s="65"/>
      <c r="G137" s="65"/>
      <c r="H137" s="65"/>
      <c r="I137" s="65"/>
      <c r="J137" s="65"/>
      <c r="K137" s="65"/>
      <c r="L137" s="65"/>
      <c r="M137" s="65"/>
      <c r="N137" s="65"/>
      <c r="O137" s="65"/>
      <c r="P137" s="65"/>
      <c r="Q137" s="65"/>
      <c r="R137" s="65"/>
      <c r="S137" s="65"/>
    </row>
    <row r="138" spans="3:19">
      <c r="C138" s="65"/>
      <c r="D138" s="65"/>
      <c r="E138" s="65"/>
      <c r="F138" s="65"/>
      <c r="G138" s="65"/>
      <c r="H138" s="65"/>
      <c r="I138" s="65"/>
      <c r="J138" s="65"/>
      <c r="K138" s="65"/>
      <c r="L138" s="65"/>
      <c r="M138" s="65"/>
      <c r="N138" s="65"/>
      <c r="O138" s="65"/>
      <c r="P138" s="65"/>
      <c r="Q138" s="65"/>
      <c r="R138" s="65"/>
      <c r="S138" s="65"/>
    </row>
    <row r="139" spans="3:19">
      <c r="C139" s="65"/>
      <c r="D139" s="65"/>
      <c r="E139" s="65"/>
      <c r="F139" s="65"/>
      <c r="G139" s="65"/>
      <c r="H139" s="65"/>
      <c r="I139" s="65"/>
      <c r="J139" s="65"/>
      <c r="K139" s="65"/>
      <c r="L139" s="65"/>
      <c r="M139" s="65"/>
      <c r="N139" s="65"/>
      <c r="O139" s="65"/>
      <c r="P139" s="65"/>
      <c r="Q139" s="65"/>
      <c r="R139" s="65"/>
      <c r="S139" s="65"/>
    </row>
    <row r="140" spans="3:19">
      <c r="C140" s="65"/>
      <c r="D140" s="65"/>
      <c r="E140" s="65"/>
      <c r="F140" s="65"/>
      <c r="G140" s="65"/>
      <c r="H140" s="65"/>
      <c r="I140" s="65"/>
      <c r="J140" s="65"/>
      <c r="K140" s="65"/>
      <c r="L140" s="65"/>
      <c r="M140" s="65"/>
      <c r="N140" s="65"/>
      <c r="O140" s="65"/>
      <c r="P140" s="65"/>
      <c r="Q140" s="65"/>
      <c r="R140" s="65"/>
      <c r="S140" s="65"/>
    </row>
    <row r="141" spans="3:19">
      <c r="C141" s="65"/>
      <c r="D141" s="65"/>
      <c r="E141" s="65"/>
      <c r="F141" s="65"/>
      <c r="G141" s="65"/>
      <c r="H141" s="65"/>
      <c r="I141" s="65"/>
      <c r="J141" s="65"/>
      <c r="K141" s="65"/>
      <c r="L141" s="65"/>
      <c r="M141" s="65"/>
      <c r="N141" s="65"/>
      <c r="O141" s="65"/>
      <c r="P141" s="65"/>
      <c r="Q141" s="65"/>
      <c r="R141" s="65"/>
      <c r="S141" s="65"/>
    </row>
    <row r="142" spans="3:19">
      <c r="C142" s="65"/>
      <c r="D142" s="65"/>
      <c r="E142" s="65"/>
      <c r="F142" s="65"/>
      <c r="G142" s="65"/>
      <c r="H142" s="65"/>
      <c r="I142" s="65"/>
      <c r="J142" s="65"/>
      <c r="K142" s="65"/>
      <c r="L142" s="65"/>
      <c r="M142" s="65"/>
      <c r="N142" s="65"/>
      <c r="O142" s="65"/>
      <c r="P142" s="65"/>
      <c r="Q142" s="65"/>
      <c r="R142" s="65"/>
      <c r="S142" s="65"/>
    </row>
    <row r="143" spans="3:19">
      <c r="C143" s="65"/>
      <c r="D143" s="65"/>
      <c r="E143" s="65"/>
      <c r="F143" s="65"/>
      <c r="G143" s="65"/>
      <c r="H143" s="65"/>
      <c r="I143" s="65"/>
      <c r="J143" s="65"/>
      <c r="K143" s="65"/>
      <c r="L143" s="65"/>
      <c r="M143" s="65"/>
      <c r="N143" s="65"/>
      <c r="O143" s="65"/>
      <c r="P143" s="65"/>
      <c r="Q143" s="65"/>
      <c r="R143" s="65"/>
      <c r="S143" s="65"/>
    </row>
    <row r="144" spans="3:19">
      <c r="C144" s="65"/>
      <c r="D144" s="65"/>
      <c r="E144" s="65"/>
      <c r="F144" s="65"/>
      <c r="G144" s="65"/>
      <c r="H144" s="65"/>
      <c r="I144" s="65"/>
      <c r="J144" s="65"/>
      <c r="K144" s="65"/>
      <c r="L144" s="65"/>
      <c r="M144" s="65"/>
      <c r="N144" s="65"/>
      <c r="O144" s="65"/>
      <c r="P144" s="65"/>
      <c r="Q144" s="65"/>
      <c r="R144" s="65"/>
      <c r="S144" s="65"/>
    </row>
    <row r="145" spans="3:19">
      <c r="C145" s="65"/>
      <c r="D145" s="65"/>
      <c r="E145" s="65"/>
      <c r="F145" s="65"/>
      <c r="G145" s="65"/>
      <c r="H145" s="65"/>
      <c r="I145" s="65"/>
      <c r="J145" s="65"/>
      <c r="K145" s="65"/>
      <c r="L145" s="65"/>
      <c r="M145" s="65"/>
      <c r="N145" s="65"/>
      <c r="O145" s="65"/>
      <c r="P145" s="65"/>
      <c r="Q145" s="65"/>
      <c r="R145" s="65"/>
      <c r="S145" s="65"/>
    </row>
    <row r="146" spans="3:19">
      <c r="C146" s="65"/>
      <c r="D146" s="65"/>
      <c r="E146" s="65"/>
      <c r="F146" s="65"/>
      <c r="G146" s="65"/>
      <c r="H146" s="65"/>
      <c r="I146" s="65"/>
      <c r="J146" s="65"/>
      <c r="K146" s="65"/>
      <c r="L146" s="65"/>
      <c r="M146" s="65"/>
      <c r="N146" s="65"/>
      <c r="O146" s="65"/>
      <c r="P146" s="65"/>
      <c r="Q146" s="65"/>
      <c r="R146" s="65"/>
      <c r="S146" s="65"/>
    </row>
    <row r="147" spans="3:19">
      <c r="C147" s="65"/>
      <c r="D147" s="65"/>
      <c r="E147" s="65"/>
      <c r="F147" s="65"/>
      <c r="G147" s="65"/>
      <c r="H147" s="65"/>
      <c r="I147" s="65"/>
      <c r="J147" s="65"/>
      <c r="K147" s="65"/>
      <c r="L147" s="65"/>
      <c r="M147" s="65"/>
      <c r="N147" s="65"/>
      <c r="O147" s="65"/>
      <c r="P147" s="65"/>
      <c r="Q147" s="65"/>
      <c r="R147" s="65"/>
      <c r="S147" s="65"/>
    </row>
    <row r="148" spans="3:19">
      <c r="C148" s="65"/>
      <c r="D148" s="65"/>
      <c r="E148" s="65"/>
      <c r="F148" s="65"/>
      <c r="G148" s="65"/>
      <c r="H148" s="65"/>
      <c r="I148" s="65"/>
      <c r="J148" s="65"/>
      <c r="K148" s="65"/>
      <c r="L148" s="65"/>
      <c r="M148" s="65"/>
      <c r="N148" s="65"/>
      <c r="O148" s="65"/>
      <c r="P148" s="65"/>
      <c r="Q148" s="65"/>
      <c r="R148" s="65"/>
      <c r="S148" s="65"/>
    </row>
    <row r="149" spans="3:19">
      <c r="C149" s="65"/>
      <c r="D149" s="65"/>
      <c r="E149" s="65"/>
      <c r="F149" s="65"/>
      <c r="G149" s="65"/>
      <c r="H149" s="65"/>
      <c r="I149" s="65"/>
      <c r="J149" s="65"/>
      <c r="K149" s="65"/>
      <c r="L149" s="65"/>
      <c r="M149" s="65"/>
      <c r="N149" s="65"/>
      <c r="O149" s="65"/>
      <c r="P149" s="65"/>
      <c r="Q149" s="65"/>
      <c r="R149" s="65"/>
      <c r="S149" s="65"/>
    </row>
    <row r="150" spans="3:19">
      <c r="C150" s="65"/>
      <c r="D150" s="65"/>
      <c r="E150" s="65"/>
      <c r="F150" s="65"/>
      <c r="G150" s="65"/>
      <c r="H150" s="65"/>
      <c r="I150" s="65"/>
      <c r="J150" s="65"/>
      <c r="K150" s="65"/>
      <c r="L150" s="65"/>
      <c r="M150" s="65"/>
      <c r="N150" s="65"/>
      <c r="O150" s="65"/>
      <c r="P150" s="65"/>
      <c r="Q150" s="65"/>
      <c r="R150" s="65"/>
      <c r="S150" s="65"/>
    </row>
    <row r="151" spans="3:19">
      <c r="C151" s="65"/>
      <c r="D151" s="65"/>
      <c r="E151" s="65"/>
      <c r="F151" s="65"/>
      <c r="G151" s="65"/>
      <c r="H151" s="65"/>
      <c r="I151" s="65"/>
      <c r="J151" s="65"/>
      <c r="K151" s="65"/>
      <c r="L151" s="65"/>
      <c r="M151" s="65"/>
      <c r="N151" s="65"/>
      <c r="O151" s="65"/>
      <c r="P151" s="65"/>
      <c r="Q151" s="65"/>
      <c r="R151" s="65"/>
      <c r="S151" s="65"/>
    </row>
    <row r="152" spans="3:19">
      <c r="C152" s="65"/>
      <c r="D152" s="65"/>
      <c r="E152" s="65"/>
      <c r="F152" s="65"/>
      <c r="G152" s="65"/>
      <c r="H152" s="65"/>
      <c r="I152" s="65"/>
      <c r="J152" s="65"/>
      <c r="K152" s="65"/>
      <c r="L152" s="65"/>
      <c r="M152" s="65"/>
      <c r="N152" s="65"/>
      <c r="O152" s="65"/>
      <c r="P152" s="65"/>
      <c r="Q152" s="65"/>
      <c r="R152" s="65"/>
      <c r="S152" s="65"/>
    </row>
    <row r="153" spans="3:19">
      <c r="C153" s="65"/>
      <c r="D153" s="65"/>
      <c r="E153" s="65"/>
      <c r="F153" s="65"/>
      <c r="G153" s="65"/>
      <c r="H153" s="65"/>
      <c r="I153" s="65"/>
      <c r="J153" s="65"/>
      <c r="K153" s="65"/>
      <c r="L153" s="65"/>
      <c r="M153" s="65"/>
      <c r="N153" s="65"/>
      <c r="O153" s="65"/>
      <c r="P153" s="65"/>
      <c r="Q153" s="65"/>
      <c r="R153" s="65"/>
      <c r="S153" s="65"/>
    </row>
    <row r="154" spans="3:19">
      <c r="C154" s="65"/>
      <c r="D154" s="65"/>
      <c r="E154" s="65"/>
      <c r="F154" s="65"/>
      <c r="G154" s="65"/>
      <c r="H154" s="65"/>
      <c r="I154" s="65"/>
      <c r="J154" s="65"/>
      <c r="K154" s="65"/>
      <c r="L154" s="65"/>
      <c r="M154" s="65"/>
      <c r="N154" s="65"/>
      <c r="O154" s="65"/>
      <c r="P154" s="65"/>
      <c r="Q154" s="65"/>
      <c r="R154" s="65"/>
      <c r="S154" s="65"/>
    </row>
    <row r="155" spans="3:19">
      <c r="C155" s="65"/>
      <c r="D155" s="65"/>
      <c r="E155" s="65"/>
      <c r="F155" s="65"/>
      <c r="G155" s="65"/>
      <c r="H155" s="65"/>
      <c r="I155" s="65"/>
      <c r="J155" s="65"/>
      <c r="K155" s="65"/>
      <c r="L155" s="65"/>
      <c r="M155" s="65"/>
      <c r="N155" s="65"/>
      <c r="O155" s="65"/>
      <c r="P155" s="65"/>
      <c r="Q155" s="65"/>
      <c r="R155" s="65"/>
      <c r="S155" s="65"/>
    </row>
    <row r="156" spans="3:19">
      <c r="C156" s="65"/>
      <c r="D156" s="65"/>
      <c r="E156" s="65"/>
      <c r="F156" s="65"/>
      <c r="G156" s="65"/>
      <c r="H156" s="65"/>
      <c r="I156" s="65"/>
      <c r="J156" s="65"/>
      <c r="K156" s="65"/>
      <c r="L156" s="65"/>
      <c r="M156" s="65"/>
      <c r="N156" s="65"/>
      <c r="O156" s="65"/>
      <c r="P156" s="65"/>
      <c r="Q156" s="65"/>
      <c r="R156" s="65"/>
      <c r="S156" s="65"/>
    </row>
    <row r="157" spans="3:19">
      <c r="C157" s="65"/>
      <c r="D157" s="65"/>
      <c r="E157" s="65"/>
      <c r="F157" s="65"/>
      <c r="G157" s="65"/>
      <c r="H157" s="65"/>
      <c r="I157" s="65"/>
      <c r="J157" s="65"/>
      <c r="K157" s="65"/>
      <c r="L157" s="65"/>
      <c r="M157" s="65"/>
      <c r="N157" s="65"/>
      <c r="O157" s="65"/>
      <c r="P157" s="65"/>
      <c r="Q157" s="65"/>
      <c r="R157" s="65"/>
      <c r="S157" s="65"/>
    </row>
    <row r="158" spans="3:19">
      <c r="C158" s="65"/>
      <c r="D158" s="65"/>
      <c r="E158" s="65"/>
      <c r="F158" s="65"/>
      <c r="G158" s="65"/>
      <c r="H158" s="65"/>
      <c r="I158" s="65"/>
      <c r="J158" s="65"/>
      <c r="K158" s="65"/>
      <c r="L158" s="65"/>
      <c r="M158" s="65"/>
      <c r="N158" s="65"/>
      <c r="O158" s="65"/>
      <c r="P158" s="65"/>
      <c r="Q158" s="65"/>
      <c r="R158" s="65"/>
      <c r="S158" s="65"/>
    </row>
    <row r="159" spans="3:19">
      <c r="C159" s="65"/>
      <c r="D159" s="65"/>
      <c r="E159" s="65"/>
      <c r="F159" s="65"/>
      <c r="G159" s="65"/>
      <c r="H159" s="65"/>
      <c r="I159" s="65"/>
      <c r="J159" s="65"/>
      <c r="K159" s="65"/>
      <c r="L159" s="65"/>
      <c r="M159" s="65"/>
      <c r="N159" s="65"/>
      <c r="O159" s="65"/>
      <c r="P159" s="65"/>
      <c r="Q159" s="65"/>
      <c r="R159" s="65"/>
      <c r="S159" s="65"/>
    </row>
    <row r="160" spans="3:19">
      <c r="C160" s="65"/>
      <c r="D160" s="65"/>
      <c r="E160" s="65"/>
      <c r="F160" s="65"/>
      <c r="G160" s="65"/>
      <c r="H160" s="65"/>
      <c r="I160" s="65"/>
      <c r="J160" s="65"/>
      <c r="K160" s="65"/>
      <c r="L160" s="65"/>
      <c r="M160" s="65"/>
      <c r="N160" s="65"/>
      <c r="O160" s="65"/>
      <c r="P160" s="65"/>
      <c r="Q160" s="65"/>
      <c r="R160" s="65"/>
      <c r="S160" s="65"/>
    </row>
    <row r="161" spans="3:19">
      <c r="C161" s="65"/>
      <c r="D161" s="65"/>
      <c r="E161" s="65"/>
      <c r="F161" s="65"/>
      <c r="G161" s="65"/>
      <c r="H161" s="65"/>
      <c r="I161" s="65"/>
      <c r="J161" s="65"/>
      <c r="K161" s="65"/>
      <c r="L161" s="65"/>
      <c r="M161" s="65"/>
      <c r="N161" s="65"/>
      <c r="O161" s="65"/>
      <c r="P161" s="65"/>
      <c r="Q161" s="65"/>
      <c r="R161" s="65"/>
      <c r="S161" s="65"/>
    </row>
    <row r="162" spans="3:19">
      <c r="C162" s="65"/>
      <c r="D162" s="65"/>
      <c r="E162" s="65"/>
      <c r="F162" s="65"/>
      <c r="G162" s="65"/>
      <c r="H162" s="65"/>
      <c r="I162" s="65"/>
      <c r="J162" s="65"/>
      <c r="K162" s="65"/>
      <c r="L162" s="65"/>
      <c r="M162" s="65"/>
      <c r="N162" s="65"/>
      <c r="O162" s="65"/>
      <c r="P162" s="65"/>
      <c r="Q162" s="65"/>
      <c r="R162" s="65"/>
      <c r="S162" s="65"/>
    </row>
    <row r="163" spans="3:19">
      <c r="C163" s="65"/>
      <c r="D163" s="65"/>
      <c r="E163" s="65"/>
      <c r="F163" s="65"/>
      <c r="G163" s="65"/>
      <c r="H163" s="65"/>
      <c r="I163" s="65"/>
      <c r="J163" s="65"/>
      <c r="K163" s="65"/>
      <c r="L163" s="65"/>
      <c r="M163" s="65"/>
      <c r="N163" s="65"/>
      <c r="O163" s="65"/>
      <c r="P163" s="65"/>
      <c r="Q163" s="65"/>
      <c r="R163" s="65"/>
      <c r="S163" s="65"/>
    </row>
    <row r="164" spans="3:19">
      <c r="C164" s="65"/>
      <c r="D164" s="65"/>
      <c r="E164" s="65"/>
      <c r="F164" s="65"/>
      <c r="G164" s="65"/>
      <c r="H164" s="65"/>
      <c r="I164" s="65"/>
      <c r="J164" s="65"/>
      <c r="K164" s="65"/>
      <c r="L164" s="65"/>
      <c r="M164" s="65"/>
      <c r="N164" s="65"/>
      <c r="O164" s="65"/>
      <c r="P164" s="65"/>
      <c r="Q164" s="65"/>
      <c r="R164" s="65"/>
      <c r="S164" s="65"/>
    </row>
    <row r="165" spans="3:19">
      <c r="C165" s="65"/>
      <c r="D165" s="65"/>
      <c r="E165" s="65"/>
      <c r="F165" s="65"/>
      <c r="G165" s="65"/>
      <c r="H165" s="65"/>
      <c r="I165" s="65"/>
      <c r="J165" s="65"/>
      <c r="K165" s="65"/>
      <c r="L165" s="65"/>
      <c r="M165" s="65"/>
      <c r="N165" s="65"/>
      <c r="O165" s="65"/>
      <c r="P165" s="65"/>
      <c r="Q165" s="65"/>
      <c r="R165" s="65"/>
      <c r="S165" s="65"/>
    </row>
    <row r="166" spans="3:19">
      <c r="C166" s="65"/>
      <c r="D166" s="65"/>
      <c r="E166" s="65"/>
      <c r="F166" s="65"/>
      <c r="G166" s="65"/>
      <c r="H166" s="65"/>
      <c r="I166" s="65"/>
      <c r="J166" s="65"/>
      <c r="K166" s="65"/>
      <c r="L166" s="65"/>
      <c r="M166" s="65"/>
      <c r="N166" s="65"/>
      <c r="O166" s="65"/>
      <c r="P166" s="65"/>
      <c r="Q166" s="65"/>
      <c r="R166" s="65"/>
      <c r="S166" s="65"/>
    </row>
    <row r="167" spans="3:19">
      <c r="C167" s="65"/>
      <c r="D167" s="65"/>
      <c r="E167" s="65"/>
      <c r="F167" s="65"/>
      <c r="G167" s="65"/>
      <c r="H167" s="65"/>
      <c r="I167" s="65"/>
      <c r="J167" s="65"/>
      <c r="K167" s="65"/>
      <c r="L167" s="65"/>
      <c r="M167" s="65"/>
      <c r="N167" s="65"/>
      <c r="O167" s="65"/>
      <c r="P167" s="65"/>
      <c r="Q167" s="65"/>
      <c r="R167" s="65"/>
      <c r="S167" s="65"/>
    </row>
    <row r="168" spans="3:19">
      <c r="C168" s="65"/>
      <c r="D168" s="65"/>
      <c r="E168" s="65"/>
      <c r="F168" s="65"/>
      <c r="G168" s="65"/>
      <c r="H168" s="65"/>
      <c r="I168" s="65"/>
      <c r="J168" s="65"/>
      <c r="K168" s="65"/>
      <c r="L168" s="65"/>
      <c r="M168" s="65"/>
      <c r="N168" s="65"/>
      <c r="O168" s="65"/>
      <c r="P168" s="65"/>
      <c r="Q168" s="65"/>
      <c r="R168" s="65"/>
      <c r="S168" s="65"/>
    </row>
    <row r="169" spans="3:19">
      <c r="C169" s="65"/>
      <c r="D169" s="65"/>
      <c r="E169" s="65"/>
      <c r="F169" s="65"/>
      <c r="G169" s="65"/>
      <c r="H169" s="65"/>
      <c r="I169" s="65"/>
      <c r="J169" s="65"/>
      <c r="K169" s="65"/>
      <c r="L169" s="65"/>
      <c r="M169" s="65"/>
      <c r="N169" s="65"/>
      <c r="O169" s="65"/>
      <c r="P169" s="65"/>
      <c r="Q169" s="65"/>
      <c r="R169" s="65"/>
      <c r="S169" s="65"/>
    </row>
    <row r="170" spans="3:19">
      <c r="C170" s="65"/>
      <c r="D170" s="65"/>
      <c r="E170" s="65"/>
      <c r="F170" s="65"/>
      <c r="G170" s="65"/>
      <c r="H170" s="65"/>
      <c r="I170" s="65"/>
      <c r="J170" s="65"/>
      <c r="K170" s="65"/>
      <c r="L170" s="65"/>
      <c r="M170" s="65"/>
      <c r="N170" s="65"/>
      <c r="O170" s="65"/>
      <c r="P170" s="65"/>
      <c r="Q170" s="65"/>
      <c r="R170" s="65"/>
      <c r="S170" s="65"/>
    </row>
    <row r="171" spans="3:19">
      <c r="C171" s="65"/>
      <c r="D171" s="65"/>
      <c r="E171" s="65"/>
      <c r="F171" s="65"/>
      <c r="G171" s="65"/>
      <c r="H171" s="65"/>
      <c r="I171" s="65"/>
      <c r="J171" s="65"/>
      <c r="K171" s="65"/>
      <c r="L171" s="65"/>
      <c r="M171" s="65"/>
      <c r="N171" s="65"/>
      <c r="O171" s="65"/>
      <c r="P171" s="65"/>
      <c r="Q171" s="65"/>
      <c r="R171" s="65"/>
      <c r="S171" s="65"/>
    </row>
    <row r="172" spans="3:19">
      <c r="C172" s="65"/>
      <c r="D172" s="65"/>
      <c r="E172" s="65"/>
      <c r="F172" s="65"/>
      <c r="G172" s="65"/>
      <c r="H172" s="65"/>
      <c r="I172" s="65"/>
      <c r="J172" s="65"/>
      <c r="K172" s="65"/>
      <c r="L172" s="65"/>
      <c r="M172" s="65"/>
      <c r="N172" s="65"/>
      <c r="O172" s="65"/>
      <c r="P172" s="65"/>
      <c r="Q172" s="65"/>
      <c r="R172" s="65"/>
      <c r="S172" s="65"/>
    </row>
    <row r="173" spans="3:19">
      <c r="C173" s="65"/>
      <c r="D173" s="65"/>
      <c r="E173" s="65"/>
      <c r="F173" s="65"/>
      <c r="G173" s="65"/>
      <c r="H173" s="65"/>
      <c r="I173" s="65"/>
      <c r="J173" s="65"/>
      <c r="K173" s="65"/>
      <c r="L173" s="65"/>
      <c r="M173" s="65"/>
      <c r="N173" s="65"/>
      <c r="O173" s="65"/>
      <c r="P173" s="65"/>
      <c r="Q173" s="65"/>
      <c r="R173" s="65"/>
      <c r="S173" s="65"/>
    </row>
    <row r="174" spans="3:19">
      <c r="C174" s="65"/>
      <c r="D174" s="65"/>
      <c r="E174" s="65"/>
      <c r="F174" s="65"/>
      <c r="G174" s="65"/>
      <c r="H174" s="65"/>
      <c r="I174" s="65"/>
      <c r="J174" s="65"/>
      <c r="K174" s="65"/>
      <c r="L174" s="65"/>
      <c r="M174" s="65"/>
      <c r="N174" s="65"/>
      <c r="O174" s="65"/>
      <c r="P174" s="65"/>
      <c r="Q174" s="65"/>
      <c r="R174" s="65"/>
      <c r="S174" s="65"/>
    </row>
    <row r="175" spans="3:19">
      <c r="C175" s="65"/>
      <c r="D175" s="65"/>
      <c r="E175" s="65"/>
      <c r="F175" s="65"/>
      <c r="G175" s="65"/>
      <c r="H175" s="65"/>
      <c r="I175" s="65"/>
      <c r="J175" s="65"/>
      <c r="K175" s="65"/>
      <c r="L175" s="65"/>
      <c r="M175" s="65"/>
      <c r="N175" s="65"/>
      <c r="O175" s="65"/>
      <c r="P175" s="65"/>
      <c r="Q175" s="65"/>
      <c r="R175" s="65"/>
      <c r="S175" s="65"/>
    </row>
    <row r="176" spans="3:19">
      <c r="C176" s="65"/>
      <c r="D176" s="65"/>
      <c r="E176" s="65"/>
      <c r="F176" s="65"/>
      <c r="G176" s="65"/>
      <c r="H176" s="65"/>
      <c r="I176" s="65"/>
      <c r="J176" s="65"/>
      <c r="K176" s="65"/>
      <c r="L176" s="65"/>
      <c r="M176" s="65"/>
      <c r="N176" s="65"/>
      <c r="O176" s="65"/>
      <c r="P176" s="65"/>
      <c r="Q176" s="65"/>
      <c r="R176" s="65"/>
      <c r="S176" s="65"/>
    </row>
    <row r="177" spans="3:19">
      <c r="C177" s="65"/>
      <c r="D177" s="65"/>
      <c r="E177" s="65"/>
      <c r="F177" s="65"/>
      <c r="G177" s="65"/>
      <c r="H177" s="65"/>
      <c r="I177" s="65"/>
      <c r="J177" s="65"/>
      <c r="K177" s="65"/>
      <c r="L177" s="65"/>
      <c r="M177" s="65"/>
      <c r="N177" s="65"/>
      <c r="O177" s="65"/>
      <c r="P177" s="65"/>
      <c r="Q177" s="65"/>
      <c r="R177" s="65"/>
      <c r="S177" s="65"/>
    </row>
    <row r="178" spans="3:19">
      <c r="C178" s="65"/>
      <c r="D178" s="65"/>
      <c r="E178" s="65"/>
      <c r="F178" s="65"/>
      <c r="G178" s="65"/>
      <c r="H178" s="65"/>
      <c r="I178" s="65"/>
      <c r="J178" s="65"/>
      <c r="K178" s="65"/>
      <c r="L178" s="65"/>
      <c r="M178" s="65"/>
      <c r="N178" s="65"/>
      <c r="O178" s="65"/>
      <c r="P178" s="65"/>
      <c r="Q178" s="65"/>
      <c r="R178" s="65"/>
      <c r="S178" s="65"/>
    </row>
    <row r="179" spans="3:19">
      <c r="C179" s="65"/>
      <c r="D179" s="65"/>
      <c r="E179" s="65"/>
      <c r="F179" s="65"/>
      <c r="G179" s="65"/>
      <c r="H179" s="65"/>
      <c r="I179" s="65"/>
      <c r="J179" s="65"/>
      <c r="K179" s="65"/>
      <c r="L179" s="65"/>
      <c r="M179" s="65"/>
      <c r="N179" s="65"/>
      <c r="O179" s="65"/>
      <c r="P179" s="65"/>
      <c r="Q179" s="65"/>
      <c r="R179" s="65"/>
      <c r="S179" s="65"/>
    </row>
    <row r="180" spans="3:19">
      <c r="C180" s="65"/>
      <c r="D180" s="65"/>
      <c r="E180" s="65"/>
      <c r="F180" s="65"/>
      <c r="G180" s="65"/>
      <c r="H180" s="65"/>
      <c r="I180" s="65"/>
      <c r="J180" s="65"/>
      <c r="K180" s="65"/>
      <c r="L180" s="65"/>
      <c r="M180" s="65"/>
      <c r="N180" s="65"/>
      <c r="O180" s="65"/>
      <c r="P180" s="65"/>
      <c r="Q180" s="65"/>
      <c r="R180" s="65"/>
      <c r="S180" s="65"/>
    </row>
    <row r="181" spans="3:19">
      <c r="C181" s="65"/>
      <c r="D181" s="65"/>
      <c r="E181" s="65"/>
      <c r="F181" s="65"/>
      <c r="G181" s="65"/>
      <c r="H181" s="65"/>
      <c r="I181" s="65"/>
      <c r="J181" s="65"/>
      <c r="K181" s="65"/>
      <c r="L181" s="65"/>
      <c r="M181" s="65"/>
      <c r="N181" s="65"/>
      <c r="O181" s="65"/>
      <c r="P181" s="65"/>
      <c r="Q181" s="65"/>
      <c r="R181" s="65"/>
      <c r="S181" s="65"/>
    </row>
    <row r="182" spans="3:19">
      <c r="C182" s="65"/>
      <c r="D182" s="65"/>
      <c r="E182" s="65"/>
      <c r="F182" s="65"/>
      <c r="G182" s="65"/>
      <c r="H182" s="65"/>
      <c r="I182" s="65"/>
      <c r="J182" s="65"/>
      <c r="K182" s="65"/>
      <c r="L182" s="65"/>
      <c r="M182" s="65"/>
      <c r="N182" s="65"/>
      <c r="O182" s="65"/>
      <c r="P182" s="65"/>
      <c r="Q182" s="65"/>
      <c r="R182" s="65"/>
      <c r="S182" s="65"/>
    </row>
    <row r="183" spans="3:19">
      <c r="C183" s="65"/>
      <c r="D183" s="65"/>
      <c r="E183" s="65"/>
      <c r="F183" s="65"/>
      <c r="G183" s="65"/>
      <c r="H183" s="65"/>
      <c r="I183" s="65"/>
      <c r="J183" s="65"/>
      <c r="K183" s="65"/>
      <c r="L183" s="65"/>
      <c r="M183" s="65"/>
      <c r="N183" s="65"/>
      <c r="O183" s="65"/>
      <c r="P183" s="65"/>
      <c r="Q183" s="65"/>
      <c r="R183" s="65"/>
      <c r="S183" s="65"/>
    </row>
    <row r="184" spans="3:19">
      <c r="C184" s="65"/>
      <c r="D184" s="65"/>
      <c r="E184" s="65"/>
      <c r="F184" s="65"/>
      <c r="G184" s="65"/>
      <c r="H184" s="65"/>
      <c r="I184" s="65"/>
      <c r="J184" s="65"/>
      <c r="K184" s="65"/>
      <c r="L184" s="65"/>
      <c r="M184" s="65"/>
      <c r="N184" s="65"/>
      <c r="O184" s="65"/>
      <c r="P184" s="65"/>
      <c r="Q184" s="65"/>
      <c r="R184" s="65"/>
      <c r="S184" s="65"/>
    </row>
    <row r="185" spans="3:19">
      <c r="C185" s="65"/>
      <c r="D185" s="65"/>
      <c r="E185" s="65"/>
      <c r="F185" s="65"/>
      <c r="G185" s="65"/>
      <c r="H185" s="65"/>
      <c r="I185" s="65"/>
      <c r="J185" s="65"/>
      <c r="K185" s="65"/>
      <c r="L185" s="65"/>
      <c r="M185" s="65"/>
      <c r="N185" s="65"/>
      <c r="O185" s="65"/>
      <c r="P185" s="65"/>
      <c r="Q185" s="65"/>
      <c r="R185" s="65"/>
      <c r="S185" s="65"/>
    </row>
    <row r="186" spans="3:19">
      <c r="C186" s="65"/>
      <c r="D186" s="65"/>
      <c r="E186" s="65"/>
      <c r="F186" s="65"/>
      <c r="G186" s="65"/>
      <c r="H186" s="65"/>
      <c r="I186" s="65"/>
      <c r="J186" s="65"/>
      <c r="K186" s="65"/>
      <c r="L186" s="65"/>
      <c r="M186" s="65"/>
      <c r="N186" s="65"/>
      <c r="O186" s="65"/>
      <c r="P186" s="65"/>
      <c r="Q186" s="65"/>
      <c r="R186" s="65"/>
      <c r="S186" s="65"/>
    </row>
    <row r="187" spans="3:19">
      <c r="C187" s="65"/>
      <c r="D187" s="65"/>
      <c r="E187" s="65"/>
      <c r="F187" s="65"/>
      <c r="G187" s="65"/>
      <c r="H187" s="65"/>
      <c r="I187" s="65"/>
      <c r="J187" s="65"/>
      <c r="K187" s="65"/>
      <c r="L187" s="65"/>
      <c r="M187" s="65"/>
      <c r="N187" s="65"/>
      <c r="O187" s="65"/>
      <c r="P187" s="65"/>
      <c r="Q187" s="65"/>
      <c r="R187" s="65"/>
      <c r="S187" s="65"/>
    </row>
    <row r="188" spans="3:19">
      <c r="C188" s="65"/>
      <c r="D188" s="65"/>
      <c r="E188" s="65"/>
      <c r="F188" s="65"/>
      <c r="G188" s="65"/>
      <c r="H188" s="65"/>
      <c r="I188" s="65"/>
      <c r="J188" s="65"/>
      <c r="K188" s="65"/>
      <c r="L188" s="65"/>
      <c r="M188" s="65"/>
      <c r="N188" s="65"/>
      <c r="O188" s="65"/>
      <c r="P188" s="65"/>
      <c r="Q188" s="65"/>
      <c r="R188" s="65"/>
      <c r="S188" s="65"/>
    </row>
    <row r="189" spans="3:19">
      <c r="C189" s="65"/>
      <c r="D189" s="65"/>
      <c r="E189" s="65"/>
      <c r="F189" s="65"/>
      <c r="G189" s="65"/>
      <c r="H189" s="65"/>
      <c r="I189" s="65"/>
      <c r="J189" s="65"/>
      <c r="K189" s="65"/>
      <c r="L189" s="65"/>
      <c r="M189" s="65"/>
      <c r="N189" s="65"/>
      <c r="O189" s="65"/>
      <c r="P189" s="65"/>
      <c r="Q189" s="65"/>
      <c r="R189" s="65"/>
      <c r="S189" s="65"/>
    </row>
    <row r="190" spans="3:19">
      <c r="C190" s="65"/>
      <c r="D190" s="65"/>
      <c r="E190" s="65"/>
      <c r="F190" s="65"/>
      <c r="G190" s="65"/>
      <c r="H190" s="65"/>
      <c r="I190" s="65"/>
      <c r="J190" s="65"/>
      <c r="K190" s="65"/>
      <c r="L190" s="65"/>
      <c r="M190" s="65"/>
      <c r="N190" s="65"/>
      <c r="O190" s="65"/>
      <c r="P190" s="65"/>
      <c r="Q190" s="65"/>
      <c r="R190" s="65"/>
      <c r="S190" s="65"/>
    </row>
    <row r="191" spans="3:19">
      <c r="C191" s="65"/>
      <c r="D191" s="65"/>
      <c r="E191" s="65"/>
      <c r="F191" s="65"/>
      <c r="G191" s="65"/>
      <c r="H191" s="65"/>
      <c r="I191" s="65"/>
      <c r="J191" s="65"/>
      <c r="K191" s="65"/>
      <c r="L191" s="65"/>
      <c r="M191" s="65"/>
      <c r="N191" s="65"/>
      <c r="O191" s="65"/>
      <c r="P191" s="65"/>
      <c r="Q191" s="65"/>
      <c r="R191" s="65"/>
      <c r="S191" s="65"/>
    </row>
    <row r="192" spans="3:19">
      <c r="C192" s="65"/>
      <c r="D192" s="65"/>
      <c r="E192" s="65"/>
      <c r="F192" s="65"/>
      <c r="G192" s="65"/>
      <c r="H192" s="65"/>
      <c r="I192" s="65"/>
      <c r="J192" s="65"/>
      <c r="K192" s="65"/>
      <c r="L192" s="65"/>
      <c r="M192" s="65"/>
      <c r="N192" s="65"/>
      <c r="O192" s="65"/>
      <c r="P192" s="65"/>
      <c r="Q192" s="65"/>
      <c r="R192" s="65"/>
      <c r="S192" s="65"/>
    </row>
    <row r="193" spans="3:19">
      <c r="C193" s="65"/>
      <c r="D193" s="65"/>
      <c r="E193" s="65"/>
      <c r="F193" s="65"/>
      <c r="G193" s="65"/>
      <c r="H193" s="65"/>
      <c r="I193" s="65"/>
      <c r="J193" s="65"/>
      <c r="K193" s="65"/>
      <c r="L193" s="65"/>
      <c r="M193" s="65"/>
      <c r="N193" s="65"/>
      <c r="O193" s="65"/>
      <c r="P193" s="65"/>
      <c r="Q193" s="65"/>
      <c r="R193" s="65"/>
      <c r="S193" s="65"/>
    </row>
    <row r="194" spans="3:19">
      <c r="C194" s="65"/>
      <c r="D194" s="65"/>
      <c r="E194" s="65"/>
      <c r="F194" s="65"/>
      <c r="G194" s="65"/>
      <c r="H194" s="65"/>
      <c r="I194" s="65"/>
      <c r="J194" s="65"/>
      <c r="K194" s="65"/>
      <c r="L194" s="65"/>
      <c r="M194" s="65"/>
      <c r="N194" s="65"/>
      <c r="O194" s="65"/>
      <c r="P194" s="65"/>
      <c r="Q194" s="65"/>
      <c r="R194" s="65"/>
      <c r="S194" s="65"/>
    </row>
    <row r="195" spans="3:19">
      <c r="C195" s="65"/>
      <c r="D195" s="65"/>
      <c r="E195" s="65"/>
      <c r="F195" s="65"/>
      <c r="G195" s="65"/>
      <c r="H195" s="65"/>
      <c r="I195" s="65"/>
      <c r="J195" s="65"/>
      <c r="K195" s="65"/>
      <c r="L195" s="65"/>
      <c r="M195" s="65"/>
      <c r="N195" s="65"/>
      <c r="O195" s="65"/>
      <c r="P195" s="65"/>
      <c r="Q195" s="65"/>
      <c r="R195" s="65"/>
      <c r="S195" s="65"/>
    </row>
    <row r="196" spans="3:19">
      <c r="C196" s="65"/>
      <c r="D196" s="65"/>
      <c r="E196" s="65"/>
      <c r="F196" s="65"/>
      <c r="G196" s="65"/>
      <c r="H196" s="65"/>
      <c r="I196" s="65"/>
      <c r="J196" s="65"/>
      <c r="K196" s="65"/>
      <c r="L196" s="65"/>
      <c r="M196" s="65"/>
      <c r="N196" s="65"/>
      <c r="O196" s="65"/>
      <c r="P196" s="65"/>
      <c r="Q196" s="65"/>
      <c r="R196" s="65"/>
      <c r="S196" s="65"/>
    </row>
    <row r="197" spans="3:19">
      <c r="C197" s="65"/>
      <c r="D197" s="65"/>
      <c r="E197" s="65"/>
      <c r="F197" s="65"/>
      <c r="G197" s="65"/>
      <c r="H197" s="65"/>
      <c r="I197" s="65"/>
      <c r="J197" s="65"/>
      <c r="K197" s="65"/>
      <c r="L197" s="65"/>
      <c r="M197" s="65"/>
      <c r="N197" s="65"/>
      <c r="O197" s="65"/>
      <c r="P197" s="65"/>
      <c r="Q197" s="65"/>
      <c r="R197" s="65"/>
      <c r="S197" s="65"/>
    </row>
    <row r="198" spans="3:19">
      <c r="C198" s="65"/>
      <c r="D198" s="65"/>
      <c r="E198" s="65"/>
      <c r="F198" s="65"/>
      <c r="G198" s="65"/>
      <c r="H198" s="65"/>
      <c r="I198" s="65"/>
      <c r="J198" s="65"/>
      <c r="K198" s="65"/>
      <c r="L198" s="65"/>
      <c r="M198" s="65"/>
      <c r="N198" s="65"/>
      <c r="O198" s="65"/>
      <c r="P198" s="65"/>
      <c r="Q198" s="65"/>
      <c r="R198" s="65"/>
      <c r="S198" s="65"/>
    </row>
    <row r="199" spans="3:19">
      <c r="C199" s="65"/>
      <c r="D199" s="65"/>
      <c r="E199" s="65"/>
      <c r="F199" s="65"/>
      <c r="G199" s="65"/>
      <c r="H199" s="65"/>
      <c r="I199" s="65"/>
      <c r="J199" s="65"/>
      <c r="K199" s="65"/>
      <c r="L199" s="65"/>
      <c r="M199" s="65"/>
      <c r="N199" s="65"/>
      <c r="O199" s="65"/>
      <c r="P199" s="65"/>
      <c r="Q199" s="65"/>
      <c r="R199" s="65"/>
      <c r="S199" s="65"/>
    </row>
    <row r="200" spans="3:19">
      <c r="C200" s="65"/>
      <c r="D200" s="65"/>
      <c r="E200" s="65"/>
      <c r="F200" s="65"/>
      <c r="G200" s="65"/>
      <c r="H200" s="65"/>
      <c r="I200" s="65"/>
      <c r="J200" s="65"/>
      <c r="K200" s="65"/>
      <c r="L200" s="65"/>
      <c r="M200" s="65"/>
      <c r="N200" s="65"/>
      <c r="O200" s="65"/>
      <c r="P200" s="65"/>
      <c r="Q200" s="65"/>
      <c r="R200" s="65"/>
      <c r="S200" s="65"/>
    </row>
    <row r="201" spans="3:19">
      <c r="C201" s="65"/>
      <c r="D201" s="65"/>
      <c r="E201" s="65"/>
      <c r="F201" s="65"/>
      <c r="G201" s="65"/>
      <c r="H201" s="65"/>
      <c r="I201" s="65"/>
      <c r="J201" s="65"/>
      <c r="K201" s="65"/>
      <c r="L201" s="65"/>
      <c r="M201" s="65"/>
      <c r="N201" s="65"/>
      <c r="O201" s="65"/>
      <c r="P201" s="65"/>
      <c r="Q201" s="65"/>
      <c r="R201" s="65"/>
      <c r="S201" s="65"/>
    </row>
    <row r="202" spans="3:19">
      <c r="C202" s="65"/>
      <c r="D202" s="65"/>
      <c r="E202" s="65"/>
      <c r="F202" s="65"/>
      <c r="G202" s="65"/>
      <c r="H202" s="65"/>
      <c r="I202" s="65"/>
      <c r="J202" s="65"/>
      <c r="K202" s="65"/>
      <c r="L202" s="65"/>
      <c r="M202" s="65"/>
      <c r="N202" s="65"/>
      <c r="O202" s="65"/>
      <c r="P202" s="65"/>
      <c r="Q202" s="65"/>
      <c r="R202" s="65"/>
      <c r="S202" s="65"/>
    </row>
    <row r="203" spans="3:19">
      <c r="C203" s="65"/>
      <c r="D203" s="65"/>
      <c r="E203" s="65"/>
      <c r="F203" s="65"/>
      <c r="G203" s="65"/>
      <c r="H203" s="65"/>
      <c r="I203" s="65"/>
      <c r="J203" s="65"/>
      <c r="K203" s="65"/>
      <c r="L203" s="65"/>
      <c r="M203" s="65"/>
      <c r="N203" s="65"/>
      <c r="O203" s="65"/>
      <c r="P203" s="65"/>
      <c r="Q203" s="65"/>
      <c r="R203" s="65"/>
      <c r="S203" s="65"/>
    </row>
    <row r="204" spans="3:19">
      <c r="C204" s="65"/>
      <c r="D204" s="65"/>
      <c r="E204" s="65"/>
      <c r="F204" s="65"/>
      <c r="G204" s="65"/>
      <c r="H204" s="65"/>
      <c r="I204" s="65"/>
      <c r="J204" s="65"/>
      <c r="K204" s="65"/>
      <c r="L204" s="65"/>
      <c r="M204" s="65"/>
      <c r="N204" s="65"/>
      <c r="O204" s="65"/>
      <c r="P204" s="65"/>
      <c r="Q204" s="65"/>
      <c r="R204" s="65"/>
      <c r="S204" s="65"/>
    </row>
    <row r="205" spans="3:19">
      <c r="C205" s="65"/>
      <c r="D205" s="65"/>
      <c r="E205" s="65"/>
      <c r="F205" s="65"/>
      <c r="G205" s="65"/>
      <c r="H205" s="65"/>
      <c r="I205" s="65"/>
      <c r="J205" s="65"/>
      <c r="K205" s="65"/>
      <c r="L205" s="65"/>
      <c r="M205" s="65"/>
      <c r="N205" s="65"/>
      <c r="O205" s="65"/>
      <c r="P205" s="65"/>
      <c r="Q205" s="65"/>
      <c r="R205" s="65"/>
      <c r="S205" s="65"/>
    </row>
    <row r="206" spans="3:19">
      <c r="C206" s="65"/>
      <c r="D206" s="65"/>
      <c r="E206" s="65"/>
      <c r="F206" s="65"/>
      <c r="G206" s="65"/>
      <c r="H206" s="65"/>
      <c r="I206" s="65"/>
      <c r="J206" s="65"/>
      <c r="K206" s="65"/>
      <c r="L206" s="65"/>
      <c r="M206" s="65"/>
      <c r="N206" s="65"/>
      <c r="O206" s="65"/>
      <c r="P206" s="65"/>
      <c r="Q206" s="65"/>
      <c r="R206" s="65"/>
      <c r="S206" s="65"/>
    </row>
    <row r="207" spans="3:19">
      <c r="C207" s="65"/>
      <c r="D207" s="65"/>
      <c r="E207" s="65"/>
      <c r="F207" s="65"/>
      <c r="G207" s="65"/>
      <c r="H207" s="65"/>
      <c r="I207" s="65"/>
      <c r="J207" s="65"/>
      <c r="K207" s="65"/>
      <c r="L207" s="65"/>
      <c r="M207" s="65"/>
      <c r="N207" s="65"/>
      <c r="O207" s="65"/>
      <c r="P207" s="65"/>
      <c r="Q207" s="65"/>
      <c r="R207" s="65"/>
      <c r="S207" s="65"/>
    </row>
    <row r="208" spans="3:19">
      <c r="C208" s="65"/>
      <c r="D208" s="65"/>
      <c r="E208" s="65"/>
      <c r="F208" s="65"/>
      <c r="G208" s="65"/>
      <c r="H208" s="65"/>
      <c r="I208" s="65"/>
      <c r="J208" s="65"/>
      <c r="K208" s="65"/>
      <c r="L208" s="65"/>
      <c r="M208" s="65"/>
      <c r="N208" s="65"/>
      <c r="O208" s="65"/>
      <c r="P208" s="65"/>
      <c r="Q208" s="65"/>
      <c r="R208" s="65"/>
      <c r="S208" s="65"/>
    </row>
    <row r="209" spans="3:19">
      <c r="C209" s="65"/>
      <c r="D209" s="65"/>
      <c r="E209" s="65"/>
      <c r="F209" s="65"/>
      <c r="G209" s="65"/>
      <c r="H209" s="65"/>
      <c r="I209" s="65"/>
      <c r="J209" s="65"/>
      <c r="K209" s="65"/>
      <c r="L209" s="65"/>
      <c r="M209" s="65"/>
      <c r="N209" s="65"/>
      <c r="O209" s="65"/>
      <c r="P209" s="65"/>
      <c r="Q209" s="65"/>
      <c r="R209" s="65"/>
      <c r="S209" s="65"/>
    </row>
    <row r="210" spans="3:19">
      <c r="C210" s="65"/>
      <c r="D210" s="65"/>
      <c r="E210" s="65"/>
      <c r="F210" s="65"/>
      <c r="G210" s="65"/>
      <c r="H210" s="65"/>
      <c r="I210" s="65"/>
      <c r="J210" s="65"/>
      <c r="K210" s="65"/>
      <c r="L210" s="65"/>
      <c r="M210" s="65"/>
      <c r="N210" s="65"/>
      <c r="O210" s="65"/>
      <c r="P210" s="65"/>
      <c r="Q210" s="65"/>
      <c r="R210" s="65"/>
      <c r="S210" s="65"/>
    </row>
    <row r="211" spans="3:19">
      <c r="C211" s="65"/>
      <c r="D211" s="65"/>
      <c r="E211" s="65"/>
      <c r="F211" s="65"/>
      <c r="G211" s="65"/>
      <c r="H211" s="65"/>
      <c r="I211" s="65"/>
      <c r="J211" s="65"/>
      <c r="K211" s="65"/>
      <c r="L211" s="65"/>
      <c r="M211" s="65"/>
      <c r="N211" s="65"/>
      <c r="O211" s="65"/>
      <c r="P211" s="65"/>
      <c r="Q211" s="65"/>
      <c r="R211" s="65"/>
      <c r="S211" s="65"/>
    </row>
    <row r="212" spans="3:19">
      <c r="C212" s="65"/>
      <c r="D212" s="65"/>
      <c r="E212" s="65"/>
      <c r="F212" s="65"/>
      <c r="G212" s="65"/>
      <c r="H212" s="65"/>
      <c r="I212" s="65"/>
      <c r="J212" s="65"/>
      <c r="K212" s="65"/>
      <c r="L212" s="65"/>
      <c r="M212" s="65"/>
      <c r="N212" s="65"/>
      <c r="O212" s="65"/>
      <c r="P212" s="65"/>
      <c r="Q212" s="65"/>
      <c r="R212" s="65"/>
      <c r="S212" s="65"/>
    </row>
    <row r="213" spans="3:19">
      <c r="C213" s="65"/>
      <c r="D213" s="65"/>
      <c r="E213" s="65"/>
      <c r="F213" s="65"/>
      <c r="G213" s="65"/>
      <c r="H213" s="65"/>
      <c r="I213" s="65"/>
      <c r="J213" s="65"/>
      <c r="K213" s="65"/>
      <c r="L213" s="65"/>
      <c r="M213" s="65"/>
      <c r="N213" s="65"/>
      <c r="O213" s="65"/>
      <c r="P213" s="65"/>
      <c r="Q213" s="65"/>
      <c r="R213" s="65"/>
      <c r="S213" s="65"/>
    </row>
    <row r="214" spans="3:19">
      <c r="C214" s="65"/>
      <c r="D214" s="65"/>
      <c r="E214" s="65"/>
      <c r="F214" s="65"/>
      <c r="G214" s="65"/>
      <c r="H214" s="65"/>
      <c r="I214" s="65"/>
      <c r="J214" s="65"/>
      <c r="K214" s="65"/>
      <c r="L214" s="65"/>
      <c r="M214" s="65"/>
      <c r="N214" s="65"/>
      <c r="O214" s="65"/>
      <c r="P214" s="65"/>
      <c r="Q214" s="65"/>
      <c r="R214" s="65"/>
      <c r="S214" s="65"/>
    </row>
    <row r="215" spans="3:19">
      <c r="C215" s="65"/>
      <c r="D215" s="65"/>
      <c r="E215" s="65"/>
      <c r="F215" s="65"/>
      <c r="G215" s="65"/>
      <c r="H215" s="65"/>
      <c r="I215" s="65"/>
      <c r="J215" s="65"/>
      <c r="K215" s="65"/>
      <c r="L215" s="65"/>
      <c r="M215" s="65"/>
      <c r="N215" s="65"/>
      <c r="O215" s="65"/>
      <c r="P215" s="65"/>
      <c r="Q215" s="65"/>
      <c r="R215" s="65"/>
      <c r="S215" s="65"/>
    </row>
    <row r="216" spans="3:19">
      <c r="C216" s="65"/>
      <c r="D216" s="65"/>
      <c r="E216" s="65"/>
      <c r="F216" s="65"/>
      <c r="G216" s="65"/>
      <c r="H216" s="65"/>
      <c r="I216" s="65"/>
      <c r="J216" s="65"/>
      <c r="K216" s="65"/>
      <c r="L216" s="65"/>
      <c r="M216" s="65"/>
      <c r="N216" s="65"/>
      <c r="O216" s="65"/>
      <c r="P216" s="65"/>
      <c r="Q216" s="65"/>
      <c r="R216" s="65"/>
      <c r="S216" s="65"/>
    </row>
    <row r="217" spans="3:19">
      <c r="C217" s="65"/>
      <c r="D217" s="65"/>
      <c r="E217" s="65"/>
      <c r="F217" s="65"/>
      <c r="G217" s="65"/>
      <c r="H217" s="65"/>
      <c r="I217" s="65"/>
      <c r="J217" s="65"/>
      <c r="K217" s="65"/>
      <c r="L217" s="65"/>
      <c r="M217" s="65"/>
      <c r="N217" s="65"/>
      <c r="O217" s="65"/>
      <c r="P217" s="65"/>
      <c r="Q217" s="65"/>
      <c r="R217" s="65"/>
      <c r="S217" s="65"/>
    </row>
    <row r="218" spans="3:19">
      <c r="C218" s="65"/>
      <c r="D218" s="65"/>
      <c r="E218" s="65"/>
      <c r="F218" s="65"/>
      <c r="G218" s="65"/>
      <c r="H218" s="65"/>
      <c r="I218" s="65"/>
      <c r="J218" s="65"/>
      <c r="K218" s="65"/>
      <c r="L218" s="65"/>
      <c r="M218" s="65"/>
      <c r="N218" s="65"/>
      <c r="O218" s="65"/>
      <c r="P218" s="65"/>
      <c r="Q218" s="65"/>
      <c r="R218" s="65"/>
      <c r="S218" s="65"/>
    </row>
    <row r="219" spans="3:19">
      <c r="C219" s="65"/>
      <c r="D219" s="65"/>
      <c r="E219" s="65"/>
      <c r="F219" s="65"/>
      <c r="G219" s="65"/>
      <c r="H219" s="65"/>
      <c r="I219" s="65"/>
      <c r="J219" s="65"/>
      <c r="K219" s="65"/>
      <c r="L219" s="65"/>
      <c r="M219" s="65"/>
      <c r="N219" s="65"/>
      <c r="O219" s="65"/>
      <c r="P219" s="65"/>
      <c r="Q219" s="65"/>
      <c r="R219" s="65"/>
      <c r="S219" s="65"/>
    </row>
    <row r="220" spans="3:19">
      <c r="C220" s="65"/>
      <c r="D220" s="65"/>
      <c r="E220" s="65"/>
      <c r="F220" s="65"/>
      <c r="G220" s="65"/>
      <c r="H220" s="65"/>
      <c r="I220" s="65"/>
      <c r="J220" s="65"/>
      <c r="K220" s="65"/>
      <c r="L220" s="65"/>
      <c r="M220" s="65"/>
      <c r="N220" s="65"/>
      <c r="O220" s="65"/>
      <c r="P220" s="65"/>
      <c r="Q220" s="65"/>
      <c r="R220" s="65"/>
      <c r="S220" s="65"/>
    </row>
    <row r="221" spans="3:19">
      <c r="C221" s="65"/>
      <c r="D221" s="65"/>
      <c r="E221" s="65"/>
      <c r="F221" s="65"/>
      <c r="G221" s="65"/>
      <c r="H221" s="65"/>
      <c r="I221" s="65"/>
      <c r="J221" s="65"/>
      <c r="K221" s="65"/>
      <c r="L221" s="65"/>
      <c r="M221" s="65"/>
      <c r="N221" s="65"/>
      <c r="O221" s="65"/>
      <c r="P221" s="65"/>
      <c r="Q221" s="65"/>
      <c r="R221" s="65"/>
      <c r="S221" s="65"/>
    </row>
    <row r="222" spans="3:19">
      <c r="C222" s="65"/>
      <c r="D222" s="65"/>
      <c r="E222" s="65"/>
      <c r="F222" s="65"/>
      <c r="G222" s="65"/>
      <c r="H222" s="65"/>
      <c r="I222" s="65"/>
      <c r="J222" s="65"/>
      <c r="K222" s="65"/>
      <c r="L222" s="65"/>
      <c r="M222" s="65"/>
      <c r="N222" s="65"/>
      <c r="O222" s="65"/>
      <c r="P222" s="65"/>
      <c r="Q222" s="65"/>
      <c r="R222" s="65"/>
      <c r="S222" s="65"/>
    </row>
    <row r="223" spans="3:19">
      <c r="C223" s="65"/>
      <c r="D223" s="65"/>
      <c r="E223" s="65"/>
      <c r="F223" s="65"/>
      <c r="G223" s="65"/>
      <c r="H223" s="65"/>
      <c r="I223" s="65"/>
      <c r="J223" s="65"/>
      <c r="K223" s="65"/>
      <c r="L223" s="65"/>
      <c r="M223" s="65"/>
      <c r="N223" s="65"/>
      <c r="O223" s="65"/>
      <c r="P223" s="65"/>
      <c r="Q223" s="65"/>
      <c r="R223" s="65"/>
      <c r="S223" s="65"/>
    </row>
    <row r="224" spans="3:19">
      <c r="C224" s="65"/>
      <c r="D224" s="65"/>
      <c r="E224" s="65"/>
      <c r="F224" s="65"/>
      <c r="G224" s="65"/>
      <c r="H224" s="65"/>
      <c r="I224" s="65"/>
      <c r="J224" s="65"/>
      <c r="K224" s="65"/>
      <c r="L224" s="65"/>
      <c r="M224" s="65"/>
      <c r="N224" s="65"/>
      <c r="O224" s="65"/>
      <c r="P224" s="65"/>
      <c r="Q224" s="65"/>
      <c r="R224" s="65"/>
      <c r="S224" s="65"/>
    </row>
    <row r="225" spans="3:19">
      <c r="C225" s="65"/>
      <c r="D225" s="65"/>
      <c r="E225" s="65"/>
      <c r="F225" s="65"/>
      <c r="G225" s="65"/>
      <c r="H225" s="65"/>
      <c r="I225" s="65"/>
      <c r="J225" s="65"/>
      <c r="K225" s="65"/>
      <c r="L225" s="65"/>
      <c r="M225" s="65"/>
      <c r="N225" s="65"/>
      <c r="O225" s="65"/>
      <c r="P225" s="65"/>
      <c r="Q225" s="65"/>
      <c r="R225" s="65"/>
      <c r="S225" s="65"/>
    </row>
    <row r="226" spans="3:19">
      <c r="C226" s="65"/>
      <c r="D226" s="65"/>
      <c r="E226" s="65"/>
      <c r="F226" s="65"/>
      <c r="G226" s="65"/>
      <c r="H226" s="65"/>
      <c r="I226" s="65"/>
      <c r="J226" s="65"/>
      <c r="K226" s="65"/>
      <c r="L226" s="65"/>
      <c r="M226" s="65"/>
      <c r="N226" s="65"/>
      <c r="O226" s="65"/>
      <c r="P226" s="65"/>
      <c r="Q226" s="65"/>
      <c r="R226" s="65"/>
      <c r="S226" s="65"/>
    </row>
    <row r="227" spans="3:19">
      <c r="C227" s="65"/>
      <c r="D227" s="65"/>
      <c r="E227" s="65"/>
      <c r="F227" s="65"/>
      <c r="G227" s="65"/>
      <c r="H227" s="65"/>
      <c r="I227" s="65"/>
      <c r="J227" s="65"/>
      <c r="K227" s="65"/>
      <c r="L227" s="65"/>
      <c r="M227" s="65"/>
      <c r="N227" s="65"/>
      <c r="O227" s="65"/>
      <c r="P227" s="65"/>
      <c r="Q227" s="65"/>
      <c r="R227" s="65"/>
      <c r="S227" s="65"/>
    </row>
    <row r="228" spans="3:19">
      <c r="C228" s="65"/>
      <c r="D228" s="65"/>
      <c r="E228" s="65"/>
      <c r="F228" s="65"/>
      <c r="G228" s="65"/>
      <c r="H228" s="65"/>
      <c r="I228" s="65"/>
      <c r="J228" s="65"/>
      <c r="K228" s="65"/>
      <c r="L228" s="65"/>
      <c r="M228" s="65"/>
      <c r="N228" s="65"/>
      <c r="O228" s="65"/>
      <c r="P228" s="65"/>
      <c r="Q228" s="65"/>
      <c r="R228" s="65"/>
      <c r="S228" s="65"/>
    </row>
    <row r="229" spans="3:19">
      <c r="C229" s="65"/>
      <c r="D229" s="65"/>
      <c r="E229" s="65"/>
      <c r="F229" s="65"/>
      <c r="G229" s="65"/>
      <c r="H229" s="65"/>
      <c r="I229" s="65"/>
      <c r="J229" s="65"/>
      <c r="K229" s="65"/>
      <c r="L229" s="65"/>
      <c r="M229" s="65"/>
      <c r="N229" s="65"/>
      <c r="O229" s="65"/>
      <c r="P229" s="65"/>
      <c r="Q229" s="65"/>
      <c r="R229" s="65"/>
      <c r="S229" s="65"/>
    </row>
    <row r="230" spans="3:19">
      <c r="C230" s="65"/>
      <c r="D230" s="65"/>
      <c r="E230" s="65"/>
      <c r="F230" s="65"/>
      <c r="G230" s="65"/>
      <c r="H230" s="65"/>
      <c r="I230" s="65"/>
      <c r="J230" s="65"/>
      <c r="K230" s="65"/>
      <c r="L230" s="65"/>
      <c r="M230" s="65"/>
      <c r="N230" s="65"/>
      <c r="O230" s="65"/>
      <c r="P230" s="65"/>
      <c r="Q230" s="65"/>
      <c r="R230" s="65"/>
      <c r="S230" s="65"/>
    </row>
    <row r="231" spans="3:19">
      <c r="C231" s="65"/>
      <c r="D231" s="65"/>
      <c r="E231" s="65"/>
      <c r="F231" s="65"/>
      <c r="G231" s="65"/>
      <c r="H231" s="65"/>
      <c r="I231" s="65"/>
      <c r="J231" s="65"/>
      <c r="K231" s="65"/>
      <c r="L231" s="65"/>
      <c r="M231" s="65"/>
      <c r="N231" s="65"/>
      <c r="O231" s="65"/>
      <c r="P231" s="65"/>
      <c r="Q231" s="65"/>
      <c r="R231" s="65"/>
      <c r="S231" s="65"/>
    </row>
    <row r="232" spans="3:19">
      <c r="C232" s="65"/>
      <c r="D232" s="65"/>
      <c r="E232" s="65"/>
      <c r="F232" s="65"/>
      <c r="G232" s="65"/>
      <c r="H232" s="65"/>
      <c r="I232" s="65"/>
      <c r="J232" s="65"/>
      <c r="K232" s="65"/>
      <c r="L232" s="65"/>
      <c r="M232" s="65"/>
      <c r="N232" s="65"/>
      <c r="O232" s="65"/>
      <c r="P232" s="65"/>
      <c r="Q232" s="65"/>
      <c r="R232" s="65"/>
      <c r="S232" s="65"/>
    </row>
    <row r="233" spans="3:19">
      <c r="C233" s="65"/>
      <c r="D233" s="65"/>
      <c r="E233" s="65"/>
      <c r="F233" s="65"/>
      <c r="G233" s="65"/>
      <c r="H233" s="65"/>
      <c r="I233" s="65"/>
      <c r="J233" s="65"/>
      <c r="K233" s="65"/>
      <c r="L233" s="65"/>
      <c r="M233" s="65"/>
      <c r="N233" s="65"/>
      <c r="O233" s="65"/>
      <c r="P233" s="65"/>
      <c r="Q233" s="65"/>
      <c r="R233" s="65"/>
      <c r="S233" s="65"/>
    </row>
    <row r="234" spans="3:19">
      <c r="C234" s="65"/>
      <c r="D234" s="65"/>
      <c r="E234" s="65"/>
      <c r="F234" s="65"/>
      <c r="G234" s="65"/>
      <c r="H234" s="65"/>
      <c r="I234" s="65"/>
      <c r="J234" s="65"/>
      <c r="K234" s="65"/>
      <c r="L234" s="65"/>
      <c r="M234" s="65"/>
      <c r="N234" s="65"/>
      <c r="O234" s="65"/>
      <c r="P234" s="65"/>
      <c r="Q234" s="65"/>
      <c r="R234" s="65"/>
      <c r="S234" s="65"/>
    </row>
    <row r="235" spans="3:19">
      <c r="C235" s="65"/>
      <c r="D235" s="65"/>
      <c r="E235" s="65"/>
      <c r="F235" s="65"/>
      <c r="G235" s="65"/>
      <c r="H235" s="65"/>
      <c r="I235" s="65"/>
      <c r="J235" s="65"/>
      <c r="K235" s="65"/>
      <c r="L235" s="65"/>
      <c r="M235" s="65"/>
      <c r="N235" s="65"/>
      <c r="O235" s="65"/>
      <c r="P235" s="65"/>
      <c r="Q235" s="65"/>
      <c r="R235" s="65"/>
      <c r="S235" s="65"/>
    </row>
    <row r="236" spans="3:19">
      <c r="C236" s="65"/>
      <c r="D236" s="65"/>
      <c r="E236" s="65"/>
      <c r="F236" s="65"/>
      <c r="G236" s="65"/>
      <c r="H236" s="65"/>
      <c r="I236" s="65"/>
      <c r="J236" s="65"/>
      <c r="K236" s="65"/>
      <c r="L236" s="65"/>
      <c r="M236" s="65"/>
      <c r="N236" s="65"/>
      <c r="O236" s="65"/>
      <c r="P236" s="65"/>
      <c r="Q236" s="65"/>
      <c r="R236" s="65"/>
      <c r="S236" s="65"/>
    </row>
    <row r="237" spans="3:19">
      <c r="C237" s="65"/>
      <c r="D237" s="65"/>
      <c r="E237" s="65"/>
      <c r="F237" s="65"/>
      <c r="G237" s="65"/>
      <c r="H237" s="65"/>
      <c r="I237" s="65"/>
      <c r="J237" s="65"/>
      <c r="K237" s="65"/>
      <c r="L237" s="65"/>
      <c r="M237" s="65"/>
      <c r="N237" s="65"/>
      <c r="O237" s="65"/>
      <c r="P237" s="65"/>
      <c r="Q237" s="65"/>
      <c r="R237" s="65"/>
      <c r="S237" s="65"/>
    </row>
    <row r="238" spans="3:19">
      <c r="C238" s="65"/>
      <c r="D238" s="65"/>
      <c r="E238" s="65"/>
      <c r="F238" s="65"/>
      <c r="G238" s="65"/>
      <c r="H238" s="65"/>
      <c r="I238" s="65"/>
      <c r="J238" s="65"/>
      <c r="K238" s="65"/>
      <c r="L238" s="65"/>
      <c r="M238" s="65"/>
      <c r="N238" s="65"/>
      <c r="O238" s="65"/>
      <c r="P238" s="65"/>
      <c r="Q238" s="65"/>
      <c r="R238" s="65"/>
      <c r="S238" s="65"/>
    </row>
    <row r="239" spans="3:19">
      <c r="C239" s="65"/>
      <c r="D239" s="65"/>
      <c r="E239" s="65"/>
      <c r="F239" s="65"/>
      <c r="G239" s="65"/>
      <c r="H239" s="65"/>
      <c r="I239" s="65"/>
      <c r="J239" s="65"/>
      <c r="K239" s="65"/>
      <c r="L239" s="65"/>
      <c r="M239" s="65"/>
      <c r="N239" s="65"/>
      <c r="O239" s="65"/>
      <c r="P239" s="65"/>
      <c r="Q239" s="65"/>
      <c r="R239" s="65"/>
      <c r="S239" s="65"/>
    </row>
    <row r="240" spans="3:19">
      <c r="C240" s="65"/>
      <c r="D240" s="65"/>
      <c r="E240" s="65"/>
      <c r="F240" s="65"/>
      <c r="G240" s="65"/>
      <c r="H240" s="65"/>
      <c r="I240" s="65"/>
      <c r="J240" s="65"/>
      <c r="K240" s="65"/>
      <c r="L240" s="65"/>
      <c r="M240" s="65"/>
      <c r="N240" s="65"/>
      <c r="O240" s="65"/>
      <c r="P240" s="65"/>
      <c r="Q240" s="65"/>
      <c r="R240" s="65"/>
      <c r="S240" s="65"/>
    </row>
    <row r="241" spans="3:19">
      <c r="C241" s="65"/>
      <c r="D241" s="65"/>
      <c r="E241" s="65"/>
      <c r="F241" s="65"/>
      <c r="G241" s="65"/>
      <c r="H241" s="65"/>
      <c r="I241" s="65"/>
      <c r="J241" s="65"/>
      <c r="K241" s="65"/>
      <c r="L241" s="65"/>
      <c r="M241" s="65"/>
      <c r="N241" s="65"/>
      <c r="O241" s="65"/>
      <c r="P241" s="65"/>
      <c r="Q241" s="65"/>
      <c r="R241" s="65"/>
      <c r="S241" s="65"/>
    </row>
    <row r="242" spans="3:19">
      <c r="C242" s="65"/>
      <c r="D242" s="65"/>
      <c r="E242" s="65"/>
      <c r="F242" s="65"/>
      <c r="G242" s="65"/>
      <c r="H242" s="65"/>
      <c r="I242" s="65"/>
      <c r="J242" s="65"/>
      <c r="K242" s="65"/>
      <c r="L242" s="65"/>
      <c r="M242" s="65"/>
      <c r="N242" s="65"/>
      <c r="O242" s="65"/>
      <c r="P242" s="65"/>
      <c r="Q242" s="65"/>
      <c r="R242" s="65"/>
      <c r="S242" s="65"/>
    </row>
    <row r="243" spans="3:19">
      <c r="C243" s="65"/>
      <c r="D243" s="65"/>
      <c r="E243" s="65"/>
      <c r="F243" s="65"/>
      <c r="G243" s="65"/>
      <c r="H243" s="65"/>
      <c r="I243" s="65"/>
      <c r="J243" s="65"/>
      <c r="K243" s="65"/>
      <c r="L243" s="65"/>
      <c r="M243" s="65"/>
      <c r="N243" s="65"/>
      <c r="O243" s="65"/>
      <c r="P243" s="65"/>
      <c r="Q243" s="65"/>
      <c r="R243" s="65"/>
      <c r="S243" s="65"/>
    </row>
    <row r="244" spans="3:19">
      <c r="C244" s="65"/>
      <c r="D244" s="65"/>
      <c r="E244" s="65"/>
      <c r="F244" s="65"/>
      <c r="G244" s="65"/>
      <c r="H244" s="65"/>
      <c r="I244" s="65"/>
      <c r="J244" s="65"/>
      <c r="K244" s="65"/>
      <c r="L244" s="65"/>
      <c r="M244" s="65"/>
      <c r="N244" s="65"/>
      <c r="O244" s="65"/>
      <c r="P244" s="65"/>
      <c r="Q244" s="65"/>
      <c r="R244" s="65"/>
      <c r="S244" s="65"/>
    </row>
    <row r="245" spans="3:19">
      <c r="C245" s="65"/>
      <c r="D245" s="65"/>
      <c r="E245" s="65"/>
      <c r="F245" s="65"/>
      <c r="G245" s="65"/>
      <c r="H245" s="65"/>
      <c r="I245" s="65"/>
      <c r="J245" s="65"/>
      <c r="K245" s="65"/>
      <c r="L245" s="65"/>
      <c r="M245" s="65"/>
      <c r="N245" s="65"/>
      <c r="O245" s="65"/>
      <c r="P245" s="65"/>
      <c r="Q245" s="65"/>
      <c r="R245" s="65"/>
      <c r="S245" s="65"/>
    </row>
    <row r="246" spans="3:19">
      <c r="C246" s="65"/>
      <c r="D246" s="65"/>
      <c r="E246" s="65"/>
      <c r="F246" s="65"/>
      <c r="G246" s="65"/>
      <c r="H246" s="65"/>
      <c r="I246" s="65"/>
      <c r="J246" s="65"/>
      <c r="K246" s="65"/>
      <c r="L246" s="65"/>
      <c r="M246" s="65"/>
      <c r="N246" s="65"/>
      <c r="O246" s="65"/>
      <c r="P246" s="65"/>
      <c r="Q246" s="65"/>
      <c r="R246" s="65"/>
      <c r="S246" s="65"/>
    </row>
    <row r="247" spans="3:19">
      <c r="C247" s="65"/>
      <c r="D247" s="65"/>
      <c r="E247" s="65"/>
      <c r="F247" s="65"/>
      <c r="G247" s="65"/>
      <c r="H247" s="65"/>
      <c r="I247" s="65"/>
      <c r="J247" s="65"/>
      <c r="K247" s="65"/>
      <c r="L247" s="65"/>
      <c r="M247" s="65"/>
      <c r="N247" s="65"/>
      <c r="O247" s="65"/>
      <c r="P247" s="65"/>
      <c r="Q247" s="65"/>
      <c r="R247" s="65"/>
      <c r="S247" s="65"/>
    </row>
    <row r="248" spans="3:19">
      <c r="C248" s="65"/>
      <c r="D248" s="65"/>
      <c r="E248" s="65"/>
      <c r="F248" s="65"/>
      <c r="G248" s="65"/>
      <c r="H248" s="65"/>
      <c r="I248" s="65"/>
      <c r="J248" s="65"/>
      <c r="K248" s="65"/>
      <c r="L248" s="65"/>
      <c r="M248" s="65"/>
      <c r="N248" s="65"/>
      <c r="O248" s="65"/>
      <c r="P248" s="65"/>
      <c r="Q248" s="65"/>
      <c r="R248" s="65"/>
      <c r="S248" s="65"/>
    </row>
    <row r="249" spans="3:19">
      <c r="C249" s="65"/>
      <c r="D249" s="65"/>
      <c r="E249" s="65"/>
      <c r="F249" s="65"/>
      <c r="G249" s="65"/>
      <c r="H249" s="65"/>
      <c r="I249" s="65"/>
      <c r="J249" s="65"/>
      <c r="K249" s="65"/>
      <c r="L249" s="65"/>
      <c r="M249" s="65"/>
      <c r="N249" s="65"/>
      <c r="O249" s="65"/>
      <c r="P249" s="65"/>
      <c r="Q249" s="65"/>
      <c r="R249" s="65"/>
      <c r="S249" s="65"/>
    </row>
    <row r="250" spans="3:19">
      <c r="C250" s="65"/>
      <c r="D250" s="65"/>
      <c r="E250" s="65"/>
      <c r="F250" s="65"/>
      <c r="G250" s="65"/>
      <c r="H250" s="65"/>
      <c r="I250" s="65"/>
      <c r="J250" s="65"/>
      <c r="K250" s="65"/>
      <c r="L250" s="65"/>
      <c r="M250" s="65"/>
      <c r="N250" s="65"/>
      <c r="O250" s="65"/>
      <c r="P250" s="65"/>
      <c r="Q250" s="65"/>
      <c r="R250" s="65"/>
      <c r="S250" s="65"/>
    </row>
    <row r="251" spans="3:19">
      <c r="C251" s="65"/>
      <c r="D251" s="65"/>
      <c r="E251" s="65"/>
      <c r="F251" s="65"/>
      <c r="G251" s="65"/>
      <c r="H251" s="65"/>
      <c r="I251" s="65"/>
      <c r="J251" s="65"/>
      <c r="K251" s="65"/>
      <c r="L251" s="65"/>
      <c r="M251" s="65"/>
      <c r="N251" s="65"/>
      <c r="O251" s="65"/>
      <c r="P251" s="65"/>
      <c r="Q251" s="65"/>
      <c r="R251" s="65"/>
      <c r="S251" s="65"/>
    </row>
    <row r="252" spans="3:19">
      <c r="C252" s="65"/>
      <c r="D252" s="65"/>
      <c r="E252" s="65"/>
      <c r="F252" s="65"/>
      <c r="G252" s="65"/>
      <c r="H252" s="65"/>
      <c r="I252" s="65"/>
      <c r="J252" s="65"/>
      <c r="K252" s="65"/>
      <c r="L252" s="65"/>
      <c r="M252" s="65"/>
      <c r="N252" s="65"/>
      <c r="O252" s="65"/>
      <c r="P252" s="65"/>
      <c r="Q252" s="65"/>
      <c r="R252" s="65"/>
      <c r="S252" s="65"/>
    </row>
    <row r="253" spans="3:19">
      <c r="C253" s="65"/>
      <c r="D253" s="65"/>
      <c r="E253" s="65"/>
      <c r="F253" s="65"/>
      <c r="G253" s="65"/>
      <c r="H253" s="65"/>
      <c r="I253" s="65"/>
      <c r="J253" s="65"/>
      <c r="K253" s="65"/>
      <c r="L253" s="65"/>
      <c r="M253" s="65"/>
      <c r="N253" s="65"/>
      <c r="O253" s="65"/>
      <c r="P253" s="65"/>
      <c r="Q253" s="65"/>
      <c r="R253" s="65"/>
      <c r="S253" s="65"/>
    </row>
    <row r="254" spans="3:19">
      <c r="C254" s="65"/>
      <c r="D254" s="65"/>
      <c r="E254" s="65"/>
      <c r="F254" s="65"/>
      <c r="G254" s="65"/>
      <c r="H254" s="65"/>
      <c r="I254" s="65"/>
      <c r="J254" s="65"/>
      <c r="K254" s="65"/>
      <c r="L254" s="65"/>
      <c r="M254" s="65"/>
      <c r="N254" s="65"/>
      <c r="O254" s="65"/>
      <c r="P254" s="65"/>
      <c r="Q254" s="65"/>
      <c r="R254" s="65"/>
      <c r="S254" s="65"/>
    </row>
    <row r="255" spans="3:19">
      <c r="C255" s="65"/>
      <c r="D255" s="65"/>
      <c r="E255" s="65"/>
      <c r="F255" s="65"/>
      <c r="G255" s="65"/>
      <c r="H255" s="65"/>
      <c r="I255" s="65"/>
      <c r="J255" s="65"/>
      <c r="K255" s="65"/>
      <c r="L255" s="65"/>
      <c r="M255" s="65"/>
      <c r="N255" s="65"/>
      <c r="O255" s="65"/>
      <c r="P255" s="65"/>
      <c r="Q255" s="65"/>
      <c r="R255" s="65"/>
      <c r="S255" s="65"/>
    </row>
    <row r="256" spans="3:19">
      <c r="C256" s="65"/>
      <c r="D256" s="65"/>
      <c r="E256" s="65"/>
      <c r="F256" s="65"/>
      <c r="G256" s="65"/>
      <c r="H256" s="65"/>
      <c r="I256" s="65"/>
      <c r="J256" s="65"/>
      <c r="K256" s="65"/>
      <c r="L256" s="65"/>
      <c r="M256" s="65"/>
      <c r="N256" s="65"/>
      <c r="O256" s="65"/>
      <c r="P256" s="65"/>
      <c r="Q256" s="65"/>
      <c r="R256" s="65"/>
      <c r="S256" s="65"/>
    </row>
    <row r="257" spans="3:19">
      <c r="C257" s="65"/>
      <c r="D257" s="65"/>
      <c r="E257" s="65"/>
      <c r="F257" s="65"/>
      <c r="G257" s="65"/>
      <c r="H257" s="65"/>
      <c r="I257" s="65"/>
      <c r="J257" s="65"/>
      <c r="K257" s="65"/>
      <c r="L257" s="65"/>
      <c r="M257" s="65"/>
      <c r="N257" s="65"/>
      <c r="O257" s="65"/>
      <c r="P257" s="65"/>
      <c r="Q257" s="65"/>
      <c r="R257" s="65"/>
      <c r="S257" s="65"/>
    </row>
    <row r="258" spans="3:19">
      <c r="C258" s="65"/>
      <c r="D258" s="65"/>
      <c r="E258" s="65"/>
      <c r="F258" s="65"/>
      <c r="G258" s="65"/>
      <c r="H258" s="65"/>
      <c r="I258" s="65"/>
      <c r="J258" s="65"/>
      <c r="K258" s="65"/>
      <c r="L258" s="65"/>
      <c r="M258" s="65"/>
      <c r="N258" s="65"/>
      <c r="O258" s="65"/>
      <c r="P258" s="65"/>
      <c r="Q258" s="65"/>
      <c r="R258" s="65"/>
      <c r="S258" s="65"/>
    </row>
    <row r="259" spans="3:19">
      <c r="C259" s="65"/>
      <c r="D259" s="65"/>
      <c r="E259" s="65"/>
      <c r="F259" s="65"/>
      <c r="G259" s="65"/>
      <c r="H259" s="65"/>
      <c r="I259" s="65"/>
      <c r="J259" s="65"/>
      <c r="K259" s="65"/>
      <c r="L259" s="65"/>
      <c r="M259" s="65"/>
      <c r="N259" s="65"/>
      <c r="O259" s="65"/>
      <c r="P259" s="65"/>
      <c r="Q259" s="65"/>
      <c r="R259" s="65"/>
      <c r="S259" s="65"/>
    </row>
    <row r="260" spans="3:19">
      <c r="C260" s="65"/>
      <c r="D260" s="65"/>
      <c r="E260" s="65"/>
      <c r="F260" s="65"/>
      <c r="G260" s="65"/>
      <c r="H260" s="65"/>
      <c r="I260" s="65"/>
      <c r="J260" s="65"/>
      <c r="K260" s="65"/>
      <c r="L260" s="65"/>
      <c r="M260" s="65"/>
      <c r="N260" s="65"/>
      <c r="O260" s="65"/>
      <c r="P260" s="65"/>
      <c r="Q260" s="65"/>
      <c r="R260" s="65"/>
      <c r="S260" s="65"/>
    </row>
    <row r="261" spans="3:19">
      <c r="C261" s="65"/>
      <c r="D261" s="65"/>
      <c r="E261" s="65"/>
      <c r="F261" s="65"/>
      <c r="G261" s="65"/>
      <c r="H261" s="65"/>
      <c r="I261" s="65"/>
      <c r="J261" s="65"/>
      <c r="K261" s="65"/>
      <c r="L261" s="65"/>
      <c r="M261" s="65"/>
      <c r="N261" s="65"/>
      <c r="O261" s="65"/>
      <c r="P261" s="65"/>
      <c r="Q261" s="65"/>
      <c r="R261" s="65"/>
      <c r="S261" s="65"/>
    </row>
    <row r="262" spans="3:19">
      <c r="C262" s="65"/>
      <c r="D262" s="65"/>
      <c r="E262" s="65"/>
      <c r="F262" s="65"/>
      <c r="G262" s="65"/>
      <c r="H262" s="65"/>
      <c r="I262" s="65"/>
      <c r="J262" s="65"/>
      <c r="K262" s="65"/>
      <c r="L262" s="65"/>
      <c r="M262" s="65"/>
      <c r="N262" s="65"/>
      <c r="O262" s="65"/>
      <c r="P262" s="65"/>
      <c r="Q262" s="65"/>
      <c r="R262" s="65"/>
      <c r="S262" s="65"/>
    </row>
    <row r="263" spans="3:19">
      <c r="C263" s="65"/>
      <c r="D263" s="65"/>
      <c r="E263" s="65"/>
      <c r="F263" s="65"/>
      <c r="G263" s="65"/>
      <c r="H263" s="65"/>
      <c r="I263" s="65"/>
      <c r="J263" s="65"/>
      <c r="K263" s="65"/>
      <c r="L263" s="65"/>
      <c r="M263" s="65"/>
      <c r="N263" s="65"/>
      <c r="O263" s="65"/>
      <c r="P263" s="65"/>
      <c r="Q263" s="65"/>
      <c r="R263" s="65"/>
      <c r="S263" s="65"/>
    </row>
    <row r="264" spans="3:19">
      <c r="C264" s="65"/>
      <c r="D264" s="65"/>
      <c r="E264" s="65"/>
      <c r="F264" s="65"/>
      <c r="G264" s="65"/>
      <c r="H264" s="65"/>
      <c r="I264" s="65"/>
      <c r="J264" s="65"/>
      <c r="K264" s="65"/>
      <c r="L264" s="65"/>
      <c r="M264" s="65"/>
      <c r="N264" s="65"/>
      <c r="O264" s="65"/>
      <c r="P264" s="65"/>
      <c r="Q264" s="65"/>
      <c r="R264" s="65"/>
      <c r="S264" s="65"/>
    </row>
    <row r="265" spans="3:19">
      <c r="C265" s="65"/>
      <c r="D265" s="65"/>
      <c r="E265" s="65"/>
      <c r="F265" s="65"/>
      <c r="G265" s="65"/>
      <c r="H265" s="65"/>
      <c r="I265" s="65"/>
      <c r="J265" s="65"/>
      <c r="K265" s="65"/>
      <c r="L265" s="65"/>
      <c r="M265" s="65"/>
      <c r="N265" s="65"/>
      <c r="O265" s="65"/>
      <c r="P265" s="65"/>
      <c r="Q265" s="65"/>
      <c r="R265" s="65"/>
      <c r="S265" s="65"/>
    </row>
    <row r="266" spans="3:19">
      <c r="C266" s="65"/>
      <c r="D266" s="65"/>
      <c r="E266" s="65"/>
      <c r="F266" s="65"/>
      <c r="G266" s="65"/>
      <c r="H266" s="65"/>
      <c r="I266" s="65"/>
      <c r="J266" s="65"/>
      <c r="K266" s="65"/>
      <c r="L266" s="65"/>
      <c r="M266" s="65"/>
      <c r="N266" s="65"/>
      <c r="O266" s="65"/>
      <c r="P266" s="65"/>
      <c r="Q266" s="65"/>
      <c r="R266" s="65"/>
      <c r="S266" s="65"/>
    </row>
    <row r="267" spans="3:19">
      <c r="C267" s="65"/>
      <c r="D267" s="65"/>
      <c r="E267" s="65"/>
      <c r="F267" s="65"/>
      <c r="G267" s="65"/>
      <c r="H267" s="65"/>
      <c r="I267" s="65"/>
      <c r="J267" s="65"/>
      <c r="K267" s="65"/>
      <c r="L267" s="65"/>
      <c r="M267" s="65"/>
      <c r="N267" s="65"/>
      <c r="O267" s="65"/>
      <c r="P267" s="65"/>
      <c r="Q267" s="65"/>
      <c r="R267" s="65"/>
      <c r="S267" s="65"/>
    </row>
    <row r="268" spans="3:19">
      <c r="C268" s="65"/>
      <c r="D268" s="65"/>
      <c r="E268" s="65"/>
      <c r="F268" s="65"/>
      <c r="G268" s="65"/>
      <c r="H268" s="65"/>
      <c r="I268" s="65"/>
      <c r="J268" s="65"/>
      <c r="K268" s="65"/>
      <c r="L268" s="65"/>
      <c r="M268" s="65"/>
      <c r="N268" s="65"/>
      <c r="O268" s="65"/>
      <c r="P268" s="65"/>
      <c r="Q268" s="65"/>
      <c r="R268" s="65"/>
      <c r="S268" s="65"/>
    </row>
    <row r="269" spans="3:19">
      <c r="C269" s="65"/>
      <c r="D269" s="65"/>
      <c r="E269" s="65"/>
      <c r="F269" s="65"/>
      <c r="G269" s="65"/>
      <c r="H269" s="65"/>
      <c r="I269" s="65"/>
      <c r="J269" s="65"/>
      <c r="K269" s="65"/>
      <c r="L269" s="65"/>
      <c r="M269" s="65"/>
      <c r="N269" s="65"/>
      <c r="O269" s="65"/>
      <c r="P269" s="65"/>
      <c r="Q269" s="65"/>
      <c r="R269" s="65"/>
      <c r="S269" s="65"/>
    </row>
    <row r="270" spans="3:19">
      <c r="C270" s="65"/>
      <c r="D270" s="65"/>
      <c r="E270" s="65"/>
      <c r="F270" s="65"/>
      <c r="G270" s="65"/>
      <c r="H270" s="65"/>
      <c r="I270" s="65"/>
      <c r="J270" s="65"/>
      <c r="K270" s="65"/>
      <c r="L270" s="65"/>
      <c r="M270" s="65"/>
      <c r="N270" s="65"/>
      <c r="O270" s="65"/>
      <c r="P270" s="65"/>
      <c r="Q270" s="65"/>
      <c r="R270" s="65"/>
      <c r="S270" s="65"/>
    </row>
    <row r="271" spans="3:19">
      <c r="C271" s="65"/>
      <c r="D271" s="65"/>
      <c r="E271" s="65"/>
      <c r="F271" s="65"/>
      <c r="G271" s="65"/>
      <c r="H271" s="65"/>
      <c r="I271" s="65"/>
      <c r="J271" s="65"/>
      <c r="K271" s="65"/>
      <c r="L271" s="65"/>
      <c r="M271" s="65"/>
      <c r="N271" s="65"/>
      <c r="O271" s="65"/>
      <c r="P271" s="65"/>
      <c r="Q271" s="65"/>
      <c r="R271" s="65"/>
      <c r="S271" s="65"/>
    </row>
    <row r="272" spans="3:19">
      <c r="C272" s="65"/>
      <c r="D272" s="65"/>
      <c r="E272" s="65"/>
      <c r="F272" s="65"/>
      <c r="G272" s="65"/>
      <c r="H272" s="65"/>
      <c r="I272" s="65"/>
      <c r="J272" s="65"/>
      <c r="K272" s="65"/>
      <c r="L272" s="65"/>
      <c r="M272" s="65"/>
      <c r="N272" s="65"/>
      <c r="O272" s="65"/>
      <c r="P272" s="65"/>
      <c r="Q272" s="65"/>
      <c r="R272" s="65"/>
      <c r="S272" s="65"/>
    </row>
    <row r="273" spans="3:19">
      <c r="C273" s="65"/>
      <c r="D273" s="65"/>
      <c r="E273" s="65"/>
      <c r="F273" s="65"/>
      <c r="G273" s="65"/>
      <c r="H273" s="65"/>
      <c r="I273" s="65"/>
      <c r="J273" s="65"/>
      <c r="K273" s="65"/>
      <c r="L273" s="65"/>
      <c r="M273" s="65"/>
      <c r="N273" s="65"/>
      <c r="O273" s="65"/>
      <c r="P273" s="65"/>
      <c r="Q273" s="65"/>
      <c r="R273" s="65"/>
      <c r="S273" s="65"/>
    </row>
    <row r="274" spans="3:19">
      <c r="C274" s="65"/>
      <c r="D274" s="65"/>
      <c r="E274" s="65"/>
      <c r="F274" s="65"/>
      <c r="G274" s="65"/>
      <c r="H274" s="65"/>
      <c r="I274" s="65"/>
      <c r="J274" s="65"/>
      <c r="K274" s="65"/>
      <c r="L274" s="65"/>
      <c r="M274" s="65"/>
      <c r="N274" s="65"/>
      <c r="O274" s="65"/>
      <c r="P274" s="65"/>
      <c r="Q274" s="65"/>
      <c r="R274" s="65"/>
      <c r="S274" s="65"/>
    </row>
    <row r="275" spans="3:19">
      <c r="C275" s="65"/>
      <c r="D275" s="65"/>
      <c r="E275" s="65"/>
      <c r="F275" s="65"/>
      <c r="G275" s="65"/>
      <c r="H275" s="65"/>
      <c r="I275" s="65"/>
      <c r="J275" s="65"/>
      <c r="K275" s="65"/>
      <c r="L275" s="65"/>
      <c r="M275" s="65"/>
      <c r="N275" s="65"/>
      <c r="O275" s="65"/>
      <c r="P275" s="65"/>
      <c r="Q275" s="65"/>
      <c r="R275" s="65"/>
      <c r="S275" s="65"/>
    </row>
    <row r="276" spans="3:19">
      <c r="C276" s="65"/>
      <c r="D276" s="65"/>
      <c r="E276" s="65"/>
      <c r="F276" s="65"/>
      <c r="G276" s="65"/>
      <c r="H276" s="65"/>
      <c r="I276" s="65"/>
      <c r="J276" s="65"/>
      <c r="K276" s="65"/>
      <c r="L276" s="65"/>
      <c r="M276" s="65"/>
      <c r="N276" s="65"/>
      <c r="O276" s="65"/>
      <c r="P276" s="65"/>
      <c r="Q276" s="65"/>
      <c r="R276" s="65"/>
      <c r="S276" s="65"/>
    </row>
    <row r="277" spans="3:19">
      <c r="C277" s="65"/>
      <c r="D277" s="65"/>
      <c r="E277" s="65"/>
      <c r="F277" s="65"/>
      <c r="G277" s="65"/>
      <c r="H277" s="65"/>
      <c r="I277" s="65"/>
      <c r="J277" s="65"/>
      <c r="K277" s="65"/>
      <c r="L277" s="65"/>
      <c r="M277" s="65"/>
      <c r="N277" s="65"/>
      <c r="O277" s="65"/>
      <c r="P277" s="65"/>
      <c r="Q277" s="65"/>
      <c r="R277" s="65"/>
      <c r="S277" s="65"/>
    </row>
    <row r="278" spans="3:19">
      <c r="C278" s="65"/>
      <c r="D278" s="65"/>
      <c r="E278" s="65"/>
      <c r="F278" s="65"/>
      <c r="G278" s="65"/>
      <c r="H278" s="65"/>
      <c r="I278" s="65"/>
      <c r="J278" s="65"/>
      <c r="K278" s="65"/>
      <c r="L278" s="65"/>
      <c r="M278" s="65"/>
      <c r="N278" s="65"/>
      <c r="O278" s="65"/>
      <c r="P278" s="65"/>
      <c r="Q278" s="65"/>
      <c r="R278" s="65"/>
      <c r="S278" s="65"/>
    </row>
  </sheetData>
  <sheetProtection algorithmName="SHA-512" hashValue="T7N4/5JFIrWbY021wFNS+vtWE5ikH/1ZVNXoxeSdC/Kfgyyi+WJtR5w07G81uLl3Gah1AbPbTvrejtkesH6SDA==" saltValue="9lf3qQM+Wzbe6cN6UOmA7Q==" spinCount="100000" sheet="1" formatRows="0" selectLockedCells="1"/>
  <mergeCells count="61">
    <mergeCell ref="B56:S56"/>
    <mergeCell ref="M53:S53"/>
    <mergeCell ref="O9:S9"/>
    <mergeCell ref="O28:R28"/>
    <mergeCell ref="K44:Q44"/>
    <mergeCell ref="K45:Q45"/>
    <mergeCell ref="R45:S45"/>
    <mergeCell ref="F47:H47"/>
    <mergeCell ref="F48:H48"/>
    <mergeCell ref="B44:B45"/>
    <mergeCell ref="D44:H44"/>
    <mergeCell ref="D45:H45"/>
    <mergeCell ref="I44:J44"/>
    <mergeCell ref="I45:J45"/>
    <mergeCell ref="O33:R33"/>
    <mergeCell ref="O34:R34"/>
    <mergeCell ref="O36:R36"/>
    <mergeCell ref="O37:R37"/>
    <mergeCell ref="K35:R35"/>
    <mergeCell ref="O27:R27"/>
    <mergeCell ref="O29:R29"/>
    <mergeCell ref="O30:R30"/>
    <mergeCell ref="B25:G25"/>
    <mergeCell ref="B32:G32"/>
    <mergeCell ref="I32:S32"/>
    <mergeCell ref="O22:R22"/>
    <mergeCell ref="O23:R23"/>
    <mergeCell ref="O24:R24"/>
    <mergeCell ref="O25:R25"/>
    <mergeCell ref="O26:R26"/>
    <mergeCell ref="B20:G20"/>
    <mergeCell ref="O15:R15"/>
    <mergeCell ref="O16:R16"/>
    <mergeCell ref="O17:R17"/>
    <mergeCell ref="O18:R18"/>
    <mergeCell ref="O19:R19"/>
    <mergeCell ref="O20:R20"/>
    <mergeCell ref="B16:G16"/>
    <mergeCell ref="B15:G15"/>
    <mergeCell ref="B14:G14"/>
    <mergeCell ref="C7:H7"/>
    <mergeCell ref="O7:S7"/>
    <mergeCell ref="C8:H8"/>
    <mergeCell ref="F9:I9"/>
    <mergeCell ref="O8:S8"/>
    <mergeCell ref="H6:I6"/>
    <mergeCell ref="B2:M4"/>
    <mergeCell ref="R44:S44"/>
    <mergeCell ref="B43:S43"/>
    <mergeCell ref="C42:I42"/>
    <mergeCell ref="J42:M42"/>
    <mergeCell ref="N42:Q42"/>
    <mergeCell ref="R42:S42"/>
    <mergeCell ref="B39:S41"/>
    <mergeCell ref="B10:I10"/>
    <mergeCell ref="J10:Q10"/>
    <mergeCell ref="J36:M36"/>
    <mergeCell ref="C37:I37"/>
    <mergeCell ref="J37:M37"/>
    <mergeCell ref="B38:S38"/>
    <mergeCell ref="B12:S12"/>
  </mergeCells>
  <dataValidations count="1">
    <dataValidation type="list" allowBlank="1" showInputMessage="1" showErrorMessage="1" sqref="J6" xr:uid="{F608B217-AD01-4A69-9101-113C32895680}">
      <formula1>$CS$15:$CS$18</formula1>
    </dataValidation>
  </dataValidations>
  <printOptions horizontalCentered="1"/>
  <pageMargins left="0.26" right="0.28000000000000003" top="0.31496062992125984" bottom="0.27559055118110237" header="0.19685039370078741" footer="0.19685039370078741"/>
  <pageSetup paperSize="9" scale="75" orientation="portrait" r:id="rId1"/>
  <headerFooter alignWithMargins="0">
    <oddFooter>&amp;LFormulaire d'analyse MPME Version 25072016</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9"/>
  <dimension ref="B1:N56"/>
  <sheetViews>
    <sheetView topLeftCell="E34" workbookViewId="0">
      <selection activeCell="J52" sqref="J52"/>
    </sheetView>
  </sheetViews>
  <sheetFormatPr baseColWidth="10" defaultColWidth="11.453125" defaultRowHeight="12.5"/>
  <cols>
    <col min="2" max="2" width="21.7265625" customWidth="1"/>
    <col min="3" max="3" width="1.81640625" customWidth="1"/>
    <col min="4" max="4" width="25.7265625" bestFit="1" customWidth="1"/>
    <col min="5" max="5" width="1.54296875" customWidth="1"/>
    <col min="6" max="6" width="25" bestFit="1" customWidth="1"/>
    <col min="7" max="7" width="1.453125" customWidth="1"/>
    <col min="8" max="8" width="28" bestFit="1" customWidth="1"/>
    <col min="9" max="9" width="2" customWidth="1"/>
    <col min="10" max="10" width="28" bestFit="1" customWidth="1"/>
    <col min="11" max="11" width="1.54296875" customWidth="1"/>
    <col min="12" max="12" width="20.7265625" bestFit="1" customWidth="1"/>
    <col min="13" max="13" width="1.54296875" customWidth="1"/>
    <col min="14" max="14" width="54.1796875" bestFit="1" customWidth="1"/>
    <col min="15" max="15" width="1.453125" customWidth="1"/>
  </cols>
  <sheetData>
    <row r="1" spans="2:14" ht="13" thickBot="1"/>
    <row r="2" spans="2:14" ht="13">
      <c r="B2" s="1" t="s">
        <v>166</v>
      </c>
      <c r="D2" s="1" t="s">
        <v>196</v>
      </c>
      <c r="F2" s="1" t="s">
        <v>209</v>
      </c>
      <c r="H2" s="1" t="s">
        <v>527</v>
      </c>
      <c r="J2" s="1" t="s">
        <v>158</v>
      </c>
      <c r="L2" s="1" t="s">
        <v>220</v>
      </c>
      <c r="N2" s="1" t="s">
        <v>230</v>
      </c>
    </row>
    <row r="3" spans="2:14">
      <c r="B3" s="2" t="s">
        <v>167</v>
      </c>
      <c r="D3" s="3" t="s">
        <v>207</v>
      </c>
      <c r="F3" s="3" t="s">
        <v>210</v>
      </c>
      <c r="H3" s="3" t="s">
        <v>528</v>
      </c>
      <c r="J3" s="3" t="s">
        <v>237</v>
      </c>
      <c r="L3" s="3" t="s">
        <v>221</v>
      </c>
      <c r="N3" s="3" t="s">
        <v>207</v>
      </c>
    </row>
    <row r="4" spans="2:14">
      <c r="B4" s="2" t="s">
        <v>168</v>
      </c>
      <c r="D4" s="3" t="s">
        <v>206</v>
      </c>
      <c r="F4" s="3" t="s">
        <v>214</v>
      </c>
      <c r="H4" s="3" t="s">
        <v>529</v>
      </c>
      <c r="J4" s="3" t="s">
        <v>207</v>
      </c>
      <c r="L4" s="3" t="s">
        <v>222</v>
      </c>
      <c r="N4" s="3" t="s">
        <v>233</v>
      </c>
    </row>
    <row r="5" spans="2:14">
      <c r="B5" s="3" t="s">
        <v>169</v>
      </c>
      <c r="D5" s="3" t="s">
        <v>204</v>
      </c>
      <c r="F5" s="3" t="s">
        <v>212</v>
      </c>
      <c r="H5" s="3" t="s">
        <v>530</v>
      </c>
      <c r="J5" s="3" t="s">
        <v>218</v>
      </c>
      <c r="L5" s="3" t="s">
        <v>223</v>
      </c>
      <c r="N5" s="3" t="s">
        <v>231</v>
      </c>
    </row>
    <row r="6" spans="2:14">
      <c r="B6" s="3" t="s">
        <v>170</v>
      </c>
      <c r="D6" s="3" t="s">
        <v>201</v>
      </c>
      <c r="F6" s="3" t="s">
        <v>211</v>
      </c>
      <c r="H6" s="3"/>
      <c r="J6" s="3" t="s">
        <v>216</v>
      </c>
      <c r="L6" s="3" t="s">
        <v>224</v>
      </c>
      <c r="N6" s="3" t="s">
        <v>234</v>
      </c>
    </row>
    <row r="7" spans="2:14">
      <c r="B7" s="3" t="s">
        <v>171</v>
      </c>
      <c r="D7" s="3" t="s">
        <v>200</v>
      </c>
      <c r="F7" s="3" t="s">
        <v>483</v>
      </c>
      <c r="H7" s="3"/>
      <c r="J7" s="3" t="s">
        <v>215</v>
      </c>
      <c r="L7" s="3" t="s">
        <v>225</v>
      </c>
      <c r="N7" s="3" t="s">
        <v>236</v>
      </c>
    </row>
    <row r="8" spans="2:14" ht="13" thickBot="1">
      <c r="B8" s="3" t="s">
        <v>172</v>
      </c>
      <c r="D8" s="3" t="s">
        <v>202</v>
      </c>
      <c r="F8" s="4" t="s">
        <v>213</v>
      </c>
      <c r="H8" s="3"/>
      <c r="J8" s="3" t="s">
        <v>219</v>
      </c>
      <c r="L8" s="3" t="s">
        <v>226</v>
      </c>
      <c r="N8" s="3" t="s">
        <v>235</v>
      </c>
    </row>
    <row r="9" spans="2:14" ht="13" thickBot="1">
      <c r="B9" s="3" t="s">
        <v>173</v>
      </c>
      <c r="D9" s="3" t="s">
        <v>203</v>
      </c>
      <c r="H9" s="3"/>
      <c r="J9" s="3" t="s">
        <v>238</v>
      </c>
      <c r="L9" s="3" t="s">
        <v>227</v>
      </c>
      <c r="N9" s="4" t="s">
        <v>232</v>
      </c>
    </row>
    <row r="10" spans="2:14" ht="13" thickBot="1">
      <c r="B10" s="3" t="s">
        <v>174</v>
      </c>
      <c r="D10" s="3" t="s">
        <v>205</v>
      </c>
      <c r="H10" s="3"/>
      <c r="J10" s="4" t="s">
        <v>217</v>
      </c>
      <c r="L10" s="3" t="s">
        <v>228</v>
      </c>
    </row>
    <row r="11" spans="2:14" ht="13.5" thickBot="1">
      <c r="B11" s="3" t="s">
        <v>175</v>
      </c>
      <c r="D11" s="3" t="s">
        <v>198</v>
      </c>
      <c r="F11" s="1" t="s">
        <v>297</v>
      </c>
      <c r="H11" s="3"/>
      <c r="L11" s="4" t="s">
        <v>229</v>
      </c>
      <c r="N11" s="1" t="s">
        <v>314</v>
      </c>
    </row>
    <row r="12" spans="2:14" ht="13" thickBot="1">
      <c r="B12" s="3" t="s">
        <v>176</v>
      </c>
      <c r="D12" s="3" t="s">
        <v>197</v>
      </c>
      <c r="F12" s="3" t="s">
        <v>295</v>
      </c>
      <c r="H12" s="3"/>
      <c r="N12" s="3" t="s">
        <v>207</v>
      </c>
    </row>
    <row r="13" spans="2:14" ht="13">
      <c r="B13" s="3" t="s">
        <v>177</v>
      </c>
      <c r="D13" s="3" t="s">
        <v>199</v>
      </c>
      <c r="F13" s="3" t="s">
        <v>294</v>
      </c>
      <c r="H13" s="3"/>
      <c r="J13" s="1" t="s">
        <v>248</v>
      </c>
      <c r="L13" s="1" t="s">
        <v>265</v>
      </c>
      <c r="N13" s="3" t="s">
        <v>99</v>
      </c>
    </row>
    <row r="14" spans="2:14" ht="13" thickBot="1">
      <c r="B14" s="3" t="s">
        <v>178</v>
      </c>
      <c r="D14" s="4" t="s">
        <v>208</v>
      </c>
      <c r="F14" s="3" t="s">
        <v>296</v>
      </c>
      <c r="H14" s="2"/>
      <c r="J14" s="42" t="s">
        <v>249</v>
      </c>
      <c r="L14" s="3" t="s">
        <v>275</v>
      </c>
      <c r="N14" s="3" t="s">
        <v>316</v>
      </c>
    </row>
    <row r="15" spans="2:14">
      <c r="B15" s="3" t="s">
        <v>179</v>
      </c>
      <c r="F15" s="3" t="s">
        <v>291</v>
      </c>
      <c r="H15" s="2"/>
      <c r="J15" s="43">
        <v>1</v>
      </c>
      <c r="L15" s="3" t="s">
        <v>276</v>
      </c>
      <c r="N15" s="3" t="s">
        <v>315</v>
      </c>
    </row>
    <row r="16" spans="2:14" ht="13" thickBot="1">
      <c r="B16" s="3" t="s">
        <v>180</v>
      </c>
      <c r="F16" s="4" t="s">
        <v>452</v>
      </c>
      <c r="H16" s="5"/>
      <c r="J16" s="43">
        <v>2</v>
      </c>
      <c r="L16" s="3" t="s">
        <v>277</v>
      </c>
      <c r="N16" s="3" t="s">
        <v>317</v>
      </c>
    </row>
    <row r="17" spans="2:14" ht="13.5" thickBot="1">
      <c r="B17" s="3" t="s">
        <v>181</v>
      </c>
      <c r="D17" s="1" t="s">
        <v>239</v>
      </c>
      <c r="J17" s="43">
        <v>3</v>
      </c>
      <c r="L17" s="3" t="s">
        <v>245</v>
      </c>
      <c r="N17" s="4" t="s">
        <v>318</v>
      </c>
    </row>
    <row r="18" spans="2:14" ht="13.5" thickBot="1">
      <c r="B18" s="3" t="s">
        <v>182</v>
      </c>
      <c r="D18" s="3" t="s">
        <v>242</v>
      </c>
      <c r="F18" s="1" t="s">
        <v>311</v>
      </c>
      <c r="J18" s="43">
        <v>4</v>
      </c>
      <c r="L18" s="3" t="s">
        <v>279</v>
      </c>
    </row>
    <row r="19" spans="2:14" ht="13.5" thickBot="1">
      <c r="B19" s="3" t="s">
        <v>183</v>
      </c>
      <c r="D19" s="3" t="s">
        <v>207</v>
      </c>
      <c r="F19" s="3" t="s">
        <v>299</v>
      </c>
      <c r="H19" s="1" t="s">
        <v>282</v>
      </c>
      <c r="J19" s="43">
        <v>5</v>
      </c>
      <c r="L19" s="3" t="s">
        <v>271</v>
      </c>
    </row>
    <row r="20" spans="2:14" ht="13">
      <c r="B20" s="3" t="s">
        <v>184</v>
      </c>
      <c r="D20" s="3" t="s">
        <v>244</v>
      </c>
      <c r="F20" s="3" t="s">
        <v>300</v>
      </c>
      <c r="H20" s="3" t="s">
        <v>287</v>
      </c>
      <c r="J20" s="43">
        <v>6</v>
      </c>
      <c r="L20" s="3" t="s">
        <v>270</v>
      </c>
      <c r="N20" s="1" t="s">
        <v>319</v>
      </c>
    </row>
    <row r="21" spans="2:14">
      <c r="B21" s="3" t="s">
        <v>185</v>
      </c>
      <c r="D21" s="3" t="s">
        <v>245</v>
      </c>
      <c r="F21" s="3" t="s">
        <v>301</v>
      </c>
      <c r="H21" s="3" t="s">
        <v>207</v>
      </c>
      <c r="J21" s="43">
        <v>7</v>
      </c>
      <c r="L21" s="3" t="s">
        <v>269</v>
      </c>
      <c r="N21" s="3" t="s">
        <v>593</v>
      </c>
    </row>
    <row r="22" spans="2:14">
      <c r="B22" s="3" t="s">
        <v>186</v>
      </c>
      <c r="D22" s="3" t="s">
        <v>246</v>
      </c>
      <c r="F22" s="3" t="s">
        <v>302</v>
      </c>
      <c r="H22" s="3" t="s">
        <v>288</v>
      </c>
      <c r="J22" s="43">
        <v>8</v>
      </c>
      <c r="L22" s="3" t="s">
        <v>268</v>
      </c>
      <c r="N22" s="3" t="s">
        <v>320</v>
      </c>
    </row>
    <row r="23" spans="2:14">
      <c r="B23" s="3" t="s">
        <v>187</v>
      </c>
      <c r="D23" s="3" t="s">
        <v>243</v>
      </c>
      <c r="F23" s="3" t="s">
        <v>303</v>
      </c>
      <c r="H23" s="3" t="s">
        <v>292</v>
      </c>
      <c r="J23" s="43">
        <v>9</v>
      </c>
      <c r="L23" s="3" t="s">
        <v>267</v>
      </c>
      <c r="N23" s="3" t="s">
        <v>321</v>
      </c>
    </row>
    <row r="24" spans="2:14">
      <c r="B24" s="3" t="s">
        <v>188</v>
      </c>
      <c r="D24" s="3" t="s">
        <v>482</v>
      </c>
      <c r="F24" s="3" t="s">
        <v>304</v>
      </c>
      <c r="H24" s="3" t="s">
        <v>291</v>
      </c>
      <c r="J24" s="43">
        <v>10</v>
      </c>
      <c r="L24" s="3" t="s">
        <v>272</v>
      </c>
      <c r="N24" s="3" t="s">
        <v>322</v>
      </c>
    </row>
    <row r="25" spans="2:14" ht="13" thickBot="1">
      <c r="B25" s="3" t="s">
        <v>189</v>
      </c>
      <c r="D25" s="3" t="s">
        <v>241</v>
      </c>
      <c r="F25" s="3" t="s">
        <v>305</v>
      </c>
      <c r="H25" s="3" t="s">
        <v>289</v>
      </c>
      <c r="J25" s="44" t="s">
        <v>250</v>
      </c>
      <c r="L25" s="3" t="s">
        <v>278</v>
      </c>
      <c r="N25" s="3" t="s">
        <v>323</v>
      </c>
    </row>
    <row r="26" spans="2:14" ht="13" thickBot="1">
      <c r="B26" s="3" t="s">
        <v>190</v>
      </c>
      <c r="D26" s="3" t="s">
        <v>247</v>
      </c>
      <c r="F26" s="3" t="s">
        <v>306</v>
      </c>
      <c r="H26" s="3" t="s">
        <v>283</v>
      </c>
      <c r="L26" s="3" t="s">
        <v>280</v>
      </c>
      <c r="N26" s="3" t="s">
        <v>526</v>
      </c>
    </row>
    <row r="27" spans="2:14" ht="13.5" thickBot="1">
      <c r="B27" s="3" t="s">
        <v>191</v>
      </c>
      <c r="D27" s="4" t="s">
        <v>240</v>
      </c>
      <c r="F27" s="3" t="s">
        <v>307</v>
      </c>
      <c r="H27" s="3" t="s">
        <v>284</v>
      </c>
      <c r="J27" s="1" t="s">
        <v>396</v>
      </c>
      <c r="L27" s="3" t="s">
        <v>266</v>
      </c>
      <c r="N27" s="2"/>
    </row>
    <row r="28" spans="2:14" ht="13" thickBot="1">
      <c r="B28" s="3" t="s">
        <v>192</v>
      </c>
      <c r="F28" s="3" t="s">
        <v>308</v>
      </c>
      <c r="H28" s="3" t="s">
        <v>285</v>
      </c>
      <c r="J28" s="3" t="s">
        <v>77</v>
      </c>
      <c r="L28" s="3" t="s">
        <v>274</v>
      </c>
      <c r="N28" s="2"/>
    </row>
    <row r="29" spans="2:14" ht="13.5" thickBot="1">
      <c r="B29" s="4" t="s">
        <v>193</v>
      </c>
      <c r="D29" s="1" t="s">
        <v>126</v>
      </c>
      <c r="F29" s="3" t="s">
        <v>309</v>
      </c>
      <c r="H29" s="3" t="s">
        <v>286</v>
      </c>
      <c r="J29" s="3" t="s">
        <v>207</v>
      </c>
      <c r="L29" s="4" t="s">
        <v>273</v>
      </c>
      <c r="N29" s="5"/>
    </row>
    <row r="30" spans="2:14" ht="13" thickBot="1">
      <c r="D30" s="3" t="s">
        <v>131</v>
      </c>
      <c r="F30" s="4" t="s">
        <v>310</v>
      </c>
      <c r="H30" s="4" t="s">
        <v>290</v>
      </c>
      <c r="J30" s="3" t="s">
        <v>398</v>
      </c>
    </row>
    <row r="31" spans="2:14" ht="13.5" thickBot="1">
      <c r="D31" s="4" t="s">
        <v>130</v>
      </c>
      <c r="J31" s="3" t="s">
        <v>397</v>
      </c>
      <c r="L31" s="1" t="s">
        <v>532</v>
      </c>
    </row>
    <row r="32" spans="2:14" ht="13.5" thickBot="1">
      <c r="F32" s="1" t="s">
        <v>454</v>
      </c>
      <c r="H32" s="1" t="s">
        <v>466</v>
      </c>
      <c r="J32" s="4" t="s">
        <v>39</v>
      </c>
      <c r="L32" s="42">
        <v>0</v>
      </c>
    </row>
    <row r="33" spans="4:12" ht="13">
      <c r="D33" s="1" t="s">
        <v>443</v>
      </c>
      <c r="F33" s="3" t="s">
        <v>207</v>
      </c>
      <c r="H33" s="3" t="s">
        <v>467</v>
      </c>
      <c r="L33" s="42">
        <v>1</v>
      </c>
    </row>
    <row r="34" spans="4:12" ht="13" thickBot="1">
      <c r="D34" s="3" t="s">
        <v>445</v>
      </c>
      <c r="F34" s="3" t="s">
        <v>456</v>
      </c>
      <c r="H34" s="3" t="s">
        <v>468</v>
      </c>
      <c r="L34" s="42">
        <v>2</v>
      </c>
    </row>
    <row r="35" spans="4:12" ht="13.5" thickBot="1">
      <c r="D35" s="3" t="s">
        <v>444</v>
      </c>
      <c r="F35" s="3" t="s">
        <v>459</v>
      </c>
      <c r="H35" s="4" t="s">
        <v>207</v>
      </c>
      <c r="J35" s="1" t="s">
        <v>521</v>
      </c>
      <c r="L35" s="42">
        <v>3</v>
      </c>
    </row>
    <row r="36" spans="4:12" ht="13" thickBot="1">
      <c r="D36" s="3" t="s">
        <v>446</v>
      </c>
      <c r="F36" s="3" t="s">
        <v>458</v>
      </c>
      <c r="J36" s="42">
        <v>0</v>
      </c>
      <c r="L36" s="42">
        <v>4</v>
      </c>
    </row>
    <row r="37" spans="4:12" ht="13.5" thickBot="1">
      <c r="D37" s="4" t="s">
        <v>477</v>
      </c>
      <c r="F37" s="3" t="s">
        <v>457</v>
      </c>
      <c r="H37" s="1" t="s">
        <v>523</v>
      </c>
      <c r="J37" s="43">
        <v>1</v>
      </c>
      <c r="L37" s="42">
        <v>5</v>
      </c>
    </row>
    <row r="38" spans="4:12">
      <c r="F38" s="3" t="s">
        <v>455</v>
      </c>
      <c r="H38" s="3" t="s">
        <v>594</v>
      </c>
      <c r="J38" s="43">
        <v>2</v>
      </c>
      <c r="L38" s="42">
        <v>6</v>
      </c>
    </row>
    <row r="39" spans="4:12" ht="25">
      <c r="F39" s="3" t="s">
        <v>460</v>
      </c>
      <c r="H39" s="53" t="s">
        <v>605</v>
      </c>
      <c r="J39" s="43">
        <v>3</v>
      </c>
      <c r="L39" s="42">
        <v>7</v>
      </c>
    </row>
    <row r="40" spans="4:12" ht="13" thickBot="1">
      <c r="F40" s="4" t="s">
        <v>7</v>
      </c>
      <c r="H40" s="3" t="s">
        <v>606</v>
      </c>
      <c r="J40" s="43">
        <v>4</v>
      </c>
      <c r="L40" s="42">
        <v>8</v>
      </c>
    </row>
    <row r="41" spans="4:12" ht="13" thickBot="1">
      <c r="H41" s="3"/>
      <c r="J41" s="43">
        <v>5</v>
      </c>
      <c r="L41" s="42">
        <v>9</v>
      </c>
    </row>
    <row r="42" spans="4:12" ht="13">
      <c r="F42" s="1" t="s">
        <v>511</v>
      </c>
      <c r="H42" s="3"/>
      <c r="J42" s="43">
        <v>6</v>
      </c>
      <c r="L42" s="42">
        <v>10</v>
      </c>
    </row>
    <row r="43" spans="4:12">
      <c r="F43" s="3" t="s">
        <v>512</v>
      </c>
      <c r="H43" s="3"/>
      <c r="J43" s="43">
        <v>7</v>
      </c>
      <c r="L43" s="42">
        <v>11</v>
      </c>
    </row>
    <row r="44" spans="4:12">
      <c r="F44" s="3" t="s">
        <v>21</v>
      </c>
      <c r="H44" s="3"/>
      <c r="J44" s="43">
        <v>8</v>
      </c>
      <c r="L44" s="42">
        <v>12</v>
      </c>
    </row>
    <row r="45" spans="4:12" ht="13" thickBot="1">
      <c r="F45" s="3" t="s">
        <v>8</v>
      </c>
      <c r="H45" s="4"/>
      <c r="J45" s="43">
        <v>9</v>
      </c>
      <c r="L45" s="42">
        <v>13</v>
      </c>
    </row>
    <row r="46" spans="4:12">
      <c r="F46" s="3" t="s">
        <v>165</v>
      </c>
      <c r="H46" s="45"/>
      <c r="J46" s="43">
        <v>10</v>
      </c>
      <c r="L46" s="42">
        <v>14</v>
      </c>
    </row>
    <row r="47" spans="4:12" ht="13" thickBot="1">
      <c r="F47" s="3" t="s">
        <v>513</v>
      </c>
      <c r="H47" s="3"/>
      <c r="J47" s="44" t="s">
        <v>522</v>
      </c>
      <c r="L47" s="42">
        <v>15</v>
      </c>
    </row>
    <row r="48" spans="4:12">
      <c r="F48" s="3" t="s">
        <v>514</v>
      </c>
      <c r="H48" s="3"/>
      <c r="L48" s="42">
        <v>16</v>
      </c>
    </row>
    <row r="49" spans="6:12">
      <c r="F49" s="3" t="s">
        <v>516</v>
      </c>
      <c r="H49" s="3"/>
      <c r="L49" s="42">
        <v>17</v>
      </c>
    </row>
    <row r="50" spans="6:12" ht="13" thickBot="1">
      <c r="F50" s="4" t="s">
        <v>531</v>
      </c>
      <c r="H50" s="3"/>
      <c r="L50" s="42">
        <v>18</v>
      </c>
    </row>
    <row r="51" spans="6:12" ht="13" thickBot="1">
      <c r="H51" s="3"/>
      <c r="L51" s="42">
        <v>19</v>
      </c>
    </row>
    <row r="52" spans="6:12" ht="13">
      <c r="F52" s="1" t="s">
        <v>544</v>
      </c>
      <c r="H52" s="3"/>
      <c r="L52" s="42">
        <v>20</v>
      </c>
    </row>
    <row r="53" spans="6:12">
      <c r="F53" s="3" t="s">
        <v>545</v>
      </c>
      <c r="H53" s="3"/>
      <c r="L53" s="42">
        <v>21</v>
      </c>
    </row>
    <row r="54" spans="6:12">
      <c r="F54" s="3" t="s">
        <v>546</v>
      </c>
      <c r="H54" s="46"/>
      <c r="L54" s="42">
        <v>22</v>
      </c>
    </row>
    <row r="55" spans="6:12">
      <c r="F55" s="3" t="s">
        <v>547</v>
      </c>
      <c r="L55" s="42">
        <v>23</v>
      </c>
    </row>
    <row r="56" spans="6:12" ht="13" thickBot="1">
      <c r="F56" s="4" t="s">
        <v>548</v>
      </c>
      <c r="L56" s="44">
        <v>24</v>
      </c>
    </row>
  </sheetData>
  <sheetProtection sheet="1" objects="1" scenarios="1" selectLockedCells="1"/>
  <protectedRanges>
    <protectedRange sqref="H38:H54" name="Range1"/>
  </protectedRanges>
  <sortState xmlns:xlrd2="http://schemas.microsoft.com/office/spreadsheetml/2017/richdata2" ref="L32:L56">
    <sortCondition ref="L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tabColor theme="4" tint="0.39997558519241921"/>
    <pageSetUpPr fitToPage="1"/>
  </sheetPr>
  <dimension ref="A1:P45"/>
  <sheetViews>
    <sheetView showGridLines="0" view="pageBreakPreview" topLeftCell="C33" zoomScale="80" zoomScaleSheetLayoutView="80" workbookViewId="0">
      <selection activeCell="D1" sqref="D1"/>
    </sheetView>
  </sheetViews>
  <sheetFormatPr baseColWidth="10" defaultColWidth="11.453125" defaultRowHeight="14.5"/>
  <cols>
    <col min="1" max="1" width="4.7265625" style="153" customWidth="1"/>
    <col min="2" max="2" width="1.453125" style="153" customWidth="1"/>
    <col min="3" max="3" width="29.26953125" style="153" customWidth="1"/>
    <col min="4" max="4" width="7.7265625" style="153" customWidth="1"/>
    <col min="5" max="5" width="2.81640625" style="153" customWidth="1"/>
    <col min="6" max="6" width="32.81640625" style="153" customWidth="1"/>
    <col min="7" max="7" width="6.1796875" style="153" customWidth="1"/>
    <col min="8" max="8" width="2.81640625" style="153" customWidth="1"/>
    <col min="9" max="9" width="33.1796875" style="153" customWidth="1"/>
    <col min="10" max="10" width="6.1796875" style="153" customWidth="1"/>
    <col min="11" max="11" width="1.26953125" style="153" customWidth="1"/>
    <col min="12" max="16384" width="11.453125" style="9"/>
  </cols>
  <sheetData>
    <row r="1" spans="3:13" ht="8.25" customHeight="1"/>
    <row r="2" spans="3:13" ht="21.75" customHeight="1" thickBot="1">
      <c r="C2" s="633" t="s">
        <v>139</v>
      </c>
      <c r="D2" s="634"/>
      <c r="E2" s="634"/>
      <c r="F2" s="634"/>
      <c r="G2" s="634"/>
      <c r="H2" s="634"/>
      <c r="I2" s="634"/>
      <c r="J2" s="634"/>
    </row>
    <row r="3" spans="3:13" ht="21" customHeight="1">
      <c r="C3" s="636" t="s">
        <v>54</v>
      </c>
      <c r="D3" s="637"/>
      <c r="E3" s="637"/>
      <c r="F3" s="637"/>
      <c r="G3" s="637"/>
      <c r="H3" s="637"/>
      <c r="I3" s="637"/>
      <c r="J3" s="638"/>
      <c r="L3" s="602" t="s">
        <v>596</v>
      </c>
      <c r="M3" s="602"/>
    </row>
    <row r="4" spans="3:13" ht="26.25" customHeight="1">
      <c r="C4" s="154" t="s">
        <v>16</v>
      </c>
      <c r="D4" s="626"/>
      <c r="E4" s="627"/>
      <c r="F4" s="627"/>
      <c r="G4" s="627"/>
      <c r="H4" s="627"/>
      <c r="I4" s="627"/>
      <c r="J4" s="635"/>
    </row>
    <row r="5" spans="3:13" ht="26.25" customHeight="1">
      <c r="C5" s="154" t="s">
        <v>14</v>
      </c>
      <c r="D5" s="646" t="s">
        <v>490</v>
      </c>
      <c r="E5" s="647"/>
      <c r="F5" s="648"/>
      <c r="G5" s="672" t="s">
        <v>261</v>
      </c>
      <c r="H5" s="673"/>
      <c r="I5" s="651" t="s">
        <v>268</v>
      </c>
      <c r="J5" s="652"/>
    </row>
    <row r="6" spans="3:13" ht="26.25" customHeight="1" thickBot="1">
      <c r="C6" s="639" t="s">
        <v>88</v>
      </c>
      <c r="D6" s="655"/>
      <c r="E6" s="656"/>
      <c r="F6" s="656"/>
      <c r="G6" s="649" t="s">
        <v>281</v>
      </c>
      <c r="H6" s="650"/>
      <c r="I6" s="640" t="s">
        <v>491</v>
      </c>
      <c r="J6" s="642"/>
      <c r="M6" s="18"/>
    </row>
    <row r="7" spans="3:13" ht="26.25" customHeight="1" thickBot="1">
      <c r="C7" s="639"/>
      <c r="D7" s="657"/>
      <c r="E7" s="658"/>
      <c r="F7" s="658"/>
      <c r="G7" s="661" t="s">
        <v>415</v>
      </c>
      <c r="H7" s="662"/>
      <c r="I7" s="662"/>
      <c r="J7" s="155">
        <v>1</v>
      </c>
    </row>
    <row r="8" spans="3:13" ht="26.25" customHeight="1">
      <c r="C8" s="154" t="s">
        <v>13</v>
      </c>
      <c r="D8" s="626" t="s">
        <v>492</v>
      </c>
      <c r="E8" s="627"/>
      <c r="F8" s="628"/>
      <c r="G8" s="659" t="s">
        <v>293</v>
      </c>
      <c r="H8" s="660"/>
      <c r="I8" s="686" t="s">
        <v>291</v>
      </c>
      <c r="J8" s="687"/>
    </row>
    <row r="9" spans="3:13" ht="26.25" customHeight="1">
      <c r="C9" s="653" t="s">
        <v>15</v>
      </c>
      <c r="D9" s="640"/>
      <c r="E9" s="641"/>
      <c r="F9" s="641"/>
      <c r="G9" s="641"/>
      <c r="H9" s="641"/>
      <c r="I9" s="641"/>
      <c r="J9" s="642"/>
    </row>
    <row r="10" spans="3:13" ht="38.25" customHeight="1" thickBot="1">
      <c r="C10" s="654"/>
      <c r="D10" s="643"/>
      <c r="E10" s="644"/>
      <c r="F10" s="644"/>
      <c r="G10" s="644"/>
      <c r="H10" s="644"/>
      <c r="I10" s="644"/>
      <c r="J10" s="645"/>
    </row>
    <row r="11" spans="3:13" ht="3.75" customHeight="1">
      <c r="C11" s="156"/>
      <c r="D11" s="157"/>
      <c r="E11" s="157"/>
      <c r="F11" s="157"/>
      <c r="G11" s="157"/>
      <c r="H11" s="157"/>
      <c r="I11" s="157"/>
      <c r="J11" s="157"/>
    </row>
    <row r="12" spans="3:13" ht="26.25" customHeight="1">
      <c r="C12" s="632" t="s">
        <v>75</v>
      </c>
      <c r="D12" s="632"/>
      <c r="E12" s="632"/>
      <c r="F12" s="632"/>
      <c r="G12" s="632"/>
      <c r="H12" s="632"/>
      <c r="I12" s="632"/>
      <c r="J12" s="632"/>
    </row>
    <row r="13" spans="3:13" ht="3.75" customHeight="1" thickBot="1">
      <c r="C13" s="607"/>
      <c r="D13" s="607"/>
      <c r="E13" s="607"/>
      <c r="F13" s="607"/>
      <c r="G13" s="158"/>
      <c r="H13" s="159"/>
      <c r="I13" s="607"/>
      <c r="J13" s="607"/>
    </row>
    <row r="14" spans="3:13" ht="26.25" customHeight="1">
      <c r="C14" s="160" t="s">
        <v>89</v>
      </c>
      <c r="D14" s="161" t="s">
        <v>6</v>
      </c>
      <c r="E14" s="162"/>
      <c r="F14" s="163" t="s">
        <v>472</v>
      </c>
      <c r="G14" s="161" t="s">
        <v>6</v>
      </c>
      <c r="H14" s="692"/>
      <c r="I14" s="160" t="s">
        <v>90</v>
      </c>
      <c r="J14" s="161" t="s">
        <v>6</v>
      </c>
    </row>
    <row r="15" spans="3:13" ht="26.25" customHeight="1">
      <c r="C15" s="164" t="s">
        <v>525</v>
      </c>
      <c r="D15" s="165">
        <v>1</v>
      </c>
      <c r="F15" s="166" t="s">
        <v>493</v>
      </c>
      <c r="G15" s="165">
        <v>0.6</v>
      </c>
      <c r="H15" s="692"/>
      <c r="I15" s="167" t="s">
        <v>484</v>
      </c>
      <c r="J15" s="165">
        <v>1</v>
      </c>
    </row>
    <row r="16" spans="3:13" ht="26.25" customHeight="1">
      <c r="C16" s="164"/>
      <c r="D16" s="165"/>
      <c r="F16" s="166" t="s">
        <v>494</v>
      </c>
      <c r="G16" s="165">
        <v>0.4</v>
      </c>
      <c r="H16" s="692"/>
      <c r="I16" s="167"/>
      <c r="J16" s="165"/>
    </row>
    <row r="17" spans="3:16" ht="26.25" customHeight="1" thickBot="1">
      <c r="C17" s="168"/>
      <c r="D17" s="169"/>
      <c r="F17" s="170"/>
      <c r="G17" s="169"/>
      <c r="H17" s="692"/>
      <c r="I17" s="171"/>
      <c r="J17" s="169"/>
    </row>
    <row r="18" spans="3:16" ht="3.75" customHeight="1" thickBot="1">
      <c r="C18" s="607"/>
      <c r="D18" s="607"/>
      <c r="E18" s="607"/>
      <c r="F18" s="607"/>
      <c r="G18" s="607"/>
      <c r="H18" s="607"/>
      <c r="I18" s="607"/>
      <c r="J18" s="607"/>
    </row>
    <row r="19" spans="3:16" ht="26.25" customHeight="1">
      <c r="C19" s="608" t="s">
        <v>607</v>
      </c>
      <c r="D19" s="611" t="s">
        <v>495</v>
      </c>
      <c r="E19" s="612"/>
      <c r="F19" s="612"/>
      <c r="G19" s="612"/>
      <c r="H19" s="612"/>
      <c r="I19" s="612"/>
      <c r="J19" s="613"/>
    </row>
    <row r="20" spans="3:16" ht="26.25" customHeight="1">
      <c r="C20" s="609"/>
      <c r="D20" s="614"/>
      <c r="E20" s="615"/>
      <c r="F20" s="615"/>
      <c r="G20" s="615"/>
      <c r="H20" s="615"/>
      <c r="I20" s="615"/>
      <c r="J20" s="616"/>
    </row>
    <row r="21" spans="3:16" ht="26.25" customHeight="1" thickBot="1">
      <c r="C21" s="610"/>
      <c r="D21" s="617"/>
      <c r="E21" s="618"/>
      <c r="F21" s="618"/>
      <c r="G21" s="618"/>
      <c r="H21" s="618"/>
      <c r="I21" s="618"/>
      <c r="J21" s="619"/>
    </row>
    <row r="22" spans="3:16" ht="3.75" customHeight="1" thickBot="1">
      <c r="C22" s="172"/>
      <c r="D22" s="158"/>
      <c r="E22" s="158"/>
      <c r="F22" s="158"/>
      <c r="G22" s="158"/>
      <c r="H22" s="158"/>
      <c r="I22" s="158"/>
      <c r="J22" s="158"/>
    </row>
    <row r="23" spans="3:16" ht="26.25" customHeight="1">
      <c r="C23" s="693" t="s">
        <v>555</v>
      </c>
      <c r="D23" s="694"/>
      <c r="E23" s="694"/>
      <c r="F23" s="695"/>
      <c r="G23" s="693" t="s">
        <v>556</v>
      </c>
      <c r="H23" s="694"/>
      <c r="I23" s="694"/>
      <c r="J23" s="695"/>
      <c r="M23" s="663" t="s">
        <v>524</v>
      </c>
      <c r="N23" s="664"/>
      <c r="O23" s="664"/>
      <c r="P23" s="665"/>
    </row>
    <row r="24" spans="3:16" ht="26.25" customHeight="1">
      <c r="C24" s="696" t="s">
        <v>496</v>
      </c>
      <c r="D24" s="641"/>
      <c r="E24" s="641"/>
      <c r="F24" s="642"/>
      <c r="G24" s="696" t="s">
        <v>506</v>
      </c>
      <c r="H24" s="641"/>
      <c r="I24" s="641"/>
      <c r="J24" s="642"/>
      <c r="M24" s="666"/>
      <c r="N24" s="667"/>
      <c r="O24" s="667"/>
      <c r="P24" s="668"/>
    </row>
    <row r="25" spans="3:16" ht="26.25" customHeight="1">
      <c r="C25" s="697"/>
      <c r="D25" s="698"/>
      <c r="E25" s="698"/>
      <c r="F25" s="699"/>
      <c r="G25" s="697"/>
      <c r="H25" s="698"/>
      <c r="I25" s="698"/>
      <c r="J25" s="699"/>
      <c r="M25" s="666"/>
      <c r="N25" s="667"/>
      <c r="O25" s="667"/>
      <c r="P25" s="668"/>
    </row>
    <row r="26" spans="3:16" ht="26.25" customHeight="1">
      <c r="C26" s="697"/>
      <c r="D26" s="698"/>
      <c r="E26" s="698"/>
      <c r="F26" s="699"/>
      <c r="G26" s="697"/>
      <c r="H26" s="698"/>
      <c r="I26" s="698"/>
      <c r="J26" s="699"/>
      <c r="M26" s="666"/>
      <c r="N26" s="667"/>
      <c r="O26" s="667"/>
      <c r="P26" s="668"/>
    </row>
    <row r="27" spans="3:16" ht="26.25" customHeight="1" thickBot="1">
      <c r="C27" s="700"/>
      <c r="D27" s="644"/>
      <c r="E27" s="644"/>
      <c r="F27" s="645"/>
      <c r="G27" s="700"/>
      <c r="H27" s="644"/>
      <c r="I27" s="644"/>
      <c r="J27" s="645"/>
      <c r="M27" s="669"/>
      <c r="N27" s="670"/>
      <c r="O27" s="670"/>
      <c r="P27" s="671"/>
    </row>
    <row r="28" spans="3:16" ht="3.75" customHeight="1" thickBot="1">
      <c r="C28" s="162"/>
      <c r="D28" s="162"/>
      <c r="E28" s="162"/>
      <c r="F28" s="162"/>
      <c r="G28" s="158"/>
      <c r="H28" s="158"/>
      <c r="I28" s="158"/>
      <c r="J28" s="158"/>
      <c r="M28" s="39"/>
    </row>
    <row r="29" spans="3:16" ht="26.25" customHeight="1">
      <c r="C29" s="604" t="s">
        <v>91</v>
      </c>
      <c r="D29" s="605"/>
      <c r="E29" s="605"/>
      <c r="F29" s="605"/>
      <c r="G29" s="605"/>
      <c r="H29" s="605"/>
      <c r="I29" s="605"/>
      <c r="J29" s="606"/>
    </row>
    <row r="30" spans="3:16" ht="26.25" customHeight="1">
      <c r="C30" s="173" t="s">
        <v>3</v>
      </c>
      <c r="D30" s="629" t="s">
        <v>4</v>
      </c>
      <c r="E30" s="629"/>
      <c r="F30" s="629"/>
      <c r="G30" s="620" t="s">
        <v>5</v>
      </c>
      <c r="H30" s="621"/>
      <c r="I30" s="622"/>
      <c r="J30" s="174" t="s">
        <v>144</v>
      </c>
    </row>
    <row r="31" spans="3:16" ht="26.25" customHeight="1">
      <c r="C31" s="175" t="s">
        <v>620</v>
      </c>
      <c r="D31" s="631">
        <v>5000</v>
      </c>
      <c r="E31" s="631"/>
      <c r="F31" s="631"/>
      <c r="G31" s="623"/>
      <c r="H31" s="624"/>
      <c r="I31" s="625"/>
      <c r="J31" s="176"/>
    </row>
    <row r="32" spans="3:16" ht="26.25" customHeight="1">
      <c r="C32" s="175"/>
      <c r="D32" s="631"/>
      <c r="E32" s="631"/>
      <c r="F32" s="631"/>
      <c r="G32" s="626"/>
      <c r="H32" s="627"/>
      <c r="I32" s="628"/>
      <c r="J32" s="176"/>
    </row>
    <row r="33" spans="3:10" ht="26.25" customHeight="1">
      <c r="C33" s="175"/>
      <c r="D33" s="631"/>
      <c r="E33" s="631"/>
      <c r="F33" s="631"/>
      <c r="G33" s="626"/>
      <c r="H33" s="627"/>
      <c r="I33" s="628"/>
      <c r="J33" s="176"/>
    </row>
    <row r="34" spans="3:10" ht="26.25" customHeight="1">
      <c r="C34" s="175"/>
      <c r="D34" s="631"/>
      <c r="E34" s="631"/>
      <c r="F34" s="631"/>
      <c r="G34" s="626"/>
      <c r="H34" s="627"/>
      <c r="I34" s="628"/>
      <c r="J34" s="176"/>
    </row>
    <row r="35" spans="3:10" ht="21" customHeight="1" thickBot="1">
      <c r="C35" s="177"/>
      <c r="D35" s="688"/>
      <c r="E35" s="688"/>
      <c r="F35" s="688"/>
      <c r="G35" s="689"/>
      <c r="H35" s="690"/>
      <c r="I35" s="691"/>
      <c r="J35" s="178"/>
    </row>
    <row r="36" spans="3:10" ht="3.75" customHeight="1">
      <c r="C36" s="157"/>
      <c r="D36" s="157"/>
      <c r="E36" s="157"/>
      <c r="F36" s="157"/>
      <c r="G36" s="157"/>
      <c r="H36" s="157"/>
      <c r="I36" s="157"/>
      <c r="J36" s="157"/>
    </row>
    <row r="37" spans="3:10" ht="21" customHeight="1">
      <c r="C37" s="632" t="s">
        <v>621</v>
      </c>
      <c r="D37" s="632"/>
      <c r="E37" s="632"/>
      <c r="F37" s="632"/>
      <c r="G37" s="632"/>
      <c r="H37" s="632"/>
      <c r="I37" s="632"/>
      <c r="J37" s="632"/>
    </row>
    <row r="38" spans="3:10" ht="16.5" customHeight="1">
      <c r="C38" s="179" t="s">
        <v>252</v>
      </c>
      <c r="G38" s="179"/>
      <c r="H38" s="179"/>
      <c r="I38" s="630"/>
      <c r="J38" s="630"/>
    </row>
    <row r="39" spans="3:10" ht="21" customHeight="1">
      <c r="C39" s="674"/>
      <c r="D39" s="675"/>
      <c r="E39" s="675"/>
      <c r="F39" s="675"/>
      <c r="G39" s="675"/>
      <c r="H39" s="675"/>
      <c r="I39" s="675"/>
      <c r="J39" s="676"/>
    </row>
    <row r="40" spans="3:10" ht="21" customHeight="1">
      <c r="C40" s="677"/>
      <c r="D40" s="678"/>
      <c r="E40" s="678"/>
      <c r="F40" s="678"/>
      <c r="G40" s="678"/>
      <c r="H40" s="678"/>
      <c r="I40" s="678"/>
      <c r="J40" s="679"/>
    </row>
    <row r="41" spans="3:10" ht="21" customHeight="1">
      <c r="C41" s="677"/>
      <c r="D41" s="678"/>
      <c r="E41" s="678"/>
      <c r="F41" s="678"/>
      <c r="G41" s="678"/>
      <c r="H41" s="678"/>
      <c r="I41" s="678"/>
      <c r="J41" s="679"/>
    </row>
    <row r="42" spans="3:10" ht="21" customHeight="1">
      <c r="C42" s="677"/>
      <c r="D42" s="678"/>
      <c r="E42" s="678"/>
      <c r="F42" s="678"/>
      <c r="G42" s="678"/>
      <c r="H42" s="678"/>
      <c r="I42" s="678"/>
      <c r="J42" s="679"/>
    </row>
    <row r="43" spans="3:10" ht="21" customHeight="1">
      <c r="C43" s="680"/>
      <c r="D43" s="681"/>
      <c r="E43" s="681"/>
      <c r="F43" s="681"/>
      <c r="G43" s="681"/>
      <c r="H43" s="681"/>
      <c r="I43" s="681"/>
      <c r="J43" s="682"/>
    </row>
    <row r="44" spans="3:10" ht="21" customHeight="1">
      <c r="C44" s="683"/>
      <c r="D44" s="684"/>
      <c r="E44" s="684"/>
      <c r="F44" s="684"/>
      <c r="G44" s="684"/>
      <c r="H44" s="684"/>
      <c r="I44" s="684"/>
      <c r="J44" s="685"/>
    </row>
    <row r="45" spans="3:10">
      <c r="C45" s="603" t="s">
        <v>597</v>
      </c>
      <c r="D45" s="603"/>
      <c r="E45" s="603"/>
      <c r="F45" s="603"/>
      <c r="G45" s="603"/>
      <c r="H45" s="603"/>
      <c r="I45" s="603"/>
      <c r="J45" s="603"/>
    </row>
  </sheetData>
  <sheetProtection formatRows="0" selectLockedCells="1"/>
  <mergeCells count="47">
    <mergeCell ref="M23:P27"/>
    <mergeCell ref="G5:H5"/>
    <mergeCell ref="C39:J43"/>
    <mergeCell ref="C44:J44"/>
    <mergeCell ref="I8:J8"/>
    <mergeCell ref="D35:F35"/>
    <mergeCell ref="D31:F31"/>
    <mergeCell ref="D32:F32"/>
    <mergeCell ref="G35:I35"/>
    <mergeCell ref="H14:H17"/>
    <mergeCell ref="C23:F23"/>
    <mergeCell ref="G23:J23"/>
    <mergeCell ref="C24:F27"/>
    <mergeCell ref="G24:J27"/>
    <mergeCell ref="C37:J37"/>
    <mergeCell ref="D34:F34"/>
    <mergeCell ref="C12:J12"/>
    <mergeCell ref="C2:J2"/>
    <mergeCell ref="D4:J4"/>
    <mergeCell ref="C3:J3"/>
    <mergeCell ref="C6:C7"/>
    <mergeCell ref="D9:J10"/>
    <mergeCell ref="D5:F5"/>
    <mergeCell ref="G6:H6"/>
    <mergeCell ref="I5:J5"/>
    <mergeCell ref="C9:C10"/>
    <mergeCell ref="D8:F8"/>
    <mergeCell ref="D6:F7"/>
    <mergeCell ref="G8:H8"/>
    <mergeCell ref="I6:J6"/>
    <mergeCell ref="G7:I7"/>
    <mergeCell ref="L3:M3"/>
    <mergeCell ref="C45:J45"/>
    <mergeCell ref="C29:J29"/>
    <mergeCell ref="C18:J18"/>
    <mergeCell ref="C13:F13"/>
    <mergeCell ref="I13:J13"/>
    <mergeCell ref="C19:C21"/>
    <mergeCell ref="D19:J21"/>
    <mergeCell ref="G30:I30"/>
    <mergeCell ref="G31:I31"/>
    <mergeCell ref="G32:I32"/>
    <mergeCell ref="G33:I33"/>
    <mergeCell ref="G34:I34"/>
    <mergeCell ref="D30:F30"/>
    <mergeCell ref="I38:J38"/>
    <mergeCell ref="D33:F33"/>
  </mergeCells>
  <phoneticPr fontId="6" type="noConversion"/>
  <pageMargins left="0.37" right="0.26" top="0.17" bottom="0.19" header="0.17" footer="0.16"/>
  <pageSetup paperSize="9" scale="80" fitToHeight="0" orientation="portrait" r:id="rId1"/>
  <headerFooter alignWithMargins="0"/>
  <drawing r:id="rId2"/>
  <extLst>
    <ext xmlns:x14="http://schemas.microsoft.com/office/spreadsheetml/2009/9/main" uri="{CCE6A557-97BC-4b89-ADB6-D9C93CAAB3DF}">
      <x14:dataValidations xmlns:xm="http://schemas.microsoft.com/office/excel/2006/main" count="4">
        <x14:dataValidation type="list" showInputMessage="1" showErrorMessage="1" xr:uid="{00000000-0002-0000-0100-000000000000}">
          <x14:formula1>
            <xm:f>'Les listes'!$L$14:$L$29</xm:f>
          </x14:formula1>
          <xm:sqref>I5:J5</xm:sqref>
        </x14:dataValidation>
        <x14:dataValidation type="list" showInputMessage="1" showErrorMessage="1" xr:uid="{00000000-0002-0000-0100-000001000000}">
          <x14:formula1>
            <xm:f>'Les listes'!$H$20:$H$30</xm:f>
          </x14:formula1>
          <xm:sqref>I6</xm:sqref>
        </x14:dataValidation>
        <x14:dataValidation type="list" showInputMessage="1" showErrorMessage="1" xr:uid="{00000000-0002-0000-0100-000002000000}">
          <x14:formula1>
            <xm:f>'Les listes'!$F$12:$F$16</xm:f>
          </x14:formula1>
          <xm:sqref>I8</xm:sqref>
        </x14:dataValidation>
        <x14:dataValidation type="list" allowBlank="1" showInputMessage="1" showErrorMessage="1" xr:uid="{00000000-0002-0000-0100-000003000000}">
          <x14:formula1>
            <xm:f>'Les listes'!$J$36:$J$47</xm:f>
          </x14:formula1>
          <xm:sqref>J7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
    <tabColor theme="5" tint="0.39997558519241921"/>
    <pageSetUpPr fitToPage="1"/>
  </sheetPr>
  <dimension ref="B1:S75"/>
  <sheetViews>
    <sheetView showGridLines="0" view="pageBreakPreview" topLeftCell="A55" zoomScale="90" zoomScaleSheetLayoutView="90" workbookViewId="0">
      <selection activeCell="H34" sqref="H34"/>
    </sheetView>
  </sheetViews>
  <sheetFormatPr baseColWidth="10" defaultColWidth="9.1796875" defaultRowHeight="14.5"/>
  <cols>
    <col min="1" max="1" width="2" style="11" customWidth="1"/>
    <col min="2" max="2" width="26.453125" style="180" customWidth="1"/>
    <col min="3" max="3" width="14.453125" style="180" customWidth="1"/>
    <col min="4" max="4" width="9.453125" style="181" customWidth="1"/>
    <col min="5" max="5" width="16" style="181" customWidth="1"/>
    <col min="6" max="6" width="2.1796875" style="180" customWidth="1"/>
    <col min="7" max="7" width="26.453125" style="182" customWidth="1"/>
    <col min="8" max="8" width="14" style="182" customWidth="1"/>
    <col min="9" max="9" width="11.453125" style="181" customWidth="1"/>
    <col min="10" max="10" width="16" style="181" customWidth="1"/>
    <col min="11" max="11" width="20.7265625" style="11" customWidth="1"/>
    <col min="12" max="16384" width="9.1796875" style="11"/>
  </cols>
  <sheetData>
    <row r="1" spans="2:10" ht="6.75" customHeight="1"/>
    <row r="2" spans="2:10" ht="6.75" customHeight="1">
      <c r="B2" s="183"/>
      <c r="C2" s="183"/>
      <c r="D2" s="183"/>
      <c r="E2" s="183"/>
      <c r="F2" s="183"/>
      <c r="G2" s="183"/>
      <c r="H2" s="183"/>
      <c r="I2" s="183"/>
      <c r="J2" s="183"/>
    </row>
    <row r="3" spans="2:10" ht="35.25" customHeight="1">
      <c r="B3" s="701" t="s">
        <v>140</v>
      </c>
      <c r="C3" s="702"/>
      <c r="D3" s="702"/>
      <c r="E3" s="702"/>
      <c r="F3" s="702"/>
      <c r="G3" s="702"/>
      <c r="H3" s="702"/>
      <c r="I3" s="702"/>
      <c r="J3" s="703"/>
    </row>
    <row r="4" spans="2:10" ht="6.75" customHeight="1">
      <c r="B4" s="184"/>
      <c r="C4" s="184"/>
      <c r="D4" s="184"/>
      <c r="E4" s="184"/>
      <c r="F4" s="184"/>
      <c r="G4" s="184"/>
      <c r="H4" s="184"/>
      <c r="I4" s="184"/>
      <c r="J4" s="184"/>
    </row>
    <row r="5" spans="2:10">
      <c r="B5" s="732" t="s">
        <v>324</v>
      </c>
      <c r="C5" s="732"/>
      <c r="D5" s="733" t="s">
        <v>318</v>
      </c>
      <c r="E5" s="733"/>
      <c r="F5" s="733"/>
      <c r="G5" s="180" t="s">
        <v>325</v>
      </c>
      <c r="H5" s="733" t="s">
        <v>614</v>
      </c>
      <c r="I5" s="733"/>
      <c r="J5" s="733"/>
    </row>
    <row r="6" spans="2:10" ht="6.75" customHeight="1" thickBot="1">
      <c r="B6" s="185"/>
      <c r="C6" s="185"/>
      <c r="D6" s="185"/>
      <c r="E6" s="185"/>
      <c r="F6" s="185"/>
      <c r="G6" s="185"/>
      <c r="H6" s="185"/>
      <c r="I6" s="185"/>
      <c r="J6" s="185"/>
    </row>
    <row r="7" spans="2:10">
      <c r="B7" s="186" t="s">
        <v>43</v>
      </c>
      <c r="C7" s="187" t="s">
        <v>68</v>
      </c>
      <c r="D7" s="743" t="s">
        <v>256</v>
      </c>
      <c r="E7" s="188" t="s">
        <v>69</v>
      </c>
      <c r="F7" s="189"/>
      <c r="G7" s="186" t="s">
        <v>32</v>
      </c>
      <c r="H7" s="187" t="s">
        <v>68</v>
      </c>
      <c r="I7" s="745" t="str">
        <f>+D7</f>
        <v>&gt;Var&lt;</v>
      </c>
      <c r="J7" s="188" t="s">
        <v>69</v>
      </c>
    </row>
    <row r="8" spans="2:10" s="17" customFormat="1" ht="11.25" customHeight="1" thickBot="1">
      <c r="B8" s="190" t="s">
        <v>5</v>
      </c>
      <c r="C8" s="191">
        <v>44182</v>
      </c>
      <c r="D8" s="744"/>
      <c r="E8" s="192">
        <v>44165</v>
      </c>
      <c r="F8" s="193"/>
      <c r="G8" s="194" t="s">
        <v>5</v>
      </c>
      <c r="H8" s="195">
        <f>+C8</f>
        <v>44182</v>
      </c>
      <c r="I8" s="746"/>
      <c r="J8" s="196">
        <f>+E8</f>
        <v>44165</v>
      </c>
    </row>
    <row r="9" spans="2:10">
      <c r="B9" s="750" t="s">
        <v>44</v>
      </c>
      <c r="C9" s="750"/>
      <c r="D9" s="750"/>
      <c r="E9" s="750"/>
      <c r="F9" s="197"/>
      <c r="G9" s="750" t="s">
        <v>55</v>
      </c>
      <c r="H9" s="750"/>
      <c r="I9" s="750"/>
      <c r="J9" s="750"/>
    </row>
    <row r="10" spans="2:10">
      <c r="B10" s="198" t="s">
        <v>76</v>
      </c>
      <c r="C10" s="199">
        <v>660</v>
      </c>
      <c r="D10" s="200">
        <f>+IFERROR((C10-E10)/(E10),0)</f>
        <v>-0.34</v>
      </c>
      <c r="E10" s="201">
        <v>1000</v>
      </c>
      <c r="G10" s="202" t="s">
        <v>485</v>
      </c>
      <c r="H10" s="203">
        <v>12000</v>
      </c>
      <c r="I10" s="204">
        <f>+IFERROR((H10-J10)/(J10),0)</f>
        <v>0</v>
      </c>
      <c r="J10" s="205"/>
    </row>
    <row r="11" spans="2:10">
      <c r="B11" s="198" t="s">
        <v>254</v>
      </c>
      <c r="C11" s="199">
        <v>6500</v>
      </c>
      <c r="D11" s="204">
        <f>+IFERROR((C11-E11)/(E11),0)</f>
        <v>-7.1428571428571425E-2</v>
      </c>
      <c r="E11" s="201">
        <v>7000</v>
      </c>
      <c r="G11" s="202"/>
      <c r="H11" s="203"/>
      <c r="I11" s="204">
        <f>+IFERROR((H11-J11)/(J11),0)</f>
        <v>0</v>
      </c>
      <c r="J11" s="205"/>
    </row>
    <row r="12" spans="2:10" ht="15" thickBot="1">
      <c r="B12" s="206" t="s">
        <v>81</v>
      </c>
      <c r="C12" s="207">
        <v>2848</v>
      </c>
      <c r="D12" s="208">
        <f>+IFERROR((C12-E12)/(E12),0)</f>
        <v>-0.4304</v>
      </c>
      <c r="E12" s="209">
        <v>5000</v>
      </c>
      <c r="G12" s="210"/>
      <c r="H12" s="211"/>
      <c r="I12" s="208">
        <f>+IFERROR((H12-J12)/(J12),0)</f>
        <v>0</v>
      </c>
      <c r="J12" s="212"/>
    </row>
    <row r="13" spans="2:10" ht="15" thickBot="1">
      <c r="B13" s="213" t="s">
        <v>66</v>
      </c>
      <c r="C13" s="214">
        <f>SUM(C10:C12)</f>
        <v>10008</v>
      </c>
      <c r="D13" s="215">
        <f>+IFERROR((C13-E13)/(E13),0)</f>
        <v>-0.23015384615384615</v>
      </c>
      <c r="E13" s="216">
        <f>SUM(E10:E12)</f>
        <v>13000</v>
      </c>
      <c r="F13" s="185"/>
      <c r="G13" s="213" t="s">
        <v>66</v>
      </c>
      <c r="H13" s="217">
        <f>+SUM(H10:H12)</f>
        <v>12000</v>
      </c>
      <c r="I13" s="218">
        <f>+IFERROR((H13-J13)/(J13),0)</f>
        <v>0</v>
      </c>
      <c r="J13" s="217">
        <f>+SUM(J10:J12)</f>
        <v>0</v>
      </c>
    </row>
    <row r="14" spans="2:10" ht="6.75" customHeight="1">
      <c r="B14" s="183"/>
      <c r="C14" s="183"/>
      <c r="D14" s="180"/>
      <c r="E14" s="183"/>
      <c r="F14" s="185"/>
      <c r="G14" s="219"/>
      <c r="H14" s="219"/>
      <c r="I14" s="180"/>
      <c r="J14" s="219"/>
    </row>
    <row r="15" spans="2:10">
      <c r="B15" s="704" t="s">
        <v>45</v>
      </c>
      <c r="C15" s="704"/>
      <c r="D15" s="704"/>
      <c r="E15" s="704"/>
      <c r="G15" s="704" t="s">
        <v>56</v>
      </c>
      <c r="H15" s="704"/>
      <c r="I15" s="704"/>
      <c r="J15" s="704"/>
    </row>
    <row r="16" spans="2:10">
      <c r="B16" s="198" t="s">
        <v>59</v>
      </c>
      <c r="C16" s="220"/>
      <c r="D16" s="204">
        <f>+IFERROR((C16-E16)/(E16),0)</f>
        <v>0</v>
      </c>
      <c r="E16" s="221"/>
      <c r="G16" s="222" t="s">
        <v>623</v>
      </c>
      <c r="H16" s="223">
        <v>0</v>
      </c>
      <c r="I16" s="204">
        <f>+IFERROR((H16-J16)/(J16),0)</f>
        <v>0</v>
      </c>
      <c r="J16" s="224"/>
    </row>
    <row r="17" spans="2:10" ht="15" thickBot="1">
      <c r="B17" s="206" t="s">
        <v>82</v>
      </c>
      <c r="C17" s="220"/>
      <c r="D17" s="208">
        <f>+IFERROR((C17-E17)/(E17),0)</f>
        <v>0</v>
      </c>
      <c r="E17" s="221"/>
      <c r="G17" s="225"/>
      <c r="H17" s="226">
        <v>0</v>
      </c>
      <c r="I17" s="227"/>
      <c r="J17" s="228"/>
    </row>
    <row r="18" spans="2:10" ht="15" thickBot="1">
      <c r="B18" s="213" t="s">
        <v>66</v>
      </c>
      <c r="C18" s="214">
        <f>SUM(C16:C17)</f>
        <v>0</v>
      </c>
      <c r="D18" s="215">
        <f>+IFERROR((C18-E18)/(E18),0)</f>
        <v>0</v>
      </c>
      <c r="E18" s="216">
        <f>SUM(E16:E17)</f>
        <v>0</v>
      </c>
      <c r="G18" s="213" t="s">
        <v>66</v>
      </c>
      <c r="H18" s="214">
        <f>SUM(H16:H17)</f>
        <v>0</v>
      </c>
      <c r="I18" s="215">
        <f>+IFERROR((H18-J18)/(J18),0)</f>
        <v>0</v>
      </c>
      <c r="J18" s="214">
        <f>SUM(J16:J17)</f>
        <v>0</v>
      </c>
    </row>
    <row r="19" spans="2:10" ht="6.75" customHeight="1">
      <c r="B19" s="229"/>
      <c r="C19" s="229"/>
      <c r="D19" s="180"/>
      <c r="E19" s="229"/>
      <c r="G19" s="230"/>
      <c r="H19" s="230"/>
      <c r="I19" s="180"/>
      <c r="J19" s="230"/>
    </row>
    <row r="20" spans="2:10">
      <c r="B20" s="704" t="s">
        <v>94</v>
      </c>
      <c r="C20" s="704"/>
      <c r="D20" s="704"/>
      <c r="E20" s="704"/>
      <c r="G20" s="704" t="s">
        <v>70</v>
      </c>
      <c r="H20" s="704"/>
      <c r="I20" s="704"/>
      <c r="J20" s="704"/>
    </row>
    <row r="21" spans="2:10">
      <c r="B21" s="231" t="s">
        <v>622</v>
      </c>
      <c r="C21" s="232">
        <v>5000</v>
      </c>
      <c r="D21" s="204">
        <f>+IFERROR((C21-E21)/(E21),0)</f>
        <v>-0.2857142857142857</v>
      </c>
      <c r="E21" s="233">
        <v>7000</v>
      </c>
      <c r="G21" s="198" t="s">
        <v>624</v>
      </c>
      <c r="H21" s="199">
        <v>5000</v>
      </c>
      <c r="I21" s="204">
        <f>+IFERROR((H21-J21)/(J21),0)</f>
        <v>0</v>
      </c>
      <c r="J21" s="201"/>
    </row>
    <row r="22" spans="2:10">
      <c r="B22" s="234" t="s">
        <v>92</v>
      </c>
      <c r="C22" s="220">
        <v>5000</v>
      </c>
      <c r="D22" s="204">
        <f>+IFERROR((C22-E22)/(E22),0)</f>
        <v>-0.375</v>
      </c>
      <c r="E22" s="221">
        <v>8000</v>
      </c>
      <c r="G22" s="198" t="s">
        <v>263</v>
      </c>
      <c r="H22" s="199">
        <v>0</v>
      </c>
      <c r="I22" s="204">
        <f>+IFERROR((H22-J22)/(J22),0)</f>
        <v>0</v>
      </c>
      <c r="J22" s="201"/>
    </row>
    <row r="23" spans="2:10" ht="15" thickBot="1">
      <c r="B23" s="206" t="s">
        <v>93</v>
      </c>
      <c r="C23" s="199"/>
      <c r="D23" s="208">
        <f>+IFERROR((C23-E23)/(E23),0)</f>
        <v>0</v>
      </c>
      <c r="E23" s="201"/>
      <c r="G23" s="206" t="s">
        <v>264</v>
      </c>
      <c r="H23" s="223">
        <v>2500</v>
      </c>
      <c r="I23" s="208">
        <f>+IFERROR((H23-J23)/(J23),0)</f>
        <v>0</v>
      </c>
      <c r="J23" s="224"/>
    </row>
    <row r="24" spans="2:10" ht="15" thickBot="1">
      <c r="B24" s="213" t="s">
        <v>66</v>
      </c>
      <c r="C24" s="214">
        <f>SUM(C21:C23)</f>
        <v>10000</v>
      </c>
      <c r="D24" s="215">
        <f>+IFERROR((C24-E24)/(E24),0)</f>
        <v>-0.33333333333333331</v>
      </c>
      <c r="E24" s="216">
        <f>SUM(E21:E23)</f>
        <v>15000</v>
      </c>
      <c r="G24" s="213" t="s">
        <v>66</v>
      </c>
      <c r="H24" s="214">
        <f>SUM(H21:H23)</f>
        <v>7500</v>
      </c>
      <c r="I24" s="215">
        <f>+IFERROR((H24-J24)/(J24),0)</f>
        <v>0</v>
      </c>
      <c r="J24" s="214">
        <f>SUM(J21:J23)</f>
        <v>0</v>
      </c>
    </row>
    <row r="25" spans="2:10" ht="6.75" customHeight="1" thickBot="1">
      <c r="B25" s="235"/>
      <c r="C25" s="236"/>
      <c r="D25" s="180"/>
      <c r="E25" s="237">
        <f>SUM(E20:E24)</f>
        <v>30000</v>
      </c>
      <c r="G25" s="235"/>
      <c r="H25" s="238"/>
      <c r="I25" s="180"/>
      <c r="J25" s="239"/>
    </row>
    <row r="26" spans="2:10" ht="15" thickBot="1">
      <c r="B26" s="240" t="s">
        <v>312</v>
      </c>
      <c r="C26" s="241">
        <f>C24+C18+C13</f>
        <v>20008</v>
      </c>
      <c r="D26" s="242">
        <f>+IFERROR((C26-E26)/(E26),0)</f>
        <v>-0.28542857142857142</v>
      </c>
      <c r="E26" s="243">
        <f>E24+E18+E13</f>
        <v>28000</v>
      </c>
      <c r="G26" s="240" t="s">
        <v>313</v>
      </c>
      <c r="H26" s="241">
        <f>+H24+H18+H13</f>
        <v>19500</v>
      </c>
      <c r="I26" s="242">
        <f>+IFERROR((H26-J26)/(J26),0)</f>
        <v>0</v>
      </c>
      <c r="J26" s="241">
        <f>+J24+J18+J13</f>
        <v>0</v>
      </c>
    </row>
    <row r="27" spans="2:10" ht="6.75" customHeight="1">
      <c r="B27" s="244"/>
      <c r="C27" s="237"/>
      <c r="D27" s="180"/>
      <c r="E27" s="237"/>
      <c r="G27" s="244"/>
      <c r="H27" s="237"/>
      <c r="I27" s="180"/>
      <c r="J27" s="237">
        <f>SUM(J18:J25)</f>
        <v>0</v>
      </c>
    </row>
    <row r="28" spans="2:10">
      <c r="B28" s="704" t="s">
        <v>22</v>
      </c>
      <c r="C28" s="704"/>
      <c r="D28" s="704"/>
      <c r="E28" s="704"/>
      <c r="G28" s="704" t="s">
        <v>625</v>
      </c>
      <c r="H28" s="704"/>
      <c r="I28" s="704"/>
      <c r="J28" s="704"/>
    </row>
    <row r="29" spans="2:10" ht="29">
      <c r="B29" s="198" t="s">
        <v>509</v>
      </c>
      <c r="C29" s="199"/>
      <c r="D29" s="204">
        <f t="shared" ref="D29:D34" si="0">+IFERROR((C29-E29)/(E29),0)</f>
        <v>0</v>
      </c>
      <c r="E29" s="201"/>
      <c r="G29" s="198" t="s">
        <v>626</v>
      </c>
      <c r="H29" s="220"/>
      <c r="I29" s="204">
        <f>+IFERROR((H29-J29)/(J29),0)</f>
        <v>0</v>
      </c>
      <c r="J29" s="221"/>
    </row>
    <row r="30" spans="2:10">
      <c r="B30" s="198" t="s">
        <v>7</v>
      </c>
      <c r="C30" s="199">
        <v>70000</v>
      </c>
      <c r="D30" s="204">
        <f t="shared" si="0"/>
        <v>0</v>
      </c>
      <c r="E30" s="201"/>
      <c r="G30" s="198" t="s">
        <v>627</v>
      </c>
      <c r="H30" s="220"/>
      <c r="I30" s="204">
        <f>+IFERROR((H30-J30)/(J30),0)</f>
        <v>0</v>
      </c>
      <c r="J30" s="221"/>
    </row>
    <row r="31" spans="2:10" ht="15" thickBot="1">
      <c r="B31" s="198" t="s">
        <v>80</v>
      </c>
      <c r="C31" s="199">
        <v>80000</v>
      </c>
      <c r="D31" s="204">
        <f t="shared" si="0"/>
        <v>0</v>
      </c>
      <c r="E31" s="201"/>
      <c r="G31" s="245" t="s">
        <v>628</v>
      </c>
      <c r="H31" s="246">
        <v>50000</v>
      </c>
      <c r="I31" s="208">
        <f>+IFERROR((H31-J31)/(J31),0)</f>
        <v>0</v>
      </c>
      <c r="J31" s="247"/>
    </row>
    <row r="32" spans="2:10" ht="15" thickBot="1">
      <c r="B32" s="198" t="s">
        <v>83</v>
      </c>
      <c r="C32" s="199">
        <v>0</v>
      </c>
      <c r="D32" s="204">
        <f t="shared" si="0"/>
        <v>0</v>
      </c>
      <c r="E32" s="201"/>
      <c r="G32" s="213" t="s">
        <v>66</v>
      </c>
      <c r="H32" s="214">
        <f>SUM(H29:H31)</f>
        <v>50000</v>
      </c>
      <c r="I32" s="248">
        <f>+IFERROR((H32-J32)/(J32),0)</f>
        <v>0</v>
      </c>
      <c r="J32" s="214">
        <f>SUM(J29:J31)</f>
        <v>0</v>
      </c>
    </row>
    <row r="33" spans="2:19" ht="15" thickBot="1">
      <c r="B33" s="206" t="s">
        <v>84</v>
      </c>
      <c r="C33" s="199">
        <v>0</v>
      </c>
      <c r="D33" s="208">
        <f t="shared" si="0"/>
        <v>0</v>
      </c>
      <c r="E33" s="201"/>
      <c r="G33" s="249"/>
      <c r="H33" s="250"/>
      <c r="I33" s="180"/>
      <c r="J33" s="249"/>
    </row>
    <row r="34" spans="2:19" ht="15" thickBot="1">
      <c r="B34" s="213" t="s">
        <v>66</v>
      </c>
      <c r="C34" s="214">
        <f>SUM(C28:C33)</f>
        <v>150000</v>
      </c>
      <c r="D34" s="215">
        <f t="shared" si="0"/>
        <v>0</v>
      </c>
      <c r="E34" s="217">
        <f>SUM(E28:E33)</f>
        <v>0</v>
      </c>
      <c r="G34" s="251" t="s">
        <v>72</v>
      </c>
      <c r="H34" s="252">
        <f>+C36-H26-H32</f>
        <v>100508</v>
      </c>
      <c r="I34" s="253">
        <f>+IFERROR((H34-J34)/(J34),0)</f>
        <v>2.5895714285714284</v>
      </c>
      <c r="J34" s="252">
        <f>+E36-J26-J32</f>
        <v>28000</v>
      </c>
    </row>
    <row r="35" spans="2:19" ht="6.75" customHeight="1" thickBot="1">
      <c r="B35" s="254"/>
      <c r="C35" s="255"/>
      <c r="D35" s="180"/>
      <c r="E35" s="254"/>
      <c r="G35" s="235"/>
      <c r="H35" s="256"/>
      <c r="I35" s="180"/>
      <c r="J35" s="235"/>
    </row>
    <row r="36" spans="2:19" ht="15" thickBot="1">
      <c r="B36" s="240" t="s">
        <v>79</v>
      </c>
      <c r="C36" s="241">
        <f>+C26+C34</f>
        <v>170008</v>
      </c>
      <c r="D36" s="242">
        <f>+IFERROR((C36-E36)/(E36),0)</f>
        <v>5.0717142857142861</v>
      </c>
      <c r="E36" s="241">
        <f>+E26+E34</f>
        <v>28000</v>
      </c>
      <c r="G36" s="240" t="s">
        <v>78</v>
      </c>
      <c r="H36" s="241">
        <f>+H34+H32+H26</f>
        <v>170008</v>
      </c>
      <c r="I36" s="242">
        <f>+IFERROR((H36-J36)/(J36),0)</f>
        <v>5.0717142857142861</v>
      </c>
      <c r="J36" s="241">
        <f>+J34+J32+J26</f>
        <v>28000</v>
      </c>
    </row>
    <row r="37" spans="2:19" ht="6.75" customHeight="1">
      <c r="D37" s="180"/>
      <c r="E37" s="180"/>
      <c r="G37" s="180"/>
      <c r="H37" s="180"/>
      <c r="I37" s="180"/>
      <c r="J37" s="180"/>
      <c r="K37" s="12"/>
      <c r="L37" s="12"/>
      <c r="M37" s="12"/>
    </row>
    <row r="38" spans="2:19">
      <c r="B38" s="706" t="s">
        <v>98</v>
      </c>
      <c r="C38" s="707"/>
      <c r="D38" s="257"/>
      <c r="E38" s="258"/>
      <c r="F38" s="258"/>
      <c r="G38" s="706" t="s">
        <v>258</v>
      </c>
      <c r="H38" s="707"/>
      <c r="I38" s="258"/>
      <c r="J38" s="258"/>
      <c r="N38" s="12"/>
      <c r="O38" s="12"/>
      <c r="P38" s="12"/>
      <c r="Q38" s="12"/>
      <c r="R38" s="12"/>
      <c r="S38" s="12"/>
    </row>
    <row r="39" spans="2:19" s="13" customFormat="1">
      <c r="B39" s="259" t="s">
        <v>259</v>
      </c>
      <c r="C39" s="259" t="s">
        <v>73</v>
      </c>
      <c r="D39" s="259" t="s">
        <v>260</v>
      </c>
      <c r="E39" s="259" t="s">
        <v>74</v>
      </c>
      <c r="F39" s="258"/>
      <c r="G39" s="259" t="s">
        <v>77</v>
      </c>
      <c r="H39" s="259" t="s">
        <v>85</v>
      </c>
      <c r="I39" s="259" t="s">
        <v>62</v>
      </c>
      <c r="J39" s="259" t="s">
        <v>86</v>
      </c>
      <c r="N39" s="14"/>
      <c r="O39" s="14"/>
      <c r="P39" s="14"/>
      <c r="Q39" s="14"/>
      <c r="R39" s="14"/>
      <c r="S39" s="14"/>
    </row>
    <row r="40" spans="2:19">
      <c r="B40" s="260"/>
      <c r="C40" s="260"/>
      <c r="D40" s="261"/>
      <c r="E40" s="262">
        <f>+D40*C40</f>
        <v>0</v>
      </c>
      <c r="F40" s="258"/>
      <c r="G40" s="263" t="s">
        <v>629</v>
      </c>
      <c r="H40" s="264">
        <v>2016</v>
      </c>
      <c r="I40" s="261">
        <v>90000</v>
      </c>
      <c r="J40" s="265">
        <v>70000</v>
      </c>
      <c r="N40" s="12"/>
      <c r="O40" s="12"/>
      <c r="P40" s="12"/>
      <c r="Q40" s="12"/>
      <c r="R40" s="12"/>
      <c r="S40" s="12"/>
    </row>
    <row r="41" spans="2:19">
      <c r="B41" s="260"/>
      <c r="C41" s="260"/>
      <c r="D41" s="261"/>
      <c r="E41" s="262">
        <f t="shared" ref="E41:E48" si="1">+D41*C41</f>
        <v>0</v>
      </c>
      <c r="F41" s="258"/>
      <c r="G41" s="263"/>
      <c r="H41" s="264"/>
      <c r="I41" s="261"/>
      <c r="J41" s="265"/>
      <c r="N41" s="12"/>
      <c r="O41" s="12"/>
      <c r="P41" s="12"/>
      <c r="Q41" s="12"/>
      <c r="R41" s="12"/>
      <c r="S41" s="12"/>
    </row>
    <row r="42" spans="2:19">
      <c r="B42" s="260"/>
      <c r="C42" s="260"/>
      <c r="D42" s="261"/>
      <c r="E42" s="262">
        <f t="shared" si="1"/>
        <v>0</v>
      </c>
      <c r="F42" s="258"/>
      <c r="G42" s="263"/>
      <c r="H42" s="264"/>
      <c r="I42" s="261"/>
      <c r="J42" s="265"/>
      <c r="N42" s="12"/>
      <c r="O42" s="12"/>
      <c r="P42" s="12"/>
      <c r="Q42" s="12"/>
      <c r="R42" s="12"/>
      <c r="S42" s="12"/>
    </row>
    <row r="43" spans="2:19">
      <c r="B43" s="260"/>
      <c r="C43" s="260"/>
      <c r="D43" s="261"/>
      <c r="E43" s="262">
        <f t="shared" si="1"/>
        <v>0</v>
      </c>
      <c r="F43" s="258"/>
      <c r="G43" s="263"/>
      <c r="H43" s="264"/>
      <c r="I43" s="261"/>
      <c r="J43" s="265"/>
      <c r="N43" s="12"/>
      <c r="O43" s="12"/>
      <c r="P43" s="12"/>
      <c r="Q43" s="12"/>
      <c r="R43" s="12"/>
      <c r="S43" s="12"/>
    </row>
    <row r="44" spans="2:19">
      <c r="B44" s="260"/>
      <c r="C44" s="260"/>
      <c r="D44" s="261"/>
      <c r="E44" s="262">
        <f t="shared" si="1"/>
        <v>0</v>
      </c>
      <c r="F44" s="258"/>
      <c r="G44" s="263"/>
      <c r="H44" s="264"/>
      <c r="I44" s="261"/>
      <c r="J44" s="265"/>
      <c r="N44" s="12"/>
      <c r="O44" s="12"/>
      <c r="P44" s="12"/>
      <c r="Q44" s="12"/>
      <c r="R44" s="12"/>
      <c r="S44" s="12"/>
    </row>
    <row r="45" spans="2:19">
      <c r="B45" s="260"/>
      <c r="C45" s="260"/>
      <c r="D45" s="261"/>
      <c r="E45" s="262">
        <f t="shared" si="1"/>
        <v>0</v>
      </c>
      <c r="F45" s="258"/>
      <c r="G45" s="263"/>
      <c r="H45" s="264"/>
      <c r="I45" s="261"/>
      <c r="J45" s="265"/>
      <c r="N45" s="12"/>
      <c r="O45" s="12"/>
      <c r="P45" s="12"/>
      <c r="Q45" s="12"/>
      <c r="R45" s="12"/>
      <c r="S45" s="12"/>
    </row>
    <row r="46" spans="2:19">
      <c r="B46" s="260"/>
      <c r="C46" s="260"/>
      <c r="D46" s="261"/>
      <c r="E46" s="262">
        <f t="shared" si="1"/>
        <v>0</v>
      </c>
      <c r="F46" s="258"/>
      <c r="G46" s="263"/>
      <c r="H46" s="264"/>
      <c r="I46" s="261"/>
      <c r="J46" s="265"/>
    </row>
    <row r="47" spans="2:19">
      <c r="B47" s="260"/>
      <c r="C47" s="260"/>
      <c r="D47" s="261"/>
      <c r="E47" s="262">
        <f t="shared" si="1"/>
        <v>0</v>
      </c>
      <c r="F47" s="258"/>
      <c r="G47" s="263"/>
      <c r="H47" s="264"/>
      <c r="I47" s="261"/>
      <c r="J47" s="265"/>
    </row>
    <row r="48" spans="2:19">
      <c r="B48" s="260"/>
      <c r="C48" s="260"/>
      <c r="D48" s="261"/>
      <c r="E48" s="262">
        <f t="shared" si="1"/>
        <v>0</v>
      </c>
      <c r="F48" s="258"/>
      <c r="G48" s="263"/>
      <c r="H48" s="264"/>
      <c r="I48" s="261"/>
      <c r="J48" s="265"/>
    </row>
    <row r="49" spans="2:13">
      <c r="B49" s="260"/>
      <c r="C49" s="260"/>
      <c r="D49" s="261"/>
      <c r="E49" s="262">
        <f>+D49*C49</f>
        <v>0</v>
      </c>
      <c r="F49" s="258"/>
      <c r="G49" s="263"/>
      <c r="H49" s="264"/>
      <c r="I49" s="261"/>
      <c r="J49" s="265"/>
    </row>
    <row r="50" spans="2:13" ht="15" thickBot="1">
      <c r="B50" s="266"/>
      <c r="C50" s="266"/>
      <c r="D50" s="267"/>
      <c r="E50" s="262">
        <f>+D50*C50</f>
        <v>0</v>
      </c>
      <c r="F50" s="258"/>
      <c r="G50" s="263"/>
      <c r="H50" s="264"/>
      <c r="I50" s="261"/>
      <c r="J50" s="265"/>
    </row>
    <row r="51" spans="2:13" ht="15" thickBot="1">
      <c r="B51" s="213" t="s">
        <v>66</v>
      </c>
      <c r="C51" s="268"/>
      <c r="D51" s="269"/>
      <c r="E51" s="270">
        <f>SUM(E40:E50)</f>
        <v>0</v>
      </c>
      <c r="F51" s="258"/>
      <c r="G51" s="213" t="s">
        <v>66</v>
      </c>
      <c r="H51" s="268"/>
      <c r="I51" s="269"/>
      <c r="J51" s="270">
        <f>SUM(J40:J50)</f>
        <v>70000</v>
      </c>
    </row>
    <row r="52" spans="2:13" ht="6.75" customHeight="1">
      <c r="D52" s="180"/>
      <c r="E52" s="180"/>
      <c r="G52" s="180"/>
      <c r="H52" s="180"/>
      <c r="I52" s="180"/>
      <c r="J52" s="180"/>
    </row>
    <row r="53" spans="2:13" s="407" customFormat="1">
      <c r="B53" s="708" t="s">
        <v>608</v>
      </c>
      <c r="C53" s="709"/>
      <c r="D53" s="709"/>
      <c r="E53" s="710"/>
      <c r="F53" s="406"/>
      <c r="G53" s="708" t="s">
        <v>71</v>
      </c>
      <c r="H53" s="709"/>
      <c r="I53" s="709"/>
      <c r="J53" s="710"/>
    </row>
    <row r="54" spans="2:13" s="407" customFormat="1">
      <c r="B54" s="711" t="s">
        <v>96</v>
      </c>
      <c r="C54" s="712"/>
      <c r="D54" s="713"/>
      <c r="E54" s="408">
        <v>30000</v>
      </c>
      <c r="F54" s="406"/>
      <c r="G54" s="714"/>
      <c r="H54" s="715"/>
      <c r="I54" s="716"/>
      <c r="J54" s="408">
        <v>0</v>
      </c>
    </row>
    <row r="55" spans="2:13" s="407" customFormat="1">
      <c r="B55" s="711" t="s">
        <v>95</v>
      </c>
      <c r="C55" s="712"/>
      <c r="D55" s="713"/>
      <c r="E55" s="408">
        <v>70000</v>
      </c>
      <c r="F55" s="406"/>
      <c r="G55" s="747"/>
      <c r="H55" s="748"/>
      <c r="I55" s="749"/>
      <c r="J55" s="408">
        <v>0</v>
      </c>
    </row>
    <row r="56" spans="2:13" s="407" customFormat="1">
      <c r="B56" s="711" t="s">
        <v>97</v>
      </c>
      <c r="C56" s="712"/>
      <c r="D56" s="713"/>
      <c r="E56" s="408">
        <v>0</v>
      </c>
      <c r="F56" s="406"/>
      <c r="G56" s="747"/>
      <c r="H56" s="748"/>
      <c r="I56" s="749"/>
      <c r="J56" s="408">
        <v>0</v>
      </c>
    </row>
    <row r="57" spans="2:13" s="407" customFormat="1" ht="15" thickBot="1">
      <c r="B57" s="711" t="s">
        <v>255</v>
      </c>
      <c r="C57" s="712"/>
      <c r="D57" s="713"/>
      <c r="E57" s="409">
        <f>+J58</f>
        <v>0</v>
      </c>
      <c r="F57" s="406"/>
      <c r="G57" s="714"/>
      <c r="H57" s="715"/>
      <c r="I57" s="716"/>
      <c r="J57" s="409">
        <v>0</v>
      </c>
    </row>
    <row r="58" spans="2:13" s="407" customFormat="1" ht="15" thickBot="1">
      <c r="B58" s="410" t="s">
        <v>67</v>
      </c>
      <c r="C58" s="411"/>
      <c r="D58" s="411"/>
      <c r="E58" s="412">
        <f>+E54-E55-E56+E57</f>
        <v>-40000</v>
      </c>
      <c r="F58" s="413"/>
      <c r="G58" s="410" t="s">
        <v>66</v>
      </c>
      <c r="H58" s="411"/>
      <c r="I58" s="411"/>
      <c r="J58" s="412">
        <f>SUM(J54:J57)</f>
        <v>0</v>
      </c>
      <c r="K58" s="414"/>
      <c r="L58" s="414"/>
      <c r="M58" s="414"/>
    </row>
    <row r="59" spans="2:13" ht="5.25" customHeight="1" thickBot="1">
      <c r="B59" s="185"/>
      <c r="C59" s="185"/>
      <c r="D59" s="185"/>
      <c r="E59" s="185"/>
      <c r="F59" s="185"/>
      <c r="G59" s="185"/>
      <c r="H59" s="185"/>
      <c r="I59" s="185"/>
      <c r="J59" s="185"/>
      <c r="K59" s="15"/>
      <c r="L59" s="15"/>
      <c r="M59" s="15"/>
    </row>
    <row r="60" spans="2:13" ht="15" thickBot="1">
      <c r="B60" s="729" t="s">
        <v>262</v>
      </c>
      <c r="C60" s="730"/>
      <c r="D60" s="185"/>
      <c r="E60" s="731" t="str">
        <f>IF(E58&lt;0,"il ya eu injection de fond dans l'activité","Si le crédit n'est pas nouveau, il y a fuite de fond")</f>
        <v>il ya eu injection de fond dans l'activité</v>
      </c>
      <c r="F60" s="731"/>
      <c r="G60" s="731"/>
      <c r="H60" s="731"/>
      <c r="I60" s="731"/>
      <c r="J60" s="731"/>
      <c r="K60" s="15"/>
      <c r="L60" s="15"/>
      <c r="M60" s="15"/>
    </row>
    <row r="61" spans="2:13">
      <c r="B61" s="720">
        <v>5</v>
      </c>
      <c r="C61" s="721"/>
      <c r="D61" s="721"/>
      <c r="E61" s="721"/>
      <c r="F61" s="721"/>
      <c r="G61" s="721"/>
      <c r="H61" s="721"/>
      <c r="I61" s="721"/>
      <c r="J61" s="722"/>
      <c r="K61" s="15"/>
      <c r="L61" s="15"/>
      <c r="M61" s="15"/>
    </row>
    <row r="62" spans="2:13">
      <c r="B62" s="723"/>
      <c r="C62" s="724"/>
      <c r="D62" s="724"/>
      <c r="E62" s="724"/>
      <c r="F62" s="724"/>
      <c r="G62" s="724"/>
      <c r="H62" s="724"/>
      <c r="I62" s="724"/>
      <c r="J62" s="725"/>
      <c r="K62" s="15"/>
      <c r="L62" s="15"/>
      <c r="M62" s="15"/>
    </row>
    <row r="63" spans="2:13">
      <c r="B63" s="723"/>
      <c r="C63" s="724"/>
      <c r="D63" s="724"/>
      <c r="E63" s="724"/>
      <c r="F63" s="724"/>
      <c r="G63" s="724"/>
      <c r="H63" s="724"/>
      <c r="I63" s="724"/>
      <c r="J63" s="725"/>
      <c r="K63" s="15"/>
      <c r="L63" s="15"/>
      <c r="M63" s="15"/>
    </row>
    <row r="64" spans="2:13">
      <c r="B64" s="723"/>
      <c r="C64" s="724"/>
      <c r="D64" s="724"/>
      <c r="E64" s="724"/>
      <c r="F64" s="724"/>
      <c r="G64" s="724"/>
      <c r="H64" s="724"/>
      <c r="I64" s="724"/>
      <c r="J64" s="725"/>
      <c r="K64" s="15"/>
      <c r="L64" s="15"/>
      <c r="M64" s="15"/>
    </row>
    <row r="65" spans="2:19" ht="15" thickBot="1">
      <c r="B65" s="726"/>
      <c r="C65" s="727"/>
      <c r="D65" s="727"/>
      <c r="E65" s="727"/>
      <c r="F65" s="727"/>
      <c r="G65" s="727"/>
      <c r="H65" s="727"/>
      <c r="I65" s="727"/>
      <c r="J65" s="728"/>
      <c r="K65" s="15"/>
      <c r="L65" s="15"/>
      <c r="M65" s="15"/>
    </row>
    <row r="66" spans="2:19" ht="5.25" customHeight="1" thickBot="1">
      <c r="B66" s="185"/>
      <c r="C66" s="185"/>
      <c r="D66" s="185"/>
      <c r="E66" s="185"/>
      <c r="F66" s="185"/>
      <c r="G66" s="185"/>
      <c r="H66" s="185"/>
      <c r="I66" s="185"/>
      <c r="J66" s="185"/>
      <c r="K66" s="15"/>
      <c r="L66" s="15"/>
      <c r="M66" s="15"/>
    </row>
    <row r="67" spans="2:19" ht="17.25" customHeight="1" thickBot="1">
      <c r="B67" s="717" t="s">
        <v>257</v>
      </c>
      <c r="C67" s="718"/>
      <c r="D67" s="719"/>
      <c r="E67" s="258"/>
      <c r="F67" s="258"/>
      <c r="G67" s="258"/>
      <c r="H67" s="258"/>
      <c r="I67" s="258"/>
      <c r="J67" s="258"/>
      <c r="N67" s="12"/>
      <c r="O67" s="12"/>
      <c r="P67" s="12"/>
      <c r="Q67" s="12"/>
      <c r="R67" s="12"/>
      <c r="S67" s="12"/>
    </row>
    <row r="68" spans="2:19">
      <c r="B68" s="734"/>
      <c r="C68" s="735"/>
      <c r="D68" s="735"/>
      <c r="E68" s="735"/>
      <c r="F68" s="735"/>
      <c r="G68" s="735"/>
      <c r="H68" s="735"/>
      <c r="I68" s="735"/>
      <c r="J68" s="736"/>
    </row>
    <row r="69" spans="2:19">
      <c r="B69" s="737"/>
      <c r="C69" s="738"/>
      <c r="D69" s="738"/>
      <c r="E69" s="738"/>
      <c r="F69" s="738"/>
      <c r="G69" s="738"/>
      <c r="H69" s="738"/>
      <c r="I69" s="738"/>
      <c r="J69" s="739"/>
    </row>
    <row r="70" spans="2:19">
      <c r="B70" s="737"/>
      <c r="C70" s="738"/>
      <c r="D70" s="738"/>
      <c r="E70" s="738"/>
      <c r="F70" s="738"/>
      <c r="G70" s="738"/>
      <c r="H70" s="738"/>
      <c r="I70" s="738"/>
      <c r="J70" s="739"/>
    </row>
    <row r="71" spans="2:19">
      <c r="B71" s="737"/>
      <c r="C71" s="738"/>
      <c r="D71" s="738"/>
      <c r="E71" s="738"/>
      <c r="F71" s="738"/>
      <c r="G71" s="738"/>
      <c r="H71" s="738"/>
      <c r="I71" s="738"/>
      <c r="J71" s="739"/>
    </row>
    <row r="72" spans="2:19">
      <c r="B72" s="737"/>
      <c r="C72" s="738"/>
      <c r="D72" s="738"/>
      <c r="E72" s="738"/>
      <c r="F72" s="738"/>
      <c r="G72" s="738"/>
      <c r="H72" s="738"/>
      <c r="I72" s="738"/>
      <c r="J72" s="739"/>
    </row>
    <row r="73" spans="2:19" ht="17.25" customHeight="1" thickBot="1">
      <c r="B73" s="740"/>
      <c r="C73" s="741"/>
      <c r="D73" s="741"/>
      <c r="E73" s="741"/>
      <c r="F73" s="741"/>
      <c r="G73" s="741"/>
      <c r="H73" s="741"/>
      <c r="I73" s="741"/>
      <c r="J73" s="742"/>
    </row>
    <row r="74" spans="2:19">
      <c r="B74" s="705" t="s">
        <v>600</v>
      </c>
      <c r="C74" s="705"/>
      <c r="D74" s="705"/>
      <c r="E74" s="705"/>
      <c r="F74" s="705"/>
      <c r="G74" s="705"/>
      <c r="H74" s="705"/>
      <c r="I74" s="705"/>
      <c r="J74" s="705"/>
    </row>
    <row r="75" spans="2:19">
      <c r="D75" s="180"/>
      <c r="E75" s="180"/>
      <c r="I75" s="180"/>
      <c r="J75" s="180"/>
    </row>
  </sheetData>
  <sheetProtection formatRows="0" selectLockedCells="1"/>
  <mergeCells count="32">
    <mergeCell ref="D7:D8"/>
    <mergeCell ref="I7:I8"/>
    <mergeCell ref="B56:D56"/>
    <mergeCell ref="G56:I56"/>
    <mergeCell ref="B57:D57"/>
    <mergeCell ref="G57:I57"/>
    <mergeCell ref="B55:D55"/>
    <mergeCell ref="G55:I55"/>
    <mergeCell ref="B53:E53"/>
    <mergeCell ref="B9:E9"/>
    <mergeCell ref="G9:J9"/>
    <mergeCell ref="B28:E28"/>
    <mergeCell ref="G28:J28"/>
    <mergeCell ref="G15:J15"/>
    <mergeCell ref="G20:J20"/>
    <mergeCell ref="B15:E15"/>
    <mergeCell ref="B3:J3"/>
    <mergeCell ref="B20:E20"/>
    <mergeCell ref="B74:J74"/>
    <mergeCell ref="B38:C38"/>
    <mergeCell ref="G53:J53"/>
    <mergeCell ref="B54:D54"/>
    <mergeCell ref="G54:I54"/>
    <mergeCell ref="B67:D67"/>
    <mergeCell ref="B61:J65"/>
    <mergeCell ref="B60:C60"/>
    <mergeCell ref="E60:J60"/>
    <mergeCell ref="B5:C5"/>
    <mergeCell ref="D5:F5"/>
    <mergeCell ref="H5:J5"/>
    <mergeCell ref="B68:J73"/>
    <mergeCell ref="G38:H38"/>
  </mergeCells>
  <phoneticPr fontId="8" type="noConversion"/>
  <conditionalFormatting sqref="D10:D13 I10:I13 D16:D18 I16:I18 D21:D24 I21:I24 D26 I26 D29:D34 I32 I34 D36 I36">
    <cfRule type="cellIs" dxfId="26" priority="4" operator="between">
      <formula>0.76</formula>
      <formula>1</formula>
    </cfRule>
    <cfRule type="cellIs" dxfId="25" priority="5" operator="between">
      <formula>0.51</formula>
      <formula>0.75</formula>
    </cfRule>
    <cfRule type="cellIs" dxfId="24" priority="6" operator="between">
      <formula>0.26</formula>
      <formula>0.5</formula>
    </cfRule>
    <cfRule type="cellIs" dxfId="23" priority="7" operator="between">
      <formula>0.01</formula>
      <formula>0.25</formula>
    </cfRule>
    <cfRule type="cellIs" dxfId="22" priority="8" operator="lessThan">
      <formula>0.01</formula>
    </cfRule>
  </conditionalFormatting>
  <conditionalFormatting sqref="D10:D13 I10:I13 D16:D18 I16:I18 D21:D24 I21:I24 D26 I26 I29:I32 D29:D34 I34 D36 I36">
    <cfRule type="cellIs" dxfId="21" priority="3" operator="greaterThan">
      <formula>1</formula>
    </cfRule>
  </conditionalFormatting>
  <conditionalFormatting sqref="E60:J60">
    <cfRule type="containsText" dxfId="20" priority="1" operator="containsText" text="fuite">
      <formula>NOT(ISERROR(SEARCH("fuite",E60)))</formula>
    </cfRule>
    <cfRule type="containsText" dxfId="19" priority="2" operator="containsText" text="injection">
      <formula>NOT(ISERROR(SEARCH("injection",E60)))</formula>
    </cfRule>
  </conditionalFormatting>
  <conditionalFormatting sqref="I29:I31">
    <cfRule type="cellIs" dxfId="18" priority="11" operator="between">
      <formula>0.51</formula>
      <formula>1</formula>
    </cfRule>
    <cfRule type="cellIs" dxfId="17" priority="12" operator="between">
      <formula>0.11</formula>
      <formula>0.5</formula>
    </cfRule>
    <cfRule type="cellIs" dxfId="16" priority="13" operator="lessThan">
      <formula>0.1</formula>
    </cfRule>
  </conditionalFormatting>
  <dataValidations xWindow="677" yWindow="419" count="12">
    <dataValidation allowBlank="1" showInputMessage="1" showErrorMessage="1" promptTitle="Commentaires" prompt="Joindre en annexe au dossier si besoin la liste des immobilisations avec les valeurs estimatives qui donne le total reporté dans cette cellule" sqref="C29" xr:uid="{00000000-0002-0000-0200-000000000000}"/>
    <dataValidation allowBlank="1" showInputMessage="1" showErrorMessage="1" promptTitle="Commentaires" prompt="Joindre en annexe si besoin la liste des véhicules roulant, les numéro d'immatriculation ainsi que leur valeur estimative" sqref="C30" xr:uid="{00000000-0002-0000-0200-000001000000}"/>
    <dataValidation allowBlank="1" showInputMessage="1" showErrorMessage="1" promptTitle="Commentaires" prompt="Joindre si besoin, la liste des bailleurs, leurs adresses, les montants versés équivalent à la somme reportée dans cette cellule" sqref="C33" xr:uid="{00000000-0002-0000-0200-000002000000}"/>
    <dataValidation allowBlank="1" showInputMessage="1" showErrorMessage="1" promptTitle="commentaires" prompt="Joindre si possible en annexe la liste des batiments et terrains ainsi dont équivalent au montant porté dans cette cellule" sqref="C31" xr:uid="{00000000-0002-0000-0200-000003000000}"/>
    <dataValidation allowBlank="1" showInputMessage="1" showErrorMessage="1" promptTitle="Commentaire" prompt="Joindre si possible en annexe la liste des créanciers détaillant le montant porté dans cette cellule." sqref="C16" xr:uid="{00000000-0002-0000-0200-000004000000}"/>
    <dataValidation allowBlank="1" showInputMessage="1" showErrorMessage="1" promptTitle="Commentaires" prompt="Joindre si possible en annexe la liste des avances fournisseurs détaillant le montant porté dans cette cellule." sqref="C17" xr:uid="{00000000-0002-0000-0200-000005000000}"/>
    <dataValidation allowBlank="1" showInputMessage="1" showErrorMessage="1" promptTitle="commentaires" prompt="Joindre si possible en annexe la liste des stocks détaillant le montant porté dans cette cellule." sqref="C21" xr:uid="{00000000-0002-0000-0200-000006000000}"/>
    <dataValidation allowBlank="1" showInputMessage="1" showErrorMessage="1" promptTitle="commentaires" prompt="Joindre si possible en annexe la liste des fournisseurs  détaillant le montant porté dans cette cellule." sqref="H10" xr:uid="{00000000-0002-0000-0200-000007000000}"/>
    <dataValidation allowBlank="1" showInputMessage="1" showErrorMessage="1" promptTitle="commentaires" prompt="Joindre si possible en annexe la liste des CT détaillant le montant porté dans cette cellule." sqref="H21" xr:uid="{00000000-0002-0000-0200-000008000000}"/>
    <dataValidation allowBlank="1" showInputMessage="1" showErrorMessage="1" promptTitle="commentaires" prompt="Joindre si possible en annexe la liste des autres CT  détaillant le montant porté dans cette cellule." sqref="H22" xr:uid="{00000000-0002-0000-0200-000009000000}"/>
    <dataValidation allowBlank="1" showInputMessage="1" showErrorMessage="1" promptTitle="commentaires" prompt="Joindre si possible en annexe la liste des prêteurs LT détaillant le montant porté dans cette cellule." sqref="H29" xr:uid="{00000000-0002-0000-0200-00000A000000}"/>
    <dataValidation allowBlank="1" showInputMessage="1" showErrorMessage="1" promptTitle="commentaires" prompt="Joindre si possible en annexe la liste des  autres prêteurs LT détaillant le montant porté dans cette cellule." sqref="H30" xr:uid="{00000000-0002-0000-0200-00000B000000}"/>
  </dataValidations>
  <pageMargins left="0.31496062992125984" right="0.23622047244094491" top="0.23622047244094491" bottom="7.874015748031496E-2" header="0.35433070866141736" footer="0.15748031496062992"/>
  <pageSetup paperSize="9" scale="73" orientation="portrait" r:id="rId1"/>
  <headerFooter alignWithMargins="0"/>
  <rowBreaks count="2" manualBreakCount="2">
    <brk id="74" min="1" max="7" man="1"/>
    <brk id="75" min="1" max="7" man="1"/>
  </rowBreaks>
  <extLst>
    <ext xmlns:x14="http://schemas.microsoft.com/office/spreadsheetml/2009/9/main" uri="{CCE6A557-97BC-4b89-ADB6-D9C93CAAB3DF}">
      <x14:dataValidations xmlns:xm="http://schemas.microsoft.com/office/excel/2006/main" xWindow="677" yWindow="419" count="2">
        <x14:dataValidation type="list" showInputMessage="1" showErrorMessage="1" xr:uid="{00000000-0002-0000-0200-00000C000000}">
          <x14:formula1>
            <xm:f>'Les listes'!$N$12:$N$17</xm:f>
          </x14:formula1>
          <xm:sqref>D5:F5</xm:sqref>
        </x14:dataValidation>
        <x14:dataValidation type="list" showInputMessage="1" showErrorMessage="1" xr:uid="{00000000-0002-0000-0200-00000D000000}">
          <x14:formula1>
            <xm:f>'Les listes'!$N$21:$N$29</xm:f>
          </x14:formula1>
          <xm:sqref>H5:J5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theme="6" tint="-0.249977111117893"/>
    <pageSetUpPr fitToPage="1"/>
  </sheetPr>
  <dimension ref="A1:V78"/>
  <sheetViews>
    <sheetView showGridLines="0" view="pageBreakPreview" topLeftCell="A45" zoomScaleSheetLayoutView="100" workbookViewId="0">
      <selection activeCell="M49" sqref="M49:M50"/>
    </sheetView>
  </sheetViews>
  <sheetFormatPr baseColWidth="10" defaultColWidth="9.1796875" defaultRowHeight="14.5"/>
  <cols>
    <col min="1" max="1" width="1.81640625" style="421" customWidth="1"/>
    <col min="2" max="2" width="25.81640625" style="422" bestFit="1" customWidth="1"/>
    <col min="3" max="3" width="12.54296875" style="421" bestFit="1" customWidth="1"/>
    <col min="4" max="4" width="12.1796875" style="421" bestFit="1" customWidth="1"/>
    <col min="5" max="5" width="1.453125" style="421" customWidth="1"/>
    <col min="6" max="6" width="8.26953125" style="421" customWidth="1"/>
    <col min="7" max="7" width="9.54296875" style="421" customWidth="1"/>
    <col min="8" max="8" width="12.81640625" style="421" customWidth="1"/>
    <col min="9" max="9" width="2" style="421" customWidth="1"/>
    <col min="10" max="10" width="12.1796875" style="421" bestFit="1" customWidth="1"/>
    <col min="11" max="11" width="1.54296875" style="421" customWidth="1"/>
    <col min="12" max="12" width="11.453125" style="421" customWidth="1"/>
    <col min="13" max="13" width="13.54296875" style="421" customWidth="1"/>
    <col min="14" max="14" width="9.453125" style="421" customWidth="1"/>
    <col min="15" max="15" width="11.26953125" style="421" bestFit="1" customWidth="1"/>
    <col min="16" max="16" width="11.54296875" style="421" customWidth="1"/>
    <col min="17" max="17" width="9.1796875" style="421"/>
    <col min="18" max="18" width="9.26953125" style="421" bestFit="1" customWidth="1"/>
    <col min="19" max="22" width="9.1796875" style="421"/>
    <col min="23" max="16384" width="9.1796875" style="423"/>
  </cols>
  <sheetData>
    <row r="1" spans="2:22" ht="7.5" customHeight="1" thickBot="1"/>
    <row r="2" spans="2:22" ht="15" thickBot="1">
      <c r="B2" s="869" t="s">
        <v>326</v>
      </c>
      <c r="C2" s="870"/>
      <c r="D2" s="870"/>
      <c r="E2" s="870"/>
      <c r="F2" s="870"/>
      <c r="G2" s="870"/>
      <c r="H2" s="870"/>
      <c r="I2" s="870"/>
      <c r="J2" s="870"/>
      <c r="K2" s="870"/>
      <c r="L2" s="870"/>
      <c r="M2" s="870"/>
      <c r="N2" s="870"/>
      <c r="O2" s="870"/>
      <c r="P2" s="871"/>
    </row>
    <row r="3" spans="2:22" ht="15" thickBot="1">
      <c r="B3" s="424" t="s">
        <v>327</v>
      </c>
      <c r="C3" s="425"/>
      <c r="D3" s="425"/>
      <c r="E3" s="425"/>
      <c r="F3" s="425"/>
      <c r="G3" s="425"/>
      <c r="H3" s="425"/>
      <c r="I3" s="866" t="s">
        <v>99</v>
      </c>
      <c r="J3" s="866"/>
      <c r="K3" s="866"/>
      <c r="L3" s="866"/>
      <c r="M3" s="426" t="s">
        <v>328</v>
      </c>
      <c r="N3" s="867" t="s">
        <v>615</v>
      </c>
      <c r="O3" s="867"/>
      <c r="P3" s="868"/>
    </row>
    <row r="4" spans="2:22" ht="15" thickBot="1">
      <c r="B4" s="830" t="s">
        <v>329</v>
      </c>
      <c r="C4" s="831"/>
      <c r="D4" s="831"/>
      <c r="E4" s="831"/>
      <c r="F4" s="831"/>
      <c r="G4" s="831"/>
      <c r="H4" s="832"/>
      <c r="I4" s="427"/>
      <c r="J4" s="833" t="s">
        <v>331</v>
      </c>
      <c r="K4" s="833"/>
      <c r="L4" s="833"/>
      <c r="M4" s="428" t="s">
        <v>332</v>
      </c>
      <c r="N4" s="429">
        <v>6</v>
      </c>
      <c r="O4" s="428" t="s">
        <v>222</v>
      </c>
      <c r="P4" s="430">
        <f>+N4*4</f>
        <v>24</v>
      </c>
    </row>
    <row r="5" spans="2:22" ht="5.25" customHeight="1" thickBot="1">
      <c r="B5" s="431"/>
      <c r="C5" s="432"/>
      <c r="D5" s="432"/>
      <c r="I5" s="432"/>
      <c r="J5" s="432"/>
      <c r="K5" s="432"/>
      <c r="M5" s="432"/>
      <c r="N5" s="432"/>
      <c r="O5" s="432"/>
    </row>
    <row r="6" spans="2:22" ht="14.25" customHeight="1">
      <c r="B6" s="433" t="s">
        <v>347</v>
      </c>
      <c r="C6" s="434" t="s">
        <v>334</v>
      </c>
      <c r="D6" s="435" t="s">
        <v>330</v>
      </c>
      <c r="G6" s="857" t="s">
        <v>349</v>
      </c>
      <c r="H6" s="858"/>
      <c r="I6" s="858"/>
      <c r="J6" s="859"/>
      <c r="K6" s="436"/>
      <c r="L6" s="862" t="s">
        <v>350</v>
      </c>
      <c r="M6" s="863"/>
      <c r="N6" s="863"/>
      <c r="O6" s="863"/>
      <c r="P6" s="864"/>
    </row>
    <row r="7" spans="2:22" ht="14.25" customHeight="1">
      <c r="B7" s="437" t="s">
        <v>333</v>
      </c>
      <c r="C7" s="438">
        <v>3000</v>
      </c>
      <c r="D7" s="1032">
        <f>+C7*$P$4</f>
        <v>72000</v>
      </c>
      <c r="G7" s="437" t="s">
        <v>100</v>
      </c>
      <c r="H7" s="438"/>
      <c r="I7" s="860" t="s">
        <v>339</v>
      </c>
      <c r="J7" s="861"/>
      <c r="K7" s="439"/>
      <c r="L7" s="437"/>
      <c r="M7" s="865" t="s">
        <v>364</v>
      </c>
      <c r="N7" s="811" t="s">
        <v>346</v>
      </c>
      <c r="O7" s="811"/>
      <c r="P7" s="812"/>
      <c r="V7" s="440"/>
    </row>
    <row r="8" spans="2:22" ht="15" thickBot="1">
      <c r="B8" s="441" t="s">
        <v>335</v>
      </c>
      <c r="C8" s="442">
        <v>150</v>
      </c>
      <c r="D8" s="1032">
        <f>+C8*$P$4</f>
        <v>3600</v>
      </c>
      <c r="G8" s="437" t="s">
        <v>101</v>
      </c>
      <c r="H8" s="438">
        <v>700</v>
      </c>
      <c r="I8" s="860"/>
      <c r="J8" s="861"/>
      <c r="K8" s="439"/>
      <c r="L8" s="443" t="s">
        <v>330</v>
      </c>
      <c r="M8" s="865"/>
      <c r="N8" s="444" t="s">
        <v>343</v>
      </c>
      <c r="O8" s="445" t="s">
        <v>336</v>
      </c>
      <c r="P8" s="446" t="s">
        <v>344</v>
      </c>
      <c r="R8" s="421">
        <f>+N21+O21+P21</f>
        <v>12</v>
      </c>
      <c r="U8" s="440"/>
      <c r="V8" s="440"/>
    </row>
    <row r="9" spans="2:22" ht="15.75" customHeight="1" thickBot="1">
      <c r="B9" s="447" t="s">
        <v>336</v>
      </c>
      <c r="C9" s="1034">
        <f>AVERAGE(C7:C8)</f>
        <v>1575</v>
      </c>
      <c r="D9" s="1033">
        <f>+C9*$P$4</f>
        <v>37800</v>
      </c>
      <c r="G9" s="437" t="s">
        <v>102</v>
      </c>
      <c r="H9" s="438">
        <v>900</v>
      </c>
      <c r="I9" s="860"/>
      <c r="J9" s="861"/>
      <c r="K9" s="439"/>
      <c r="L9" s="448" t="s">
        <v>46</v>
      </c>
      <c r="M9" s="449">
        <v>15840</v>
      </c>
      <c r="N9" s="450"/>
      <c r="O9" s="451"/>
      <c r="P9" s="452">
        <v>1</v>
      </c>
      <c r="R9" s="807" t="s">
        <v>361</v>
      </c>
      <c r="S9" s="808"/>
      <c r="T9" s="808"/>
      <c r="U9" s="808"/>
      <c r="V9" s="809"/>
    </row>
    <row r="10" spans="2:22" ht="15" customHeight="1" thickBot="1">
      <c r="B10" s="421"/>
      <c r="G10" s="437" t="s">
        <v>103</v>
      </c>
      <c r="H10" s="438">
        <v>700</v>
      </c>
      <c r="I10" s="860"/>
      <c r="J10" s="861"/>
      <c r="K10" s="439"/>
      <c r="L10" s="448" t="s">
        <v>47</v>
      </c>
      <c r="M10" s="449"/>
      <c r="N10" s="453"/>
      <c r="O10" s="451">
        <v>1</v>
      </c>
      <c r="P10" s="452"/>
      <c r="R10" s="828" t="str">
        <f>IF(R8=12,"année Bien complète","année incomplète")</f>
        <v>année Bien complète</v>
      </c>
      <c r="S10" s="829"/>
      <c r="T10" s="816" t="s">
        <v>345</v>
      </c>
      <c r="U10" s="817"/>
      <c r="V10" s="818"/>
    </row>
    <row r="11" spans="2:22" ht="15" customHeight="1" thickBot="1">
      <c r="B11" s="454"/>
      <c r="C11" s="455" t="s">
        <v>340</v>
      </c>
      <c r="D11" s="456" t="s">
        <v>341</v>
      </c>
      <c r="G11" s="437" t="s">
        <v>337</v>
      </c>
      <c r="H11" s="438"/>
      <c r="I11" s="860"/>
      <c r="J11" s="861"/>
      <c r="K11" s="439"/>
      <c r="L11" s="448" t="s">
        <v>48</v>
      </c>
      <c r="M11" s="449"/>
      <c r="N11" s="450"/>
      <c r="O11" s="451">
        <v>1</v>
      </c>
      <c r="P11" s="452"/>
      <c r="R11" s="810"/>
      <c r="S11" s="811"/>
      <c r="T11" s="819"/>
      <c r="U11" s="820"/>
      <c r="V11" s="821"/>
    </row>
    <row r="12" spans="2:22" ht="15" thickBot="1">
      <c r="B12" s="457" t="s">
        <v>348</v>
      </c>
      <c r="C12" s="1036">
        <f>+'3 Bilan'!C10</f>
        <v>660</v>
      </c>
      <c r="D12" s="1035">
        <f>+C12*P4</f>
        <v>15840</v>
      </c>
      <c r="G12" s="437" t="s">
        <v>104</v>
      </c>
      <c r="H12" s="438"/>
      <c r="I12" s="860"/>
      <c r="J12" s="861"/>
      <c r="K12" s="439"/>
      <c r="L12" s="448" t="s">
        <v>49</v>
      </c>
      <c r="M12" s="449"/>
      <c r="N12" s="450">
        <v>1</v>
      </c>
      <c r="O12" s="451"/>
      <c r="P12" s="452"/>
      <c r="R12" s="810"/>
      <c r="S12" s="811"/>
      <c r="T12" s="819"/>
      <c r="U12" s="820"/>
      <c r="V12" s="821"/>
    </row>
    <row r="13" spans="2:22" ht="15" thickBot="1">
      <c r="B13" s="838" t="s">
        <v>352</v>
      </c>
      <c r="C13" s="838"/>
      <c r="D13" s="838"/>
      <c r="G13" s="437" t="s">
        <v>338</v>
      </c>
      <c r="H13" s="438"/>
      <c r="I13" s="458"/>
      <c r="J13" s="459" t="s">
        <v>330</v>
      </c>
      <c r="K13" s="460"/>
      <c r="L13" s="448" t="s">
        <v>23</v>
      </c>
      <c r="M13" s="449">
        <v>14000</v>
      </c>
      <c r="N13" s="450">
        <v>1</v>
      </c>
      <c r="O13" s="450"/>
      <c r="P13" s="452"/>
      <c r="R13" s="810"/>
      <c r="S13" s="811"/>
      <c r="T13" s="819"/>
      <c r="U13" s="820"/>
      <c r="V13" s="821"/>
    </row>
    <row r="14" spans="2:22" ht="15.75" customHeight="1" thickBot="1">
      <c r="B14" s="461" t="s">
        <v>353</v>
      </c>
      <c r="C14" s="1037">
        <f>+IFERROR((D9/D12),0)</f>
        <v>2.3863636363636362</v>
      </c>
      <c r="D14" s="1038"/>
      <c r="G14" s="462" t="s">
        <v>336</v>
      </c>
      <c r="H14" s="1043">
        <f>IFERROR((AVERAGE(H7:H13)),0)</f>
        <v>766.66666666666663</v>
      </c>
      <c r="I14" s="463"/>
      <c r="J14" s="1033">
        <f>+H14*$P$4</f>
        <v>18400</v>
      </c>
      <c r="K14" s="464"/>
      <c r="L14" s="448" t="s">
        <v>24</v>
      </c>
      <c r="M14" s="449"/>
      <c r="N14" s="450">
        <v>1</v>
      </c>
      <c r="O14" s="453"/>
      <c r="P14" s="452"/>
      <c r="R14" s="813"/>
      <c r="S14" s="814"/>
      <c r="T14" s="822"/>
      <c r="U14" s="823"/>
      <c r="V14" s="824"/>
    </row>
    <row r="15" spans="2:22" ht="15" customHeight="1" thickBot="1">
      <c r="B15" s="465" t="s">
        <v>354</v>
      </c>
      <c r="C15" s="1039">
        <f>+IFERROR((D9/J14),0)</f>
        <v>2.0543478260869565</v>
      </c>
      <c r="D15" s="1040"/>
      <c r="E15" s="466"/>
      <c r="F15" s="466"/>
      <c r="G15" s="467"/>
      <c r="H15" s="468"/>
      <c r="I15" s="468"/>
      <c r="J15" s="469"/>
      <c r="K15" s="469"/>
      <c r="L15" s="448" t="s">
        <v>50</v>
      </c>
      <c r="M15" s="449"/>
      <c r="N15" s="470">
        <v>1</v>
      </c>
      <c r="O15" s="451"/>
      <c r="P15" s="471"/>
      <c r="U15" s="440"/>
      <c r="V15" s="440"/>
    </row>
    <row r="16" spans="2:22" ht="17.25" customHeight="1" thickBot="1">
      <c r="B16" s="465" t="s">
        <v>355</v>
      </c>
      <c r="C16" s="1039">
        <f>+IFERROR((D9/M21),0)</f>
        <v>2.5335120643431637</v>
      </c>
      <c r="D16" s="1040"/>
      <c r="E16" s="466"/>
      <c r="F16" s="466"/>
      <c r="G16" s="848" t="s">
        <v>609</v>
      </c>
      <c r="H16" s="849"/>
      <c r="I16" s="849"/>
      <c r="J16" s="850"/>
      <c r="K16" s="469"/>
      <c r="L16" s="448" t="s">
        <v>25</v>
      </c>
      <c r="M16" s="472"/>
      <c r="N16" s="470">
        <v>1</v>
      </c>
      <c r="O16" s="451"/>
      <c r="P16" s="471"/>
      <c r="R16" s="814" t="s">
        <v>368</v>
      </c>
      <c r="S16" s="814"/>
    </row>
    <row r="17" spans="2:22" ht="14.25" customHeight="1">
      <c r="B17" s="465" t="s">
        <v>356</v>
      </c>
      <c r="C17" s="1039">
        <f>+IFERROR((D12/J14),0)</f>
        <v>0.86086956521739133</v>
      </c>
      <c r="D17" s="1040"/>
      <c r="E17" s="473"/>
      <c r="F17" s="473"/>
      <c r="G17" s="851"/>
      <c r="H17" s="852"/>
      <c r="I17" s="852"/>
      <c r="J17" s="853"/>
      <c r="K17" s="469"/>
      <c r="L17" s="448" t="s">
        <v>342</v>
      </c>
      <c r="M17" s="472"/>
      <c r="N17" s="470">
        <v>1</v>
      </c>
      <c r="O17" s="451"/>
      <c r="P17" s="471"/>
      <c r="R17" s="816" t="s">
        <v>359</v>
      </c>
      <c r="S17" s="817"/>
      <c r="T17" s="817"/>
      <c r="U17" s="817"/>
      <c r="V17" s="818"/>
    </row>
    <row r="18" spans="2:22" ht="15" thickBot="1">
      <c r="B18" s="465" t="s">
        <v>357</v>
      </c>
      <c r="C18" s="1039">
        <f>+IFERROR((D12/M21),0)</f>
        <v>1.061662198391421</v>
      </c>
      <c r="D18" s="1040"/>
      <c r="E18" s="474"/>
      <c r="F18" s="474"/>
      <c r="G18" s="854"/>
      <c r="H18" s="855"/>
      <c r="I18" s="855"/>
      <c r="J18" s="856"/>
      <c r="K18" s="474"/>
      <c r="L18" s="448" t="s">
        <v>51</v>
      </c>
      <c r="M18" s="472"/>
      <c r="N18" s="453">
        <v>1</v>
      </c>
      <c r="O18" s="451"/>
      <c r="P18" s="452"/>
      <c r="R18" s="819"/>
      <c r="S18" s="820"/>
      <c r="T18" s="820"/>
      <c r="U18" s="820"/>
      <c r="V18" s="821"/>
    </row>
    <row r="19" spans="2:22" ht="15" thickBot="1">
      <c r="B19" s="475" t="s">
        <v>358</v>
      </c>
      <c r="C19" s="1041">
        <f>+IFERROR((J14/M21),0)</f>
        <v>1.2332439678284182</v>
      </c>
      <c r="D19" s="1042"/>
      <c r="E19" s="474"/>
      <c r="F19" s="474"/>
      <c r="G19" s="476"/>
      <c r="H19" s="476"/>
      <c r="I19" s="476"/>
      <c r="J19" s="476"/>
      <c r="K19" s="458"/>
      <c r="L19" s="448" t="s">
        <v>52</v>
      </c>
      <c r="M19" s="449"/>
      <c r="N19" s="450">
        <v>1</v>
      </c>
      <c r="O19" s="451"/>
      <c r="P19" s="452"/>
      <c r="R19" s="819"/>
      <c r="S19" s="820"/>
      <c r="T19" s="820"/>
      <c r="U19" s="820"/>
      <c r="V19" s="821"/>
    </row>
    <row r="20" spans="2:22" ht="15" thickBot="1">
      <c r="E20" s="458"/>
      <c r="F20" s="458"/>
      <c r="G20" s="839" t="s">
        <v>473</v>
      </c>
      <c r="H20" s="840"/>
      <c r="I20" s="840"/>
      <c r="J20" s="841"/>
      <c r="K20" s="474"/>
      <c r="L20" s="448" t="s">
        <v>53</v>
      </c>
      <c r="M20" s="477"/>
      <c r="N20" s="453">
        <v>1</v>
      </c>
      <c r="O20" s="451"/>
      <c r="P20" s="452"/>
      <c r="R20" s="819"/>
      <c r="S20" s="820"/>
      <c r="T20" s="820"/>
      <c r="U20" s="820"/>
      <c r="V20" s="821"/>
    </row>
    <row r="21" spans="2:22" ht="15.75" customHeight="1" thickBot="1">
      <c r="B21" s="836" t="s">
        <v>351</v>
      </c>
      <c r="C21" s="837"/>
      <c r="D21" s="478">
        <v>14920</v>
      </c>
      <c r="E21" s="440"/>
      <c r="F21" s="440"/>
      <c r="G21" s="842"/>
      <c r="H21" s="843"/>
      <c r="I21" s="843"/>
      <c r="J21" s="844"/>
      <c r="K21" s="474"/>
      <c r="L21" s="447" t="s">
        <v>336</v>
      </c>
      <c r="M21" s="1044">
        <f>IFERROR((AVERAGE(M9:M20)),0)</f>
        <v>14920</v>
      </c>
      <c r="N21" s="479">
        <f>SUM(N8:N20)</f>
        <v>9</v>
      </c>
      <c r="O21" s="480">
        <f>SUM(O8:O20)</f>
        <v>2</v>
      </c>
      <c r="P21" s="481">
        <f>SUM(P8:P20)</f>
        <v>1</v>
      </c>
      <c r="R21" s="822"/>
      <c r="S21" s="823"/>
      <c r="T21" s="823"/>
      <c r="U21" s="823"/>
      <c r="V21" s="824"/>
    </row>
    <row r="22" spans="2:22" ht="5.25" customHeight="1" thickBot="1">
      <c r="B22" s="458"/>
      <c r="C22" s="458"/>
      <c r="D22" s="458"/>
      <c r="E22" s="458"/>
      <c r="F22" s="458"/>
      <c r="G22" s="845"/>
      <c r="H22" s="846"/>
      <c r="I22" s="846"/>
      <c r="J22" s="847"/>
      <c r="K22" s="482"/>
      <c r="L22" s="483"/>
      <c r="M22" s="482"/>
      <c r="N22" s="482"/>
      <c r="O22" s="482"/>
      <c r="P22" s="484"/>
    </row>
    <row r="23" spans="2:22">
      <c r="B23" s="835" t="s">
        <v>360</v>
      </c>
      <c r="C23" s="835"/>
      <c r="D23" s="835"/>
      <c r="E23" s="458"/>
      <c r="F23" s="458"/>
      <c r="G23" s="458"/>
      <c r="H23" s="458"/>
      <c r="I23" s="483"/>
      <c r="J23" s="482"/>
      <c r="K23" s="482"/>
      <c r="L23" s="483"/>
      <c r="M23" s="482"/>
      <c r="N23" s="482"/>
      <c r="O23" s="482"/>
      <c r="P23" s="484"/>
    </row>
    <row r="24" spans="2:22" ht="15" customHeight="1">
      <c r="B24" s="827" t="s">
        <v>630</v>
      </c>
      <c r="C24" s="827"/>
      <c r="D24" s="827"/>
      <c r="E24" s="827"/>
      <c r="F24" s="827"/>
      <c r="G24" s="827"/>
      <c r="H24" s="827"/>
      <c r="I24" s="827"/>
      <c r="J24" s="827"/>
      <c r="K24" s="827"/>
      <c r="L24" s="827"/>
      <c r="M24" s="827"/>
      <c r="N24" s="827"/>
      <c r="O24" s="827"/>
      <c r="P24" s="827"/>
    </row>
    <row r="25" spans="2:22" ht="15" customHeight="1">
      <c r="B25" s="827"/>
      <c r="C25" s="827"/>
      <c r="D25" s="827"/>
      <c r="E25" s="827"/>
      <c r="F25" s="827"/>
      <c r="G25" s="827"/>
      <c r="H25" s="827"/>
      <c r="I25" s="827"/>
      <c r="J25" s="827"/>
      <c r="K25" s="827"/>
      <c r="L25" s="827"/>
      <c r="M25" s="827"/>
      <c r="N25" s="827"/>
      <c r="O25" s="827"/>
      <c r="P25" s="827"/>
    </row>
    <row r="26" spans="2:22" ht="15" customHeight="1">
      <c r="B26" s="827"/>
      <c r="C26" s="827"/>
      <c r="D26" s="827"/>
      <c r="E26" s="827"/>
      <c r="F26" s="827"/>
      <c r="G26" s="827"/>
      <c r="H26" s="827"/>
      <c r="I26" s="827"/>
      <c r="J26" s="827"/>
      <c r="K26" s="827"/>
      <c r="L26" s="827"/>
      <c r="M26" s="827"/>
      <c r="N26" s="827"/>
      <c r="O26" s="827"/>
      <c r="P26" s="827"/>
      <c r="R26" s="421">
        <f>8*0.125</f>
        <v>1</v>
      </c>
    </row>
    <row r="27" spans="2:22" ht="15" customHeight="1">
      <c r="B27" s="827"/>
      <c r="C27" s="827"/>
      <c r="D27" s="827"/>
      <c r="E27" s="827"/>
      <c r="F27" s="827"/>
      <c r="G27" s="827"/>
      <c r="H27" s="827"/>
      <c r="I27" s="827"/>
      <c r="J27" s="827"/>
      <c r="K27" s="827"/>
      <c r="L27" s="827"/>
      <c r="M27" s="827"/>
      <c r="N27" s="827"/>
      <c r="O27" s="827"/>
      <c r="P27" s="827"/>
    </row>
    <row r="28" spans="2:22" ht="15" customHeight="1">
      <c r="B28" s="827"/>
      <c r="C28" s="827"/>
      <c r="D28" s="827"/>
      <c r="E28" s="827"/>
      <c r="F28" s="827"/>
      <c r="G28" s="827"/>
      <c r="H28" s="827"/>
      <c r="I28" s="827"/>
      <c r="J28" s="827"/>
      <c r="K28" s="827"/>
      <c r="L28" s="827"/>
      <c r="M28" s="827"/>
      <c r="N28" s="827"/>
      <c r="O28" s="827"/>
      <c r="P28" s="827"/>
    </row>
    <row r="29" spans="2:22" ht="15" customHeight="1">
      <c r="B29" s="827"/>
      <c r="C29" s="827"/>
      <c r="D29" s="827"/>
      <c r="E29" s="827"/>
      <c r="F29" s="827"/>
      <c r="G29" s="827"/>
      <c r="H29" s="827"/>
      <c r="I29" s="827"/>
      <c r="J29" s="827"/>
      <c r="K29" s="827"/>
      <c r="L29" s="827"/>
      <c r="M29" s="827"/>
      <c r="N29" s="827"/>
      <c r="O29" s="827"/>
      <c r="P29" s="827"/>
      <c r="Q29" s="485"/>
    </row>
    <row r="30" spans="2:22" ht="15" customHeight="1" thickBot="1">
      <c r="B30" s="827"/>
      <c r="C30" s="827"/>
      <c r="D30" s="827"/>
      <c r="E30" s="827"/>
      <c r="F30" s="827"/>
      <c r="G30" s="827"/>
      <c r="H30" s="827"/>
      <c r="I30" s="827"/>
      <c r="J30" s="827"/>
      <c r="K30" s="827"/>
      <c r="L30" s="827"/>
      <c r="M30" s="827"/>
      <c r="N30" s="827"/>
      <c r="O30" s="827"/>
      <c r="P30" s="827"/>
      <c r="R30" s="814" t="s">
        <v>371</v>
      </c>
      <c r="S30" s="814"/>
    </row>
    <row r="31" spans="2:22" ht="15.75" customHeight="1" thickBot="1">
      <c r="B31" s="458"/>
      <c r="C31" s="458"/>
      <c r="D31" s="458"/>
      <c r="E31" s="458"/>
      <c r="F31" s="458"/>
      <c r="G31" s="458"/>
      <c r="H31" s="458"/>
      <c r="I31" s="483"/>
      <c r="J31" s="482"/>
      <c r="K31" s="482"/>
      <c r="L31" s="483"/>
      <c r="M31" s="482"/>
      <c r="N31" s="482"/>
      <c r="O31" s="482"/>
      <c r="P31" s="484"/>
      <c r="R31" s="793" t="s">
        <v>480</v>
      </c>
      <c r="S31" s="794"/>
      <c r="T31" s="794"/>
      <c r="U31" s="794"/>
      <c r="V31" s="795"/>
    </row>
    <row r="32" spans="2:22" ht="15.75" customHeight="1" thickBot="1">
      <c r="B32" s="830" t="s">
        <v>363</v>
      </c>
      <c r="C32" s="831"/>
      <c r="D32" s="831"/>
      <c r="E32" s="831"/>
      <c r="F32" s="831"/>
      <c r="G32" s="831"/>
      <c r="H32" s="832"/>
      <c r="I32" s="427"/>
      <c r="J32" s="833" t="s">
        <v>362</v>
      </c>
      <c r="K32" s="833"/>
      <c r="L32" s="833"/>
      <c r="M32" s="428" t="s">
        <v>479</v>
      </c>
      <c r="N32" s="486">
        <v>2</v>
      </c>
      <c r="O32" s="428" t="s">
        <v>222</v>
      </c>
      <c r="P32" s="487">
        <f>+N32*4</f>
        <v>8</v>
      </c>
      <c r="R32" s="796"/>
      <c r="S32" s="797"/>
      <c r="T32" s="797"/>
      <c r="U32" s="797"/>
      <c r="V32" s="798"/>
    </row>
    <row r="33" spans="2:22" ht="5.25" customHeight="1">
      <c r="B33" s="431"/>
      <c r="C33" s="432"/>
      <c r="D33" s="432"/>
      <c r="I33" s="432"/>
      <c r="J33" s="432"/>
      <c r="K33" s="432"/>
      <c r="M33" s="432"/>
      <c r="N33" s="432"/>
      <c r="O33" s="432"/>
      <c r="R33" s="796"/>
      <c r="S33" s="797"/>
      <c r="T33" s="797"/>
      <c r="U33" s="797"/>
      <c r="V33" s="798"/>
    </row>
    <row r="34" spans="2:22" ht="15" thickBot="1">
      <c r="B34" s="834" t="s">
        <v>365</v>
      </c>
      <c r="C34" s="834"/>
      <c r="D34" s="488"/>
      <c r="R34" s="799"/>
      <c r="S34" s="800"/>
      <c r="T34" s="800"/>
      <c r="U34" s="800"/>
      <c r="V34" s="801"/>
    </row>
    <row r="35" spans="2:22" ht="21.5" thickBot="1">
      <c r="B35" s="489" t="s">
        <v>105</v>
      </c>
      <c r="C35" s="489" t="s">
        <v>106</v>
      </c>
      <c r="D35" s="489" t="s">
        <v>107</v>
      </c>
      <c r="F35" s="490" t="s">
        <v>633</v>
      </c>
      <c r="G35" s="490" t="s">
        <v>632</v>
      </c>
      <c r="H35" s="490" t="s">
        <v>631</v>
      </c>
      <c r="J35" s="489" t="s">
        <v>366</v>
      </c>
      <c r="L35" s="489" t="s">
        <v>367</v>
      </c>
      <c r="M35" s="489" t="s">
        <v>109</v>
      </c>
      <c r="O35" s="491" t="s">
        <v>377</v>
      </c>
      <c r="P35" s="492">
        <f>+IFERROR((M46*D21),0)</f>
        <v>11222.557874762808</v>
      </c>
      <c r="R35" s="458" t="s">
        <v>108</v>
      </c>
    </row>
    <row r="36" spans="2:22" ht="14.25" customHeight="1" thickBot="1">
      <c r="B36" s="493" t="s">
        <v>497</v>
      </c>
      <c r="C36" s="494">
        <v>25</v>
      </c>
      <c r="D36" s="494">
        <v>38</v>
      </c>
      <c r="F36" s="495">
        <f>+IFERROR((C36/D36),0)</f>
        <v>0.65789473684210531</v>
      </c>
      <c r="G36" s="495">
        <f>+(D36-C36)/C36</f>
        <v>0.52</v>
      </c>
      <c r="H36" s="496">
        <v>25</v>
      </c>
      <c r="J36" s="497">
        <f>+D36*H36</f>
        <v>950</v>
      </c>
      <c r="K36" s="474"/>
      <c r="L36" s="498">
        <f>+IFERROR((J36/$J$46),0)</f>
        <v>9.0132827324478179E-2</v>
      </c>
      <c r="M36" s="498">
        <f>+F36*L36</f>
        <v>5.9297912713472491E-2</v>
      </c>
      <c r="N36" s="474"/>
      <c r="O36" s="499"/>
      <c r="P36" s="499"/>
      <c r="R36" s="793" t="s">
        <v>372</v>
      </c>
      <c r="S36" s="794"/>
      <c r="T36" s="794"/>
      <c r="U36" s="794"/>
      <c r="V36" s="795"/>
    </row>
    <row r="37" spans="2:22">
      <c r="B37" s="493" t="s">
        <v>498</v>
      </c>
      <c r="C37" s="494">
        <v>9</v>
      </c>
      <c r="D37" s="494">
        <v>20</v>
      </c>
      <c r="F37" s="495">
        <f t="shared" ref="F37:F44" si="0">+IFERROR((C37/D37),0)</f>
        <v>0.45</v>
      </c>
      <c r="G37" s="495">
        <f t="shared" ref="G37:G45" si="1">+(D37-C37)/C37</f>
        <v>1.2222222222222223</v>
      </c>
      <c r="H37" s="496">
        <v>1</v>
      </c>
      <c r="I37" s="458"/>
      <c r="J37" s="497">
        <f t="shared" ref="J37:J45" si="2">+D37*H37</f>
        <v>20</v>
      </c>
      <c r="K37" s="484"/>
      <c r="L37" s="498">
        <f t="shared" ref="L37:L45" si="3">+IFERROR((J37/$J$46),0)</f>
        <v>1.8975332068311196E-3</v>
      </c>
      <c r="M37" s="498">
        <f t="shared" ref="M37:M45" si="4">+F37*L37</f>
        <v>8.538899430740038E-4</v>
      </c>
      <c r="O37" s="825" t="s">
        <v>634</v>
      </c>
      <c r="P37" s="826"/>
      <c r="R37" s="796"/>
      <c r="S37" s="797"/>
      <c r="T37" s="797"/>
      <c r="U37" s="797"/>
      <c r="V37" s="798"/>
    </row>
    <row r="38" spans="2:22" ht="14.25" customHeight="1">
      <c r="B38" s="493" t="s">
        <v>500</v>
      </c>
      <c r="C38" s="494">
        <v>4</v>
      </c>
      <c r="D38" s="494">
        <v>9</v>
      </c>
      <c r="F38" s="495">
        <f t="shared" si="0"/>
        <v>0.44444444444444442</v>
      </c>
      <c r="G38" s="495">
        <f t="shared" si="1"/>
        <v>1.25</v>
      </c>
      <c r="H38" s="496">
        <v>1</v>
      </c>
      <c r="J38" s="497">
        <f t="shared" si="2"/>
        <v>9</v>
      </c>
      <c r="K38" s="474"/>
      <c r="L38" s="498">
        <f t="shared" si="3"/>
        <v>8.538899430740038E-4</v>
      </c>
      <c r="M38" s="498">
        <f t="shared" si="4"/>
        <v>3.7950664136622391E-4</v>
      </c>
      <c r="N38" s="474"/>
      <c r="O38" s="437" t="s">
        <v>100</v>
      </c>
      <c r="P38" s="500">
        <v>24000</v>
      </c>
      <c r="R38" s="796"/>
      <c r="S38" s="797"/>
      <c r="T38" s="797"/>
      <c r="U38" s="797"/>
      <c r="V38" s="798"/>
    </row>
    <row r="39" spans="2:22" ht="15" thickBot="1">
      <c r="B39" s="493" t="s">
        <v>499</v>
      </c>
      <c r="C39" s="494">
        <v>5</v>
      </c>
      <c r="D39" s="494">
        <v>10</v>
      </c>
      <c r="F39" s="495">
        <f t="shared" si="0"/>
        <v>0.5</v>
      </c>
      <c r="G39" s="495">
        <f t="shared" si="1"/>
        <v>1</v>
      </c>
      <c r="H39" s="496">
        <v>1</v>
      </c>
      <c r="J39" s="497">
        <f t="shared" si="2"/>
        <v>10</v>
      </c>
      <c r="L39" s="498">
        <f t="shared" si="3"/>
        <v>9.4876660341555979E-4</v>
      </c>
      <c r="M39" s="498">
        <f t="shared" si="4"/>
        <v>4.743833017077799E-4</v>
      </c>
      <c r="O39" s="437" t="s">
        <v>101</v>
      </c>
      <c r="P39" s="500"/>
      <c r="R39" s="799"/>
      <c r="S39" s="800"/>
      <c r="T39" s="800"/>
      <c r="U39" s="800"/>
      <c r="V39" s="801"/>
    </row>
    <row r="40" spans="2:22">
      <c r="B40" s="493" t="s">
        <v>501</v>
      </c>
      <c r="C40" s="494">
        <v>7</v>
      </c>
      <c r="D40" s="494">
        <v>15</v>
      </c>
      <c r="F40" s="495">
        <f t="shared" si="0"/>
        <v>0.46666666666666667</v>
      </c>
      <c r="G40" s="495">
        <f t="shared" si="1"/>
        <v>1.1428571428571428</v>
      </c>
      <c r="H40" s="496">
        <v>1</v>
      </c>
      <c r="J40" s="497">
        <f t="shared" si="2"/>
        <v>15</v>
      </c>
      <c r="L40" s="498">
        <f t="shared" si="3"/>
        <v>1.4231499051233396E-3</v>
      </c>
      <c r="M40" s="498">
        <f t="shared" si="4"/>
        <v>6.6413662239089182E-4</v>
      </c>
      <c r="O40" s="437" t="s">
        <v>102</v>
      </c>
      <c r="P40" s="500"/>
    </row>
    <row r="41" spans="2:22">
      <c r="B41" s="493" t="s">
        <v>502</v>
      </c>
      <c r="C41" s="494">
        <v>38</v>
      </c>
      <c r="D41" s="494">
        <v>50</v>
      </c>
      <c r="F41" s="495">
        <f t="shared" si="0"/>
        <v>0.76</v>
      </c>
      <c r="G41" s="495">
        <f t="shared" si="1"/>
        <v>0.31578947368421051</v>
      </c>
      <c r="H41" s="496">
        <v>1</v>
      </c>
      <c r="I41" s="458"/>
      <c r="J41" s="497">
        <f t="shared" si="2"/>
        <v>50</v>
      </c>
      <c r="K41" s="458"/>
      <c r="L41" s="498">
        <f t="shared" si="3"/>
        <v>4.7438330170777986E-3</v>
      </c>
      <c r="M41" s="498">
        <f t="shared" si="4"/>
        <v>3.6053130929791272E-3</v>
      </c>
      <c r="O41" s="501" t="s">
        <v>103</v>
      </c>
      <c r="P41" s="500"/>
      <c r="S41" s="502">
        <v>0.125</v>
      </c>
    </row>
    <row r="42" spans="2:22">
      <c r="B42" s="493" t="s">
        <v>503</v>
      </c>
      <c r="C42" s="494">
        <v>10</v>
      </c>
      <c r="D42" s="494">
        <v>20</v>
      </c>
      <c r="F42" s="495">
        <f t="shared" si="0"/>
        <v>0.5</v>
      </c>
      <c r="G42" s="495">
        <f t="shared" si="1"/>
        <v>1</v>
      </c>
      <c r="H42" s="496">
        <v>1</v>
      </c>
      <c r="J42" s="497">
        <f t="shared" si="2"/>
        <v>20</v>
      </c>
      <c r="K42" s="474"/>
      <c r="L42" s="498">
        <f t="shared" si="3"/>
        <v>1.8975332068311196E-3</v>
      </c>
      <c r="M42" s="498">
        <f t="shared" si="4"/>
        <v>9.4876660341555979E-4</v>
      </c>
      <c r="N42" s="474"/>
      <c r="O42" s="501" t="s">
        <v>337</v>
      </c>
      <c r="P42" s="503"/>
    </row>
    <row r="43" spans="2:22">
      <c r="B43" s="493" t="s">
        <v>504</v>
      </c>
      <c r="C43" s="494">
        <v>10</v>
      </c>
      <c r="D43" s="494">
        <v>18</v>
      </c>
      <c r="E43" s="466"/>
      <c r="F43" s="495">
        <f t="shared" si="0"/>
        <v>0.55555555555555558</v>
      </c>
      <c r="G43" s="495">
        <f t="shared" si="1"/>
        <v>0.8</v>
      </c>
      <c r="H43" s="504">
        <v>1</v>
      </c>
      <c r="I43" s="468"/>
      <c r="J43" s="497">
        <f t="shared" si="2"/>
        <v>18</v>
      </c>
      <c r="K43" s="469"/>
      <c r="L43" s="498">
        <f t="shared" si="3"/>
        <v>1.7077798861480076E-3</v>
      </c>
      <c r="M43" s="498">
        <f t="shared" si="4"/>
        <v>9.4876660341555979E-4</v>
      </c>
      <c r="N43" s="468"/>
      <c r="O43" s="501" t="s">
        <v>104</v>
      </c>
      <c r="P43" s="503">
        <v>25000</v>
      </c>
    </row>
    <row r="44" spans="2:22">
      <c r="B44" s="493" t="s">
        <v>505</v>
      </c>
      <c r="C44" s="494">
        <v>20</v>
      </c>
      <c r="D44" s="494">
        <v>30</v>
      </c>
      <c r="E44" s="466"/>
      <c r="F44" s="495">
        <f t="shared" si="0"/>
        <v>0.66666666666666663</v>
      </c>
      <c r="G44" s="495">
        <f t="shared" si="1"/>
        <v>0.5</v>
      </c>
      <c r="H44" s="504">
        <v>1</v>
      </c>
      <c r="I44" s="468"/>
      <c r="J44" s="497">
        <f t="shared" si="2"/>
        <v>30</v>
      </c>
      <c r="K44" s="469"/>
      <c r="L44" s="498">
        <f t="shared" si="3"/>
        <v>2.8462998102466793E-3</v>
      </c>
      <c r="M44" s="498">
        <f t="shared" si="4"/>
        <v>1.8975332068311194E-3</v>
      </c>
      <c r="N44" s="468"/>
      <c r="O44" s="505" t="s">
        <v>369</v>
      </c>
      <c r="P44" s="506"/>
    </row>
    <row r="45" spans="2:22" ht="15" thickBot="1">
      <c r="B45" s="493" t="s">
        <v>507</v>
      </c>
      <c r="C45" s="494">
        <v>7200</v>
      </c>
      <c r="D45" s="494">
        <v>9418</v>
      </c>
      <c r="E45" s="473"/>
      <c r="F45" s="495">
        <f>+IFERROR((C45/D45),0)</f>
        <v>0.76449352304098539</v>
      </c>
      <c r="G45" s="507">
        <f t="shared" si="1"/>
        <v>0.30805555555555558</v>
      </c>
      <c r="H45" s="504">
        <v>1</v>
      </c>
      <c r="I45" s="468"/>
      <c r="J45" s="508">
        <f t="shared" si="2"/>
        <v>9418</v>
      </c>
      <c r="K45" s="469"/>
      <c r="L45" s="509">
        <f t="shared" si="3"/>
        <v>0.8935483870967742</v>
      </c>
      <c r="M45" s="498">
        <f t="shared" si="4"/>
        <v>0.68311195445920303</v>
      </c>
      <c r="N45" s="468"/>
      <c r="O45" s="510" t="s">
        <v>336</v>
      </c>
      <c r="P45" s="511">
        <f>IFERROR(AVERAGE(P38:P44),0)</f>
        <v>24500</v>
      </c>
    </row>
    <row r="46" spans="2:22" ht="15" thickBot="1">
      <c r="B46" s="790" t="s">
        <v>40</v>
      </c>
      <c r="C46" s="791"/>
      <c r="D46" s="792"/>
      <c r="E46" s="474"/>
      <c r="F46" s="512">
        <f>IFERROR(AVERAGE(F36:F45),0)</f>
        <v>0.57657215932164241</v>
      </c>
      <c r="G46" s="512">
        <f>IFERROR(AVERAGE(G36:G45),0)</f>
        <v>0.80589243943191313</v>
      </c>
      <c r="H46" s="513"/>
      <c r="J46" s="514">
        <f>SUM(J36:J45)</f>
        <v>10540</v>
      </c>
      <c r="K46" s="474"/>
      <c r="L46" s="515">
        <f>SUM(L36:L45)</f>
        <v>1</v>
      </c>
      <c r="M46" s="515">
        <f>SUM(M36:M45)</f>
        <v>0.7521821631878558</v>
      </c>
      <c r="O46" s="516" t="s">
        <v>370</v>
      </c>
      <c r="P46" s="517">
        <f>+P45*P32</f>
        <v>196000</v>
      </c>
    </row>
    <row r="47" spans="2:22" ht="5.25" customHeight="1" thickBot="1">
      <c r="B47" s="483"/>
      <c r="D47" s="483"/>
      <c r="E47" s="474"/>
      <c r="F47" s="474"/>
      <c r="G47" s="474"/>
      <c r="I47" s="458"/>
      <c r="J47" s="458"/>
      <c r="K47" s="458"/>
    </row>
    <row r="48" spans="2:22" ht="14.25" customHeight="1" thickBot="1">
      <c r="B48" s="756" t="s">
        <v>635</v>
      </c>
      <c r="C48" s="757"/>
      <c r="D48" s="753" t="s">
        <v>374</v>
      </c>
      <c r="E48" s="754"/>
      <c r="F48" s="754"/>
      <c r="G48" s="754"/>
      <c r="H48" s="755"/>
      <c r="I48" s="431"/>
      <c r="J48" s="805" t="s">
        <v>379</v>
      </c>
      <c r="K48" s="805"/>
      <c r="L48" s="805"/>
      <c r="M48" s="518" t="s">
        <v>62</v>
      </c>
      <c r="N48" s="806" t="s">
        <v>380</v>
      </c>
      <c r="O48" s="806"/>
      <c r="P48" s="806"/>
    </row>
    <row r="49" spans="2:22">
      <c r="B49" s="437" t="s">
        <v>46</v>
      </c>
      <c r="C49" s="499">
        <v>50000</v>
      </c>
      <c r="D49" s="519"/>
      <c r="E49" s="520"/>
      <c r="F49" s="521" t="s">
        <v>334</v>
      </c>
      <c r="G49" s="521" t="s">
        <v>330</v>
      </c>
      <c r="H49" s="522"/>
      <c r="I49" s="523"/>
      <c r="J49" s="802" t="s">
        <v>386</v>
      </c>
      <c r="K49" s="803"/>
      <c r="L49" s="804"/>
      <c r="M49" s="1057">
        <f>+IFERROR(('3 Bilan'!H34/('3 Bilan'!H36)),0)</f>
        <v>0.59119570843725</v>
      </c>
      <c r="N49" s="759" t="str">
        <f>IF(M49&gt;50%,"L'activité peut payer ses dettes","Activité insolvable")</f>
        <v>L'activité peut payer ses dettes</v>
      </c>
      <c r="O49" s="760"/>
      <c r="P49" s="761"/>
    </row>
    <row r="50" spans="2:22" ht="15" thickBot="1">
      <c r="B50" s="437" t="s">
        <v>47</v>
      </c>
      <c r="C50" s="499">
        <v>15000</v>
      </c>
      <c r="D50" s="780" t="s">
        <v>333</v>
      </c>
      <c r="E50" s="781"/>
      <c r="F50" s="524">
        <v>100</v>
      </c>
      <c r="G50" s="1045">
        <f>+F50*$P$32</f>
        <v>800</v>
      </c>
      <c r="H50" s="1046"/>
      <c r="I50" s="466"/>
      <c r="J50" s="762" t="s">
        <v>378</v>
      </c>
      <c r="K50" s="763"/>
      <c r="L50" s="764"/>
      <c r="M50" s="1058"/>
      <c r="N50" s="762"/>
      <c r="O50" s="763"/>
      <c r="P50" s="764"/>
    </row>
    <row r="51" spans="2:22" ht="15" thickBot="1">
      <c r="B51" s="437" t="s">
        <v>48</v>
      </c>
      <c r="C51" s="499">
        <v>20000</v>
      </c>
      <c r="D51" s="525" t="s">
        <v>335</v>
      </c>
      <c r="E51" s="526"/>
      <c r="F51" s="527">
        <v>25</v>
      </c>
      <c r="G51" s="1047">
        <f>+F51*$P$32</f>
        <v>200</v>
      </c>
      <c r="H51" s="1048"/>
      <c r="I51" s="466"/>
      <c r="J51" s="787" t="s">
        <v>385</v>
      </c>
      <c r="K51" s="788"/>
      <c r="L51" s="789"/>
      <c r="M51" s="1057">
        <f>+IFERROR(('3 Bilan'!C26/('3 Bilan'!H26)),0)</f>
        <v>1.0260512820512822</v>
      </c>
      <c r="N51" s="759" t="str">
        <f>IF(M51&gt;99.999999999%,"l'activité peut liquider ses DCT grâce à son AC","L'activité doit vendre ses immo pour liquider ses DCT")</f>
        <v>l'activité peut liquider ses DCT grâce à son AC</v>
      </c>
      <c r="O51" s="760"/>
      <c r="P51" s="761"/>
    </row>
    <row r="52" spans="2:22" ht="15" thickBot="1">
      <c r="B52" s="437" t="s">
        <v>49</v>
      </c>
      <c r="C52" s="499"/>
      <c r="D52" s="751" t="s">
        <v>330</v>
      </c>
      <c r="E52" s="752"/>
      <c r="F52" s="528">
        <f>+AVERAGE(F50:F51)</f>
        <v>62.5</v>
      </c>
      <c r="G52" s="1049">
        <f>+AVERAGE(G50:G51)</f>
        <v>500</v>
      </c>
      <c r="H52" s="1050"/>
      <c r="I52" s="466"/>
      <c r="J52" s="784" t="s">
        <v>381</v>
      </c>
      <c r="K52" s="785"/>
      <c r="L52" s="786"/>
      <c r="M52" s="1058"/>
      <c r="N52" s="762"/>
      <c r="O52" s="763"/>
      <c r="P52" s="764"/>
    </row>
    <row r="53" spans="2:22" ht="15" thickBot="1">
      <c r="B53" s="437" t="s">
        <v>23</v>
      </c>
      <c r="C53" s="529"/>
      <c r="D53" s="473"/>
      <c r="E53" s="473"/>
      <c r="F53" s="473"/>
      <c r="G53" s="1051" t="s">
        <v>375</v>
      </c>
      <c r="H53" s="1052"/>
      <c r="I53" s="466"/>
      <c r="J53" s="473"/>
      <c r="K53" s="473"/>
      <c r="L53" s="473"/>
      <c r="M53" s="1059"/>
      <c r="N53" s="530"/>
      <c r="O53" s="530"/>
      <c r="P53" s="530"/>
    </row>
    <row r="54" spans="2:22" ht="14.25" customHeight="1">
      <c r="B54" s="437" t="s">
        <v>24</v>
      </c>
      <c r="C54" s="529"/>
      <c r="D54" s="473"/>
      <c r="E54" s="473"/>
      <c r="F54" s="473"/>
      <c r="G54" s="1053" t="s">
        <v>353</v>
      </c>
      <c r="H54" s="1054">
        <f>+IFERROR((P35/P46),0)</f>
        <v>5.7257948340626572E-2</v>
      </c>
      <c r="I54" s="531"/>
      <c r="J54" s="787" t="s">
        <v>431</v>
      </c>
      <c r="K54" s="788"/>
      <c r="L54" s="789"/>
      <c r="M54" s="1060">
        <f>(+'3 Bilan'!C24/'4 TFR'!P35)*30</f>
        <v>26.731873726812086</v>
      </c>
      <c r="N54" s="759"/>
      <c r="O54" s="760"/>
      <c r="P54" s="761"/>
      <c r="R54" s="807" t="s">
        <v>387</v>
      </c>
      <c r="S54" s="808"/>
      <c r="T54" s="808"/>
      <c r="U54" s="808"/>
      <c r="V54" s="809"/>
    </row>
    <row r="55" spans="2:22" ht="15" thickBot="1">
      <c r="B55" s="437" t="s">
        <v>50</v>
      </c>
      <c r="C55" s="529"/>
      <c r="D55" s="473"/>
      <c r="E55" s="473"/>
      <c r="F55" s="473"/>
      <c r="G55" s="1053" t="s">
        <v>354</v>
      </c>
      <c r="H55" s="1054">
        <f>+IFERROR((P35/C62),0)</f>
        <v>4.9511284741600624E-2</v>
      </c>
      <c r="I55" s="531"/>
      <c r="J55" s="784" t="s">
        <v>382</v>
      </c>
      <c r="K55" s="785"/>
      <c r="L55" s="786"/>
      <c r="M55" s="1061"/>
      <c r="N55" s="762"/>
      <c r="O55" s="763"/>
      <c r="P55" s="764"/>
      <c r="R55" s="810"/>
      <c r="S55" s="811"/>
      <c r="T55" s="811"/>
      <c r="U55" s="811"/>
      <c r="V55" s="812"/>
    </row>
    <row r="56" spans="2:22">
      <c r="B56" s="437" t="s">
        <v>25</v>
      </c>
      <c r="C56" s="529"/>
      <c r="D56" s="466"/>
      <c r="E56" s="532"/>
      <c r="F56" s="532"/>
      <c r="G56" s="1053" t="s">
        <v>355</v>
      </c>
      <c r="H56" s="1054">
        <f>+IFERROR((P35/G52),0)</f>
        <v>22.445115749525616</v>
      </c>
      <c r="I56" s="531"/>
      <c r="J56" s="787" t="s">
        <v>59</v>
      </c>
      <c r="K56" s="788"/>
      <c r="L56" s="789"/>
      <c r="M56" s="1062">
        <f>+'3 Bilan'!C18/'4 TFR'!D21</f>
        <v>0</v>
      </c>
      <c r="N56" s="759"/>
      <c r="O56" s="760"/>
      <c r="P56" s="761"/>
      <c r="R56" s="810"/>
      <c r="S56" s="811"/>
      <c r="T56" s="811"/>
      <c r="U56" s="811"/>
      <c r="V56" s="812"/>
    </row>
    <row r="57" spans="2:22" ht="15" thickBot="1">
      <c r="B57" s="437" t="s">
        <v>342</v>
      </c>
      <c r="C57" s="529"/>
      <c r="D57" s="533"/>
      <c r="E57" s="533"/>
      <c r="F57" s="533"/>
      <c r="G57" s="1053" t="s">
        <v>356</v>
      </c>
      <c r="H57" s="1054">
        <f>+IFERROR((P46/C62),0)</f>
        <v>0.86470588235294121</v>
      </c>
      <c r="I57" s="531"/>
      <c r="J57" s="784" t="s">
        <v>383</v>
      </c>
      <c r="K57" s="785"/>
      <c r="L57" s="786"/>
      <c r="M57" s="1063"/>
      <c r="N57" s="762"/>
      <c r="O57" s="763"/>
      <c r="P57" s="764"/>
      <c r="R57" s="810"/>
      <c r="S57" s="811"/>
      <c r="T57" s="811"/>
      <c r="U57" s="811"/>
      <c r="V57" s="812"/>
    </row>
    <row r="58" spans="2:22" ht="15" thickBot="1">
      <c r="B58" s="437" t="s">
        <v>51</v>
      </c>
      <c r="C58" s="529"/>
      <c r="D58" s="466"/>
      <c r="E58" s="532"/>
      <c r="F58" s="532"/>
      <c r="G58" s="1053" t="s">
        <v>357</v>
      </c>
      <c r="H58" s="1054">
        <f>+IFERROR((P46/G52),0)</f>
        <v>392</v>
      </c>
      <c r="I58" s="531"/>
      <c r="J58" s="473"/>
      <c r="K58" s="473"/>
      <c r="L58" s="473"/>
      <c r="M58" s="1064"/>
      <c r="N58" s="473"/>
      <c r="O58" s="473"/>
      <c r="P58" s="534"/>
      <c r="R58" s="810"/>
      <c r="S58" s="811"/>
      <c r="T58" s="811"/>
      <c r="U58" s="811"/>
      <c r="V58" s="812"/>
    </row>
    <row r="59" spans="2:22" ht="15" thickBot="1">
      <c r="B59" s="437" t="s">
        <v>52</v>
      </c>
      <c r="C59" s="529"/>
      <c r="D59" s="474"/>
      <c r="E59" s="458"/>
      <c r="F59" s="458"/>
      <c r="G59" s="1055" t="s">
        <v>358</v>
      </c>
      <c r="H59" s="1056">
        <f>+IFERROR((C62/G52),0)</f>
        <v>453.33333333333331</v>
      </c>
      <c r="I59" s="535"/>
      <c r="J59" s="787" t="s">
        <v>111</v>
      </c>
      <c r="K59" s="788"/>
      <c r="L59" s="789"/>
      <c r="M59" s="1062">
        <f>+(D21-D64)/D21</f>
        <v>-12.136729222520108</v>
      </c>
      <c r="N59" s="759"/>
      <c r="O59" s="760"/>
      <c r="P59" s="761"/>
      <c r="R59" s="810"/>
      <c r="S59" s="811"/>
      <c r="T59" s="811"/>
      <c r="U59" s="811"/>
      <c r="V59" s="812"/>
    </row>
    <row r="60" spans="2:22" ht="15" thickBot="1">
      <c r="B60" s="437" t="s">
        <v>53</v>
      </c>
      <c r="C60" s="529"/>
      <c r="D60" s="483"/>
      <c r="E60" s="483"/>
      <c r="F60" s="483"/>
      <c r="G60" s="483"/>
      <c r="H60" s="483"/>
      <c r="I60" s="483"/>
      <c r="J60" s="784" t="s">
        <v>557</v>
      </c>
      <c r="K60" s="785"/>
      <c r="L60" s="786"/>
      <c r="M60" s="1063"/>
      <c r="N60" s="762"/>
      <c r="O60" s="763"/>
      <c r="P60" s="764"/>
      <c r="R60" s="810"/>
      <c r="S60" s="811"/>
      <c r="T60" s="811"/>
      <c r="U60" s="811"/>
      <c r="V60" s="812"/>
    </row>
    <row r="61" spans="2:22" ht="15" thickBot="1">
      <c r="B61" s="536" t="s">
        <v>336</v>
      </c>
      <c r="C61" s="1065">
        <f>AVERAGE(C49:C60)</f>
        <v>28333.333333333332</v>
      </c>
      <c r="D61" s="537"/>
      <c r="E61" s="537"/>
      <c r="F61" s="537"/>
      <c r="G61" s="537"/>
      <c r="H61" s="537"/>
      <c r="I61" s="537"/>
      <c r="J61" s="787" t="s">
        <v>430</v>
      </c>
      <c r="K61" s="788"/>
      <c r="L61" s="789"/>
      <c r="M61" s="1057">
        <f>IFERROR((+'3 Bilan'!H34/('3 Bilan'!H26+'3 Bilan'!H32+'8 Avis techniques'!A23)),0)</f>
        <v>1.3491006711409397</v>
      </c>
      <c r="N61" s="759" t="str">
        <f>IF(M61&lt;100%,"Le fonds propre ne peut couvrir tous les engagements de l'entreprise","Le fonds propre peut couvrir les engagements de l'enreprise")</f>
        <v>Le fonds propre peut couvrir les engagements de l'enreprise</v>
      </c>
      <c r="O61" s="760"/>
      <c r="P61" s="761"/>
      <c r="R61" s="810"/>
      <c r="S61" s="811"/>
      <c r="T61" s="811"/>
      <c r="U61" s="811"/>
      <c r="V61" s="812"/>
    </row>
    <row r="62" spans="2:22" ht="15" thickBot="1">
      <c r="B62" s="538" t="s">
        <v>373</v>
      </c>
      <c r="C62" s="1066">
        <f>+C61*$P$32</f>
        <v>226666.66666666666</v>
      </c>
      <c r="D62" s="537"/>
      <c r="E62" s="537"/>
      <c r="F62" s="537"/>
      <c r="G62" s="537"/>
      <c r="H62" s="537"/>
      <c r="I62" s="537"/>
      <c r="J62" s="784" t="s">
        <v>384</v>
      </c>
      <c r="K62" s="785"/>
      <c r="L62" s="786"/>
      <c r="M62" s="1058"/>
      <c r="N62" s="762"/>
      <c r="O62" s="763"/>
      <c r="P62" s="764"/>
      <c r="R62" s="813"/>
      <c r="S62" s="814"/>
      <c r="T62" s="814"/>
      <c r="U62" s="814"/>
      <c r="V62" s="815"/>
    </row>
    <row r="63" spans="2:22" ht="6" customHeight="1" thickBot="1">
      <c r="B63" s="537"/>
      <c r="C63" s="537"/>
      <c r="D63" s="537"/>
      <c r="E63" s="537"/>
      <c r="F63" s="537"/>
      <c r="G63" s="537"/>
      <c r="H63" s="537"/>
      <c r="I63" s="537"/>
      <c r="J63" s="539"/>
      <c r="K63" s="539"/>
      <c r="L63" s="539"/>
      <c r="M63" s="537"/>
      <c r="N63" s="537"/>
      <c r="O63" s="537"/>
      <c r="P63" s="537"/>
    </row>
    <row r="64" spans="2:22" ht="15.75" customHeight="1" thickBot="1">
      <c r="B64" s="765" t="s">
        <v>376</v>
      </c>
      <c r="C64" s="766"/>
      <c r="D64" s="478">
        <v>196000</v>
      </c>
      <c r="G64" s="782" t="s">
        <v>478</v>
      </c>
      <c r="H64" s="783"/>
      <c r="I64" s="540"/>
      <c r="J64" s="541"/>
      <c r="K64" s="541"/>
      <c r="L64" s="541"/>
      <c r="M64" s="541"/>
      <c r="N64" s="541"/>
      <c r="O64" s="541"/>
      <c r="P64" s="541"/>
    </row>
    <row r="65" spans="2:16" ht="15" thickBot="1">
      <c r="B65" s="542"/>
      <c r="C65" s="542"/>
      <c r="D65" s="440"/>
    </row>
    <row r="66" spans="2:16" ht="15" thickBot="1">
      <c r="B66" s="777" t="s">
        <v>388</v>
      </c>
      <c r="C66" s="778"/>
      <c r="D66" s="778"/>
      <c r="E66" s="779"/>
      <c r="F66" s="543"/>
      <c r="G66" s="458"/>
      <c r="H66" s="458"/>
      <c r="I66" s="458"/>
      <c r="J66" s="458"/>
      <c r="K66" s="458"/>
      <c r="L66" s="458"/>
      <c r="M66" s="431"/>
      <c r="N66" s="431"/>
      <c r="O66" s="431"/>
      <c r="P66" s="431"/>
    </row>
    <row r="67" spans="2:16">
      <c r="B67" s="768"/>
      <c r="C67" s="769"/>
      <c r="D67" s="769"/>
      <c r="E67" s="769"/>
      <c r="F67" s="769"/>
      <c r="G67" s="769"/>
      <c r="H67" s="769"/>
      <c r="I67" s="769"/>
      <c r="J67" s="769"/>
      <c r="K67" s="769"/>
      <c r="L67" s="769"/>
      <c r="M67" s="769"/>
      <c r="N67" s="769"/>
      <c r="O67" s="769"/>
      <c r="P67" s="770"/>
    </row>
    <row r="68" spans="2:16" ht="15" customHeight="1">
      <c r="B68" s="771"/>
      <c r="C68" s="772"/>
      <c r="D68" s="772"/>
      <c r="E68" s="772"/>
      <c r="F68" s="772"/>
      <c r="G68" s="772"/>
      <c r="H68" s="772"/>
      <c r="I68" s="772"/>
      <c r="J68" s="772"/>
      <c r="K68" s="772"/>
      <c r="L68" s="772"/>
      <c r="M68" s="772"/>
      <c r="N68" s="772"/>
      <c r="O68" s="772"/>
      <c r="P68" s="773"/>
    </row>
    <row r="69" spans="2:16" ht="15" customHeight="1">
      <c r="B69" s="771"/>
      <c r="C69" s="772"/>
      <c r="D69" s="772"/>
      <c r="E69" s="772"/>
      <c r="F69" s="772"/>
      <c r="G69" s="772"/>
      <c r="H69" s="772"/>
      <c r="I69" s="772"/>
      <c r="J69" s="772"/>
      <c r="K69" s="772"/>
      <c r="L69" s="772"/>
      <c r="M69" s="772"/>
      <c r="N69" s="772"/>
      <c r="O69" s="772"/>
      <c r="P69" s="773"/>
    </row>
    <row r="70" spans="2:16" ht="15" thickBot="1">
      <c r="B70" s="774"/>
      <c r="C70" s="775"/>
      <c r="D70" s="775"/>
      <c r="E70" s="775"/>
      <c r="F70" s="775"/>
      <c r="G70" s="775"/>
      <c r="H70" s="775"/>
      <c r="I70" s="775"/>
      <c r="J70" s="775"/>
      <c r="K70" s="775"/>
      <c r="L70" s="775"/>
      <c r="M70" s="775"/>
      <c r="N70" s="775"/>
      <c r="O70" s="775"/>
      <c r="P70" s="776"/>
    </row>
    <row r="71" spans="2:16" ht="15" thickBot="1">
      <c r="B71" s="544"/>
      <c r="C71" s="544"/>
      <c r="D71" s="544"/>
      <c r="E71" s="544"/>
      <c r="F71" s="544"/>
      <c r="G71" s="544"/>
      <c r="H71" s="544"/>
      <c r="I71" s="544"/>
      <c r="J71" s="544"/>
      <c r="K71" s="544"/>
      <c r="L71" s="544"/>
      <c r="M71" s="544"/>
      <c r="N71" s="544"/>
      <c r="O71" s="544"/>
      <c r="P71" s="544"/>
    </row>
    <row r="72" spans="2:16">
      <c r="B72" s="545" t="s">
        <v>453</v>
      </c>
      <c r="C72" s="767" t="s">
        <v>207</v>
      </c>
      <c r="D72" s="767"/>
      <c r="E72" s="767"/>
      <c r="F72" s="767"/>
      <c r="G72" s="767"/>
      <c r="H72" s="767"/>
      <c r="I72" s="546"/>
      <c r="J72" s="546" t="s">
        <v>4</v>
      </c>
      <c r="K72" s="546"/>
      <c r="L72" s="547">
        <f>+L73+L74+L75</f>
        <v>1350</v>
      </c>
      <c r="M72" s="544"/>
      <c r="N72" s="544"/>
      <c r="O72" s="544"/>
      <c r="P72" s="544"/>
    </row>
    <row r="73" spans="2:16">
      <c r="B73" s="548" t="s">
        <v>638</v>
      </c>
      <c r="C73" s="549"/>
      <c r="D73" s="549"/>
      <c r="E73" s="549"/>
      <c r="F73" s="549"/>
      <c r="G73" s="549"/>
      <c r="H73" s="549"/>
      <c r="I73" s="544"/>
      <c r="J73" s="544"/>
      <c r="K73" s="544"/>
      <c r="L73" s="550">
        <v>1000</v>
      </c>
      <c r="M73" s="544"/>
      <c r="N73" s="544"/>
      <c r="O73" s="544"/>
      <c r="P73" s="544"/>
    </row>
    <row r="74" spans="2:16">
      <c r="B74" s="548" t="s">
        <v>639</v>
      </c>
      <c r="C74" s="549"/>
      <c r="D74" s="549"/>
      <c r="E74" s="549"/>
      <c r="F74" s="549"/>
      <c r="G74" s="549"/>
      <c r="H74" s="549"/>
      <c r="I74" s="544"/>
      <c r="J74" s="544"/>
      <c r="K74" s="544"/>
      <c r="L74" s="550">
        <v>350</v>
      </c>
      <c r="M74" s="544"/>
      <c r="N74" s="544"/>
      <c r="O74" s="544"/>
      <c r="P74" s="544"/>
    </row>
    <row r="75" spans="2:16">
      <c r="B75" s="551"/>
      <c r="C75" s="549"/>
      <c r="D75" s="549"/>
      <c r="E75" s="549"/>
      <c r="F75" s="549"/>
      <c r="G75" s="549"/>
      <c r="H75" s="549"/>
      <c r="I75" s="544"/>
      <c r="J75" s="544"/>
      <c r="K75" s="544"/>
      <c r="L75" s="550"/>
      <c r="M75" s="544"/>
      <c r="N75" s="544"/>
      <c r="O75" s="544"/>
      <c r="P75" s="544"/>
    </row>
    <row r="76" spans="2:16" ht="15" thickBot="1">
      <c r="B76" s="552"/>
      <c r="C76" s="553"/>
      <c r="D76" s="553"/>
      <c r="E76" s="553"/>
      <c r="F76" s="553"/>
      <c r="G76" s="553"/>
      <c r="H76" s="553"/>
      <c r="I76" s="553"/>
      <c r="J76" s="553"/>
      <c r="K76" s="553"/>
      <c r="L76" s="554"/>
      <c r="M76" s="544"/>
      <c r="N76" s="544"/>
      <c r="O76" s="544"/>
      <c r="P76" s="544"/>
    </row>
    <row r="77" spans="2:16">
      <c r="B77" s="544"/>
      <c r="C77" s="544"/>
      <c r="D77" s="544"/>
      <c r="E77" s="544"/>
      <c r="F77" s="544"/>
      <c r="G77" s="544"/>
      <c r="H77" s="544"/>
      <c r="I77" s="544"/>
      <c r="J77" s="544"/>
      <c r="K77" s="544"/>
      <c r="L77" s="544"/>
      <c r="M77" s="544"/>
      <c r="N77" s="544"/>
      <c r="O77" s="544"/>
      <c r="P77" s="544"/>
    </row>
    <row r="78" spans="2:16">
      <c r="B78" s="758" t="s">
        <v>601</v>
      </c>
      <c r="C78" s="758"/>
      <c r="D78" s="758"/>
      <c r="E78" s="758"/>
      <c r="F78" s="758"/>
      <c r="G78" s="758"/>
      <c r="H78" s="758"/>
      <c r="I78" s="758"/>
      <c r="J78" s="758"/>
      <c r="K78" s="758"/>
      <c r="L78" s="758"/>
      <c r="M78" s="758"/>
      <c r="N78" s="758"/>
      <c r="O78" s="758"/>
      <c r="P78" s="758"/>
    </row>
  </sheetData>
  <sheetProtection sheet="1" objects="1" scenarios="1" formatRows="0"/>
  <protectedRanges>
    <protectedRange sqref="D64" name="Plage1"/>
  </protectedRanges>
  <mergeCells count="76">
    <mergeCell ref="I3:L3"/>
    <mergeCell ref="N3:P3"/>
    <mergeCell ref="B4:H4"/>
    <mergeCell ref="J4:L4"/>
    <mergeCell ref="B2:P2"/>
    <mergeCell ref="G6:J6"/>
    <mergeCell ref="I7:J12"/>
    <mergeCell ref="N7:P7"/>
    <mergeCell ref="L6:P6"/>
    <mergeCell ref="M7:M8"/>
    <mergeCell ref="R9:V9"/>
    <mergeCell ref="R17:V21"/>
    <mergeCell ref="B23:D23"/>
    <mergeCell ref="B21:C21"/>
    <mergeCell ref="B13:D13"/>
    <mergeCell ref="C14:D14"/>
    <mergeCell ref="C15:D15"/>
    <mergeCell ref="C16:D16"/>
    <mergeCell ref="C17:D17"/>
    <mergeCell ref="C18:D18"/>
    <mergeCell ref="C19:D19"/>
    <mergeCell ref="G20:J22"/>
    <mergeCell ref="G16:J18"/>
    <mergeCell ref="R30:S30"/>
    <mergeCell ref="R16:S16"/>
    <mergeCell ref="T10:V14"/>
    <mergeCell ref="R36:V39"/>
    <mergeCell ref="O37:P37"/>
    <mergeCell ref="B24:P30"/>
    <mergeCell ref="R10:S14"/>
    <mergeCell ref="B32:H32"/>
    <mergeCell ref="J32:L32"/>
    <mergeCell ref="B34:C34"/>
    <mergeCell ref="B46:D46"/>
    <mergeCell ref="J55:L55"/>
    <mergeCell ref="M54:M55"/>
    <mergeCell ref="M59:M60"/>
    <mergeCell ref="R31:V34"/>
    <mergeCell ref="G53:H53"/>
    <mergeCell ref="J49:L49"/>
    <mergeCell ref="J50:L50"/>
    <mergeCell ref="J48:L48"/>
    <mergeCell ref="J51:L51"/>
    <mergeCell ref="J52:L52"/>
    <mergeCell ref="M49:M50"/>
    <mergeCell ref="M51:M52"/>
    <mergeCell ref="J54:L54"/>
    <mergeCell ref="N48:P48"/>
    <mergeCell ref="R54:V62"/>
    <mergeCell ref="J57:L57"/>
    <mergeCell ref="J56:L56"/>
    <mergeCell ref="J59:L59"/>
    <mergeCell ref="J60:L60"/>
    <mergeCell ref="J62:L62"/>
    <mergeCell ref="J61:L61"/>
    <mergeCell ref="B78:P78"/>
    <mergeCell ref="M61:M62"/>
    <mergeCell ref="N59:P60"/>
    <mergeCell ref="N61:P62"/>
    <mergeCell ref="N49:P50"/>
    <mergeCell ref="N51:P52"/>
    <mergeCell ref="N54:P55"/>
    <mergeCell ref="N56:P57"/>
    <mergeCell ref="M56:M57"/>
    <mergeCell ref="B64:C64"/>
    <mergeCell ref="C72:H72"/>
    <mergeCell ref="B67:P70"/>
    <mergeCell ref="B66:E66"/>
    <mergeCell ref="D50:E50"/>
    <mergeCell ref="G50:H50"/>
    <mergeCell ref="G64:H64"/>
    <mergeCell ref="G51:H51"/>
    <mergeCell ref="G52:H52"/>
    <mergeCell ref="D52:E52"/>
    <mergeCell ref="D48:H48"/>
    <mergeCell ref="B48:C48"/>
  </mergeCells>
  <phoneticPr fontId="8" type="noConversion"/>
  <conditionalFormatting sqref="C14:D19">
    <cfRule type="cellIs" dxfId="15" priority="14" operator="greaterThan">
      <formula>1.1</formula>
    </cfRule>
    <cfRule type="cellIs" dxfId="14" priority="15" operator="lessThan">
      <formula>0.9</formula>
    </cfRule>
    <cfRule type="cellIs" dxfId="13" priority="16" operator="between">
      <formula>0.9</formula>
      <formula>1.1</formula>
    </cfRule>
  </conditionalFormatting>
  <conditionalFormatting sqref="H54:H59">
    <cfRule type="cellIs" dxfId="12" priority="9" operator="greaterThan">
      <formula>1.1</formula>
    </cfRule>
    <cfRule type="cellIs" dxfId="11" priority="10" operator="lessThan">
      <formula>0.9</formula>
    </cfRule>
    <cfRule type="cellIs" dxfId="10" priority="11" operator="between">
      <formula>0.9</formula>
      <formula>1.1</formula>
    </cfRule>
  </conditionalFormatting>
  <conditionalFormatting sqref="M49:M50">
    <cfRule type="cellIs" dxfId="9" priority="5" operator="lessThan">
      <formula>0.5</formula>
    </cfRule>
    <cfRule type="cellIs" dxfId="8" priority="6" operator="greaterThan">
      <formula>0.5</formula>
    </cfRule>
  </conditionalFormatting>
  <conditionalFormatting sqref="M51">
    <cfRule type="cellIs" dxfId="7" priority="3" operator="lessThan">
      <formula>1</formula>
    </cfRule>
    <cfRule type="cellIs" dxfId="6" priority="4" operator="greaterThan">
      <formula>0.999999999999999</formula>
    </cfRule>
  </conditionalFormatting>
  <conditionalFormatting sqref="M61">
    <cfRule type="cellIs" dxfId="5" priority="1" operator="greaterThan">
      <formula>1</formula>
    </cfRule>
    <cfRule type="cellIs" dxfId="4" priority="2" operator="lessThan">
      <formula>1</formula>
    </cfRule>
  </conditionalFormatting>
  <conditionalFormatting sqref="R10:S14">
    <cfRule type="containsText" dxfId="3" priority="12" operator="containsText" text="in">
      <formula>NOT(ISERROR(SEARCH("in",R10)))</formula>
    </cfRule>
    <cfRule type="containsText" dxfId="2" priority="13" operator="containsText" text="Bien">
      <formula>NOT(ISERROR(SEARCH("Bien",R10)))</formula>
    </cfRule>
  </conditionalFormatting>
  <dataValidations xWindow="790" yWindow="328" count="1">
    <dataValidation allowBlank="1" showInputMessage="1" showErrorMessage="1" promptTitle="CMVP" prompt="Coût de Marchandises Vendues Pondéré" sqref="M35" xr:uid="{00000000-0002-0000-0300-000000000000}"/>
  </dataValidations>
  <printOptions horizontalCentered="1" verticalCentered="1"/>
  <pageMargins left="0" right="0" top="0" bottom="0" header="0" footer="0"/>
  <pageSetup paperSize="9" scale="48" orientation="portrait" r:id="rId1"/>
  <headerFooter alignWithMargins="0">
    <oddHeader>&amp;R&amp;8 3</oddHeader>
  </headerFooter>
  <drawing r:id="rId2"/>
  <extLst>
    <ext xmlns:x14="http://schemas.microsoft.com/office/spreadsheetml/2009/9/main" uri="{CCE6A557-97BC-4b89-ADB6-D9C93CAAB3DF}">
      <x14:dataValidations xmlns:xm="http://schemas.microsoft.com/office/excel/2006/main" xWindow="790" yWindow="328" count="3">
        <x14:dataValidation type="list" showInputMessage="1" showErrorMessage="1" xr:uid="{00000000-0002-0000-0300-000001000000}">
          <x14:formula1>
            <xm:f>'Les listes'!$N$12:$N$17</xm:f>
          </x14:formula1>
          <xm:sqref>I3:L3</xm:sqref>
        </x14:dataValidation>
        <x14:dataValidation type="list" allowBlank="1" showInputMessage="1" showErrorMessage="1" xr:uid="{00000000-0002-0000-0300-000002000000}">
          <x14:formula1>
            <xm:f>'Les listes'!$N$21:$N$29</xm:f>
          </x14:formula1>
          <xm:sqref>N3:P3</xm:sqref>
        </x14:dataValidation>
        <x14:dataValidation type="list" allowBlank="1" showInputMessage="1" showErrorMessage="1" xr:uid="{00000000-0002-0000-0300-000003000000}">
          <x14:formula1>
            <xm:f>'Les listes'!$F$33:$F$40</xm:f>
          </x14:formula1>
          <xm:sqref>C72:H75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7030A0"/>
    <pageSetUpPr fitToPage="1"/>
  </sheetPr>
  <dimension ref="A2:O191"/>
  <sheetViews>
    <sheetView showGridLines="0" view="pageBreakPreview" zoomScaleSheetLayoutView="100" workbookViewId="0">
      <selection activeCell="H7" sqref="H7"/>
    </sheetView>
  </sheetViews>
  <sheetFormatPr baseColWidth="10" defaultColWidth="11.453125" defaultRowHeight="14.5"/>
  <cols>
    <col min="1" max="1" width="26.1796875" style="271" bestFit="1" customWidth="1"/>
    <col min="2" max="2" width="13.81640625" style="271" customWidth="1"/>
    <col min="3" max="3" width="6.81640625" style="271" customWidth="1"/>
    <col min="4" max="4" width="3.7265625" style="271" customWidth="1"/>
    <col min="5" max="5" width="2.7265625" style="271" customWidth="1"/>
    <col min="6" max="6" width="4.1796875" style="271" customWidth="1"/>
    <col min="7" max="7" width="28.81640625" style="271" bestFit="1" customWidth="1"/>
    <col min="8" max="8" width="15.26953125" style="271" customWidth="1"/>
    <col min="9" max="9" width="8" style="271" customWidth="1"/>
    <col min="10" max="10" width="2" style="19" customWidth="1"/>
    <col min="11" max="16384" width="11.453125" style="19"/>
  </cols>
  <sheetData>
    <row r="2" spans="1:15" ht="25.5" customHeight="1">
      <c r="A2" s="884" t="s">
        <v>141</v>
      </c>
      <c r="B2" s="885"/>
      <c r="C2" s="885"/>
      <c r="D2" s="885"/>
      <c r="E2" s="885"/>
      <c r="F2" s="885"/>
      <c r="G2" s="885"/>
      <c r="H2" s="885"/>
      <c r="I2" s="886"/>
    </row>
    <row r="3" spans="1:15" ht="6" customHeight="1" thickBot="1">
      <c r="A3" s="272"/>
      <c r="B3" s="273"/>
      <c r="C3" s="273"/>
      <c r="D3" s="273"/>
      <c r="E3" s="273"/>
      <c r="F3" s="273"/>
      <c r="G3" s="273"/>
      <c r="H3" s="273"/>
    </row>
    <row r="4" spans="1:15">
      <c r="A4" s="882" t="s">
        <v>389</v>
      </c>
      <c r="B4" s="883"/>
      <c r="C4" s="274" t="s">
        <v>6</v>
      </c>
      <c r="D4" s="275"/>
      <c r="E4" s="276"/>
      <c r="F4" s="277"/>
      <c r="G4" s="882" t="s">
        <v>390</v>
      </c>
      <c r="H4" s="883"/>
      <c r="I4" s="278" t="s">
        <v>6</v>
      </c>
      <c r="K4" s="872" t="s">
        <v>393</v>
      </c>
      <c r="L4" s="873"/>
      <c r="M4" s="873"/>
      <c r="N4" s="873"/>
      <c r="O4" s="874"/>
    </row>
    <row r="5" spans="1:15" ht="25.5" customHeight="1">
      <c r="A5" s="279" t="s">
        <v>112</v>
      </c>
      <c r="B5" s="280">
        <v>350</v>
      </c>
      <c r="C5" s="281">
        <f>+IFERROR((B5/$B$25),0)</f>
        <v>0.11794439764111204</v>
      </c>
      <c r="D5" s="282"/>
      <c r="E5" s="283"/>
      <c r="F5" s="284"/>
      <c r="G5" s="285" t="s">
        <v>112</v>
      </c>
      <c r="H5" s="280">
        <v>0</v>
      </c>
      <c r="I5" s="286">
        <f>+IFERROR((H5/$H$25),0)</f>
        <v>0</v>
      </c>
      <c r="K5" s="875"/>
      <c r="L5" s="876"/>
      <c r="M5" s="876"/>
      <c r="N5" s="876"/>
      <c r="O5" s="877"/>
    </row>
    <row r="6" spans="1:15" ht="25.5" customHeight="1">
      <c r="A6" s="279" t="s">
        <v>636</v>
      </c>
      <c r="B6" s="280">
        <v>800</v>
      </c>
      <c r="C6" s="287">
        <f t="shared" ref="C6:C23" si="0">+IFERROR((B6/$B$25),0)</f>
        <v>0.26958719460825609</v>
      </c>
      <c r="D6" s="282"/>
      <c r="E6" s="283"/>
      <c r="F6" s="284"/>
      <c r="G6" s="285" t="s">
        <v>119</v>
      </c>
      <c r="H6" s="280">
        <v>300</v>
      </c>
      <c r="I6" s="288">
        <f t="shared" ref="I6:I22" si="1">+IFERROR((H6/$H$25),0)</f>
        <v>0.52956751985878203</v>
      </c>
      <c r="K6" s="875"/>
      <c r="L6" s="876"/>
      <c r="M6" s="876"/>
      <c r="N6" s="876"/>
      <c r="O6" s="877"/>
    </row>
    <row r="7" spans="1:15" ht="25.5" customHeight="1" thickBot="1">
      <c r="A7" s="279" t="s">
        <v>637</v>
      </c>
      <c r="B7" s="280"/>
      <c r="C7" s="287">
        <f t="shared" si="0"/>
        <v>0</v>
      </c>
      <c r="D7" s="282"/>
      <c r="E7" s="283"/>
      <c r="F7" s="284"/>
      <c r="G7" s="285" t="s">
        <v>120</v>
      </c>
      <c r="H7" s="280">
        <v>50</v>
      </c>
      <c r="I7" s="288">
        <f t="shared" si="1"/>
        <v>8.8261253309797005E-2</v>
      </c>
      <c r="K7" s="878"/>
      <c r="L7" s="879"/>
      <c r="M7" s="879"/>
      <c r="N7" s="879"/>
      <c r="O7" s="880"/>
    </row>
    <row r="8" spans="1:15" ht="25.5" customHeight="1">
      <c r="A8" s="279" t="s">
        <v>7</v>
      </c>
      <c r="B8" s="280">
        <v>26</v>
      </c>
      <c r="C8" s="287">
        <f t="shared" si="0"/>
        <v>8.761583824768323E-3</v>
      </c>
      <c r="D8" s="282"/>
      <c r="E8" s="283"/>
      <c r="F8" s="284"/>
      <c r="G8" s="285" t="s">
        <v>143</v>
      </c>
      <c r="H8" s="280">
        <v>5</v>
      </c>
      <c r="I8" s="288">
        <f t="shared" si="1"/>
        <v>8.8261253309796991E-3</v>
      </c>
    </row>
    <row r="9" spans="1:15" ht="25.5" customHeight="1">
      <c r="A9" s="279" t="s">
        <v>143</v>
      </c>
      <c r="B9" s="280"/>
      <c r="C9" s="287">
        <f t="shared" si="0"/>
        <v>0</v>
      </c>
      <c r="D9" s="282"/>
      <c r="E9" s="283"/>
      <c r="F9" s="284"/>
      <c r="G9" s="285" t="s">
        <v>121</v>
      </c>
      <c r="H9" s="280">
        <v>50</v>
      </c>
      <c r="I9" s="288">
        <f t="shared" si="1"/>
        <v>8.8261253309797005E-2</v>
      </c>
    </row>
    <row r="10" spans="1:15" ht="25.5" customHeight="1">
      <c r="A10" s="279" t="s">
        <v>113</v>
      </c>
      <c r="B10" s="280">
        <v>0</v>
      </c>
      <c r="C10" s="287">
        <f t="shared" si="0"/>
        <v>0</v>
      </c>
      <c r="D10" s="282"/>
      <c r="E10" s="283"/>
      <c r="F10" s="284"/>
      <c r="G10" s="279" t="s">
        <v>114</v>
      </c>
      <c r="H10" s="280">
        <v>20</v>
      </c>
      <c r="I10" s="288">
        <f t="shared" si="1"/>
        <v>3.5304501323918797E-2</v>
      </c>
    </row>
    <row r="11" spans="1:15" ht="25.5" customHeight="1">
      <c r="A11" s="279" t="s">
        <v>114</v>
      </c>
      <c r="B11" s="280">
        <v>20</v>
      </c>
      <c r="C11" s="287">
        <f t="shared" si="0"/>
        <v>6.7396798652064023E-3</v>
      </c>
      <c r="D11" s="282"/>
      <c r="E11" s="283"/>
      <c r="F11" s="284"/>
      <c r="G11" s="289" t="s">
        <v>7</v>
      </c>
      <c r="H11" s="280">
        <v>50</v>
      </c>
      <c r="I11" s="288">
        <f t="shared" si="1"/>
        <v>8.8261253309797005E-2</v>
      </c>
    </row>
    <row r="12" spans="1:15" ht="25.5" customHeight="1">
      <c r="A12" s="290" t="s">
        <v>115</v>
      </c>
      <c r="B12" s="291">
        <v>1750</v>
      </c>
      <c r="C12" s="287">
        <f t="shared" si="0"/>
        <v>0.58972198820556021</v>
      </c>
      <c r="D12" s="282"/>
      <c r="E12" s="283"/>
      <c r="F12" s="292"/>
      <c r="G12" s="289" t="s">
        <v>122</v>
      </c>
      <c r="H12" s="291"/>
      <c r="I12" s="288">
        <f t="shared" si="1"/>
        <v>0</v>
      </c>
    </row>
    <row r="13" spans="1:15" ht="25.5" customHeight="1">
      <c r="A13" s="279" t="s">
        <v>116</v>
      </c>
      <c r="B13" s="280">
        <v>21.5</v>
      </c>
      <c r="C13" s="287">
        <f t="shared" si="0"/>
        <v>7.2451558550968827E-3</v>
      </c>
      <c r="D13" s="282"/>
      <c r="E13" s="283"/>
      <c r="F13" s="284"/>
      <c r="G13" s="293" t="s">
        <v>486</v>
      </c>
      <c r="H13" s="280">
        <v>40</v>
      </c>
      <c r="I13" s="288">
        <f t="shared" si="1"/>
        <v>7.0609002647837593E-2</v>
      </c>
    </row>
    <row r="14" spans="1:15" ht="25.5" customHeight="1">
      <c r="A14" s="294" t="s">
        <v>117</v>
      </c>
      <c r="B14" s="280"/>
      <c r="C14" s="287">
        <f t="shared" si="0"/>
        <v>0</v>
      </c>
      <c r="D14" s="282"/>
      <c r="E14" s="283"/>
      <c r="F14" s="295"/>
      <c r="G14" s="296"/>
      <c r="H14" s="280"/>
      <c r="I14" s="288">
        <f t="shared" si="1"/>
        <v>0</v>
      </c>
    </row>
    <row r="15" spans="1:15" ht="25.5" customHeight="1">
      <c r="A15" s="297" t="s">
        <v>558</v>
      </c>
      <c r="B15" s="298"/>
      <c r="C15" s="287">
        <f t="shared" si="0"/>
        <v>0</v>
      </c>
      <c r="D15" s="282"/>
      <c r="E15" s="283"/>
      <c r="F15" s="295"/>
      <c r="G15" s="297"/>
      <c r="H15" s="298"/>
      <c r="I15" s="288">
        <f t="shared" si="1"/>
        <v>0</v>
      </c>
    </row>
    <row r="16" spans="1:15" ht="25.5" customHeight="1">
      <c r="A16" s="297"/>
      <c r="B16" s="298"/>
      <c r="C16" s="287">
        <f t="shared" si="0"/>
        <v>0</v>
      </c>
      <c r="D16" s="282"/>
      <c r="E16" s="283"/>
      <c r="F16" s="295"/>
      <c r="G16" s="297"/>
      <c r="H16" s="298"/>
      <c r="I16" s="288">
        <f t="shared" si="1"/>
        <v>0</v>
      </c>
    </row>
    <row r="17" spans="1:9" ht="25.5" customHeight="1">
      <c r="A17" s="297"/>
      <c r="B17" s="298"/>
      <c r="C17" s="287">
        <f t="shared" si="0"/>
        <v>0</v>
      </c>
      <c r="D17" s="282"/>
      <c r="E17" s="283"/>
      <c r="F17" s="295"/>
      <c r="G17" s="297"/>
      <c r="H17" s="298"/>
      <c r="I17" s="288">
        <f t="shared" si="1"/>
        <v>0</v>
      </c>
    </row>
    <row r="18" spans="1:9" ht="25.5" customHeight="1">
      <c r="A18" s="297"/>
      <c r="B18" s="298"/>
      <c r="C18" s="287">
        <f t="shared" si="0"/>
        <v>0</v>
      </c>
      <c r="D18" s="282"/>
      <c r="E18" s="283"/>
      <c r="F18" s="295"/>
      <c r="G18" s="297"/>
      <c r="H18" s="298"/>
      <c r="I18" s="288">
        <f t="shared" si="1"/>
        <v>0</v>
      </c>
    </row>
    <row r="19" spans="1:9" ht="25.5" customHeight="1">
      <c r="A19" s="297"/>
      <c r="B19" s="298"/>
      <c r="C19" s="287">
        <f t="shared" si="0"/>
        <v>0</v>
      </c>
      <c r="D19" s="282"/>
      <c r="E19" s="283"/>
      <c r="F19" s="295"/>
      <c r="G19" s="297"/>
      <c r="H19" s="298"/>
      <c r="I19" s="288">
        <f t="shared" si="1"/>
        <v>0</v>
      </c>
    </row>
    <row r="20" spans="1:9" ht="25.5" customHeight="1">
      <c r="A20" s="297"/>
      <c r="B20" s="298"/>
      <c r="C20" s="287">
        <f t="shared" si="0"/>
        <v>0</v>
      </c>
      <c r="D20" s="282"/>
      <c r="E20" s="283"/>
      <c r="F20" s="295"/>
      <c r="G20" s="297"/>
      <c r="H20" s="298"/>
      <c r="I20" s="288">
        <f t="shared" si="1"/>
        <v>0</v>
      </c>
    </row>
    <row r="21" spans="1:9" ht="25.5" customHeight="1">
      <c r="A21" s="297"/>
      <c r="B21" s="298"/>
      <c r="C21" s="287">
        <f t="shared" si="0"/>
        <v>0</v>
      </c>
      <c r="D21" s="282"/>
      <c r="E21" s="283"/>
      <c r="F21" s="295"/>
      <c r="G21" s="297"/>
      <c r="H21" s="298"/>
      <c r="I21" s="288">
        <f t="shared" si="1"/>
        <v>0</v>
      </c>
    </row>
    <row r="22" spans="1:9" ht="25.5" customHeight="1">
      <c r="A22" s="297"/>
      <c r="B22" s="298"/>
      <c r="C22" s="287">
        <f t="shared" si="0"/>
        <v>0</v>
      </c>
      <c r="D22" s="282"/>
      <c r="E22" s="283"/>
      <c r="F22" s="295"/>
      <c r="G22" s="297"/>
      <c r="H22" s="298"/>
      <c r="I22" s="288">
        <f t="shared" si="1"/>
        <v>0</v>
      </c>
    </row>
    <row r="23" spans="1:9" ht="25.5" customHeight="1">
      <c r="A23" s="297"/>
      <c r="B23" s="298"/>
      <c r="C23" s="287">
        <f t="shared" si="0"/>
        <v>0</v>
      </c>
      <c r="D23" s="282"/>
      <c r="E23" s="283"/>
      <c r="F23" s="295"/>
      <c r="G23" s="299" t="s">
        <v>40</v>
      </c>
      <c r="H23" s="300">
        <f>+SUM(H5:H22)</f>
        <v>515</v>
      </c>
    </row>
    <row r="24" spans="1:9" ht="25.5" customHeight="1">
      <c r="A24" s="297"/>
      <c r="B24" s="298"/>
      <c r="C24" s="287">
        <f>+IFERROR((B24/$B$25),0)</f>
        <v>0</v>
      </c>
      <c r="D24" s="282"/>
      <c r="E24" s="283"/>
      <c r="F24" s="295"/>
      <c r="G24" s="299" t="s">
        <v>392</v>
      </c>
      <c r="H24" s="300">
        <f>+H23*0.1</f>
        <v>51.5</v>
      </c>
    </row>
    <row r="25" spans="1:9" ht="27.75" customHeight="1" thickBot="1">
      <c r="A25" s="301" t="s">
        <v>118</v>
      </c>
      <c r="B25" s="302">
        <f>+SUM(B5:B14)</f>
        <v>2967.5</v>
      </c>
      <c r="C25" s="303"/>
      <c r="D25" s="303"/>
      <c r="E25" s="304"/>
      <c r="G25" s="305" t="s">
        <v>123</v>
      </c>
      <c r="H25" s="302">
        <f>+H24+H23</f>
        <v>566.5</v>
      </c>
    </row>
    <row r="26" spans="1:9" ht="9" customHeight="1">
      <c r="B26" s="306"/>
      <c r="C26" s="306"/>
      <c r="D26" s="306"/>
      <c r="E26" s="306"/>
      <c r="F26" s="306"/>
      <c r="G26" s="306"/>
      <c r="H26" s="306"/>
    </row>
    <row r="27" spans="1:9">
      <c r="A27" s="896" t="s">
        <v>391</v>
      </c>
      <c r="B27" s="897"/>
      <c r="C27" s="307"/>
      <c r="D27" s="307"/>
      <c r="E27" s="307"/>
      <c r="F27" s="307"/>
      <c r="G27" s="307"/>
      <c r="H27" s="307"/>
    </row>
    <row r="28" spans="1:9">
      <c r="A28" s="887"/>
      <c r="B28" s="888"/>
      <c r="C28" s="888"/>
      <c r="D28" s="888"/>
      <c r="E28" s="888"/>
      <c r="F28" s="888"/>
      <c r="G28" s="888"/>
      <c r="H28" s="888"/>
      <c r="I28" s="889"/>
    </row>
    <row r="29" spans="1:9">
      <c r="A29" s="890"/>
      <c r="B29" s="891"/>
      <c r="C29" s="891"/>
      <c r="D29" s="891"/>
      <c r="E29" s="891"/>
      <c r="F29" s="891"/>
      <c r="G29" s="891"/>
      <c r="H29" s="891"/>
      <c r="I29" s="892"/>
    </row>
    <row r="30" spans="1:9">
      <c r="A30" s="890"/>
      <c r="B30" s="891"/>
      <c r="C30" s="891"/>
      <c r="D30" s="891"/>
      <c r="E30" s="891"/>
      <c r="F30" s="891"/>
      <c r="G30" s="891"/>
      <c r="H30" s="891"/>
      <c r="I30" s="892"/>
    </row>
    <row r="31" spans="1:9">
      <c r="A31" s="890"/>
      <c r="B31" s="891"/>
      <c r="C31" s="891"/>
      <c r="D31" s="891"/>
      <c r="E31" s="891"/>
      <c r="F31" s="891"/>
      <c r="G31" s="891"/>
      <c r="H31" s="891"/>
      <c r="I31" s="892"/>
    </row>
    <row r="32" spans="1:9">
      <c r="A32" s="890"/>
      <c r="B32" s="891"/>
      <c r="C32" s="891"/>
      <c r="D32" s="891"/>
      <c r="E32" s="891"/>
      <c r="F32" s="891"/>
      <c r="G32" s="891"/>
      <c r="H32" s="891"/>
      <c r="I32" s="892"/>
    </row>
    <row r="33" spans="1:9">
      <c r="A33" s="890"/>
      <c r="B33" s="891"/>
      <c r="C33" s="891"/>
      <c r="D33" s="891"/>
      <c r="E33" s="891"/>
      <c r="F33" s="891"/>
      <c r="G33" s="891"/>
      <c r="H33" s="891"/>
      <c r="I33" s="892"/>
    </row>
    <row r="34" spans="1:9">
      <c r="A34" s="890"/>
      <c r="B34" s="891"/>
      <c r="C34" s="891"/>
      <c r="D34" s="891"/>
      <c r="E34" s="891"/>
      <c r="F34" s="891"/>
      <c r="G34" s="891"/>
      <c r="H34" s="891"/>
      <c r="I34" s="892"/>
    </row>
    <row r="35" spans="1:9">
      <c r="A35" s="893"/>
      <c r="B35" s="894"/>
      <c r="C35" s="894"/>
      <c r="D35" s="894"/>
      <c r="E35" s="894"/>
      <c r="F35" s="894"/>
      <c r="G35" s="894"/>
      <c r="H35" s="894"/>
      <c r="I35" s="895"/>
    </row>
    <row r="36" spans="1:9" ht="6.75" customHeight="1" thickBot="1">
      <c r="A36" s="308"/>
      <c r="B36" s="308"/>
      <c r="C36" s="308"/>
      <c r="D36" s="308"/>
      <c r="E36" s="308"/>
      <c r="F36" s="308"/>
      <c r="G36" s="308"/>
      <c r="H36" s="308"/>
    </row>
    <row r="37" spans="1:9">
      <c r="A37" s="881" t="s">
        <v>602</v>
      </c>
      <c r="B37" s="881"/>
      <c r="C37" s="881"/>
      <c r="D37" s="881"/>
      <c r="E37" s="881"/>
      <c r="F37" s="881"/>
      <c r="G37" s="881"/>
      <c r="H37" s="881"/>
      <c r="I37" s="881"/>
    </row>
    <row r="38" spans="1:9">
      <c r="A38" s="308"/>
      <c r="B38" s="308"/>
      <c r="C38" s="308"/>
      <c r="D38" s="308"/>
      <c r="E38" s="308"/>
      <c r="F38" s="308"/>
      <c r="G38" s="308"/>
      <c r="H38" s="308"/>
    </row>
    <row r="39" spans="1:9">
      <c r="A39" s="308"/>
      <c r="B39" s="308"/>
      <c r="C39" s="308"/>
      <c r="D39" s="308"/>
      <c r="E39" s="308"/>
      <c r="F39" s="308"/>
      <c r="G39" s="308"/>
      <c r="H39" s="308"/>
    </row>
    <row r="40" spans="1:9">
      <c r="A40" s="308"/>
      <c r="B40" s="308"/>
      <c r="C40" s="308"/>
      <c r="D40" s="308"/>
      <c r="E40" s="308"/>
      <c r="F40" s="308"/>
      <c r="G40" s="308"/>
      <c r="H40" s="308"/>
    </row>
    <row r="41" spans="1:9">
      <c r="A41" s="308"/>
      <c r="B41" s="308"/>
      <c r="C41" s="308"/>
      <c r="D41" s="308"/>
      <c r="E41" s="308"/>
      <c r="F41" s="308"/>
      <c r="G41" s="308"/>
      <c r="H41" s="308"/>
    </row>
    <row r="42" spans="1:9">
      <c r="A42" s="308"/>
      <c r="B42" s="308"/>
      <c r="C42" s="308"/>
      <c r="D42" s="308"/>
      <c r="E42" s="308"/>
      <c r="F42" s="308"/>
      <c r="G42" s="308"/>
      <c r="H42" s="308"/>
    </row>
    <row r="43" spans="1:9">
      <c r="A43" s="308"/>
      <c r="B43" s="308"/>
      <c r="C43" s="308"/>
      <c r="D43" s="308"/>
      <c r="E43" s="308"/>
      <c r="F43" s="308"/>
      <c r="G43" s="308"/>
      <c r="H43" s="308"/>
    </row>
    <row r="44" spans="1:9">
      <c r="A44" s="308"/>
      <c r="B44" s="308"/>
      <c r="C44" s="308"/>
      <c r="D44" s="308"/>
      <c r="E44" s="308"/>
      <c r="F44" s="308"/>
      <c r="G44" s="308"/>
      <c r="H44" s="308"/>
    </row>
    <row r="45" spans="1:9">
      <c r="A45" s="308"/>
      <c r="B45" s="308"/>
      <c r="C45" s="308"/>
      <c r="D45" s="308"/>
      <c r="E45" s="308"/>
      <c r="F45" s="308"/>
      <c r="G45" s="308"/>
      <c r="H45" s="308"/>
    </row>
    <row r="46" spans="1:9">
      <c r="A46" s="308"/>
      <c r="B46" s="308"/>
      <c r="C46" s="308"/>
      <c r="D46" s="308"/>
      <c r="E46" s="308"/>
      <c r="F46" s="308"/>
      <c r="G46" s="308"/>
      <c r="H46" s="308"/>
    </row>
    <row r="47" spans="1:9">
      <c r="A47" s="308"/>
      <c r="B47" s="308"/>
      <c r="C47" s="308"/>
      <c r="D47" s="308"/>
      <c r="E47" s="308"/>
      <c r="F47" s="308"/>
      <c r="G47" s="308"/>
      <c r="H47" s="308"/>
    </row>
    <row r="48" spans="1:9">
      <c r="A48" s="308"/>
      <c r="B48" s="308"/>
      <c r="C48" s="308"/>
      <c r="D48" s="308"/>
      <c r="E48" s="308"/>
      <c r="F48" s="308"/>
      <c r="G48" s="308"/>
      <c r="H48" s="308"/>
    </row>
    <row r="49" spans="1:8">
      <c r="A49" s="308"/>
      <c r="B49" s="308"/>
      <c r="C49" s="308"/>
      <c r="D49" s="308"/>
      <c r="E49" s="308"/>
      <c r="F49" s="308"/>
      <c r="G49" s="308"/>
      <c r="H49" s="308"/>
    </row>
    <row r="50" spans="1:8">
      <c r="A50" s="308"/>
      <c r="B50" s="308"/>
      <c r="C50" s="308"/>
      <c r="D50" s="308"/>
      <c r="E50" s="308"/>
      <c r="F50" s="308"/>
      <c r="G50" s="308"/>
      <c r="H50" s="308"/>
    </row>
    <row r="51" spans="1:8">
      <c r="A51" s="308"/>
      <c r="B51" s="308"/>
      <c r="C51" s="308"/>
      <c r="D51" s="308"/>
      <c r="E51" s="308"/>
      <c r="F51" s="308"/>
      <c r="G51" s="308"/>
      <c r="H51" s="308"/>
    </row>
    <row r="52" spans="1:8">
      <c r="A52" s="308"/>
      <c r="B52" s="308"/>
      <c r="C52" s="308"/>
      <c r="D52" s="308"/>
      <c r="E52" s="308"/>
      <c r="F52" s="308"/>
      <c r="G52" s="308"/>
      <c r="H52" s="308"/>
    </row>
    <row r="53" spans="1:8">
      <c r="A53" s="308"/>
      <c r="B53" s="308"/>
      <c r="C53" s="308"/>
      <c r="D53" s="308"/>
      <c r="E53" s="308"/>
      <c r="F53" s="308"/>
      <c r="G53" s="308"/>
      <c r="H53" s="308"/>
    </row>
    <row r="54" spans="1:8">
      <c r="A54" s="308"/>
      <c r="B54" s="308"/>
      <c r="C54" s="308"/>
      <c r="D54" s="308"/>
      <c r="E54" s="308"/>
      <c r="F54" s="308"/>
      <c r="G54" s="308"/>
      <c r="H54" s="308"/>
    </row>
    <row r="55" spans="1:8">
      <c r="A55" s="308"/>
      <c r="B55" s="308"/>
      <c r="C55" s="308"/>
      <c r="D55" s="308"/>
      <c r="E55" s="308"/>
      <c r="F55" s="308"/>
      <c r="G55" s="308"/>
      <c r="H55" s="308"/>
    </row>
    <row r="56" spans="1:8">
      <c r="A56" s="308"/>
      <c r="B56" s="308"/>
      <c r="C56" s="308"/>
      <c r="D56" s="308"/>
      <c r="E56" s="308"/>
      <c r="F56" s="308"/>
      <c r="G56" s="308"/>
      <c r="H56" s="308"/>
    </row>
    <row r="57" spans="1:8">
      <c r="A57" s="308"/>
      <c r="B57" s="308"/>
      <c r="C57" s="308"/>
      <c r="D57" s="308"/>
      <c r="E57" s="308"/>
      <c r="F57" s="308"/>
      <c r="G57" s="308"/>
      <c r="H57" s="308"/>
    </row>
    <row r="58" spans="1:8">
      <c r="A58" s="308"/>
      <c r="B58" s="308"/>
      <c r="C58" s="308"/>
      <c r="D58" s="308"/>
      <c r="E58" s="308"/>
      <c r="F58" s="308"/>
      <c r="G58" s="308"/>
      <c r="H58" s="308"/>
    </row>
    <row r="59" spans="1:8">
      <c r="A59" s="308"/>
      <c r="B59" s="308"/>
      <c r="C59" s="308"/>
      <c r="D59" s="308"/>
      <c r="E59" s="308"/>
      <c r="F59" s="308"/>
      <c r="G59" s="308"/>
      <c r="H59" s="308"/>
    </row>
    <row r="60" spans="1:8">
      <c r="A60" s="308"/>
      <c r="B60" s="308"/>
      <c r="C60" s="308"/>
      <c r="D60" s="308"/>
      <c r="E60" s="308"/>
      <c r="F60" s="308"/>
      <c r="G60" s="308"/>
      <c r="H60" s="308"/>
    </row>
    <row r="61" spans="1:8">
      <c r="A61" s="308"/>
      <c r="B61" s="308"/>
      <c r="C61" s="308"/>
      <c r="D61" s="308"/>
      <c r="E61" s="308"/>
      <c r="F61" s="308"/>
      <c r="G61" s="308"/>
      <c r="H61" s="308"/>
    </row>
    <row r="62" spans="1:8">
      <c r="A62" s="308"/>
      <c r="B62" s="308"/>
      <c r="C62" s="308"/>
      <c r="D62" s="308"/>
      <c r="E62" s="308"/>
      <c r="F62" s="308"/>
      <c r="G62" s="308"/>
      <c r="H62" s="308"/>
    </row>
    <row r="63" spans="1:8">
      <c r="A63" s="308"/>
      <c r="B63" s="308"/>
      <c r="C63" s="308"/>
      <c r="D63" s="308"/>
      <c r="E63" s="308"/>
      <c r="F63" s="308"/>
      <c r="G63" s="308"/>
      <c r="H63" s="308"/>
    </row>
    <row r="64" spans="1:8">
      <c r="A64" s="308"/>
      <c r="B64" s="308"/>
      <c r="C64" s="308"/>
      <c r="D64" s="308"/>
      <c r="E64" s="308"/>
      <c r="F64" s="308"/>
      <c r="G64" s="308"/>
      <c r="H64" s="308"/>
    </row>
    <row r="65" spans="1:8">
      <c r="A65" s="308"/>
      <c r="B65" s="308"/>
      <c r="C65" s="308"/>
      <c r="D65" s="308"/>
      <c r="E65" s="308"/>
      <c r="F65" s="308"/>
      <c r="G65" s="308"/>
      <c r="H65" s="308"/>
    </row>
    <row r="66" spans="1:8">
      <c r="A66" s="308"/>
      <c r="B66" s="308"/>
      <c r="C66" s="308"/>
      <c r="D66" s="308"/>
      <c r="E66" s="308"/>
      <c r="F66" s="308"/>
      <c r="G66" s="308"/>
      <c r="H66" s="308"/>
    </row>
    <row r="67" spans="1:8">
      <c r="A67" s="308"/>
      <c r="B67" s="308"/>
      <c r="C67" s="308"/>
      <c r="D67" s="308"/>
      <c r="E67" s="308"/>
      <c r="F67" s="308"/>
      <c r="G67" s="308"/>
      <c r="H67" s="308"/>
    </row>
    <row r="68" spans="1:8">
      <c r="A68" s="308"/>
      <c r="B68" s="308"/>
      <c r="C68" s="308"/>
      <c r="D68" s="308"/>
      <c r="E68" s="308"/>
      <c r="F68" s="308"/>
      <c r="G68" s="308"/>
      <c r="H68" s="308"/>
    </row>
    <row r="69" spans="1:8">
      <c r="A69" s="308"/>
      <c r="B69" s="308"/>
      <c r="C69" s="308"/>
      <c r="D69" s="308"/>
      <c r="E69" s="308"/>
      <c r="F69" s="308"/>
      <c r="G69" s="308"/>
      <c r="H69" s="308"/>
    </row>
    <row r="70" spans="1:8">
      <c r="A70" s="308"/>
      <c r="B70" s="308"/>
      <c r="C70" s="308"/>
      <c r="D70" s="308"/>
      <c r="E70" s="308"/>
      <c r="F70" s="308"/>
      <c r="G70" s="308"/>
      <c r="H70" s="308"/>
    </row>
    <row r="71" spans="1:8">
      <c r="A71" s="308"/>
      <c r="B71" s="308"/>
      <c r="C71" s="308"/>
      <c r="D71" s="308"/>
      <c r="E71" s="308"/>
      <c r="F71" s="308"/>
      <c r="G71" s="308"/>
      <c r="H71" s="308"/>
    </row>
    <row r="72" spans="1:8">
      <c r="A72" s="308"/>
      <c r="B72" s="308"/>
      <c r="C72" s="308"/>
      <c r="D72" s="308"/>
      <c r="E72" s="308"/>
      <c r="F72" s="308"/>
      <c r="G72" s="308"/>
      <c r="H72" s="308"/>
    </row>
    <row r="73" spans="1:8">
      <c r="A73" s="308"/>
      <c r="B73" s="308"/>
      <c r="C73" s="308"/>
      <c r="D73" s="308"/>
      <c r="E73" s="308"/>
      <c r="F73" s="308"/>
      <c r="G73" s="308"/>
      <c r="H73" s="308"/>
    </row>
    <row r="74" spans="1:8">
      <c r="A74" s="308"/>
      <c r="B74" s="308"/>
      <c r="C74" s="308"/>
      <c r="D74" s="308"/>
      <c r="E74" s="308"/>
      <c r="F74" s="308"/>
      <c r="G74" s="308"/>
      <c r="H74" s="308"/>
    </row>
    <row r="75" spans="1:8">
      <c r="A75" s="308"/>
      <c r="B75" s="308"/>
      <c r="C75" s="308"/>
      <c r="D75" s="308"/>
      <c r="E75" s="308"/>
      <c r="F75" s="308"/>
      <c r="G75" s="308"/>
      <c r="H75" s="308"/>
    </row>
    <row r="76" spans="1:8">
      <c r="A76" s="308"/>
      <c r="B76" s="308"/>
      <c r="C76" s="308"/>
      <c r="D76" s="308"/>
      <c r="E76" s="308"/>
      <c r="F76" s="308"/>
      <c r="G76" s="308"/>
      <c r="H76" s="308"/>
    </row>
    <row r="77" spans="1:8">
      <c r="A77" s="308"/>
      <c r="B77" s="308"/>
      <c r="C77" s="308"/>
      <c r="D77" s="308"/>
      <c r="E77" s="308"/>
      <c r="F77" s="308"/>
      <c r="G77" s="308"/>
      <c r="H77" s="308"/>
    </row>
    <row r="78" spans="1:8">
      <c r="A78" s="308"/>
      <c r="B78" s="308"/>
      <c r="C78" s="308"/>
      <c r="D78" s="308"/>
      <c r="E78" s="308"/>
      <c r="F78" s="308"/>
      <c r="G78" s="308"/>
      <c r="H78" s="308"/>
    </row>
    <row r="79" spans="1:8">
      <c r="A79" s="308"/>
      <c r="B79" s="308"/>
      <c r="C79" s="308"/>
      <c r="D79" s="308"/>
      <c r="E79" s="308"/>
      <c r="F79" s="308"/>
      <c r="G79" s="308"/>
      <c r="H79" s="308"/>
    </row>
    <row r="80" spans="1:8">
      <c r="A80" s="308"/>
      <c r="B80" s="308"/>
      <c r="C80" s="308"/>
      <c r="D80" s="308"/>
      <c r="E80" s="308"/>
      <c r="F80" s="308"/>
      <c r="G80" s="308"/>
      <c r="H80" s="308"/>
    </row>
    <row r="81" spans="1:8">
      <c r="A81" s="308"/>
      <c r="B81" s="308"/>
      <c r="C81" s="308"/>
      <c r="D81" s="308"/>
      <c r="E81" s="308"/>
      <c r="F81" s="308"/>
      <c r="G81" s="308"/>
      <c r="H81" s="308"/>
    </row>
    <row r="82" spans="1:8">
      <c r="A82" s="308"/>
      <c r="B82" s="308"/>
      <c r="C82" s="308"/>
      <c r="D82" s="308"/>
      <c r="E82" s="308"/>
      <c r="F82" s="308"/>
      <c r="G82" s="308"/>
      <c r="H82" s="308"/>
    </row>
    <row r="83" spans="1:8">
      <c r="A83" s="308"/>
      <c r="B83" s="308"/>
      <c r="C83" s="308"/>
      <c r="D83" s="308"/>
      <c r="E83" s="308"/>
      <c r="F83" s="308"/>
      <c r="G83" s="308"/>
      <c r="H83" s="308"/>
    </row>
    <row r="84" spans="1:8">
      <c r="A84" s="308"/>
      <c r="B84" s="308"/>
      <c r="C84" s="308"/>
      <c r="D84" s="308"/>
      <c r="E84" s="308"/>
      <c r="F84" s="308"/>
      <c r="G84" s="308"/>
      <c r="H84" s="308"/>
    </row>
    <row r="85" spans="1:8">
      <c r="A85" s="308"/>
      <c r="B85" s="308"/>
      <c r="C85" s="308"/>
      <c r="D85" s="308"/>
      <c r="E85" s="308"/>
      <c r="F85" s="308"/>
      <c r="G85" s="308"/>
      <c r="H85" s="308"/>
    </row>
    <row r="86" spans="1:8">
      <c r="A86" s="308"/>
      <c r="B86" s="308"/>
      <c r="C86" s="308"/>
      <c r="D86" s="308"/>
      <c r="E86" s="308"/>
      <c r="F86" s="308"/>
      <c r="G86" s="308"/>
      <c r="H86" s="308"/>
    </row>
    <row r="87" spans="1:8">
      <c r="A87" s="308"/>
      <c r="B87" s="308"/>
      <c r="C87" s="308"/>
      <c r="D87" s="308"/>
      <c r="E87" s="308"/>
      <c r="F87" s="308"/>
      <c r="G87" s="308"/>
      <c r="H87" s="308"/>
    </row>
    <row r="88" spans="1:8">
      <c r="A88" s="308"/>
      <c r="B88" s="308"/>
      <c r="C88" s="308"/>
      <c r="D88" s="308"/>
      <c r="E88" s="308"/>
      <c r="F88" s="308"/>
      <c r="G88" s="308"/>
      <c r="H88" s="308"/>
    </row>
    <row r="89" spans="1:8">
      <c r="A89" s="308"/>
      <c r="B89" s="308"/>
      <c r="C89" s="308"/>
      <c r="D89" s="308"/>
      <c r="E89" s="308"/>
      <c r="F89" s="308"/>
      <c r="G89" s="308"/>
      <c r="H89" s="308"/>
    </row>
    <row r="90" spans="1:8">
      <c r="A90" s="308"/>
      <c r="B90" s="308"/>
      <c r="C90" s="308"/>
      <c r="D90" s="308"/>
      <c r="E90" s="308"/>
      <c r="F90" s="308"/>
      <c r="G90" s="308"/>
      <c r="H90" s="308"/>
    </row>
    <row r="91" spans="1:8">
      <c r="A91" s="308"/>
      <c r="B91" s="308"/>
      <c r="C91" s="308"/>
      <c r="D91" s="308"/>
      <c r="E91" s="308"/>
      <c r="F91" s="308"/>
      <c r="G91" s="308"/>
      <c r="H91" s="308"/>
    </row>
    <row r="92" spans="1:8">
      <c r="A92" s="308"/>
      <c r="B92" s="308"/>
      <c r="C92" s="308"/>
      <c r="D92" s="308"/>
      <c r="E92" s="308"/>
      <c r="F92" s="308"/>
      <c r="G92" s="308"/>
      <c r="H92" s="308"/>
    </row>
    <row r="93" spans="1:8">
      <c r="A93" s="308"/>
      <c r="B93" s="308"/>
      <c r="C93" s="308"/>
      <c r="D93" s="308"/>
      <c r="E93" s="308"/>
      <c r="F93" s="308"/>
      <c r="G93" s="308"/>
      <c r="H93" s="308"/>
    </row>
    <row r="94" spans="1:8">
      <c r="A94" s="308"/>
      <c r="B94" s="308"/>
      <c r="C94" s="308"/>
      <c r="D94" s="308"/>
      <c r="E94" s="308"/>
      <c r="F94" s="308"/>
      <c r="G94" s="308"/>
      <c r="H94" s="308"/>
    </row>
    <row r="95" spans="1:8">
      <c r="A95" s="308"/>
      <c r="B95" s="308"/>
      <c r="C95" s="308"/>
      <c r="D95" s="308"/>
      <c r="E95" s="308"/>
      <c r="F95" s="308"/>
      <c r="G95" s="308"/>
      <c r="H95" s="308"/>
    </row>
    <row r="96" spans="1:8">
      <c r="A96" s="308"/>
      <c r="B96" s="308"/>
      <c r="C96" s="308"/>
      <c r="D96" s="308"/>
      <c r="E96" s="308"/>
      <c r="F96" s="308"/>
      <c r="G96" s="308"/>
      <c r="H96" s="308"/>
    </row>
    <row r="97" spans="1:8">
      <c r="A97" s="308"/>
      <c r="B97" s="308"/>
      <c r="C97" s="308"/>
      <c r="D97" s="308"/>
      <c r="E97" s="308"/>
      <c r="F97" s="308"/>
      <c r="G97" s="308"/>
      <c r="H97" s="308"/>
    </row>
    <row r="98" spans="1:8">
      <c r="A98" s="308"/>
      <c r="B98" s="308"/>
      <c r="C98" s="308"/>
      <c r="D98" s="308"/>
      <c r="E98" s="308"/>
      <c r="F98" s="308"/>
      <c r="G98" s="308"/>
      <c r="H98" s="308"/>
    </row>
    <row r="99" spans="1:8">
      <c r="A99" s="308"/>
      <c r="B99" s="308"/>
      <c r="C99" s="308"/>
      <c r="D99" s="308"/>
      <c r="E99" s="308"/>
      <c r="F99" s="308"/>
      <c r="G99" s="308"/>
      <c r="H99" s="308"/>
    </row>
    <row r="100" spans="1:8">
      <c r="A100" s="308"/>
      <c r="B100" s="308"/>
      <c r="C100" s="308"/>
      <c r="D100" s="308"/>
      <c r="E100" s="308"/>
      <c r="F100" s="308"/>
      <c r="G100" s="308"/>
      <c r="H100" s="308"/>
    </row>
    <row r="101" spans="1:8">
      <c r="A101" s="308"/>
      <c r="B101" s="308"/>
      <c r="C101" s="308"/>
      <c r="D101" s="308"/>
      <c r="E101" s="308"/>
      <c r="F101" s="308"/>
      <c r="G101" s="308"/>
      <c r="H101" s="308"/>
    </row>
    <row r="102" spans="1:8">
      <c r="A102" s="308"/>
      <c r="B102" s="308"/>
      <c r="C102" s="308"/>
      <c r="D102" s="308"/>
      <c r="E102" s="308"/>
      <c r="F102" s="308"/>
      <c r="G102" s="308"/>
      <c r="H102" s="308"/>
    </row>
    <row r="103" spans="1:8">
      <c r="A103" s="308"/>
      <c r="B103" s="308"/>
      <c r="C103" s="308"/>
      <c r="D103" s="308"/>
      <c r="E103" s="308"/>
      <c r="F103" s="308"/>
      <c r="G103" s="308"/>
      <c r="H103" s="308"/>
    </row>
    <row r="104" spans="1:8">
      <c r="A104" s="308"/>
      <c r="B104" s="308"/>
      <c r="C104" s="308"/>
      <c r="D104" s="308"/>
      <c r="E104" s="308"/>
      <c r="F104" s="308"/>
      <c r="G104" s="308"/>
      <c r="H104" s="308"/>
    </row>
    <row r="105" spans="1:8">
      <c r="A105" s="308"/>
      <c r="B105" s="308"/>
      <c r="C105" s="308"/>
      <c r="D105" s="308"/>
      <c r="E105" s="308"/>
      <c r="F105" s="308"/>
      <c r="G105" s="308"/>
      <c r="H105" s="308"/>
    </row>
    <row r="106" spans="1:8">
      <c r="A106" s="308"/>
      <c r="B106" s="308"/>
      <c r="C106" s="308"/>
      <c r="D106" s="308"/>
      <c r="E106" s="308"/>
      <c r="F106" s="308"/>
      <c r="G106" s="308"/>
      <c r="H106" s="308"/>
    </row>
    <row r="107" spans="1:8">
      <c r="A107" s="308"/>
      <c r="B107" s="308"/>
      <c r="C107" s="308"/>
      <c r="D107" s="308"/>
      <c r="E107" s="308"/>
      <c r="F107" s="308"/>
      <c r="G107" s="308"/>
      <c r="H107" s="308"/>
    </row>
    <row r="108" spans="1:8">
      <c r="A108" s="308"/>
      <c r="B108" s="308"/>
      <c r="C108" s="308"/>
      <c r="D108" s="308"/>
      <c r="E108" s="308"/>
      <c r="F108" s="308"/>
      <c r="G108" s="308"/>
      <c r="H108" s="308"/>
    </row>
    <row r="109" spans="1:8">
      <c r="A109" s="308"/>
      <c r="B109" s="308"/>
      <c r="C109" s="308"/>
      <c r="D109" s="308"/>
      <c r="E109" s="308"/>
      <c r="F109" s="308"/>
      <c r="G109" s="308"/>
      <c r="H109" s="308"/>
    </row>
    <row r="110" spans="1:8">
      <c r="A110" s="308"/>
      <c r="B110" s="308"/>
      <c r="C110" s="308"/>
      <c r="D110" s="308"/>
      <c r="E110" s="308"/>
      <c r="F110" s="308"/>
      <c r="G110" s="308"/>
      <c r="H110" s="308"/>
    </row>
    <row r="111" spans="1:8">
      <c r="A111" s="308"/>
      <c r="B111" s="308"/>
      <c r="C111" s="308"/>
      <c r="D111" s="308"/>
      <c r="E111" s="308"/>
      <c r="F111" s="308"/>
      <c r="G111" s="308"/>
      <c r="H111" s="308"/>
    </row>
    <row r="112" spans="1:8">
      <c r="A112" s="308"/>
      <c r="B112" s="308"/>
      <c r="C112" s="308"/>
      <c r="D112" s="308"/>
      <c r="E112" s="308"/>
      <c r="F112" s="308"/>
      <c r="G112" s="308"/>
      <c r="H112" s="308"/>
    </row>
    <row r="113" spans="1:8">
      <c r="A113" s="308"/>
      <c r="B113" s="308"/>
      <c r="C113" s="308"/>
      <c r="D113" s="308"/>
      <c r="E113" s="308"/>
      <c r="F113" s="308"/>
      <c r="G113" s="308"/>
      <c r="H113" s="308"/>
    </row>
    <row r="114" spans="1:8">
      <c r="A114" s="308"/>
      <c r="B114" s="308"/>
      <c r="C114" s="308"/>
      <c r="D114" s="308"/>
      <c r="E114" s="308"/>
      <c r="F114" s="308"/>
      <c r="G114" s="308"/>
      <c r="H114" s="308"/>
    </row>
    <row r="115" spans="1:8">
      <c r="A115" s="308"/>
      <c r="B115" s="308"/>
      <c r="C115" s="308"/>
      <c r="D115" s="308"/>
      <c r="E115" s="308"/>
      <c r="F115" s="308"/>
      <c r="G115" s="308"/>
      <c r="H115" s="308"/>
    </row>
    <row r="116" spans="1:8">
      <c r="A116" s="308"/>
      <c r="B116" s="308"/>
      <c r="C116" s="308"/>
      <c r="D116" s="308"/>
      <c r="E116" s="308"/>
      <c r="F116" s="308"/>
      <c r="G116" s="308"/>
      <c r="H116" s="308"/>
    </row>
    <row r="117" spans="1:8">
      <c r="A117" s="308"/>
      <c r="B117" s="308"/>
      <c r="C117" s="308"/>
      <c r="D117" s="308"/>
      <c r="E117" s="308"/>
      <c r="F117" s="308"/>
      <c r="G117" s="308"/>
      <c r="H117" s="308"/>
    </row>
    <row r="118" spans="1:8">
      <c r="A118" s="308"/>
      <c r="B118" s="308"/>
      <c r="C118" s="308"/>
      <c r="D118" s="308"/>
      <c r="E118" s="308"/>
      <c r="F118" s="308"/>
      <c r="G118" s="308"/>
      <c r="H118" s="308"/>
    </row>
    <row r="119" spans="1:8">
      <c r="A119" s="308"/>
      <c r="B119" s="308"/>
      <c r="C119" s="308"/>
      <c r="D119" s="308"/>
      <c r="E119" s="308"/>
      <c r="F119" s="308"/>
      <c r="G119" s="308"/>
      <c r="H119" s="308"/>
    </row>
    <row r="120" spans="1:8">
      <c r="A120" s="308"/>
      <c r="B120" s="308"/>
      <c r="C120" s="308"/>
      <c r="D120" s="308"/>
      <c r="E120" s="308"/>
      <c r="F120" s="308"/>
      <c r="G120" s="308"/>
      <c r="H120" s="308"/>
    </row>
    <row r="121" spans="1:8">
      <c r="A121" s="308"/>
      <c r="B121" s="308"/>
      <c r="C121" s="308"/>
      <c r="D121" s="308"/>
      <c r="E121" s="308"/>
      <c r="F121" s="308"/>
      <c r="G121" s="308"/>
      <c r="H121" s="308"/>
    </row>
    <row r="122" spans="1:8">
      <c r="A122" s="308"/>
      <c r="B122" s="308"/>
      <c r="C122" s="308"/>
      <c r="D122" s="308"/>
      <c r="E122" s="308"/>
      <c r="F122" s="308"/>
      <c r="G122" s="308"/>
      <c r="H122" s="308"/>
    </row>
    <row r="123" spans="1:8">
      <c r="A123" s="308"/>
      <c r="B123" s="308"/>
      <c r="C123" s="308"/>
      <c r="D123" s="308"/>
      <c r="E123" s="308"/>
      <c r="F123" s="308"/>
      <c r="G123" s="308"/>
      <c r="H123" s="308"/>
    </row>
    <row r="124" spans="1:8">
      <c r="A124" s="308"/>
      <c r="B124" s="308"/>
      <c r="C124" s="308"/>
      <c r="D124" s="308"/>
      <c r="E124" s="308"/>
      <c r="F124" s="308"/>
      <c r="G124" s="308"/>
      <c r="H124" s="308"/>
    </row>
    <row r="125" spans="1:8">
      <c r="A125" s="308"/>
      <c r="B125" s="308"/>
      <c r="C125" s="308"/>
      <c r="D125" s="308"/>
      <c r="E125" s="308"/>
      <c r="F125" s="308"/>
      <c r="G125" s="308"/>
      <c r="H125" s="308"/>
    </row>
    <row r="126" spans="1:8">
      <c r="A126" s="308"/>
      <c r="B126" s="308"/>
      <c r="C126" s="308"/>
      <c r="D126" s="308"/>
      <c r="E126" s="308"/>
      <c r="F126" s="308"/>
      <c r="G126" s="308"/>
      <c r="H126" s="308"/>
    </row>
    <row r="127" spans="1:8">
      <c r="A127" s="308"/>
      <c r="B127" s="308"/>
      <c r="C127" s="308"/>
      <c r="D127" s="308"/>
      <c r="E127" s="308"/>
      <c r="F127" s="308"/>
      <c r="G127" s="308"/>
      <c r="H127" s="308"/>
    </row>
    <row r="128" spans="1:8">
      <c r="A128" s="308"/>
      <c r="B128" s="308"/>
      <c r="C128" s="308"/>
      <c r="D128" s="308"/>
      <c r="E128" s="308"/>
      <c r="F128" s="308"/>
      <c r="G128" s="308"/>
      <c r="H128" s="308"/>
    </row>
    <row r="129" spans="1:8">
      <c r="A129" s="308"/>
      <c r="B129" s="308"/>
      <c r="C129" s="308"/>
      <c r="D129" s="308"/>
      <c r="E129" s="308"/>
      <c r="F129" s="308"/>
      <c r="G129" s="308"/>
      <c r="H129" s="308"/>
    </row>
    <row r="130" spans="1:8">
      <c r="A130" s="308"/>
      <c r="B130" s="308"/>
      <c r="C130" s="308"/>
      <c r="D130" s="308"/>
      <c r="E130" s="308"/>
      <c r="F130" s="308"/>
      <c r="G130" s="308"/>
      <c r="H130" s="308"/>
    </row>
    <row r="131" spans="1:8">
      <c r="A131" s="308"/>
      <c r="B131" s="308"/>
      <c r="C131" s="308"/>
      <c r="D131" s="308"/>
      <c r="E131" s="308"/>
      <c r="F131" s="308"/>
      <c r="G131" s="308"/>
      <c r="H131" s="308"/>
    </row>
    <row r="132" spans="1:8">
      <c r="A132" s="308"/>
      <c r="B132" s="308"/>
      <c r="C132" s="308"/>
      <c r="D132" s="308"/>
      <c r="E132" s="308"/>
      <c r="F132" s="308"/>
      <c r="G132" s="308"/>
      <c r="H132" s="308"/>
    </row>
    <row r="133" spans="1:8">
      <c r="A133" s="308"/>
      <c r="B133" s="308"/>
      <c r="C133" s="308"/>
      <c r="D133" s="308"/>
      <c r="E133" s="308"/>
      <c r="F133" s="308"/>
      <c r="G133" s="308"/>
      <c r="H133" s="308"/>
    </row>
    <row r="134" spans="1:8">
      <c r="A134" s="308"/>
      <c r="B134" s="308"/>
      <c r="C134" s="308"/>
      <c r="D134" s="308"/>
      <c r="E134" s="308"/>
      <c r="F134" s="308"/>
      <c r="G134" s="308"/>
      <c r="H134" s="308"/>
    </row>
    <row r="135" spans="1:8">
      <c r="A135" s="308"/>
      <c r="B135" s="308"/>
      <c r="C135" s="308"/>
      <c r="D135" s="308"/>
      <c r="E135" s="308"/>
      <c r="F135" s="308"/>
      <c r="G135" s="308"/>
      <c r="H135" s="308"/>
    </row>
    <row r="136" spans="1:8">
      <c r="A136" s="308"/>
      <c r="B136" s="308"/>
      <c r="C136" s="308"/>
      <c r="D136" s="308"/>
      <c r="E136" s="308"/>
      <c r="F136" s="308"/>
      <c r="G136" s="308"/>
      <c r="H136" s="308"/>
    </row>
    <row r="137" spans="1:8">
      <c r="A137" s="308"/>
      <c r="B137" s="308"/>
      <c r="C137" s="308"/>
      <c r="D137" s="308"/>
      <c r="E137" s="308"/>
      <c r="F137" s="308"/>
      <c r="G137" s="308"/>
      <c r="H137" s="308"/>
    </row>
    <row r="138" spans="1:8">
      <c r="A138" s="308"/>
      <c r="B138" s="308"/>
      <c r="C138" s="308"/>
      <c r="D138" s="308"/>
      <c r="E138" s="308"/>
      <c r="F138" s="308"/>
      <c r="G138" s="308"/>
      <c r="H138" s="308"/>
    </row>
    <row r="139" spans="1:8">
      <c r="A139" s="308"/>
      <c r="B139" s="308"/>
      <c r="C139" s="308"/>
      <c r="D139" s="308"/>
      <c r="E139" s="308"/>
      <c r="F139" s="308"/>
      <c r="G139" s="308"/>
      <c r="H139" s="308"/>
    </row>
    <row r="140" spans="1:8">
      <c r="A140" s="308"/>
      <c r="B140" s="308"/>
      <c r="C140" s="308"/>
      <c r="D140" s="308"/>
      <c r="E140" s="308"/>
      <c r="F140" s="308"/>
      <c r="G140" s="308"/>
      <c r="H140" s="308"/>
    </row>
    <row r="141" spans="1:8">
      <c r="A141" s="308"/>
      <c r="B141" s="308"/>
      <c r="C141" s="308"/>
      <c r="D141" s="308"/>
      <c r="E141" s="308"/>
      <c r="F141" s="308"/>
      <c r="G141" s="308"/>
      <c r="H141" s="308"/>
    </row>
    <row r="142" spans="1:8">
      <c r="A142" s="308"/>
      <c r="B142" s="308"/>
      <c r="C142" s="308"/>
      <c r="D142" s="308"/>
      <c r="E142" s="308"/>
      <c r="F142" s="308"/>
      <c r="G142" s="308"/>
      <c r="H142" s="308"/>
    </row>
    <row r="143" spans="1:8">
      <c r="A143" s="308"/>
      <c r="B143" s="308"/>
      <c r="C143" s="308"/>
      <c r="D143" s="308"/>
      <c r="E143" s="308"/>
      <c r="F143" s="308"/>
      <c r="G143" s="308"/>
      <c r="H143" s="308"/>
    </row>
    <row r="144" spans="1:8">
      <c r="A144" s="308"/>
      <c r="B144" s="308"/>
      <c r="C144" s="308"/>
      <c r="D144" s="308"/>
      <c r="E144" s="308"/>
      <c r="F144" s="308"/>
      <c r="G144" s="308"/>
      <c r="H144" s="308"/>
    </row>
    <row r="145" spans="1:8">
      <c r="A145" s="308"/>
      <c r="B145" s="308"/>
      <c r="C145" s="308"/>
      <c r="D145" s="308"/>
      <c r="E145" s="308"/>
      <c r="F145" s="308"/>
      <c r="G145" s="308"/>
      <c r="H145" s="308"/>
    </row>
    <row r="146" spans="1:8">
      <c r="A146" s="308"/>
      <c r="B146" s="308"/>
      <c r="C146" s="308"/>
      <c r="D146" s="308"/>
      <c r="E146" s="308"/>
      <c r="F146" s="308"/>
      <c r="G146" s="308"/>
      <c r="H146" s="308"/>
    </row>
    <row r="147" spans="1:8">
      <c r="A147" s="308"/>
      <c r="B147" s="308"/>
      <c r="C147" s="308"/>
      <c r="D147" s="308"/>
      <c r="E147" s="308"/>
      <c r="F147" s="308"/>
      <c r="G147" s="308"/>
      <c r="H147" s="308"/>
    </row>
    <row r="148" spans="1:8">
      <c r="A148" s="308"/>
      <c r="B148" s="308"/>
      <c r="C148" s="308"/>
      <c r="D148" s="308"/>
      <c r="E148" s="308"/>
      <c r="F148" s="308"/>
      <c r="G148" s="308"/>
      <c r="H148" s="308"/>
    </row>
    <row r="149" spans="1:8">
      <c r="A149" s="308"/>
      <c r="B149" s="308"/>
      <c r="C149" s="308"/>
      <c r="D149" s="308"/>
      <c r="E149" s="308"/>
      <c r="F149" s="308"/>
      <c r="G149" s="308"/>
      <c r="H149" s="308"/>
    </row>
    <row r="150" spans="1:8">
      <c r="A150" s="308"/>
      <c r="B150" s="308"/>
      <c r="C150" s="308"/>
      <c r="D150" s="308"/>
      <c r="E150" s="308"/>
      <c r="F150" s="308"/>
      <c r="G150" s="308"/>
      <c r="H150" s="308"/>
    </row>
    <row r="151" spans="1:8">
      <c r="A151" s="308"/>
      <c r="B151" s="308"/>
      <c r="C151" s="308"/>
      <c r="D151" s="308"/>
      <c r="E151" s="308"/>
      <c r="F151" s="308"/>
      <c r="G151" s="308"/>
      <c r="H151" s="308"/>
    </row>
    <row r="152" spans="1:8">
      <c r="A152" s="308"/>
      <c r="B152" s="308"/>
      <c r="C152" s="308"/>
      <c r="D152" s="308"/>
      <c r="E152" s="308"/>
      <c r="F152" s="308"/>
      <c r="G152" s="308"/>
      <c r="H152" s="308"/>
    </row>
    <row r="153" spans="1:8">
      <c r="A153" s="308"/>
      <c r="B153" s="308"/>
      <c r="C153" s="308"/>
      <c r="D153" s="308"/>
      <c r="E153" s="308"/>
      <c r="F153" s="308"/>
      <c r="G153" s="308"/>
      <c r="H153" s="308"/>
    </row>
    <row r="154" spans="1:8">
      <c r="A154" s="308"/>
      <c r="B154" s="308"/>
      <c r="C154" s="308"/>
      <c r="D154" s="308"/>
      <c r="E154" s="308"/>
      <c r="F154" s="308"/>
      <c r="G154" s="308"/>
      <c r="H154" s="308"/>
    </row>
    <row r="155" spans="1:8">
      <c r="A155" s="308"/>
      <c r="B155" s="308"/>
      <c r="C155" s="308"/>
      <c r="D155" s="308"/>
      <c r="E155" s="308"/>
      <c r="F155" s="308"/>
      <c r="G155" s="308"/>
      <c r="H155" s="308"/>
    </row>
    <row r="156" spans="1:8">
      <c r="A156" s="308"/>
      <c r="B156" s="308"/>
      <c r="C156" s="308"/>
      <c r="D156" s="308"/>
      <c r="E156" s="308"/>
      <c r="F156" s="308"/>
      <c r="G156" s="308"/>
      <c r="H156" s="308"/>
    </row>
    <row r="157" spans="1:8">
      <c r="A157" s="308"/>
      <c r="B157" s="308"/>
      <c r="C157" s="308"/>
      <c r="D157" s="308"/>
      <c r="E157" s="308"/>
      <c r="F157" s="308"/>
      <c r="G157" s="308"/>
      <c r="H157" s="308"/>
    </row>
    <row r="158" spans="1:8">
      <c r="A158" s="308"/>
      <c r="B158" s="308"/>
      <c r="C158" s="308"/>
      <c r="D158" s="308"/>
      <c r="E158" s="308"/>
      <c r="F158" s="308"/>
      <c r="G158" s="308"/>
      <c r="H158" s="308"/>
    </row>
    <row r="159" spans="1:8">
      <c r="A159" s="308"/>
      <c r="B159" s="308"/>
      <c r="C159" s="308"/>
      <c r="D159" s="308"/>
      <c r="E159" s="308"/>
      <c r="F159" s="308"/>
      <c r="G159" s="308"/>
      <c r="H159" s="308"/>
    </row>
    <row r="160" spans="1:8">
      <c r="A160" s="308"/>
      <c r="B160" s="308"/>
      <c r="C160" s="308"/>
      <c r="D160" s="308"/>
      <c r="E160" s="308"/>
      <c r="F160" s="308"/>
      <c r="G160" s="308"/>
      <c r="H160" s="308"/>
    </row>
    <row r="161" spans="1:8">
      <c r="A161" s="308"/>
      <c r="B161" s="308"/>
      <c r="C161" s="308"/>
      <c r="D161" s="308"/>
      <c r="E161" s="308"/>
      <c r="F161" s="308"/>
      <c r="G161" s="308"/>
      <c r="H161" s="308"/>
    </row>
    <row r="162" spans="1:8">
      <c r="A162" s="308"/>
      <c r="B162" s="308"/>
      <c r="C162" s="308"/>
      <c r="D162" s="308"/>
      <c r="E162" s="308"/>
      <c r="F162" s="308"/>
      <c r="G162" s="308"/>
      <c r="H162" s="308"/>
    </row>
    <row r="163" spans="1:8">
      <c r="A163" s="308"/>
      <c r="B163" s="308"/>
      <c r="C163" s="308"/>
      <c r="D163" s="308"/>
      <c r="E163" s="308"/>
      <c r="F163" s="308"/>
      <c r="G163" s="308"/>
      <c r="H163" s="308"/>
    </row>
    <row r="164" spans="1:8">
      <c r="A164" s="308"/>
      <c r="B164" s="308"/>
      <c r="C164" s="308"/>
      <c r="D164" s="308"/>
      <c r="E164" s="308"/>
      <c r="F164" s="308"/>
      <c r="G164" s="308"/>
      <c r="H164" s="308"/>
    </row>
    <row r="165" spans="1:8">
      <c r="A165" s="308"/>
      <c r="B165" s="308"/>
      <c r="C165" s="308"/>
      <c r="D165" s="308"/>
      <c r="E165" s="308"/>
      <c r="F165" s="308"/>
      <c r="G165" s="308"/>
      <c r="H165" s="308"/>
    </row>
    <row r="166" spans="1:8">
      <c r="A166" s="308"/>
      <c r="B166" s="308"/>
      <c r="C166" s="308"/>
      <c r="D166" s="308"/>
      <c r="E166" s="308"/>
      <c r="F166" s="308"/>
      <c r="G166" s="308"/>
      <c r="H166" s="308"/>
    </row>
    <row r="167" spans="1:8">
      <c r="A167" s="308"/>
      <c r="B167" s="308"/>
      <c r="C167" s="308"/>
      <c r="D167" s="308"/>
      <c r="E167" s="308"/>
      <c r="F167" s="308"/>
      <c r="G167" s="308"/>
      <c r="H167" s="308"/>
    </row>
    <row r="168" spans="1:8">
      <c r="A168" s="308"/>
      <c r="B168" s="308"/>
      <c r="C168" s="308"/>
      <c r="D168" s="308"/>
      <c r="E168" s="308"/>
      <c r="F168" s="308"/>
      <c r="G168" s="308"/>
      <c r="H168" s="308"/>
    </row>
    <row r="169" spans="1:8">
      <c r="A169" s="308"/>
      <c r="B169" s="308"/>
      <c r="C169" s="308"/>
      <c r="D169" s="308"/>
      <c r="E169" s="308"/>
      <c r="F169" s="308"/>
      <c r="G169" s="308"/>
      <c r="H169" s="308"/>
    </row>
    <row r="170" spans="1:8">
      <c r="A170" s="308"/>
      <c r="B170" s="308"/>
      <c r="C170" s="308"/>
      <c r="D170" s="308"/>
      <c r="E170" s="308"/>
      <c r="F170" s="308"/>
      <c r="G170" s="308"/>
      <c r="H170" s="308"/>
    </row>
    <row r="171" spans="1:8">
      <c r="A171" s="308"/>
      <c r="B171" s="308"/>
      <c r="C171" s="308"/>
      <c r="D171" s="308"/>
      <c r="E171" s="308"/>
      <c r="F171" s="308"/>
      <c r="G171" s="308"/>
      <c r="H171" s="308"/>
    </row>
    <row r="172" spans="1:8">
      <c r="A172" s="308"/>
      <c r="B172" s="308"/>
      <c r="C172" s="308"/>
      <c r="D172" s="308"/>
      <c r="E172" s="308"/>
      <c r="F172" s="308"/>
      <c r="G172" s="308"/>
      <c r="H172" s="308"/>
    </row>
    <row r="173" spans="1:8">
      <c r="A173" s="308"/>
      <c r="B173" s="308"/>
      <c r="C173" s="308"/>
      <c r="D173" s="308"/>
      <c r="E173" s="308"/>
      <c r="F173" s="308"/>
      <c r="G173" s="308"/>
      <c r="H173" s="308"/>
    </row>
    <row r="174" spans="1:8">
      <c r="A174" s="308"/>
      <c r="B174" s="308"/>
      <c r="C174" s="308"/>
      <c r="D174" s="308"/>
      <c r="E174" s="308"/>
      <c r="F174" s="308"/>
      <c r="G174" s="308"/>
      <c r="H174" s="308"/>
    </row>
    <row r="175" spans="1:8">
      <c r="A175" s="308"/>
      <c r="B175" s="308"/>
      <c r="C175" s="308"/>
      <c r="D175" s="308"/>
      <c r="E175" s="308"/>
      <c r="F175" s="308"/>
      <c r="G175" s="308"/>
      <c r="H175" s="308"/>
    </row>
    <row r="176" spans="1:8">
      <c r="A176" s="308"/>
      <c r="B176" s="308"/>
      <c r="C176" s="308"/>
      <c r="D176" s="308"/>
      <c r="E176" s="308"/>
      <c r="F176" s="308"/>
      <c r="G176" s="308"/>
      <c r="H176" s="308"/>
    </row>
    <row r="177" spans="1:8">
      <c r="A177" s="308"/>
      <c r="B177" s="308"/>
      <c r="C177" s="308"/>
      <c r="D177" s="308"/>
      <c r="E177" s="308"/>
      <c r="F177" s="308"/>
      <c r="G177" s="308"/>
      <c r="H177" s="308"/>
    </row>
    <row r="178" spans="1:8">
      <c r="A178" s="308"/>
      <c r="B178" s="308"/>
      <c r="C178" s="308"/>
      <c r="D178" s="308"/>
      <c r="E178" s="308"/>
      <c r="F178" s="308"/>
      <c r="G178" s="308"/>
      <c r="H178" s="308"/>
    </row>
    <row r="179" spans="1:8">
      <c r="A179" s="308"/>
      <c r="B179" s="308"/>
      <c r="C179" s="308"/>
      <c r="D179" s="308"/>
      <c r="E179" s="308"/>
      <c r="F179" s="308"/>
      <c r="G179" s="308"/>
      <c r="H179" s="308"/>
    </row>
    <row r="180" spans="1:8">
      <c r="A180" s="308"/>
      <c r="B180" s="308"/>
      <c r="C180" s="308"/>
      <c r="D180" s="308"/>
      <c r="E180" s="308"/>
      <c r="F180" s="308"/>
      <c r="G180" s="308"/>
      <c r="H180" s="308"/>
    </row>
    <row r="181" spans="1:8">
      <c r="A181" s="308"/>
      <c r="B181" s="308"/>
      <c r="C181" s="308"/>
      <c r="D181" s="308"/>
      <c r="E181" s="308"/>
      <c r="F181" s="308"/>
      <c r="G181" s="308"/>
      <c r="H181" s="308"/>
    </row>
    <row r="182" spans="1:8">
      <c r="A182" s="308"/>
      <c r="B182" s="308"/>
      <c r="C182" s="308"/>
      <c r="D182" s="308"/>
      <c r="E182" s="308"/>
      <c r="F182" s="308"/>
      <c r="G182" s="308"/>
      <c r="H182" s="308"/>
    </row>
    <row r="183" spans="1:8">
      <c r="A183" s="308"/>
      <c r="B183" s="308"/>
      <c r="C183" s="308"/>
      <c r="D183" s="308"/>
      <c r="E183" s="308"/>
      <c r="F183" s="308"/>
      <c r="G183" s="308"/>
      <c r="H183" s="308"/>
    </row>
    <row r="184" spans="1:8">
      <c r="A184" s="308"/>
      <c r="B184" s="308"/>
      <c r="C184" s="308"/>
      <c r="D184" s="308"/>
      <c r="E184" s="308"/>
      <c r="F184" s="308"/>
      <c r="G184" s="308"/>
      <c r="H184" s="308"/>
    </row>
    <row r="185" spans="1:8">
      <c r="A185" s="308"/>
      <c r="B185" s="308"/>
      <c r="C185" s="308"/>
      <c r="D185" s="308"/>
      <c r="E185" s="308"/>
      <c r="F185" s="308"/>
      <c r="G185" s="308"/>
      <c r="H185" s="308"/>
    </row>
    <row r="186" spans="1:8">
      <c r="A186" s="308"/>
      <c r="B186" s="308"/>
      <c r="C186" s="308"/>
      <c r="D186" s="308"/>
      <c r="E186" s="308"/>
      <c r="F186" s="308"/>
      <c r="G186" s="308"/>
      <c r="H186" s="308"/>
    </row>
    <row r="187" spans="1:8">
      <c r="A187" s="308"/>
      <c r="B187" s="308"/>
      <c r="C187" s="308"/>
      <c r="D187" s="308"/>
      <c r="E187" s="308"/>
      <c r="F187" s="308"/>
      <c r="G187" s="308"/>
      <c r="H187" s="308"/>
    </row>
    <row r="188" spans="1:8">
      <c r="A188" s="308"/>
      <c r="B188" s="308"/>
      <c r="C188" s="308"/>
      <c r="D188" s="308"/>
      <c r="E188" s="308"/>
      <c r="F188" s="308"/>
      <c r="G188" s="308"/>
      <c r="H188" s="308"/>
    </row>
    <row r="189" spans="1:8">
      <c r="A189" s="308"/>
      <c r="B189" s="308"/>
      <c r="C189" s="308"/>
      <c r="D189" s="308"/>
      <c r="E189" s="308"/>
      <c r="F189" s="308"/>
      <c r="G189" s="308"/>
      <c r="H189" s="308"/>
    </row>
    <row r="190" spans="1:8">
      <c r="A190" s="308"/>
      <c r="B190" s="308"/>
      <c r="C190" s="308"/>
      <c r="D190" s="308"/>
      <c r="E190" s="308"/>
      <c r="F190" s="308"/>
      <c r="G190" s="308"/>
      <c r="H190" s="308"/>
    </row>
    <row r="191" spans="1:8">
      <c r="A191" s="308"/>
      <c r="B191" s="308"/>
      <c r="C191" s="308"/>
      <c r="D191" s="308"/>
      <c r="E191" s="308"/>
      <c r="F191" s="308"/>
      <c r="G191" s="308"/>
      <c r="H191" s="308"/>
    </row>
  </sheetData>
  <sheetProtection formatRows="0" selectLockedCells="1"/>
  <mergeCells count="7">
    <mergeCell ref="K4:O7"/>
    <mergeCell ref="A37:I37"/>
    <mergeCell ref="A4:B4"/>
    <mergeCell ref="G4:H4"/>
    <mergeCell ref="A2:I2"/>
    <mergeCell ref="A28:I35"/>
    <mergeCell ref="A27:B27"/>
  </mergeCells>
  <conditionalFormatting sqref="C5:E24">
    <cfRule type="aboveAverage" dxfId="1" priority="2"/>
  </conditionalFormatting>
  <conditionalFormatting sqref="I5:I22">
    <cfRule type="aboveAverage" dxfId="0" priority="1"/>
  </conditionalFormatting>
  <pageMargins left="0.70866141732283472" right="0.70866141732283472" top="0.74803149606299213" bottom="0.74803149606299213" header="0.31496062992125984" footer="0.31496062992125984"/>
  <pageSetup paperSize="9"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6600"/>
  </sheetPr>
  <dimension ref="A6:O28"/>
  <sheetViews>
    <sheetView topLeftCell="A12" workbookViewId="0">
      <selection activeCell="F23" sqref="F23"/>
    </sheetView>
  </sheetViews>
  <sheetFormatPr baseColWidth="10" defaultColWidth="11.453125" defaultRowHeight="14.5"/>
  <cols>
    <col min="1" max="1" width="42.26953125" style="389" customWidth="1"/>
    <col min="2" max="15" width="11.453125" style="389"/>
    <col min="16" max="16384" width="11.453125" style="52"/>
  </cols>
  <sheetData>
    <row r="6" spans="1:15" ht="15" thickBot="1"/>
    <row r="7" spans="1:15" ht="23.25" customHeight="1" thickBot="1">
      <c r="A7" s="898" t="s">
        <v>591</v>
      </c>
      <c r="B7" s="899"/>
      <c r="C7" s="899"/>
      <c r="D7" s="899"/>
      <c r="E7" s="899"/>
      <c r="F7" s="899"/>
      <c r="G7" s="899"/>
      <c r="H7" s="899"/>
      <c r="I7" s="899"/>
      <c r="J7" s="899"/>
      <c r="K7" s="899"/>
      <c r="L7" s="899"/>
      <c r="M7" s="899"/>
      <c r="N7" s="899"/>
      <c r="O7" s="899"/>
    </row>
    <row r="8" spans="1:15" ht="23.25" customHeight="1" thickBot="1">
      <c r="A8" s="390"/>
      <c r="B8" s="391"/>
      <c r="C8" s="391"/>
      <c r="D8" s="391"/>
      <c r="E8" s="391"/>
      <c r="F8" s="391"/>
      <c r="G8" s="391"/>
      <c r="H8" s="391"/>
      <c r="I8" s="391"/>
      <c r="J8" s="391"/>
      <c r="K8" s="391"/>
      <c r="L8" s="392"/>
      <c r="M8" s="393"/>
      <c r="N8" s="391"/>
      <c r="O8" s="391"/>
    </row>
    <row r="9" spans="1:15" ht="23.25" customHeight="1" thickBot="1">
      <c r="A9" s="394"/>
      <c r="B9" s="395" t="s">
        <v>559</v>
      </c>
      <c r="C9" s="395" t="s">
        <v>560</v>
      </c>
      <c r="D9" s="395" t="s">
        <v>561</v>
      </c>
      <c r="E9" s="396" t="s">
        <v>562</v>
      </c>
      <c r="F9" s="395" t="s">
        <v>563</v>
      </c>
      <c r="G9" s="396" t="s">
        <v>564</v>
      </c>
      <c r="H9" s="395" t="s">
        <v>565</v>
      </c>
      <c r="I9" s="396" t="s">
        <v>566</v>
      </c>
      <c r="J9" s="395" t="s">
        <v>567</v>
      </c>
      <c r="K9" s="396" t="s">
        <v>568</v>
      </c>
      <c r="L9" s="395" t="s">
        <v>569</v>
      </c>
      <c r="M9" s="396" t="s">
        <v>570</v>
      </c>
      <c r="N9" s="395" t="s">
        <v>571</v>
      </c>
      <c r="O9" s="395" t="s">
        <v>570</v>
      </c>
    </row>
    <row r="10" spans="1:15" ht="23.25" customHeight="1" thickBot="1">
      <c r="A10" s="397" t="s">
        <v>572</v>
      </c>
      <c r="B10" s="398"/>
      <c r="C10" s="398">
        <f>+B28</f>
        <v>0</v>
      </c>
      <c r="D10" s="398">
        <f>+C28</f>
        <v>0</v>
      </c>
      <c r="E10" s="398">
        <f t="shared" ref="E10:O10" si="0">+D28</f>
        <v>0</v>
      </c>
      <c r="F10" s="398">
        <f t="shared" si="0"/>
        <v>0</v>
      </c>
      <c r="G10" s="398">
        <f t="shared" si="0"/>
        <v>0</v>
      </c>
      <c r="H10" s="398">
        <f t="shared" si="0"/>
        <v>0</v>
      </c>
      <c r="I10" s="398">
        <f t="shared" si="0"/>
        <v>0</v>
      </c>
      <c r="J10" s="398">
        <f t="shared" si="0"/>
        <v>0</v>
      </c>
      <c r="K10" s="398">
        <f t="shared" si="0"/>
        <v>0</v>
      </c>
      <c r="L10" s="398">
        <f t="shared" si="0"/>
        <v>0</v>
      </c>
      <c r="M10" s="398">
        <f t="shared" si="0"/>
        <v>0</v>
      </c>
      <c r="N10" s="398">
        <f t="shared" si="0"/>
        <v>0</v>
      </c>
      <c r="O10" s="398">
        <f t="shared" si="0"/>
        <v>0</v>
      </c>
    </row>
    <row r="11" spans="1:15" ht="23.25" customHeight="1" thickBot="1">
      <c r="A11" s="399" t="s">
        <v>573</v>
      </c>
      <c r="B11" s="398"/>
      <c r="C11" s="398"/>
      <c r="D11" s="398"/>
      <c r="E11" s="400"/>
      <c r="F11" s="400"/>
      <c r="G11" s="398"/>
      <c r="H11" s="398"/>
      <c r="I11" s="398"/>
      <c r="J11" s="398"/>
      <c r="K11" s="398"/>
      <c r="L11" s="400"/>
      <c r="M11" s="400"/>
      <c r="N11" s="398"/>
      <c r="O11" s="398"/>
    </row>
    <row r="12" spans="1:15" ht="30" customHeight="1" thickBot="1">
      <c r="A12" s="401" t="s">
        <v>574</v>
      </c>
      <c r="B12" s="398"/>
      <c r="C12" s="398"/>
      <c r="D12" s="398"/>
      <c r="E12" s="400"/>
      <c r="F12" s="400"/>
      <c r="G12" s="398"/>
      <c r="H12" s="398"/>
      <c r="I12" s="398"/>
      <c r="J12" s="398"/>
      <c r="K12" s="398"/>
      <c r="L12" s="400"/>
      <c r="M12" s="400"/>
      <c r="N12" s="398"/>
      <c r="O12" s="398"/>
    </row>
    <row r="13" spans="1:15" ht="23.25" customHeight="1" thickBot="1">
      <c r="A13" s="399" t="s">
        <v>575</v>
      </c>
      <c r="B13" s="398"/>
      <c r="C13" s="398"/>
      <c r="D13" s="398"/>
      <c r="E13" s="400"/>
      <c r="F13" s="400"/>
      <c r="G13" s="398"/>
      <c r="H13" s="398"/>
      <c r="I13" s="398"/>
      <c r="J13" s="398"/>
      <c r="K13" s="398"/>
      <c r="L13" s="400"/>
      <c r="M13" s="400"/>
      <c r="N13" s="398"/>
      <c r="O13" s="398"/>
    </row>
    <row r="14" spans="1:15" ht="23.25" customHeight="1" thickBot="1">
      <c r="A14" s="399" t="s">
        <v>576</v>
      </c>
      <c r="B14" s="398"/>
      <c r="C14" s="398"/>
      <c r="D14" s="398"/>
      <c r="E14" s="400"/>
      <c r="F14" s="400"/>
      <c r="G14" s="398"/>
      <c r="H14" s="398"/>
      <c r="I14" s="398"/>
      <c r="J14" s="398"/>
      <c r="K14" s="398"/>
      <c r="L14" s="400"/>
      <c r="M14" s="400"/>
      <c r="N14" s="398"/>
      <c r="O14" s="398"/>
    </row>
    <row r="15" spans="1:15" ht="23.25" customHeight="1" thickBot="1">
      <c r="A15" s="402" t="s">
        <v>577</v>
      </c>
      <c r="B15" s="403">
        <f>+B10+B11+B12+B13+B14</f>
        <v>0</v>
      </c>
      <c r="C15" s="403">
        <f t="shared" ref="C15:O15" si="1">+C10+C11+C12+C13+C14</f>
        <v>0</v>
      </c>
      <c r="D15" s="403">
        <f t="shared" si="1"/>
        <v>0</v>
      </c>
      <c r="E15" s="403">
        <f t="shared" si="1"/>
        <v>0</v>
      </c>
      <c r="F15" s="403">
        <f t="shared" si="1"/>
        <v>0</v>
      </c>
      <c r="G15" s="403">
        <f t="shared" si="1"/>
        <v>0</v>
      </c>
      <c r="H15" s="403">
        <f t="shared" si="1"/>
        <v>0</v>
      </c>
      <c r="I15" s="403">
        <f t="shared" si="1"/>
        <v>0</v>
      </c>
      <c r="J15" s="403">
        <f t="shared" si="1"/>
        <v>0</v>
      </c>
      <c r="K15" s="403">
        <f t="shared" si="1"/>
        <v>0</v>
      </c>
      <c r="L15" s="403">
        <f t="shared" si="1"/>
        <v>0</v>
      </c>
      <c r="M15" s="403">
        <f t="shared" si="1"/>
        <v>0</v>
      </c>
      <c r="N15" s="403">
        <f t="shared" si="1"/>
        <v>0</v>
      </c>
      <c r="O15" s="403">
        <f t="shared" si="1"/>
        <v>0</v>
      </c>
    </row>
    <row r="16" spans="1:15" ht="23.25" customHeight="1" thickBot="1">
      <c r="A16" s="399" t="s">
        <v>578</v>
      </c>
      <c r="B16" s="398"/>
      <c r="C16" s="398"/>
      <c r="D16" s="398"/>
      <c r="E16" s="400"/>
      <c r="F16" s="400"/>
      <c r="G16" s="398"/>
      <c r="H16" s="398"/>
      <c r="I16" s="398"/>
      <c r="J16" s="398"/>
      <c r="K16" s="398"/>
      <c r="L16" s="400"/>
      <c r="M16" s="400"/>
      <c r="N16" s="398"/>
      <c r="O16" s="398"/>
    </row>
    <row r="17" spans="1:15" ht="23.25" customHeight="1" thickBot="1">
      <c r="A17" s="399" t="s">
        <v>579</v>
      </c>
      <c r="B17" s="398"/>
      <c r="C17" s="398"/>
      <c r="D17" s="398"/>
      <c r="E17" s="400"/>
      <c r="F17" s="400"/>
      <c r="G17" s="398"/>
      <c r="H17" s="398"/>
      <c r="I17" s="398"/>
      <c r="J17" s="398"/>
      <c r="K17" s="398"/>
      <c r="L17" s="400"/>
      <c r="M17" s="400"/>
      <c r="N17" s="398"/>
      <c r="O17" s="398"/>
    </row>
    <row r="18" spans="1:15" ht="23.25" customHeight="1" thickBot="1">
      <c r="A18" s="399" t="s">
        <v>580</v>
      </c>
      <c r="B18" s="398"/>
      <c r="C18" s="398"/>
      <c r="D18" s="398"/>
      <c r="E18" s="400"/>
      <c r="F18" s="400"/>
      <c r="G18" s="398"/>
      <c r="H18" s="398"/>
      <c r="I18" s="398"/>
      <c r="J18" s="398"/>
      <c r="K18" s="398"/>
      <c r="L18" s="400"/>
      <c r="M18" s="400"/>
      <c r="N18" s="398"/>
      <c r="O18" s="398"/>
    </row>
    <row r="19" spans="1:15" ht="23.25" customHeight="1" thickBot="1">
      <c r="A19" s="399" t="s">
        <v>581</v>
      </c>
      <c r="B19" s="398"/>
      <c r="C19" s="398"/>
      <c r="D19" s="398"/>
      <c r="E19" s="400"/>
      <c r="F19" s="400"/>
      <c r="G19" s="398"/>
      <c r="H19" s="398"/>
      <c r="I19" s="398"/>
      <c r="J19" s="398"/>
      <c r="K19" s="398"/>
      <c r="L19" s="400"/>
      <c r="M19" s="400"/>
      <c r="N19" s="398"/>
      <c r="O19" s="398"/>
    </row>
    <row r="20" spans="1:15" ht="23.25" customHeight="1" thickBot="1">
      <c r="A20" s="399" t="s">
        <v>582</v>
      </c>
      <c r="B20" s="398"/>
      <c r="C20" s="398"/>
      <c r="D20" s="398"/>
      <c r="E20" s="400"/>
      <c r="F20" s="400"/>
      <c r="G20" s="398"/>
      <c r="H20" s="398"/>
      <c r="I20" s="398"/>
      <c r="J20" s="398"/>
      <c r="K20" s="398"/>
      <c r="L20" s="400"/>
      <c r="M20" s="400"/>
      <c r="N20" s="398"/>
      <c r="O20" s="398"/>
    </row>
    <row r="21" spans="1:15" ht="23.25" customHeight="1" thickBot="1">
      <c r="A21" s="399" t="s">
        <v>583</v>
      </c>
      <c r="B21" s="398"/>
      <c r="C21" s="398"/>
      <c r="D21" s="398"/>
      <c r="E21" s="400"/>
      <c r="F21" s="400"/>
      <c r="G21" s="398"/>
      <c r="H21" s="398"/>
      <c r="I21" s="398"/>
      <c r="J21" s="398"/>
      <c r="K21" s="398"/>
      <c r="L21" s="400"/>
      <c r="M21" s="400"/>
      <c r="N21" s="398"/>
      <c r="O21" s="398"/>
    </row>
    <row r="22" spans="1:15" ht="27" customHeight="1" thickBot="1">
      <c r="A22" s="401" t="s">
        <v>584</v>
      </c>
      <c r="B22" s="398"/>
      <c r="C22" s="398"/>
      <c r="D22" s="398"/>
      <c r="E22" s="400"/>
      <c r="F22" s="400"/>
      <c r="G22" s="398"/>
      <c r="H22" s="398"/>
      <c r="I22" s="398"/>
      <c r="J22" s="398"/>
      <c r="K22" s="398"/>
      <c r="L22" s="400"/>
      <c r="M22" s="400"/>
      <c r="N22" s="398"/>
      <c r="O22" s="398"/>
    </row>
    <row r="23" spans="1:15" ht="23.25" customHeight="1" thickBot="1">
      <c r="A23" s="399" t="s">
        <v>585</v>
      </c>
      <c r="B23" s="398"/>
      <c r="C23" s="398"/>
      <c r="D23" s="398"/>
      <c r="E23" s="400"/>
      <c r="F23" s="400"/>
      <c r="G23" s="398"/>
      <c r="H23" s="398"/>
      <c r="I23" s="398"/>
      <c r="J23" s="398"/>
      <c r="K23" s="398"/>
      <c r="L23" s="400"/>
      <c r="M23" s="400"/>
      <c r="N23" s="398"/>
      <c r="O23" s="398"/>
    </row>
    <row r="24" spans="1:15" ht="27" customHeight="1" thickBot="1">
      <c r="A24" s="401" t="s">
        <v>586</v>
      </c>
      <c r="B24" s="398"/>
      <c r="C24" s="398"/>
      <c r="D24" s="398"/>
      <c r="E24" s="400"/>
      <c r="F24" s="400"/>
      <c r="G24" s="398"/>
      <c r="H24" s="398"/>
      <c r="I24" s="398"/>
      <c r="J24" s="398"/>
      <c r="K24" s="398"/>
      <c r="L24" s="400"/>
      <c r="M24" s="400"/>
      <c r="N24" s="398"/>
      <c r="O24" s="398"/>
    </row>
    <row r="25" spans="1:15" ht="23.25" customHeight="1" thickBot="1">
      <c r="A25" s="402" t="s">
        <v>587</v>
      </c>
      <c r="B25" s="403">
        <f>+SUM(B16:B24)</f>
        <v>0</v>
      </c>
      <c r="C25" s="403">
        <f t="shared" ref="C25:O25" si="2">+SUM(C16:C24)</f>
        <v>0</v>
      </c>
      <c r="D25" s="403">
        <f t="shared" si="2"/>
        <v>0</v>
      </c>
      <c r="E25" s="403">
        <f t="shared" si="2"/>
        <v>0</v>
      </c>
      <c r="F25" s="403">
        <f t="shared" si="2"/>
        <v>0</v>
      </c>
      <c r="G25" s="403">
        <f t="shared" si="2"/>
        <v>0</v>
      </c>
      <c r="H25" s="403">
        <f t="shared" si="2"/>
        <v>0</v>
      </c>
      <c r="I25" s="403">
        <f t="shared" si="2"/>
        <v>0</v>
      </c>
      <c r="J25" s="403">
        <f t="shared" si="2"/>
        <v>0</v>
      </c>
      <c r="K25" s="403">
        <f t="shared" si="2"/>
        <v>0</v>
      </c>
      <c r="L25" s="403">
        <f t="shared" si="2"/>
        <v>0</v>
      </c>
      <c r="M25" s="403">
        <f t="shared" si="2"/>
        <v>0</v>
      </c>
      <c r="N25" s="403">
        <f t="shared" si="2"/>
        <v>0</v>
      </c>
      <c r="O25" s="403">
        <f t="shared" si="2"/>
        <v>0</v>
      </c>
    </row>
    <row r="26" spans="1:15" ht="23.25" customHeight="1" thickBot="1">
      <c r="A26" s="402" t="s">
        <v>588</v>
      </c>
      <c r="B26" s="403">
        <f>+B15-B25</f>
        <v>0</v>
      </c>
      <c r="C26" s="403">
        <f t="shared" ref="C26:O26" si="3">+C15-C25</f>
        <v>0</v>
      </c>
      <c r="D26" s="403">
        <f t="shared" si="3"/>
        <v>0</v>
      </c>
      <c r="E26" s="403">
        <f t="shared" si="3"/>
        <v>0</v>
      </c>
      <c r="F26" s="403">
        <f t="shared" si="3"/>
        <v>0</v>
      </c>
      <c r="G26" s="403">
        <f t="shared" si="3"/>
        <v>0</v>
      </c>
      <c r="H26" s="403">
        <f t="shared" si="3"/>
        <v>0</v>
      </c>
      <c r="I26" s="403">
        <f t="shared" si="3"/>
        <v>0</v>
      </c>
      <c r="J26" s="403">
        <f t="shared" si="3"/>
        <v>0</v>
      </c>
      <c r="K26" s="403">
        <f t="shared" si="3"/>
        <v>0</v>
      </c>
      <c r="L26" s="403">
        <f t="shared" si="3"/>
        <v>0</v>
      </c>
      <c r="M26" s="403">
        <f t="shared" si="3"/>
        <v>0</v>
      </c>
      <c r="N26" s="403">
        <f t="shared" si="3"/>
        <v>0</v>
      </c>
      <c r="O26" s="403">
        <f t="shared" si="3"/>
        <v>0</v>
      </c>
    </row>
    <row r="27" spans="1:15" ht="23.25" customHeight="1" thickBot="1">
      <c r="A27" s="399" t="s">
        <v>589</v>
      </c>
      <c r="B27" s="398"/>
      <c r="C27" s="398"/>
      <c r="D27" s="398"/>
      <c r="E27" s="400"/>
      <c r="F27" s="400"/>
      <c r="G27" s="398"/>
      <c r="H27" s="398"/>
      <c r="I27" s="398"/>
      <c r="J27" s="398"/>
      <c r="K27" s="398"/>
      <c r="L27" s="400"/>
      <c r="M27" s="400"/>
      <c r="N27" s="398"/>
      <c r="O27" s="398"/>
    </row>
    <row r="28" spans="1:15" ht="23.25" customHeight="1" thickBot="1">
      <c r="A28" s="397" t="s">
        <v>590</v>
      </c>
      <c r="B28" s="404">
        <f>+B26-B27</f>
        <v>0</v>
      </c>
      <c r="C28" s="404">
        <f t="shared" ref="C28:O28" si="4">+C26-C27</f>
        <v>0</v>
      </c>
      <c r="D28" s="404">
        <f t="shared" si="4"/>
        <v>0</v>
      </c>
      <c r="E28" s="416">
        <f t="shared" si="4"/>
        <v>0</v>
      </c>
      <c r="F28" s="404">
        <f t="shared" si="4"/>
        <v>0</v>
      </c>
      <c r="G28" s="404">
        <f t="shared" si="4"/>
        <v>0</v>
      </c>
      <c r="H28" s="404">
        <f t="shared" si="4"/>
        <v>0</v>
      </c>
      <c r="I28" s="404">
        <f t="shared" si="4"/>
        <v>0</v>
      </c>
      <c r="J28" s="404">
        <f t="shared" si="4"/>
        <v>0</v>
      </c>
      <c r="K28" s="404">
        <f t="shared" si="4"/>
        <v>0</v>
      </c>
      <c r="L28" s="404">
        <f t="shared" si="4"/>
        <v>0</v>
      </c>
      <c r="M28" s="404">
        <f t="shared" si="4"/>
        <v>0</v>
      </c>
      <c r="N28" s="404">
        <f t="shared" si="4"/>
        <v>0</v>
      </c>
      <c r="O28" s="404">
        <f t="shared" si="4"/>
        <v>0</v>
      </c>
    </row>
  </sheetData>
  <sheetProtection formatColumns="0" formatRows="0"/>
  <protectedRanges>
    <protectedRange sqref="B10:O14 B16:J20 O24 K16 K16:O20 B21:M24 N21:O24 C27:H27 B27 I27:O27" name="Plage1"/>
  </protectedRanges>
  <mergeCells count="1">
    <mergeCell ref="A7:O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2:AI292"/>
  <sheetViews>
    <sheetView showGridLines="0" view="pageBreakPreview" topLeftCell="C25" zoomScaleSheetLayoutView="100" workbookViewId="0">
      <selection activeCell="E27" sqref="E27:G27"/>
    </sheetView>
  </sheetViews>
  <sheetFormatPr baseColWidth="10" defaultColWidth="9.1796875" defaultRowHeight="14.5"/>
  <cols>
    <col min="1" max="1" width="1.453125" style="271" hidden="1" customWidth="1"/>
    <col min="2" max="2" width="4.26953125" style="271" customWidth="1"/>
    <col min="3" max="3" width="10.81640625" style="271" bestFit="1" customWidth="1"/>
    <col min="4" max="4" width="22.26953125" style="271" customWidth="1"/>
    <col min="5" max="5" width="79.81640625" style="271" customWidth="1"/>
    <col min="6" max="6" width="26.26953125" style="271" bestFit="1" customWidth="1"/>
    <col min="7" max="7" width="24.26953125" style="271" bestFit="1" customWidth="1"/>
    <col min="8" max="8" width="15.54296875" style="19" bestFit="1" customWidth="1"/>
    <col min="9" max="9" width="9.7265625" style="19" bestFit="1" customWidth="1"/>
    <col min="10" max="10" width="18.7265625" style="19" bestFit="1" customWidth="1"/>
    <col min="11" max="12" width="2" style="19" customWidth="1"/>
    <col min="13" max="13" width="11.7265625" style="19" customWidth="1"/>
    <col min="14" max="14" width="10.453125" style="19" customWidth="1"/>
    <col min="15" max="15" width="12.453125" style="19" bestFit="1" customWidth="1"/>
    <col min="16" max="16" width="1.81640625" style="19" customWidth="1"/>
    <col min="17" max="17" width="4" style="19" customWidth="1"/>
    <col min="18" max="18" width="14.81640625" style="19" bestFit="1" customWidth="1"/>
    <col min="19" max="24" width="3.26953125" style="19" customWidth="1"/>
    <col min="25" max="26" width="1.81640625" style="19" customWidth="1"/>
    <col min="27" max="27" width="10.26953125" style="19" bestFit="1" customWidth="1"/>
    <col min="28" max="28" width="3.81640625" style="19" customWidth="1"/>
    <col min="29" max="29" width="7.453125" style="19" bestFit="1" customWidth="1"/>
    <col min="30" max="33" width="3.26953125" style="19" customWidth="1"/>
    <col min="34" max="34" width="7.1796875" style="19" customWidth="1"/>
    <col min="35" max="35" width="1.81640625" style="19" customWidth="1"/>
    <col min="36" max="36" width="1.1796875" style="19" customWidth="1"/>
    <col min="37" max="37" width="1.453125" style="19" customWidth="1"/>
    <col min="38" max="255" width="9.1796875" style="19"/>
    <col min="256" max="256" width="0.54296875" style="19" customWidth="1"/>
    <col min="257" max="257" width="1.81640625" style="19" customWidth="1"/>
    <col min="258" max="259" width="3.26953125" style="19" customWidth="1"/>
    <col min="260" max="261" width="2" style="19" customWidth="1"/>
    <col min="262" max="266" width="3.26953125" style="19" customWidth="1"/>
    <col min="267" max="268" width="2" style="19" customWidth="1"/>
    <col min="269" max="269" width="3.26953125" style="19" customWidth="1"/>
    <col min="270" max="270" width="2.26953125" style="19" customWidth="1"/>
    <col min="271" max="272" width="1.81640625" style="19" customWidth="1"/>
    <col min="273" max="280" width="3.26953125" style="19" customWidth="1"/>
    <col min="281" max="282" width="1.81640625" style="19" customWidth="1"/>
    <col min="283" max="290" width="3.26953125" style="19" customWidth="1"/>
    <col min="291" max="291" width="1.54296875" style="19" customWidth="1"/>
    <col min="292" max="292" width="0" style="19" hidden="1" customWidth="1"/>
    <col min="293" max="293" width="1" style="19" customWidth="1"/>
    <col min="294" max="511" width="9.1796875" style="19"/>
    <col min="512" max="512" width="0.54296875" style="19" customWidth="1"/>
    <col min="513" max="513" width="1.81640625" style="19" customWidth="1"/>
    <col min="514" max="515" width="3.26953125" style="19" customWidth="1"/>
    <col min="516" max="517" width="2" style="19" customWidth="1"/>
    <col min="518" max="522" width="3.26953125" style="19" customWidth="1"/>
    <col min="523" max="524" width="2" style="19" customWidth="1"/>
    <col min="525" max="525" width="3.26953125" style="19" customWidth="1"/>
    <col min="526" max="526" width="2.26953125" style="19" customWidth="1"/>
    <col min="527" max="528" width="1.81640625" style="19" customWidth="1"/>
    <col min="529" max="536" width="3.26953125" style="19" customWidth="1"/>
    <col min="537" max="538" width="1.81640625" style="19" customWidth="1"/>
    <col min="539" max="546" width="3.26953125" style="19" customWidth="1"/>
    <col min="547" max="547" width="1.54296875" style="19" customWidth="1"/>
    <col min="548" max="548" width="0" style="19" hidden="1" customWidth="1"/>
    <col min="549" max="549" width="1" style="19" customWidth="1"/>
    <col min="550" max="767" width="9.1796875" style="19"/>
    <col min="768" max="768" width="0.54296875" style="19" customWidth="1"/>
    <col min="769" max="769" width="1.81640625" style="19" customWidth="1"/>
    <col min="770" max="771" width="3.26953125" style="19" customWidth="1"/>
    <col min="772" max="773" width="2" style="19" customWidth="1"/>
    <col min="774" max="778" width="3.26953125" style="19" customWidth="1"/>
    <col min="779" max="780" width="2" style="19" customWidth="1"/>
    <col min="781" max="781" width="3.26953125" style="19" customWidth="1"/>
    <col min="782" max="782" width="2.26953125" style="19" customWidth="1"/>
    <col min="783" max="784" width="1.81640625" style="19" customWidth="1"/>
    <col min="785" max="792" width="3.26953125" style="19" customWidth="1"/>
    <col min="793" max="794" width="1.81640625" style="19" customWidth="1"/>
    <col min="795" max="802" width="3.26953125" style="19" customWidth="1"/>
    <col min="803" max="803" width="1.54296875" style="19" customWidth="1"/>
    <col min="804" max="804" width="0" style="19" hidden="1" customWidth="1"/>
    <col min="805" max="805" width="1" style="19" customWidth="1"/>
    <col min="806" max="1023" width="9.1796875" style="19"/>
    <col min="1024" max="1024" width="0.54296875" style="19" customWidth="1"/>
    <col min="1025" max="1025" width="1.81640625" style="19" customWidth="1"/>
    <col min="1026" max="1027" width="3.26953125" style="19" customWidth="1"/>
    <col min="1028" max="1029" width="2" style="19" customWidth="1"/>
    <col min="1030" max="1034" width="3.26953125" style="19" customWidth="1"/>
    <col min="1035" max="1036" width="2" style="19" customWidth="1"/>
    <col min="1037" max="1037" width="3.26953125" style="19" customWidth="1"/>
    <col min="1038" max="1038" width="2.26953125" style="19" customWidth="1"/>
    <col min="1039" max="1040" width="1.81640625" style="19" customWidth="1"/>
    <col min="1041" max="1048" width="3.26953125" style="19" customWidth="1"/>
    <col min="1049" max="1050" width="1.81640625" style="19" customWidth="1"/>
    <col min="1051" max="1058" width="3.26953125" style="19" customWidth="1"/>
    <col min="1059" max="1059" width="1.54296875" style="19" customWidth="1"/>
    <col min="1060" max="1060" width="0" style="19" hidden="1" customWidth="1"/>
    <col min="1061" max="1061" width="1" style="19" customWidth="1"/>
    <col min="1062" max="1279" width="9.1796875" style="19"/>
    <col min="1280" max="1280" width="0.54296875" style="19" customWidth="1"/>
    <col min="1281" max="1281" width="1.81640625" style="19" customWidth="1"/>
    <col min="1282" max="1283" width="3.26953125" style="19" customWidth="1"/>
    <col min="1284" max="1285" width="2" style="19" customWidth="1"/>
    <col min="1286" max="1290" width="3.26953125" style="19" customWidth="1"/>
    <col min="1291" max="1292" width="2" style="19" customWidth="1"/>
    <col min="1293" max="1293" width="3.26953125" style="19" customWidth="1"/>
    <col min="1294" max="1294" width="2.26953125" style="19" customWidth="1"/>
    <col min="1295" max="1296" width="1.81640625" style="19" customWidth="1"/>
    <col min="1297" max="1304" width="3.26953125" style="19" customWidth="1"/>
    <col min="1305" max="1306" width="1.81640625" style="19" customWidth="1"/>
    <col min="1307" max="1314" width="3.26953125" style="19" customWidth="1"/>
    <col min="1315" max="1315" width="1.54296875" style="19" customWidth="1"/>
    <col min="1316" max="1316" width="0" style="19" hidden="1" customWidth="1"/>
    <col min="1317" max="1317" width="1" style="19" customWidth="1"/>
    <col min="1318" max="1535" width="9.1796875" style="19"/>
    <col min="1536" max="1536" width="0.54296875" style="19" customWidth="1"/>
    <col min="1537" max="1537" width="1.81640625" style="19" customWidth="1"/>
    <col min="1538" max="1539" width="3.26953125" style="19" customWidth="1"/>
    <col min="1540" max="1541" width="2" style="19" customWidth="1"/>
    <col min="1542" max="1546" width="3.26953125" style="19" customWidth="1"/>
    <col min="1547" max="1548" width="2" style="19" customWidth="1"/>
    <col min="1549" max="1549" width="3.26953125" style="19" customWidth="1"/>
    <col min="1550" max="1550" width="2.26953125" style="19" customWidth="1"/>
    <col min="1551" max="1552" width="1.81640625" style="19" customWidth="1"/>
    <col min="1553" max="1560" width="3.26953125" style="19" customWidth="1"/>
    <col min="1561" max="1562" width="1.81640625" style="19" customWidth="1"/>
    <col min="1563" max="1570" width="3.26953125" style="19" customWidth="1"/>
    <col min="1571" max="1571" width="1.54296875" style="19" customWidth="1"/>
    <col min="1572" max="1572" width="0" style="19" hidden="1" customWidth="1"/>
    <col min="1573" max="1573" width="1" style="19" customWidth="1"/>
    <col min="1574" max="1791" width="9.1796875" style="19"/>
    <col min="1792" max="1792" width="0.54296875" style="19" customWidth="1"/>
    <col min="1793" max="1793" width="1.81640625" style="19" customWidth="1"/>
    <col min="1794" max="1795" width="3.26953125" style="19" customWidth="1"/>
    <col min="1796" max="1797" width="2" style="19" customWidth="1"/>
    <col min="1798" max="1802" width="3.26953125" style="19" customWidth="1"/>
    <col min="1803" max="1804" width="2" style="19" customWidth="1"/>
    <col min="1805" max="1805" width="3.26953125" style="19" customWidth="1"/>
    <col min="1806" max="1806" width="2.26953125" style="19" customWidth="1"/>
    <col min="1807" max="1808" width="1.81640625" style="19" customWidth="1"/>
    <col min="1809" max="1816" width="3.26953125" style="19" customWidth="1"/>
    <col min="1817" max="1818" width="1.81640625" style="19" customWidth="1"/>
    <col min="1819" max="1826" width="3.26953125" style="19" customWidth="1"/>
    <col min="1827" max="1827" width="1.54296875" style="19" customWidth="1"/>
    <col min="1828" max="1828" width="0" style="19" hidden="1" customWidth="1"/>
    <col min="1829" max="1829" width="1" style="19" customWidth="1"/>
    <col min="1830" max="2047" width="9.1796875" style="19"/>
    <col min="2048" max="2048" width="0.54296875" style="19" customWidth="1"/>
    <col min="2049" max="2049" width="1.81640625" style="19" customWidth="1"/>
    <col min="2050" max="2051" width="3.26953125" style="19" customWidth="1"/>
    <col min="2052" max="2053" width="2" style="19" customWidth="1"/>
    <col min="2054" max="2058" width="3.26953125" style="19" customWidth="1"/>
    <col min="2059" max="2060" width="2" style="19" customWidth="1"/>
    <col min="2061" max="2061" width="3.26953125" style="19" customWidth="1"/>
    <col min="2062" max="2062" width="2.26953125" style="19" customWidth="1"/>
    <col min="2063" max="2064" width="1.81640625" style="19" customWidth="1"/>
    <col min="2065" max="2072" width="3.26953125" style="19" customWidth="1"/>
    <col min="2073" max="2074" width="1.81640625" style="19" customWidth="1"/>
    <col min="2075" max="2082" width="3.26953125" style="19" customWidth="1"/>
    <col min="2083" max="2083" width="1.54296875" style="19" customWidth="1"/>
    <col min="2084" max="2084" width="0" style="19" hidden="1" customWidth="1"/>
    <col min="2085" max="2085" width="1" style="19" customWidth="1"/>
    <col min="2086" max="2303" width="9.1796875" style="19"/>
    <col min="2304" max="2304" width="0.54296875" style="19" customWidth="1"/>
    <col min="2305" max="2305" width="1.81640625" style="19" customWidth="1"/>
    <col min="2306" max="2307" width="3.26953125" style="19" customWidth="1"/>
    <col min="2308" max="2309" width="2" style="19" customWidth="1"/>
    <col min="2310" max="2314" width="3.26953125" style="19" customWidth="1"/>
    <col min="2315" max="2316" width="2" style="19" customWidth="1"/>
    <col min="2317" max="2317" width="3.26953125" style="19" customWidth="1"/>
    <col min="2318" max="2318" width="2.26953125" style="19" customWidth="1"/>
    <col min="2319" max="2320" width="1.81640625" style="19" customWidth="1"/>
    <col min="2321" max="2328" width="3.26953125" style="19" customWidth="1"/>
    <col min="2329" max="2330" width="1.81640625" style="19" customWidth="1"/>
    <col min="2331" max="2338" width="3.26953125" style="19" customWidth="1"/>
    <col min="2339" max="2339" width="1.54296875" style="19" customWidth="1"/>
    <col min="2340" max="2340" width="0" style="19" hidden="1" customWidth="1"/>
    <col min="2341" max="2341" width="1" style="19" customWidth="1"/>
    <col min="2342" max="2559" width="9.1796875" style="19"/>
    <col min="2560" max="2560" width="0.54296875" style="19" customWidth="1"/>
    <col min="2561" max="2561" width="1.81640625" style="19" customWidth="1"/>
    <col min="2562" max="2563" width="3.26953125" style="19" customWidth="1"/>
    <col min="2564" max="2565" width="2" style="19" customWidth="1"/>
    <col min="2566" max="2570" width="3.26953125" style="19" customWidth="1"/>
    <col min="2571" max="2572" width="2" style="19" customWidth="1"/>
    <col min="2573" max="2573" width="3.26953125" style="19" customWidth="1"/>
    <col min="2574" max="2574" width="2.26953125" style="19" customWidth="1"/>
    <col min="2575" max="2576" width="1.81640625" style="19" customWidth="1"/>
    <col min="2577" max="2584" width="3.26953125" style="19" customWidth="1"/>
    <col min="2585" max="2586" width="1.81640625" style="19" customWidth="1"/>
    <col min="2587" max="2594" width="3.26953125" style="19" customWidth="1"/>
    <col min="2595" max="2595" width="1.54296875" style="19" customWidth="1"/>
    <col min="2596" max="2596" width="0" style="19" hidden="1" customWidth="1"/>
    <col min="2597" max="2597" width="1" style="19" customWidth="1"/>
    <col min="2598" max="2815" width="9.1796875" style="19"/>
    <col min="2816" max="2816" width="0.54296875" style="19" customWidth="1"/>
    <col min="2817" max="2817" width="1.81640625" style="19" customWidth="1"/>
    <col min="2818" max="2819" width="3.26953125" style="19" customWidth="1"/>
    <col min="2820" max="2821" width="2" style="19" customWidth="1"/>
    <col min="2822" max="2826" width="3.26953125" style="19" customWidth="1"/>
    <col min="2827" max="2828" width="2" style="19" customWidth="1"/>
    <col min="2829" max="2829" width="3.26953125" style="19" customWidth="1"/>
    <col min="2830" max="2830" width="2.26953125" style="19" customWidth="1"/>
    <col min="2831" max="2832" width="1.81640625" style="19" customWidth="1"/>
    <col min="2833" max="2840" width="3.26953125" style="19" customWidth="1"/>
    <col min="2841" max="2842" width="1.81640625" style="19" customWidth="1"/>
    <col min="2843" max="2850" width="3.26953125" style="19" customWidth="1"/>
    <col min="2851" max="2851" width="1.54296875" style="19" customWidth="1"/>
    <col min="2852" max="2852" width="0" style="19" hidden="1" customWidth="1"/>
    <col min="2853" max="2853" width="1" style="19" customWidth="1"/>
    <col min="2854" max="3071" width="9.1796875" style="19"/>
    <col min="3072" max="3072" width="0.54296875" style="19" customWidth="1"/>
    <col min="3073" max="3073" width="1.81640625" style="19" customWidth="1"/>
    <col min="3074" max="3075" width="3.26953125" style="19" customWidth="1"/>
    <col min="3076" max="3077" width="2" style="19" customWidth="1"/>
    <col min="3078" max="3082" width="3.26953125" style="19" customWidth="1"/>
    <col min="3083" max="3084" width="2" style="19" customWidth="1"/>
    <col min="3085" max="3085" width="3.26953125" style="19" customWidth="1"/>
    <col min="3086" max="3086" width="2.26953125" style="19" customWidth="1"/>
    <col min="3087" max="3088" width="1.81640625" style="19" customWidth="1"/>
    <col min="3089" max="3096" width="3.26953125" style="19" customWidth="1"/>
    <col min="3097" max="3098" width="1.81640625" style="19" customWidth="1"/>
    <col min="3099" max="3106" width="3.26953125" style="19" customWidth="1"/>
    <col min="3107" max="3107" width="1.54296875" style="19" customWidth="1"/>
    <col min="3108" max="3108" width="0" style="19" hidden="1" customWidth="1"/>
    <col min="3109" max="3109" width="1" style="19" customWidth="1"/>
    <col min="3110" max="3327" width="9.1796875" style="19"/>
    <col min="3328" max="3328" width="0.54296875" style="19" customWidth="1"/>
    <col min="3329" max="3329" width="1.81640625" style="19" customWidth="1"/>
    <col min="3330" max="3331" width="3.26953125" style="19" customWidth="1"/>
    <col min="3332" max="3333" width="2" style="19" customWidth="1"/>
    <col min="3334" max="3338" width="3.26953125" style="19" customWidth="1"/>
    <col min="3339" max="3340" width="2" style="19" customWidth="1"/>
    <col min="3341" max="3341" width="3.26953125" style="19" customWidth="1"/>
    <col min="3342" max="3342" width="2.26953125" style="19" customWidth="1"/>
    <col min="3343" max="3344" width="1.81640625" style="19" customWidth="1"/>
    <col min="3345" max="3352" width="3.26953125" style="19" customWidth="1"/>
    <col min="3353" max="3354" width="1.81640625" style="19" customWidth="1"/>
    <col min="3355" max="3362" width="3.26953125" style="19" customWidth="1"/>
    <col min="3363" max="3363" width="1.54296875" style="19" customWidth="1"/>
    <col min="3364" max="3364" width="0" style="19" hidden="1" customWidth="1"/>
    <col min="3365" max="3365" width="1" style="19" customWidth="1"/>
    <col min="3366" max="3583" width="9.1796875" style="19"/>
    <col min="3584" max="3584" width="0.54296875" style="19" customWidth="1"/>
    <col min="3585" max="3585" width="1.81640625" style="19" customWidth="1"/>
    <col min="3586" max="3587" width="3.26953125" style="19" customWidth="1"/>
    <col min="3588" max="3589" width="2" style="19" customWidth="1"/>
    <col min="3590" max="3594" width="3.26953125" style="19" customWidth="1"/>
    <col min="3595" max="3596" width="2" style="19" customWidth="1"/>
    <col min="3597" max="3597" width="3.26953125" style="19" customWidth="1"/>
    <col min="3598" max="3598" width="2.26953125" style="19" customWidth="1"/>
    <col min="3599" max="3600" width="1.81640625" style="19" customWidth="1"/>
    <col min="3601" max="3608" width="3.26953125" style="19" customWidth="1"/>
    <col min="3609" max="3610" width="1.81640625" style="19" customWidth="1"/>
    <col min="3611" max="3618" width="3.26953125" style="19" customWidth="1"/>
    <col min="3619" max="3619" width="1.54296875" style="19" customWidth="1"/>
    <col min="3620" max="3620" width="0" style="19" hidden="1" customWidth="1"/>
    <col min="3621" max="3621" width="1" style="19" customWidth="1"/>
    <col min="3622" max="3839" width="9.1796875" style="19"/>
    <col min="3840" max="3840" width="0.54296875" style="19" customWidth="1"/>
    <col min="3841" max="3841" width="1.81640625" style="19" customWidth="1"/>
    <col min="3842" max="3843" width="3.26953125" style="19" customWidth="1"/>
    <col min="3844" max="3845" width="2" style="19" customWidth="1"/>
    <col min="3846" max="3850" width="3.26953125" style="19" customWidth="1"/>
    <col min="3851" max="3852" width="2" style="19" customWidth="1"/>
    <col min="3853" max="3853" width="3.26953125" style="19" customWidth="1"/>
    <col min="3854" max="3854" width="2.26953125" style="19" customWidth="1"/>
    <col min="3855" max="3856" width="1.81640625" style="19" customWidth="1"/>
    <col min="3857" max="3864" width="3.26953125" style="19" customWidth="1"/>
    <col min="3865" max="3866" width="1.81640625" style="19" customWidth="1"/>
    <col min="3867" max="3874" width="3.26953125" style="19" customWidth="1"/>
    <col min="3875" max="3875" width="1.54296875" style="19" customWidth="1"/>
    <col min="3876" max="3876" width="0" style="19" hidden="1" customWidth="1"/>
    <col min="3877" max="3877" width="1" style="19" customWidth="1"/>
    <col min="3878" max="4095" width="9.1796875" style="19"/>
    <col min="4096" max="4096" width="0.54296875" style="19" customWidth="1"/>
    <col min="4097" max="4097" width="1.81640625" style="19" customWidth="1"/>
    <col min="4098" max="4099" width="3.26953125" style="19" customWidth="1"/>
    <col min="4100" max="4101" width="2" style="19" customWidth="1"/>
    <col min="4102" max="4106" width="3.26953125" style="19" customWidth="1"/>
    <col min="4107" max="4108" width="2" style="19" customWidth="1"/>
    <col min="4109" max="4109" width="3.26953125" style="19" customWidth="1"/>
    <col min="4110" max="4110" width="2.26953125" style="19" customWidth="1"/>
    <col min="4111" max="4112" width="1.81640625" style="19" customWidth="1"/>
    <col min="4113" max="4120" width="3.26953125" style="19" customWidth="1"/>
    <col min="4121" max="4122" width="1.81640625" style="19" customWidth="1"/>
    <col min="4123" max="4130" width="3.26953125" style="19" customWidth="1"/>
    <col min="4131" max="4131" width="1.54296875" style="19" customWidth="1"/>
    <col min="4132" max="4132" width="0" style="19" hidden="1" customWidth="1"/>
    <col min="4133" max="4133" width="1" style="19" customWidth="1"/>
    <col min="4134" max="4351" width="9.1796875" style="19"/>
    <col min="4352" max="4352" width="0.54296875" style="19" customWidth="1"/>
    <col min="4353" max="4353" width="1.81640625" style="19" customWidth="1"/>
    <col min="4354" max="4355" width="3.26953125" style="19" customWidth="1"/>
    <col min="4356" max="4357" width="2" style="19" customWidth="1"/>
    <col min="4358" max="4362" width="3.26953125" style="19" customWidth="1"/>
    <col min="4363" max="4364" width="2" style="19" customWidth="1"/>
    <col min="4365" max="4365" width="3.26953125" style="19" customWidth="1"/>
    <col min="4366" max="4366" width="2.26953125" style="19" customWidth="1"/>
    <col min="4367" max="4368" width="1.81640625" style="19" customWidth="1"/>
    <col min="4369" max="4376" width="3.26953125" style="19" customWidth="1"/>
    <col min="4377" max="4378" width="1.81640625" style="19" customWidth="1"/>
    <col min="4379" max="4386" width="3.26953125" style="19" customWidth="1"/>
    <col min="4387" max="4387" width="1.54296875" style="19" customWidth="1"/>
    <col min="4388" max="4388" width="0" style="19" hidden="1" customWidth="1"/>
    <col min="4389" max="4389" width="1" style="19" customWidth="1"/>
    <col min="4390" max="4607" width="9.1796875" style="19"/>
    <col min="4608" max="4608" width="0.54296875" style="19" customWidth="1"/>
    <col min="4609" max="4609" width="1.81640625" style="19" customWidth="1"/>
    <col min="4610" max="4611" width="3.26953125" style="19" customWidth="1"/>
    <col min="4612" max="4613" width="2" style="19" customWidth="1"/>
    <col min="4614" max="4618" width="3.26953125" style="19" customWidth="1"/>
    <col min="4619" max="4620" width="2" style="19" customWidth="1"/>
    <col min="4621" max="4621" width="3.26953125" style="19" customWidth="1"/>
    <col min="4622" max="4622" width="2.26953125" style="19" customWidth="1"/>
    <col min="4623" max="4624" width="1.81640625" style="19" customWidth="1"/>
    <col min="4625" max="4632" width="3.26953125" style="19" customWidth="1"/>
    <col min="4633" max="4634" width="1.81640625" style="19" customWidth="1"/>
    <col min="4635" max="4642" width="3.26953125" style="19" customWidth="1"/>
    <col min="4643" max="4643" width="1.54296875" style="19" customWidth="1"/>
    <col min="4644" max="4644" width="0" style="19" hidden="1" customWidth="1"/>
    <col min="4645" max="4645" width="1" style="19" customWidth="1"/>
    <col min="4646" max="4863" width="9.1796875" style="19"/>
    <col min="4864" max="4864" width="0.54296875" style="19" customWidth="1"/>
    <col min="4865" max="4865" width="1.81640625" style="19" customWidth="1"/>
    <col min="4866" max="4867" width="3.26953125" style="19" customWidth="1"/>
    <col min="4868" max="4869" width="2" style="19" customWidth="1"/>
    <col min="4870" max="4874" width="3.26953125" style="19" customWidth="1"/>
    <col min="4875" max="4876" width="2" style="19" customWidth="1"/>
    <col min="4877" max="4877" width="3.26953125" style="19" customWidth="1"/>
    <col min="4878" max="4878" width="2.26953125" style="19" customWidth="1"/>
    <col min="4879" max="4880" width="1.81640625" style="19" customWidth="1"/>
    <col min="4881" max="4888" width="3.26953125" style="19" customWidth="1"/>
    <col min="4889" max="4890" width="1.81640625" style="19" customWidth="1"/>
    <col min="4891" max="4898" width="3.26953125" style="19" customWidth="1"/>
    <col min="4899" max="4899" width="1.54296875" style="19" customWidth="1"/>
    <col min="4900" max="4900" width="0" style="19" hidden="1" customWidth="1"/>
    <col min="4901" max="4901" width="1" style="19" customWidth="1"/>
    <col min="4902" max="5119" width="9.1796875" style="19"/>
    <col min="5120" max="5120" width="0.54296875" style="19" customWidth="1"/>
    <col min="5121" max="5121" width="1.81640625" style="19" customWidth="1"/>
    <col min="5122" max="5123" width="3.26953125" style="19" customWidth="1"/>
    <col min="5124" max="5125" width="2" style="19" customWidth="1"/>
    <col min="5126" max="5130" width="3.26953125" style="19" customWidth="1"/>
    <col min="5131" max="5132" width="2" style="19" customWidth="1"/>
    <col min="5133" max="5133" width="3.26953125" style="19" customWidth="1"/>
    <col min="5134" max="5134" width="2.26953125" style="19" customWidth="1"/>
    <col min="5135" max="5136" width="1.81640625" style="19" customWidth="1"/>
    <col min="5137" max="5144" width="3.26953125" style="19" customWidth="1"/>
    <col min="5145" max="5146" width="1.81640625" style="19" customWidth="1"/>
    <col min="5147" max="5154" width="3.26953125" style="19" customWidth="1"/>
    <col min="5155" max="5155" width="1.54296875" style="19" customWidth="1"/>
    <col min="5156" max="5156" width="0" style="19" hidden="1" customWidth="1"/>
    <col min="5157" max="5157" width="1" style="19" customWidth="1"/>
    <col min="5158" max="5375" width="9.1796875" style="19"/>
    <col min="5376" max="5376" width="0.54296875" style="19" customWidth="1"/>
    <col min="5377" max="5377" width="1.81640625" style="19" customWidth="1"/>
    <col min="5378" max="5379" width="3.26953125" style="19" customWidth="1"/>
    <col min="5380" max="5381" width="2" style="19" customWidth="1"/>
    <col min="5382" max="5386" width="3.26953125" style="19" customWidth="1"/>
    <col min="5387" max="5388" width="2" style="19" customWidth="1"/>
    <col min="5389" max="5389" width="3.26953125" style="19" customWidth="1"/>
    <col min="5390" max="5390" width="2.26953125" style="19" customWidth="1"/>
    <col min="5391" max="5392" width="1.81640625" style="19" customWidth="1"/>
    <col min="5393" max="5400" width="3.26953125" style="19" customWidth="1"/>
    <col min="5401" max="5402" width="1.81640625" style="19" customWidth="1"/>
    <col min="5403" max="5410" width="3.26953125" style="19" customWidth="1"/>
    <col min="5411" max="5411" width="1.54296875" style="19" customWidth="1"/>
    <col min="5412" max="5412" width="0" style="19" hidden="1" customWidth="1"/>
    <col min="5413" max="5413" width="1" style="19" customWidth="1"/>
    <col min="5414" max="5631" width="9.1796875" style="19"/>
    <col min="5632" max="5632" width="0.54296875" style="19" customWidth="1"/>
    <col min="5633" max="5633" width="1.81640625" style="19" customWidth="1"/>
    <col min="5634" max="5635" width="3.26953125" style="19" customWidth="1"/>
    <col min="5636" max="5637" width="2" style="19" customWidth="1"/>
    <col min="5638" max="5642" width="3.26953125" style="19" customWidth="1"/>
    <col min="5643" max="5644" width="2" style="19" customWidth="1"/>
    <col min="5645" max="5645" width="3.26953125" style="19" customWidth="1"/>
    <col min="5646" max="5646" width="2.26953125" style="19" customWidth="1"/>
    <col min="5647" max="5648" width="1.81640625" style="19" customWidth="1"/>
    <col min="5649" max="5656" width="3.26953125" style="19" customWidth="1"/>
    <col min="5657" max="5658" width="1.81640625" style="19" customWidth="1"/>
    <col min="5659" max="5666" width="3.26953125" style="19" customWidth="1"/>
    <col min="5667" max="5667" width="1.54296875" style="19" customWidth="1"/>
    <col min="5668" max="5668" width="0" style="19" hidden="1" customWidth="1"/>
    <col min="5669" max="5669" width="1" style="19" customWidth="1"/>
    <col min="5670" max="5887" width="9.1796875" style="19"/>
    <col min="5888" max="5888" width="0.54296875" style="19" customWidth="1"/>
    <col min="5889" max="5889" width="1.81640625" style="19" customWidth="1"/>
    <col min="5890" max="5891" width="3.26953125" style="19" customWidth="1"/>
    <col min="5892" max="5893" width="2" style="19" customWidth="1"/>
    <col min="5894" max="5898" width="3.26953125" style="19" customWidth="1"/>
    <col min="5899" max="5900" width="2" style="19" customWidth="1"/>
    <col min="5901" max="5901" width="3.26953125" style="19" customWidth="1"/>
    <col min="5902" max="5902" width="2.26953125" style="19" customWidth="1"/>
    <col min="5903" max="5904" width="1.81640625" style="19" customWidth="1"/>
    <col min="5905" max="5912" width="3.26953125" style="19" customWidth="1"/>
    <col min="5913" max="5914" width="1.81640625" style="19" customWidth="1"/>
    <col min="5915" max="5922" width="3.26953125" style="19" customWidth="1"/>
    <col min="5923" max="5923" width="1.54296875" style="19" customWidth="1"/>
    <col min="5924" max="5924" width="0" style="19" hidden="1" customWidth="1"/>
    <col min="5925" max="5925" width="1" style="19" customWidth="1"/>
    <col min="5926" max="6143" width="9.1796875" style="19"/>
    <col min="6144" max="6144" width="0.54296875" style="19" customWidth="1"/>
    <col min="6145" max="6145" width="1.81640625" style="19" customWidth="1"/>
    <col min="6146" max="6147" width="3.26953125" style="19" customWidth="1"/>
    <col min="6148" max="6149" width="2" style="19" customWidth="1"/>
    <col min="6150" max="6154" width="3.26953125" style="19" customWidth="1"/>
    <col min="6155" max="6156" width="2" style="19" customWidth="1"/>
    <col min="6157" max="6157" width="3.26953125" style="19" customWidth="1"/>
    <col min="6158" max="6158" width="2.26953125" style="19" customWidth="1"/>
    <col min="6159" max="6160" width="1.81640625" style="19" customWidth="1"/>
    <col min="6161" max="6168" width="3.26953125" style="19" customWidth="1"/>
    <col min="6169" max="6170" width="1.81640625" style="19" customWidth="1"/>
    <col min="6171" max="6178" width="3.26953125" style="19" customWidth="1"/>
    <col min="6179" max="6179" width="1.54296875" style="19" customWidth="1"/>
    <col min="6180" max="6180" width="0" style="19" hidden="1" customWidth="1"/>
    <col min="6181" max="6181" width="1" style="19" customWidth="1"/>
    <col min="6182" max="6399" width="9.1796875" style="19"/>
    <col min="6400" max="6400" width="0.54296875" style="19" customWidth="1"/>
    <col min="6401" max="6401" width="1.81640625" style="19" customWidth="1"/>
    <col min="6402" max="6403" width="3.26953125" style="19" customWidth="1"/>
    <col min="6404" max="6405" width="2" style="19" customWidth="1"/>
    <col min="6406" max="6410" width="3.26953125" style="19" customWidth="1"/>
    <col min="6411" max="6412" width="2" style="19" customWidth="1"/>
    <col min="6413" max="6413" width="3.26953125" style="19" customWidth="1"/>
    <col min="6414" max="6414" width="2.26953125" style="19" customWidth="1"/>
    <col min="6415" max="6416" width="1.81640625" style="19" customWidth="1"/>
    <col min="6417" max="6424" width="3.26953125" style="19" customWidth="1"/>
    <col min="6425" max="6426" width="1.81640625" style="19" customWidth="1"/>
    <col min="6427" max="6434" width="3.26953125" style="19" customWidth="1"/>
    <col min="6435" max="6435" width="1.54296875" style="19" customWidth="1"/>
    <col min="6436" max="6436" width="0" style="19" hidden="1" customWidth="1"/>
    <col min="6437" max="6437" width="1" style="19" customWidth="1"/>
    <col min="6438" max="6655" width="9.1796875" style="19"/>
    <col min="6656" max="6656" width="0.54296875" style="19" customWidth="1"/>
    <col min="6657" max="6657" width="1.81640625" style="19" customWidth="1"/>
    <col min="6658" max="6659" width="3.26953125" style="19" customWidth="1"/>
    <col min="6660" max="6661" width="2" style="19" customWidth="1"/>
    <col min="6662" max="6666" width="3.26953125" style="19" customWidth="1"/>
    <col min="6667" max="6668" width="2" style="19" customWidth="1"/>
    <col min="6669" max="6669" width="3.26953125" style="19" customWidth="1"/>
    <col min="6670" max="6670" width="2.26953125" style="19" customWidth="1"/>
    <col min="6671" max="6672" width="1.81640625" style="19" customWidth="1"/>
    <col min="6673" max="6680" width="3.26953125" style="19" customWidth="1"/>
    <col min="6681" max="6682" width="1.81640625" style="19" customWidth="1"/>
    <col min="6683" max="6690" width="3.26953125" style="19" customWidth="1"/>
    <col min="6691" max="6691" width="1.54296875" style="19" customWidth="1"/>
    <col min="6692" max="6692" width="0" style="19" hidden="1" customWidth="1"/>
    <col min="6693" max="6693" width="1" style="19" customWidth="1"/>
    <col min="6694" max="6911" width="9.1796875" style="19"/>
    <col min="6912" max="6912" width="0.54296875" style="19" customWidth="1"/>
    <col min="6913" max="6913" width="1.81640625" style="19" customWidth="1"/>
    <col min="6914" max="6915" width="3.26953125" style="19" customWidth="1"/>
    <col min="6916" max="6917" width="2" style="19" customWidth="1"/>
    <col min="6918" max="6922" width="3.26953125" style="19" customWidth="1"/>
    <col min="6923" max="6924" width="2" style="19" customWidth="1"/>
    <col min="6925" max="6925" width="3.26953125" style="19" customWidth="1"/>
    <col min="6926" max="6926" width="2.26953125" style="19" customWidth="1"/>
    <col min="6927" max="6928" width="1.81640625" style="19" customWidth="1"/>
    <col min="6929" max="6936" width="3.26953125" style="19" customWidth="1"/>
    <col min="6937" max="6938" width="1.81640625" style="19" customWidth="1"/>
    <col min="6939" max="6946" width="3.26953125" style="19" customWidth="1"/>
    <col min="6947" max="6947" width="1.54296875" style="19" customWidth="1"/>
    <col min="6948" max="6948" width="0" style="19" hidden="1" customWidth="1"/>
    <col min="6949" max="6949" width="1" style="19" customWidth="1"/>
    <col min="6950" max="7167" width="9.1796875" style="19"/>
    <col min="7168" max="7168" width="0.54296875" style="19" customWidth="1"/>
    <col min="7169" max="7169" width="1.81640625" style="19" customWidth="1"/>
    <col min="7170" max="7171" width="3.26953125" style="19" customWidth="1"/>
    <col min="7172" max="7173" width="2" style="19" customWidth="1"/>
    <col min="7174" max="7178" width="3.26953125" style="19" customWidth="1"/>
    <col min="7179" max="7180" width="2" style="19" customWidth="1"/>
    <col min="7181" max="7181" width="3.26953125" style="19" customWidth="1"/>
    <col min="7182" max="7182" width="2.26953125" style="19" customWidth="1"/>
    <col min="7183" max="7184" width="1.81640625" style="19" customWidth="1"/>
    <col min="7185" max="7192" width="3.26953125" style="19" customWidth="1"/>
    <col min="7193" max="7194" width="1.81640625" style="19" customWidth="1"/>
    <col min="7195" max="7202" width="3.26953125" style="19" customWidth="1"/>
    <col min="7203" max="7203" width="1.54296875" style="19" customWidth="1"/>
    <col min="7204" max="7204" width="0" style="19" hidden="1" customWidth="1"/>
    <col min="7205" max="7205" width="1" style="19" customWidth="1"/>
    <col min="7206" max="7423" width="9.1796875" style="19"/>
    <col min="7424" max="7424" width="0.54296875" style="19" customWidth="1"/>
    <col min="7425" max="7425" width="1.81640625" style="19" customWidth="1"/>
    <col min="7426" max="7427" width="3.26953125" style="19" customWidth="1"/>
    <col min="7428" max="7429" width="2" style="19" customWidth="1"/>
    <col min="7430" max="7434" width="3.26953125" style="19" customWidth="1"/>
    <col min="7435" max="7436" width="2" style="19" customWidth="1"/>
    <col min="7437" max="7437" width="3.26953125" style="19" customWidth="1"/>
    <col min="7438" max="7438" width="2.26953125" style="19" customWidth="1"/>
    <col min="7439" max="7440" width="1.81640625" style="19" customWidth="1"/>
    <col min="7441" max="7448" width="3.26953125" style="19" customWidth="1"/>
    <col min="7449" max="7450" width="1.81640625" style="19" customWidth="1"/>
    <col min="7451" max="7458" width="3.26953125" style="19" customWidth="1"/>
    <col min="7459" max="7459" width="1.54296875" style="19" customWidth="1"/>
    <col min="7460" max="7460" width="0" style="19" hidden="1" customWidth="1"/>
    <col min="7461" max="7461" width="1" style="19" customWidth="1"/>
    <col min="7462" max="7679" width="9.1796875" style="19"/>
    <col min="7680" max="7680" width="0.54296875" style="19" customWidth="1"/>
    <col min="7681" max="7681" width="1.81640625" style="19" customWidth="1"/>
    <col min="7682" max="7683" width="3.26953125" style="19" customWidth="1"/>
    <col min="7684" max="7685" width="2" style="19" customWidth="1"/>
    <col min="7686" max="7690" width="3.26953125" style="19" customWidth="1"/>
    <col min="7691" max="7692" width="2" style="19" customWidth="1"/>
    <col min="7693" max="7693" width="3.26953125" style="19" customWidth="1"/>
    <col min="7694" max="7694" width="2.26953125" style="19" customWidth="1"/>
    <col min="7695" max="7696" width="1.81640625" style="19" customWidth="1"/>
    <col min="7697" max="7704" width="3.26953125" style="19" customWidth="1"/>
    <col min="7705" max="7706" width="1.81640625" style="19" customWidth="1"/>
    <col min="7707" max="7714" width="3.26953125" style="19" customWidth="1"/>
    <col min="7715" max="7715" width="1.54296875" style="19" customWidth="1"/>
    <col min="7716" max="7716" width="0" style="19" hidden="1" customWidth="1"/>
    <col min="7717" max="7717" width="1" style="19" customWidth="1"/>
    <col min="7718" max="7935" width="9.1796875" style="19"/>
    <col min="7936" max="7936" width="0.54296875" style="19" customWidth="1"/>
    <col min="7937" max="7937" width="1.81640625" style="19" customWidth="1"/>
    <col min="7938" max="7939" width="3.26953125" style="19" customWidth="1"/>
    <col min="7940" max="7941" width="2" style="19" customWidth="1"/>
    <col min="7942" max="7946" width="3.26953125" style="19" customWidth="1"/>
    <col min="7947" max="7948" width="2" style="19" customWidth="1"/>
    <col min="7949" max="7949" width="3.26953125" style="19" customWidth="1"/>
    <col min="7950" max="7950" width="2.26953125" style="19" customWidth="1"/>
    <col min="7951" max="7952" width="1.81640625" style="19" customWidth="1"/>
    <col min="7953" max="7960" width="3.26953125" style="19" customWidth="1"/>
    <col min="7961" max="7962" width="1.81640625" style="19" customWidth="1"/>
    <col min="7963" max="7970" width="3.26953125" style="19" customWidth="1"/>
    <col min="7971" max="7971" width="1.54296875" style="19" customWidth="1"/>
    <col min="7972" max="7972" width="0" style="19" hidden="1" customWidth="1"/>
    <col min="7973" max="7973" width="1" style="19" customWidth="1"/>
    <col min="7974" max="8191" width="9.1796875" style="19"/>
    <col min="8192" max="8192" width="0.54296875" style="19" customWidth="1"/>
    <col min="8193" max="8193" width="1.81640625" style="19" customWidth="1"/>
    <col min="8194" max="8195" width="3.26953125" style="19" customWidth="1"/>
    <col min="8196" max="8197" width="2" style="19" customWidth="1"/>
    <col min="8198" max="8202" width="3.26953125" style="19" customWidth="1"/>
    <col min="8203" max="8204" width="2" style="19" customWidth="1"/>
    <col min="8205" max="8205" width="3.26953125" style="19" customWidth="1"/>
    <col min="8206" max="8206" width="2.26953125" style="19" customWidth="1"/>
    <col min="8207" max="8208" width="1.81640625" style="19" customWidth="1"/>
    <col min="8209" max="8216" width="3.26953125" style="19" customWidth="1"/>
    <col min="8217" max="8218" width="1.81640625" style="19" customWidth="1"/>
    <col min="8219" max="8226" width="3.26953125" style="19" customWidth="1"/>
    <col min="8227" max="8227" width="1.54296875" style="19" customWidth="1"/>
    <col min="8228" max="8228" width="0" style="19" hidden="1" customWidth="1"/>
    <col min="8229" max="8229" width="1" style="19" customWidth="1"/>
    <col min="8230" max="8447" width="9.1796875" style="19"/>
    <col min="8448" max="8448" width="0.54296875" style="19" customWidth="1"/>
    <col min="8449" max="8449" width="1.81640625" style="19" customWidth="1"/>
    <col min="8450" max="8451" width="3.26953125" style="19" customWidth="1"/>
    <col min="8452" max="8453" width="2" style="19" customWidth="1"/>
    <col min="8454" max="8458" width="3.26953125" style="19" customWidth="1"/>
    <col min="8459" max="8460" width="2" style="19" customWidth="1"/>
    <col min="8461" max="8461" width="3.26953125" style="19" customWidth="1"/>
    <col min="8462" max="8462" width="2.26953125" style="19" customWidth="1"/>
    <col min="8463" max="8464" width="1.81640625" style="19" customWidth="1"/>
    <col min="8465" max="8472" width="3.26953125" style="19" customWidth="1"/>
    <col min="8473" max="8474" width="1.81640625" style="19" customWidth="1"/>
    <col min="8475" max="8482" width="3.26953125" style="19" customWidth="1"/>
    <col min="8483" max="8483" width="1.54296875" style="19" customWidth="1"/>
    <col min="8484" max="8484" width="0" style="19" hidden="1" customWidth="1"/>
    <col min="8485" max="8485" width="1" style="19" customWidth="1"/>
    <col min="8486" max="8703" width="9.1796875" style="19"/>
    <col min="8704" max="8704" width="0.54296875" style="19" customWidth="1"/>
    <col min="8705" max="8705" width="1.81640625" style="19" customWidth="1"/>
    <col min="8706" max="8707" width="3.26953125" style="19" customWidth="1"/>
    <col min="8708" max="8709" width="2" style="19" customWidth="1"/>
    <col min="8710" max="8714" width="3.26953125" style="19" customWidth="1"/>
    <col min="8715" max="8716" width="2" style="19" customWidth="1"/>
    <col min="8717" max="8717" width="3.26953125" style="19" customWidth="1"/>
    <col min="8718" max="8718" width="2.26953125" style="19" customWidth="1"/>
    <col min="8719" max="8720" width="1.81640625" style="19" customWidth="1"/>
    <col min="8721" max="8728" width="3.26953125" style="19" customWidth="1"/>
    <col min="8729" max="8730" width="1.81640625" style="19" customWidth="1"/>
    <col min="8731" max="8738" width="3.26953125" style="19" customWidth="1"/>
    <col min="8739" max="8739" width="1.54296875" style="19" customWidth="1"/>
    <col min="8740" max="8740" width="0" style="19" hidden="1" customWidth="1"/>
    <col min="8741" max="8741" width="1" style="19" customWidth="1"/>
    <col min="8742" max="8959" width="9.1796875" style="19"/>
    <col min="8960" max="8960" width="0.54296875" style="19" customWidth="1"/>
    <col min="8961" max="8961" width="1.81640625" style="19" customWidth="1"/>
    <col min="8962" max="8963" width="3.26953125" style="19" customWidth="1"/>
    <col min="8964" max="8965" width="2" style="19" customWidth="1"/>
    <col min="8966" max="8970" width="3.26953125" style="19" customWidth="1"/>
    <col min="8971" max="8972" width="2" style="19" customWidth="1"/>
    <col min="8973" max="8973" width="3.26953125" style="19" customWidth="1"/>
    <col min="8974" max="8974" width="2.26953125" style="19" customWidth="1"/>
    <col min="8975" max="8976" width="1.81640625" style="19" customWidth="1"/>
    <col min="8977" max="8984" width="3.26953125" style="19" customWidth="1"/>
    <col min="8985" max="8986" width="1.81640625" style="19" customWidth="1"/>
    <col min="8987" max="8994" width="3.26953125" style="19" customWidth="1"/>
    <col min="8995" max="8995" width="1.54296875" style="19" customWidth="1"/>
    <col min="8996" max="8996" width="0" style="19" hidden="1" customWidth="1"/>
    <col min="8997" max="8997" width="1" style="19" customWidth="1"/>
    <col min="8998" max="9215" width="9.1796875" style="19"/>
    <col min="9216" max="9216" width="0.54296875" style="19" customWidth="1"/>
    <col min="9217" max="9217" width="1.81640625" style="19" customWidth="1"/>
    <col min="9218" max="9219" width="3.26953125" style="19" customWidth="1"/>
    <col min="9220" max="9221" width="2" style="19" customWidth="1"/>
    <col min="9222" max="9226" width="3.26953125" style="19" customWidth="1"/>
    <col min="9227" max="9228" width="2" style="19" customWidth="1"/>
    <col min="9229" max="9229" width="3.26953125" style="19" customWidth="1"/>
    <col min="9230" max="9230" width="2.26953125" style="19" customWidth="1"/>
    <col min="9231" max="9232" width="1.81640625" style="19" customWidth="1"/>
    <col min="9233" max="9240" width="3.26953125" style="19" customWidth="1"/>
    <col min="9241" max="9242" width="1.81640625" style="19" customWidth="1"/>
    <col min="9243" max="9250" width="3.26953125" style="19" customWidth="1"/>
    <col min="9251" max="9251" width="1.54296875" style="19" customWidth="1"/>
    <col min="9252" max="9252" width="0" style="19" hidden="1" customWidth="1"/>
    <col min="9253" max="9253" width="1" style="19" customWidth="1"/>
    <col min="9254" max="9471" width="9.1796875" style="19"/>
    <col min="9472" max="9472" width="0.54296875" style="19" customWidth="1"/>
    <col min="9473" max="9473" width="1.81640625" style="19" customWidth="1"/>
    <col min="9474" max="9475" width="3.26953125" style="19" customWidth="1"/>
    <col min="9476" max="9477" width="2" style="19" customWidth="1"/>
    <col min="9478" max="9482" width="3.26953125" style="19" customWidth="1"/>
    <col min="9483" max="9484" width="2" style="19" customWidth="1"/>
    <col min="9485" max="9485" width="3.26953125" style="19" customWidth="1"/>
    <col min="9486" max="9486" width="2.26953125" style="19" customWidth="1"/>
    <col min="9487" max="9488" width="1.81640625" style="19" customWidth="1"/>
    <col min="9489" max="9496" width="3.26953125" style="19" customWidth="1"/>
    <col min="9497" max="9498" width="1.81640625" style="19" customWidth="1"/>
    <col min="9499" max="9506" width="3.26953125" style="19" customWidth="1"/>
    <col min="9507" max="9507" width="1.54296875" style="19" customWidth="1"/>
    <col min="9508" max="9508" width="0" style="19" hidden="1" customWidth="1"/>
    <col min="9509" max="9509" width="1" style="19" customWidth="1"/>
    <col min="9510" max="9727" width="9.1796875" style="19"/>
    <col min="9728" max="9728" width="0.54296875" style="19" customWidth="1"/>
    <col min="9729" max="9729" width="1.81640625" style="19" customWidth="1"/>
    <col min="9730" max="9731" width="3.26953125" style="19" customWidth="1"/>
    <col min="9732" max="9733" width="2" style="19" customWidth="1"/>
    <col min="9734" max="9738" width="3.26953125" style="19" customWidth="1"/>
    <col min="9739" max="9740" width="2" style="19" customWidth="1"/>
    <col min="9741" max="9741" width="3.26953125" style="19" customWidth="1"/>
    <col min="9742" max="9742" width="2.26953125" style="19" customWidth="1"/>
    <col min="9743" max="9744" width="1.81640625" style="19" customWidth="1"/>
    <col min="9745" max="9752" width="3.26953125" style="19" customWidth="1"/>
    <col min="9753" max="9754" width="1.81640625" style="19" customWidth="1"/>
    <col min="9755" max="9762" width="3.26953125" style="19" customWidth="1"/>
    <col min="9763" max="9763" width="1.54296875" style="19" customWidth="1"/>
    <col min="9764" max="9764" width="0" style="19" hidden="1" customWidth="1"/>
    <col min="9765" max="9765" width="1" style="19" customWidth="1"/>
    <col min="9766" max="9983" width="9.1796875" style="19"/>
    <col min="9984" max="9984" width="0.54296875" style="19" customWidth="1"/>
    <col min="9985" max="9985" width="1.81640625" style="19" customWidth="1"/>
    <col min="9986" max="9987" width="3.26953125" style="19" customWidth="1"/>
    <col min="9988" max="9989" width="2" style="19" customWidth="1"/>
    <col min="9990" max="9994" width="3.26953125" style="19" customWidth="1"/>
    <col min="9995" max="9996" width="2" style="19" customWidth="1"/>
    <col min="9997" max="9997" width="3.26953125" style="19" customWidth="1"/>
    <col min="9998" max="9998" width="2.26953125" style="19" customWidth="1"/>
    <col min="9999" max="10000" width="1.81640625" style="19" customWidth="1"/>
    <col min="10001" max="10008" width="3.26953125" style="19" customWidth="1"/>
    <col min="10009" max="10010" width="1.81640625" style="19" customWidth="1"/>
    <col min="10011" max="10018" width="3.26953125" style="19" customWidth="1"/>
    <col min="10019" max="10019" width="1.54296875" style="19" customWidth="1"/>
    <col min="10020" max="10020" width="0" style="19" hidden="1" customWidth="1"/>
    <col min="10021" max="10021" width="1" style="19" customWidth="1"/>
    <col min="10022" max="10239" width="9.1796875" style="19"/>
    <col min="10240" max="10240" width="0.54296875" style="19" customWidth="1"/>
    <col min="10241" max="10241" width="1.81640625" style="19" customWidth="1"/>
    <col min="10242" max="10243" width="3.26953125" style="19" customWidth="1"/>
    <col min="10244" max="10245" width="2" style="19" customWidth="1"/>
    <col min="10246" max="10250" width="3.26953125" style="19" customWidth="1"/>
    <col min="10251" max="10252" width="2" style="19" customWidth="1"/>
    <col min="10253" max="10253" width="3.26953125" style="19" customWidth="1"/>
    <col min="10254" max="10254" width="2.26953125" style="19" customWidth="1"/>
    <col min="10255" max="10256" width="1.81640625" style="19" customWidth="1"/>
    <col min="10257" max="10264" width="3.26953125" style="19" customWidth="1"/>
    <col min="10265" max="10266" width="1.81640625" style="19" customWidth="1"/>
    <col min="10267" max="10274" width="3.26953125" style="19" customWidth="1"/>
    <col min="10275" max="10275" width="1.54296875" style="19" customWidth="1"/>
    <col min="10276" max="10276" width="0" style="19" hidden="1" customWidth="1"/>
    <col min="10277" max="10277" width="1" style="19" customWidth="1"/>
    <col min="10278" max="10495" width="9.1796875" style="19"/>
    <col min="10496" max="10496" width="0.54296875" style="19" customWidth="1"/>
    <col min="10497" max="10497" width="1.81640625" style="19" customWidth="1"/>
    <col min="10498" max="10499" width="3.26953125" style="19" customWidth="1"/>
    <col min="10500" max="10501" width="2" style="19" customWidth="1"/>
    <col min="10502" max="10506" width="3.26953125" style="19" customWidth="1"/>
    <col min="10507" max="10508" width="2" style="19" customWidth="1"/>
    <col min="10509" max="10509" width="3.26953125" style="19" customWidth="1"/>
    <col min="10510" max="10510" width="2.26953125" style="19" customWidth="1"/>
    <col min="10511" max="10512" width="1.81640625" style="19" customWidth="1"/>
    <col min="10513" max="10520" width="3.26953125" style="19" customWidth="1"/>
    <col min="10521" max="10522" width="1.81640625" style="19" customWidth="1"/>
    <col min="10523" max="10530" width="3.26953125" style="19" customWidth="1"/>
    <col min="10531" max="10531" width="1.54296875" style="19" customWidth="1"/>
    <col min="10532" max="10532" width="0" style="19" hidden="1" customWidth="1"/>
    <col min="10533" max="10533" width="1" style="19" customWidth="1"/>
    <col min="10534" max="10751" width="9.1796875" style="19"/>
    <col min="10752" max="10752" width="0.54296875" style="19" customWidth="1"/>
    <col min="10753" max="10753" width="1.81640625" style="19" customWidth="1"/>
    <col min="10754" max="10755" width="3.26953125" style="19" customWidth="1"/>
    <col min="10756" max="10757" width="2" style="19" customWidth="1"/>
    <col min="10758" max="10762" width="3.26953125" style="19" customWidth="1"/>
    <col min="10763" max="10764" width="2" style="19" customWidth="1"/>
    <col min="10765" max="10765" width="3.26953125" style="19" customWidth="1"/>
    <col min="10766" max="10766" width="2.26953125" style="19" customWidth="1"/>
    <col min="10767" max="10768" width="1.81640625" style="19" customWidth="1"/>
    <col min="10769" max="10776" width="3.26953125" style="19" customWidth="1"/>
    <col min="10777" max="10778" width="1.81640625" style="19" customWidth="1"/>
    <col min="10779" max="10786" width="3.26953125" style="19" customWidth="1"/>
    <col min="10787" max="10787" width="1.54296875" style="19" customWidth="1"/>
    <col min="10788" max="10788" width="0" style="19" hidden="1" customWidth="1"/>
    <col min="10789" max="10789" width="1" style="19" customWidth="1"/>
    <col min="10790" max="11007" width="9.1796875" style="19"/>
    <col min="11008" max="11008" width="0.54296875" style="19" customWidth="1"/>
    <col min="11009" max="11009" width="1.81640625" style="19" customWidth="1"/>
    <col min="11010" max="11011" width="3.26953125" style="19" customWidth="1"/>
    <col min="11012" max="11013" width="2" style="19" customWidth="1"/>
    <col min="11014" max="11018" width="3.26953125" style="19" customWidth="1"/>
    <col min="11019" max="11020" width="2" style="19" customWidth="1"/>
    <col min="11021" max="11021" width="3.26953125" style="19" customWidth="1"/>
    <col min="11022" max="11022" width="2.26953125" style="19" customWidth="1"/>
    <col min="11023" max="11024" width="1.81640625" style="19" customWidth="1"/>
    <col min="11025" max="11032" width="3.26953125" style="19" customWidth="1"/>
    <col min="11033" max="11034" width="1.81640625" style="19" customWidth="1"/>
    <col min="11035" max="11042" width="3.26953125" style="19" customWidth="1"/>
    <col min="11043" max="11043" width="1.54296875" style="19" customWidth="1"/>
    <col min="11044" max="11044" width="0" style="19" hidden="1" customWidth="1"/>
    <col min="11045" max="11045" width="1" style="19" customWidth="1"/>
    <col min="11046" max="11263" width="9.1796875" style="19"/>
    <col min="11264" max="11264" width="0.54296875" style="19" customWidth="1"/>
    <col min="11265" max="11265" width="1.81640625" style="19" customWidth="1"/>
    <col min="11266" max="11267" width="3.26953125" style="19" customWidth="1"/>
    <col min="11268" max="11269" width="2" style="19" customWidth="1"/>
    <col min="11270" max="11274" width="3.26953125" style="19" customWidth="1"/>
    <col min="11275" max="11276" width="2" style="19" customWidth="1"/>
    <col min="11277" max="11277" width="3.26953125" style="19" customWidth="1"/>
    <col min="11278" max="11278" width="2.26953125" style="19" customWidth="1"/>
    <col min="11279" max="11280" width="1.81640625" style="19" customWidth="1"/>
    <col min="11281" max="11288" width="3.26953125" style="19" customWidth="1"/>
    <col min="11289" max="11290" width="1.81640625" style="19" customWidth="1"/>
    <col min="11291" max="11298" width="3.26953125" style="19" customWidth="1"/>
    <col min="11299" max="11299" width="1.54296875" style="19" customWidth="1"/>
    <col min="11300" max="11300" width="0" style="19" hidden="1" customWidth="1"/>
    <col min="11301" max="11301" width="1" style="19" customWidth="1"/>
    <col min="11302" max="11519" width="9.1796875" style="19"/>
    <col min="11520" max="11520" width="0.54296875" style="19" customWidth="1"/>
    <col min="11521" max="11521" width="1.81640625" style="19" customWidth="1"/>
    <col min="11522" max="11523" width="3.26953125" style="19" customWidth="1"/>
    <col min="11524" max="11525" width="2" style="19" customWidth="1"/>
    <col min="11526" max="11530" width="3.26953125" style="19" customWidth="1"/>
    <col min="11531" max="11532" width="2" style="19" customWidth="1"/>
    <col min="11533" max="11533" width="3.26953125" style="19" customWidth="1"/>
    <col min="11534" max="11534" width="2.26953125" style="19" customWidth="1"/>
    <col min="11535" max="11536" width="1.81640625" style="19" customWidth="1"/>
    <col min="11537" max="11544" width="3.26953125" style="19" customWidth="1"/>
    <col min="11545" max="11546" width="1.81640625" style="19" customWidth="1"/>
    <col min="11547" max="11554" width="3.26953125" style="19" customWidth="1"/>
    <col min="11555" max="11555" width="1.54296875" style="19" customWidth="1"/>
    <col min="11556" max="11556" width="0" style="19" hidden="1" customWidth="1"/>
    <col min="11557" max="11557" width="1" style="19" customWidth="1"/>
    <col min="11558" max="11775" width="9.1796875" style="19"/>
    <col min="11776" max="11776" width="0.54296875" style="19" customWidth="1"/>
    <col min="11777" max="11777" width="1.81640625" style="19" customWidth="1"/>
    <col min="11778" max="11779" width="3.26953125" style="19" customWidth="1"/>
    <col min="11780" max="11781" width="2" style="19" customWidth="1"/>
    <col min="11782" max="11786" width="3.26953125" style="19" customWidth="1"/>
    <col min="11787" max="11788" width="2" style="19" customWidth="1"/>
    <col min="11789" max="11789" width="3.26953125" style="19" customWidth="1"/>
    <col min="11790" max="11790" width="2.26953125" style="19" customWidth="1"/>
    <col min="11791" max="11792" width="1.81640625" style="19" customWidth="1"/>
    <col min="11793" max="11800" width="3.26953125" style="19" customWidth="1"/>
    <col min="11801" max="11802" width="1.81640625" style="19" customWidth="1"/>
    <col min="11803" max="11810" width="3.26953125" style="19" customWidth="1"/>
    <col min="11811" max="11811" width="1.54296875" style="19" customWidth="1"/>
    <col min="11812" max="11812" width="0" style="19" hidden="1" customWidth="1"/>
    <col min="11813" max="11813" width="1" style="19" customWidth="1"/>
    <col min="11814" max="12031" width="9.1796875" style="19"/>
    <col min="12032" max="12032" width="0.54296875" style="19" customWidth="1"/>
    <col min="12033" max="12033" width="1.81640625" style="19" customWidth="1"/>
    <col min="12034" max="12035" width="3.26953125" style="19" customWidth="1"/>
    <col min="12036" max="12037" width="2" style="19" customWidth="1"/>
    <col min="12038" max="12042" width="3.26953125" style="19" customWidth="1"/>
    <col min="12043" max="12044" width="2" style="19" customWidth="1"/>
    <col min="12045" max="12045" width="3.26953125" style="19" customWidth="1"/>
    <col min="12046" max="12046" width="2.26953125" style="19" customWidth="1"/>
    <col min="12047" max="12048" width="1.81640625" style="19" customWidth="1"/>
    <col min="12049" max="12056" width="3.26953125" style="19" customWidth="1"/>
    <col min="12057" max="12058" width="1.81640625" style="19" customWidth="1"/>
    <col min="12059" max="12066" width="3.26953125" style="19" customWidth="1"/>
    <col min="12067" max="12067" width="1.54296875" style="19" customWidth="1"/>
    <col min="12068" max="12068" width="0" style="19" hidden="1" customWidth="1"/>
    <col min="12069" max="12069" width="1" style="19" customWidth="1"/>
    <col min="12070" max="12287" width="9.1796875" style="19"/>
    <col min="12288" max="12288" width="0.54296875" style="19" customWidth="1"/>
    <col min="12289" max="12289" width="1.81640625" style="19" customWidth="1"/>
    <col min="12290" max="12291" width="3.26953125" style="19" customWidth="1"/>
    <col min="12292" max="12293" width="2" style="19" customWidth="1"/>
    <col min="12294" max="12298" width="3.26953125" style="19" customWidth="1"/>
    <col min="12299" max="12300" width="2" style="19" customWidth="1"/>
    <col min="12301" max="12301" width="3.26953125" style="19" customWidth="1"/>
    <col min="12302" max="12302" width="2.26953125" style="19" customWidth="1"/>
    <col min="12303" max="12304" width="1.81640625" style="19" customWidth="1"/>
    <col min="12305" max="12312" width="3.26953125" style="19" customWidth="1"/>
    <col min="12313" max="12314" width="1.81640625" style="19" customWidth="1"/>
    <col min="12315" max="12322" width="3.26953125" style="19" customWidth="1"/>
    <col min="12323" max="12323" width="1.54296875" style="19" customWidth="1"/>
    <col min="12324" max="12324" width="0" style="19" hidden="1" customWidth="1"/>
    <col min="12325" max="12325" width="1" style="19" customWidth="1"/>
    <col min="12326" max="12543" width="9.1796875" style="19"/>
    <col min="12544" max="12544" width="0.54296875" style="19" customWidth="1"/>
    <col min="12545" max="12545" width="1.81640625" style="19" customWidth="1"/>
    <col min="12546" max="12547" width="3.26953125" style="19" customWidth="1"/>
    <col min="12548" max="12549" width="2" style="19" customWidth="1"/>
    <col min="12550" max="12554" width="3.26953125" style="19" customWidth="1"/>
    <col min="12555" max="12556" width="2" style="19" customWidth="1"/>
    <col min="12557" max="12557" width="3.26953125" style="19" customWidth="1"/>
    <col min="12558" max="12558" width="2.26953125" style="19" customWidth="1"/>
    <col min="12559" max="12560" width="1.81640625" style="19" customWidth="1"/>
    <col min="12561" max="12568" width="3.26953125" style="19" customWidth="1"/>
    <col min="12569" max="12570" width="1.81640625" style="19" customWidth="1"/>
    <col min="12571" max="12578" width="3.26953125" style="19" customWidth="1"/>
    <col min="12579" max="12579" width="1.54296875" style="19" customWidth="1"/>
    <col min="12580" max="12580" width="0" style="19" hidden="1" customWidth="1"/>
    <col min="12581" max="12581" width="1" style="19" customWidth="1"/>
    <col min="12582" max="12799" width="9.1796875" style="19"/>
    <col min="12800" max="12800" width="0.54296875" style="19" customWidth="1"/>
    <col min="12801" max="12801" width="1.81640625" style="19" customWidth="1"/>
    <col min="12802" max="12803" width="3.26953125" style="19" customWidth="1"/>
    <col min="12804" max="12805" width="2" style="19" customWidth="1"/>
    <col min="12806" max="12810" width="3.26953125" style="19" customWidth="1"/>
    <col min="12811" max="12812" width="2" style="19" customWidth="1"/>
    <col min="12813" max="12813" width="3.26953125" style="19" customWidth="1"/>
    <col min="12814" max="12814" width="2.26953125" style="19" customWidth="1"/>
    <col min="12815" max="12816" width="1.81640625" style="19" customWidth="1"/>
    <col min="12817" max="12824" width="3.26953125" style="19" customWidth="1"/>
    <col min="12825" max="12826" width="1.81640625" style="19" customWidth="1"/>
    <col min="12827" max="12834" width="3.26953125" style="19" customWidth="1"/>
    <col min="12835" max="12835" width="1.54296875" style="19" customWidth="1"/>
    <col min="12836" max="12836" width="0" style="19" hidden="1" customWidth="1"/>
    <col min="12837" max="12837" width="1" style="19" customWidth="1"/>
    <col min="12838" max="13055" width="9.1796875" style="19"/>
    <col min="13056" max="13056" width="0.54296875" style="19" customWidth="1"/>
    <col min="13057" max="13057" width="1.81640625" style="19" customWidth="1"/>
    <col min="13058" max="13059" width="3.26953125" style="19" customWidth="1"/>
    <col min="13060" max="13061" width="2" style="19" customWidth="1"/>
    <col min="13062" max="13066" width="3.26953125" style="19" customWidth="1"/>
    <col min="13067" max="13068" width="2" style="19" customWidth="1"/>
    <col min="13069" max="13069" width="3.26953125" style="19" customWidth="1"/>
    <col min="13070" max="13070" width="2.26953125" style="19" customWidth="1"/>
    <col min="13071" max="13072" width="1.81640625" style="19" customWidth="1"/>
    <col min="13073" max="13080" width="3.26953125" style="19" customWidth="1"/>
    <col min="13081" max="13082" width="1.81640625" style="19" customWidth="1"/>
    <col min="13083" max="13090" width="3.26953125" style="19" customWidth="1"/>
    <col min="13091" max="13091" width="1.54296875" style="19" customWidth="1"/>
    <col min="13092" max="13092" width="0" style="19" hidden="1" customWidth="1"/>
    <col min="13093" max="13093" width="1" style="19" customWidth="1"/>
    <col min="13094" max="13311" width="9.1796875" style="19"/>
    <col min="13312" max="13312" width="0.54296875" style="19" customWidth="1"/>
    <col min="13313" max="13313" width="1.81640625" style="19" customWidth="1"/>
    <col min="13314" max="13315" width="3.26953125" style="19" customWidth="1"/>
    <col min="13316" max="13317" width="2" style="19" customWidth="1"/>
    <col min="13318" max="13322" width="3.26953125" style="19" customWidth="1"/>
    <col min="13323" max="13324" width="2" style="19" customWidth="1"/>
    <col min="13325" max="13325" width="3.26953125" style="19" customWidth="1"/>
    <col min="13326" max="13326" width="2.26953125" style="19" customWidth="1"/>
    <col min="13327" max="13328" width="1.81640625" style="19" customWidth="1"/>
    <col min="13329" max="13336" width="3.26953125" style="19" customWidth="1"/>
    <col min="13337" max="13338" width="1.81640625" style="19" customWidth="1"/>
    <col min="13339" max="13346" width="3.26953125" style="19" customWidth="1"/>
    <col min="13347" max="13347" width="1.54296875" style="19" customWidth="1"/>
    <col min="13348" max="13348" width="0" style="19" hidden="1" customWidth="1"/>
    <col min="13349" max="13349" width="1" style="19" customWidth="1"/>
    <col min="13350" max="13567" width="9.1796875" style="19"/>
    <col min="13568" max="13568" width="0.54296875" style="19" customWidth="1"/>
    <col min="13569" max="13569" width="1.81640625" style="19" customWidth="1"/>
    <col min="13570" max="13571" width="3.26953125" style="19" customWidth="1"/>
    <col min="13572" max="13573" width="2" style="19" customWidth="1"/>
    <col min="13574" max="13578" width="3.26953125" style="19" customWidth="1"/>
    <col min="13579" max="13580" width="2" style="19" customWidth="1"/>
    <col min="13581" max="13581" width="3.26953125" style="19" customWidth="1"/>
    <col min="13582" max="13582" width="2.26953125" style="19" customWidth="1"/>
    <col min="13583" max="13584" width="1.81640625" style="19" customWidth="1"/>
    <col min="13585" max="13592" width="3.26953125" style="19" customWidth="1"/>
    <col min="13593" max="13594" width="1.81640625" style="19" customWidth="1"/>
    <col min="13595" max="13602" width="3.26953125" style="19" customWidth="1"/>
    <col min="13603" max="13603" width="1.54296875" style="19" customWidth="1"/>
    <col min="13604" max="13604" width="0" style="19" hidden="1" customWidth="1"/>
    <col min="13605" max="13605" width="1" style="19" customWidth="1"/>
    <col min="13606" max="13823" width="9.1796875" style="19"/>
    <col min="13824" max="13824" width="0.54296875" style="19" customWidth="1"/>
    <col min="13825" max="13825" width="1.81640625" style="19" customWidth="1"/>
    <col min="13826" max="13827" width="3.26953125" style="19" customWidth="1"/>
    <col min="13828" max="13829" width="2" style="19" customWidth="1"/>
    <col min="13830" max="13834" width="3.26953125" style="19" customWidth="1"/>
    <col min="13835" max="13836" width="2" style="19" customWidth="1"/>
    <col min="13837" max="13837" width="3.26953125" style="19" customWidth="1"/>
    <col min="13838" max="13838" width="2.26953125" style="19" customWidth="1"/>
    <col min="13839" max="13840" width="1.81640625" style="19" customWidth="1"/>
    <col min="13841" max="13848" width="3.26953125" style="19" customWidth="1"/>
    <col min="13849" max="13850" width="1.81640625" style="19" customWidth="1"/>
    <col min="13851" max="13858" width="3.26953125" style="19" customWidth="1"/>
    <col min="13859" max="13859" width="1.54296875" style="19" customWidth="1"/>
    <col min="13860" max="13860" width="0" style="19" hidden="1" customWidth="1"/>
    <col min="13861" max="13861" width="1" style="19" customWidth="1"/>
    <col min="13862" max="14079" width="9.1796875" style="19"/>
    <col min="14080" max="14080" width="0.54296875" style="19" customWidth="1"/>
    <col min="14081" max="14081" width="1.81640625" style="19" customWidth="1"/>
    <col min="14082" max="14083" width="3.26953125" style="19" customWidth="1"/>
    <col min="14084" max="14085" width="2" style="19" customWidth="1"/>
    <col min="14086" max="14090" width="3.26953125" style="19" customWidth="1"/>
    <col min="14091" max="14092" width="2" style="19" customWidth="1"/>
    <col min="14093" max="14093" width="3.26953125" style="19" customWidth="1"/>
    <col min="14094" max="14094" width="2.26953125" style="19" customWidth="1"/>
    <col min="14095" max="14096" width="1.81640625" style="19" customWidth="1"/>
    <col min="14097" max="14104" width="3.26953125" style="19" customWidth="1"/>
    <col min="14105" max="14106" width="1.81640625" style="19" customWidth="1"/>
    <col min="14107" max="14114" width="3.26953125" style="19" customWidth="1"/>
    <col min="14115" max="14115" width="1.54296875" style="19" customWidth="1"/>
    <col min="14116" max="14116" width="0" style="19" hidden="1" customWidth="1"/>
    <col min="14117" max="14117" width="1" style="19" customWidth="1"/>
    <col min="14118" max="14335" width="9.1796875" style="19"/>
    <col min="14336" max="14336" width="0.54296875" style="19" customWidth="1"/>
    <col min="14337" max="14337" width="1.81640625" style="19" customWidth="1"/>
    <col min="14338" max="14339" width="3.26953125" style="19" customWidth="1"/>
    <col min="14340" max="14341" width="2" style="19" customWidth="1"/>
    <col min="14342" max="14346" width="3.26953125" style="19" customWidth="1"/>
    <col min="14347" max="14348" width="2" style="19" customWidth="1"/>
    <col min="14349" max="14349" width="3.26953125" style="19" customWidth="1"/>
    <col min="14350" max="14350" width="2.26953125" style="19" customWidth="1"/>
    <col min="14351" max="14352" width="1.81640625" style="19" customWidth="1"/>
    <col min="14353" max="14360" width="3.26953125" style="19" customWidth="1"/>
    <col min="14361" max="14362" width="1.81640625" style="19" customWidth="1"/>
    <col min="14363" max="14370" width="3.26953125" style="19" customWidth="1"/>
    <col min="14371" max="14371" width="1.54296875" style="19" customWidth="1"/>
    <col min="14372" max="14372" width="0" style="19" hidden="1" customWidth="1"/>
    <col min="14373" max="14373" width="1" style="19" customWidth="1"/>
    <col min="14374" max="14591" width="9.1796875" style="19"/>
    <col min="14592" max="14592" width="0.54296875" style="19" customWidth="1"/>
    <col min="14593" max="14593" width="1.81640625" style="19" customWidth="1"/>
    <col min="14594" max="14595" width="3.26953125" style="19" customWidth="1"/>
    <col min="14596" max="14597" width="2" style="19" customWidth="1"/>
    <col min="14598" max="14602" width="3.26953125" style="19" customWidth="1"/>
    <col min="14603" max="14604" width="2" style="19" customWidth="1"/>
    <col min="14605" max="14605" width="3.26953125" style="19" customWidth="1"/>
    <col min="14606" max="14606" width="2.26953125" style="19" customWidth="1"/>
    <col min="14607" max="14608" width="1.81640625" style="19" customWidth="1"/>
    <col min="14609" max="14616" width="3.26953125" style="19" customWidth="1"/>
    <col min="14617" max="14618" width="1.81640625" style="19" customWidth="1"/>
    <col min="14619" max="14626" width="3.26953125" style="19" customWidth="1"/>
    <col min="14627" max="14627" width="1.54296875" style="19" customWidth="1"/>
    <col min="14628" max="14628" width="0" style="19" hidden="1" customWidth="1"/>
    <col min="14629" max="14629" width="1" style="19" customWidth="1"/>
    <col min="14630" max="14847" width="9.1796875" style="19"/>
    <col min="14848" max="14848" width="0.54296875" style="19" customWidth="1"/>
    <col min="14849" max="14849" width="1.81640625" style="19" customWidth="1"/>
    <col min="14850" max="14851" width="3.26953125" style="19" customWidth="1"/>
    <col min="14852" max="14853" width="2" style="19" customWidth="1"/>
    <col min="14854" max="14858" width="3.26953125" style="19" customWidth="1"/>
    <col min="14859" max="14860" width="2" style="19" customWidth="1"/>
    <col min="14861" max="14861" width="3.26953125" style="19" customWidth="1"/>
    <col min="14862" max="14862" width="2.26953125" style="19" customWidth="1"/>
    <col min="14863" max="14864" width="1.81640625" style="19" customWidth="1"/>
    <col min="14865" max="14872" width="3.26953125" style="19" customWidth="1"/>
    <col min="14873" max="14874" width="1.81640625" style="19" customWidth="1"/>
    <col min="14875" max="14882" width="3.26953125" style="19" customWidth="1"/>
    <col min="14883" max="14883" width="1.54296875" style="19" customWidth="1"/>
    <col min="14884" max="14884" width="0" style="19" hidden="1" customWidth="1"/>
    <col min="14885" max="14885" width="1" style="19" customWidth="1"/>
    <col min="14886" max="15103" width="9.1796875" style="19"/>
    <col min="15104" max="15104" width="0.54296875" style="19" customWidth="1"/>
    <col min="15105" max="15105" width="1.81640625" style="19" customWidth="1"/>
    <col min="15106" max="15107" width="3.26953125" style="19" customWidth="1"/>
    <col min="15108" max="15109" width="2" style="19" customWidth="1"/>
    <col min="15110" max="15114" width="3.26953125" style="19" customWidth="1"/>
    <col min="15115" max="15116" width="2" style="19" customWidth="1"/>
    <col min="15117" max="15117" width="3.26953125" style="19" customWidth="1"/>
    <col min="15118" max="15118" width="2.26953125" style="19" customWidth="1"/>
    <col min="15119" max="15120" width="1.81640625" style="19" customWidth="1"/>
    <col min="15121" max="15128" width="3.26953125" style="19" customWidth="1"/>
    <col min="15129" max="15130" width="1.81640625" style="19" customWidth="1"/>
    <col min="15131" max="15138" width="3.26953125" style="19" customWidth="1"/>
    <col min="15139" max="15139" width="1.54296875" style="19" customWidth="1"/>
    <col min="15140" max="15140" width="0" style="19" hidden="1" customWidth="1"/>
    <col min="15141" max="15141" width="1" style="19" customWidth="1"/>
    <col min="15142" max="15359" width="9.1796875" style="19"/>
    <col min="15360" max="15360" width="0.54296875" style="19" customWidth="1"/>
    <col min="15361" max="15361" width="1.81640625" style="19" customWidth="1"/>
    <col min="15362" max="15363" width="3.26953125" style="19" customWidth="1"/>
    <col min="15364" max="15365" width="2" style="19" customWidth="1"/>
    <col min="15366" max="15370" width="3.26953125" style="19" customWidth="1"/>
    <col min="15371" max="15372" width="2" style="19" customWidth="1"/>
    <col min="15373" max="15373" width="3.26953125" style="19" customWidth="1"/>
    <col min="15374" max="15374" width="2.26953125" style="19" customWidth="1"/>
    <col min="15375" max="15376" width="1.81640625" style="19" customWidth="1"/>
    <col min="15377" max="15384" width="3.26953125" style="19" customWidth="1"/>
    <col min="15385" max="15386" width="1.81640625" style="19" customWidth="1"/>
    <col min="15387" max="15394" width="3.26953125" style="19" customWidth="1"/>
    <col min="15395" max="15395" width="1.54296875" style="19" customWidth="1"/>
    <col min="15396" max="15396" width="0" style="19" hidden="1" customWidth="1"/>
    <col min="15397" max="15397" width="1" style="19" customWidth="1"/>
    <col min="15398" max="15615" width="9.1796875" style="19"/>
    <col min="15616" max="15616" width="0.54296875" style="19" customWidth="1"/>
    <col min="15617" max="15617" width="1.81640625" style="19" customWidth="1"/>
    <col min="15618" max="15619" width="3.26953125" style="19" customWidth="1"/>
    <col min="15620" max="15621" width="2" style="19" customWidth="1"/>
    <col min="15622" max="15626" width="3.26953125" style="19" customWidth="1"/>
    <col min="15627" max="15628" width="2" style="19" customWidth="1"/>
    <col min="15629" max="15629" width="3.26953125" style="19" customWidth="1"/>
    <col min="15630" max="15630" width="2.26953125" style="19" customWidth="1"/>
    <col min="15631" max="15632" width="1.81640625" style="19" customWidth="1"/>
    <col min="15633" max="15640" width="3.26953125" style="19" customWidth="1"/>
    <col min="15641" max="15642" width="1.81640625" style="19" customWidth="1"/>
    <col min="15643" max="15650" width="3.26953125" style="19" customWidth="1"/>
    <col min="15651" max="15651" width="1.54296875" style="19" customWidth="1"/>
    <col min="15652" max="15652" width="0" style="19" hidden="1" customWidth="1"/>
    <col min="15653" max="15653" width="1" style="19" customWidth="1"/>
    <col min="15654" max="15871" width="9.1796875" style="19"/>
    <col min="15872" max="15872" width="0.54296875" style="19" customWidth="1"/>
    <col min="15873" max="15873" width="1.81640625" style="19" customWidth="1"/>
    <col min="15874" max="15875" width="3.26953125" style="19" customWidth="1"/>
    <col min="15876" max="15877" width="2" style="19" customWidth="1"/>
    <col min="15878" max="15882" width="3.26953125" style="19" customWidth="1"/>
    <col min="15883" max="15884" width="2" style="19" customWidth="1"/>
    <col min="15885" max="15885" width="3.26953125" style="19" customWidth="1"/>
    <col min="15886" max="15886" width="2.26953125" style="19" customWidth="1"/>
    <col min="15887" max="15888" width="1.81640625" style="19" customWidth="1"/>
    <col min="15889" max="15896" width="3.26953125" style="19" customWidth="1"/>
    <col min="15897" max="15898" width="1.81640625" style="19" customWidth="1"/>
    <col min="15899" max="15906" width="3.26953125" style="19" customWidth="1"/>
    <col min="15907" max="15907" width="1.54296875" style="19" customWidth="1"/>
    <col min="15908" max="15908" width="0" style="19" hidden="1" customWidth="1"/>
    <col min="15909" max="15909" width="1" style="19" customWidth="1"/>
    <col min="15910" max="16127" width="9.1796875" style="19"/>
    <col min="16128" max="16128" width="0.54296875" style="19" customWidth="1"/>
    <col min="16129" max="16129" width="1.81640625" style="19" customWidth="1"/>
    <col min="16130" max="16131" width="3.26953125" style="19" customWidth="1"/>
    <col min="16132" max="16133" width="2" style="19" customWidth="1"/>
    <col min="16134" max="16138" width="3.26953125" style="19" customWidth="1"/>
    <col min="16139" max="16140" width="2" style="19" customWidth="1"/>
    <col min="16141" max="16141" width="3.26953125" style="19" customWidth="1"/>
    <col min="16142" max="16142" width="2.26953125" style="19" customWidth="1"/>
    <col min="16143" max="16144" width="1.81640625" style="19" customWidth="1"/>
    <col min="16145" max="16152" width="3.26953125" style="19" customWidth="1"/>
    <col min="16153" max="16154" width="1.81640625" style="19" customWidth="1"/>
    <col min="16155" max="16162" width="3.26953125" style="19" customWidth="1"/>
    <col min="16163" max="16163" width="1.54296875" style="19" customWidth="1"/>
    <col min="16164" max="16164" width="0" style="19" hidden="1" customWidth="1"/>
    <col min="16165" max="16165" width="1" style="19" customWidth="1"/>
    <col min="16166" max="16384" width="9.1796875" style="19"/>
  </cols>
  <sheetData>
    <row r="2" spans="1:35" s="21" customFormat="1">
      <c r="A2" s="284"/>
      <c r="B2" s="885" t="s">
        <v>399</v>
      </c>
      <c r="C2" s="885"/>
      <c r="D2" s="885"/>
      <c r="E2" s="885"/>
      <c r="F2" s="885"/>
      <c r="G2" s="885"/>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1:35" s="21" customFormat="1" ht="9" customHeight="1">
      <c r="A3" s="284"/>
      <c r="B3" s="309"/>
      <c r="C3" s="309"/>
      <c r="D3" s="309"/>
      <c r="E3" s="309"/>
      <c r="F3" s="309"/>
      <c r="G3" s="309"/>
      <c r="H3" s="27"/>
      <c r="I3" s="27"/>
      <c r="J3" s="27"/>
      <c r="K3" s="27"/>
      <c r="L3" s="27"/>
      <c r="M3" s="27"/>
      <c r="N3" s="23"/>
      <c r="O3" s="23"/>
      <c r="P3" s="23"/>
      <c r="Q3" s="23"/>
      <c r="R3" s="23"/>
      <c r="S3" s="23"/>
      <c r="T3" s="23"/>
      <c r="U3" s="28"/>
      <c r="V3" s="28"/>
      <c r="W3" s="28"/>
      <c r="X3" s="28"/>
      <c r="Y3" s="28"/>
      <c r="Z3" s="23"/>
      <c r="AA3" s="23"/>
      <c r="AB3" s="23"/>
      <c r="AC3" s="23"/>
      <c r="AD3" s="23"/>
      <c r="AE3" s="23"/>
      <c r="AF3" s="23"/>
      <c r="AG3" s="23"/>
      <c r="AH3" s="23"/>
      <c r="AI3" s="23"/>
    </row>
    <row r="4" spans="1:35" s="21" customFormat="1" ht="19.5" customHeight="1">
      <c r="A4" s="284"/>
      <c r="B4" s="284"/>
      <c r="C4" s="310" t="s">
        <v>474</v>
      </c>
      <c r="D4" s="310"/>
      <c r="E4" s="310"/>
      <c r="F4" s="310"/>
      <c r="G4" s="310"/>
      <c r="H4" s="31"/>
      <c r="I4" s="31"/>
      <c r="J4" s="27"/>
      <c r="K4" s="27"/>
      <c r="L4" s="27"/>
      <c r="M4" s="27"/>
      <c r="N4" s="23"/>
      <c r="O4" s="23"/>
      <c r="P4" s="23"/>
      <c r="Q4" s="23"/>
      <c r="R4" s="23"/>
      <c r="S4" s="23"/>
      <c r="T4" s="23"/>
      <c r="U4" s="28"/>
      <c r="V4" s="28"/>
      <c r="W4" s="28"/>
      <c r="X4" s="28"/>
      <c r="Y4" s="28"/>
      <c r="Z4" s="23"/>
      <c r="AA4" s="23"/>
      <c r="AB4" s="23"/>
      <c r="AC4" s="23"/>
      <c r="AD4" s="23"/>
      <c r="AE4" s="23"/>
      <c r="AF4" s="23"/>
      <c r="AG4" s="23"/>
      <c r="AH4" s="23"/>
      <c r="AI4" s="23"/>
    </row>
    <row r="5" spans="1:35" s="21" customFormat="1" ht="9" customHeight="1" thickBot="1">
      <c r="A5" s="284"/>
      <c r="B5" s="311"/>
      <c r="C5" s="309"/>
      <c r="D5" s="309"/>
      <c r="E5" s="309"/>
      <c r="F5" s="309"/>
      <c r="G5" s="309"/>
      <c r="H5" s="27"/>
      <c r="I5" s="27"/>
      <c r="J5" s="27"/>
      <c r="K5" s="27"/>
      <c r="L5" s="27"/>
      <c r="M5" s="27"/>
      <c r="N5" s="23"/>
      <c r="O5" s="23"/>
      <c r="P5" s="23"/>
      <c r="Q5" s="23"/>
      <c r="R5" s="23"/>
      <c r="S5" s="23"/>
      <c r="T5" s="23"/>
      <c r="U5" s="28"/>
      <c r="V5" s="28"/>
      <c r="W5" s="28"/>
      <c r="X5" s="28"/>
      <c r="Y5" s="28"/>
      <c r="Z5" s="23"/>
      <c r="AA5" s="23"/>
      <c r="AB5" s="23"/>
      <c r="AC5" s="23"/>
      <c r="AD5" s="23"/>
      <c r="AE5" s="23"/>
      <c r="AF5" s="23"/>
      <c r="AG5" s="23"/>
      <c r="AH5" s="23"/>
      <c r="AI5" s="23"/>
    </row>
    <row r="6" spans="1:35" s="21" customFormat="1" ht="21" customHeight="1">
      <c r="A6" s="284"/>
      <c r="B6" s="284"/>
      <c r="C6" s="312" t="s">
        <v>395</v>
      </c>
      <c r="D6" s="313" t="s">
        <v>60</v>
      </c>
      <c r="E6" s="313" t="s">
        <v>61</v>
      </c>
      <c r="F6" s="313" t="s">
        <v>394</v>
      </c>
      <c r="G6" s="314" t="s">
        <v>147</v>
      </c>
      <c r="J6" s="26"/>
      <c r="K6" s="26"/>
      <c r="L6" s="26"/>
      <c r="M6" s="26"/>
      <c r="N6" s="26"/>
      <c r="O6" s="26"/>
      <c r="P6" s="26"/>
      <c r="Q6" s="26"/>
      <c r="R6" s="26"/>
      <c r="S6" s="26"/>
      <c r="T6" s="26"/>
      <c r="U6" s="26"/>
      <c r="V6" s="26"/>
      <c r="W6" s="26"/>
      <c r="X6" s="26"/>
      <c r="Y6" s="26"/>
      <c r="Z6" s="26"/>
      <c r="AA6" s="26"/>
      <c r="AB6" s="26"/>
      <c r="AD6" s="26"/>
      <c r="AE6" s="26"/>
      <c r="AF6" s="26"/>
      <c r="AG6" s="26"/>
      <c r="AH6" s="26"/>
    </row>
    <row r="7" spans="1:35" s="21" customFormat="1" ht="29.25" customHeight="1">
      <c r="A7" s="284"/>
      <c r="B7" s="284"/>
      <c r="C7" s="315" t="s">
        <v>0</v>
      </c>
      <c r="D7" s="316" t="s">
        <v>77</v>
      </c>
      <c r="E7" s="316"/>
      <c r="F7" s="317"/>
      <c r="G7" s="318"/>
      <c r="H7" s="23"/>
      <c r="I7" s="23"/>
      <c r="J7" s="23"/>
      <c r="K7" s="23"/>
      <c r="L7" s="23"/>
      <c r="M7" s="23"/>
      <c r="N7" s="23"/>
      <c r="O7" s="23"/>
      <c r="P7" s="23"/>
      <c r="Q7" s="23"/>
      <c r="R7" s="23"/>
      <c r="S7" s="23"/>
      <c r="T7" s="23"/>
      <c r="U7" s="23"/>
      <c r="V7" s="23"/>
      <c r="W7" s="23"/>
      <c r="X7" s="23"/>
      <c r="Y7" s="23"/>
      <c r="Z7" s="23"/>
      <c r="AA7" s="23"/>
      <c r="AB7" s="23"/>
      <c r="AC7" s="29"/>
      <c r="AD7" s="29"/>
      <c r="AE7" s="29"/>
      <c r="AF7" s="29"/>
      <c r="AG7" s="29"/>
      <c r="AH7" s="29"/>
    </row>
    <row r="8" spans="1:35" s="21" customFormat="1" ht="29.25" customHeight="1">
      <c r="A8" s="284"/>
      <c r="B8" s="284"/>
      <c r="C8" s="315" t="s">
        <v>1</v>
      </c>
      <c r="D8" s="316" t="s">
        <v>39</v>
      </c>
      <c r="E8" s="316"/>
      <c r="F8" s="317"/>
      <c r="G8" s="318"/>
      <c r="H8" s="23"/>
      <c r="I8" s="23"/>
      <c r="J8" s="23"/>
      <c r="K8" s="23"/>
      <c r="L8" s="23"/>
      <c r="M8" s="23"/>
      <c r="N8" s="23"/>
      <c r="O8" s="23"/>
      <c r="P8" s="23"/>
      <c r="Q8" s="23"/>
      <c r="R8" s="23"/>
      <c r="S8" s="23"/>
      <c r="T8" s="23"/>
      <c r="U8" s="23"/>
      <c r="V8" s="23"/>
      <c r="W8" s="23"/>
      <c r="X8" s="23"/>
      <c r="Y8" s="23"/>
      <c r="Z8" s="23"/>
      <c r="AA8" s="23"/>
      <c r="AB8" s="23"/>
      <c r="AC8" s="29"/>
      <c r="AD8" s="29"/>
      <c r="AE8" s="29"/>
      <c r="AF8" s="29"/>
      <c r="AG8" s="29"/>
      <c r="AH8" s="29"/>
    </row>
    <row r="9" spans="1:35" s="21" customFormat="1" ht="29.25" customHeight="1">
      <c r="A9" s="284"/>
      <c r="B9" s="284"/>
      <c r="C9" s="315" t="s">
        <v>2</v>
      </c>
      <c r="D9" s="316" t="s">
        <v>207</v>
      </c>
      <c r="E9" s="316"/>
      <c r="F9" s="317"/>
      <c r="G9" s="318"/>
      <c r="H9" s="23"/>
      <c r="I9" s="23"/>
      <c r="J9" s="23"/>
      <c r="K9" s="23"/>
      <c r="L9" s="23"/>
      <c r="M9" s="23"/>
      <c r="N9" s="23"/>
      <c r="O9" s="23"/>
      <c r="P9" s="23"/>
      <c r="Q9" s="23"/>
      <c r="R9" s="23"/>
      <c r="S9" s="23"/>
      <c r="T9" s="23"/>
      <c r="U9" s="23"/>
      <c r="V9" s="23"/>
      <c r="W9" s="23"/>
      <c r="X9" s="23"/>
      <c r="Y9" s="23"/>
      <c r="Z9" s="23"/>
      <c r="AA9" s="23"/>
      <c r="AB9" s="23"/>
      <c r="AC9" s="29"/>
      <c r="AD9" s="29"/>
      <c r="AE9" s="29"/>
      <c r="AF9" s="29"/>
      <c r="AG9" s="29"/>
      <c r="AH9" s="29"/>
    </row>
    <row r="10" spans="1:35" s="21" customFormat="1" ht="29.25" customHeight="1">
      <c r="A10" s="284"/>
      <c r="B10" s="284"/>
      <c r="C10" s="315" t="s">
        <v>26</v>
      </c>
      <c r="D10" s="316"/>
      <c r="E10" s="316"/>
      <c r="F10" s="317"/>
      <c r="G10" s="318"/>
      <c r="H10" s="23"/>
      <c r="I10" s="23"/>
      <c r="J10" s="23"/>
      <c r="K10" s="23"/>
      <c r="L10" s="23"/>
      <c r="M10" s="23"/>
      <c r="N10" s="23"/>
      <c r="O10" s="23"/>
      <c r="P10" s="23"/>
      <c r="Q10" s="23"/>
      <c r="R10" s="23"/>
      <c r="S10" s="23"/>
      <c r="T10" s="23"/>
      <c r="U10" s="23"/>
      <c r="V10" s="23"/>
      <c r="W10" s="23"/>
      <c r="X10" s="23"/>
      <c r="Y10" s="23"/>
      <c r="Z10" s="23"/>
      <c r="AA10" s="23"/>
      <c r="AB10" s="23"/>
      <c r="AC10" s="29"/>
      <c r="AD10" s="29"/>
      <c r="AE10" s="29"/>
      <c r="AF10" s="29"/>
      <c r="AG10" s="29"/>
      <c r="AH10" s="29"/>
    </row>
    <row r="11" spans="1:35" s="21" customFormat="1" ht="29.25" customHeight="1">
      <c r="A11" s="284"/>
      <c r="B11" s="284"/>
      <c r="C11" s="315" t="s">
        <v>27</v>
      </c>
      <c r="D11" s="316"/>
      <c r="E11" s="316"/>
      <c r="F11" s="317"/>
      <c r="G11" s="318"/>
      <c r="H11" s="23"/>
      <c r="I11" s="23"/>
      <c r="J11" s="23"/>
      <c r="K11" s="23"/>
      <c r="L11" s="23"/>
      <c r="M11" s="23"/>
      <c r="N11" s="23"/>
      <c r="O11" s="23"/>
      <c r="P11" s="23"/>
      <c r="Q11" s="23"/>
      <c r="R11" s="23"/>
      <c r="S11" s="23"/>
      <c r="T11" s="23"/>
      <c r="U11" s="23"/>
      <c r="V11" s="23"/>
      <c r="W11" s="23"/>
      <c r="X11" s="23"/>
      <c r="Y11" s="23"/>
      <c r="Z11" s="23"/>
      <c r="AA11" s="23"/>
      <c r="AB11" s="23"/>
      <c r="AC11" s="29"/>
      <c r="AD11" s="29"/>
      <c r="AE11" s="29"/>
      <c r="AF11" s="29"/>
      <c r="AG11" s="29"/>
      <c r="AH11" s="29"/>
    </row>
    <row r="12" spans="1:35" s="21" customFormat="1" ht="29.25" customHeight="1">
      <c r="A12" s="284"/>
      <c r="B12" s="284"/>
      <c r="C12" s="315" t="s">
        <v>28</v>
      </c>
      <c r="D12" s="316"/>
      <c r="E12" s="316"/>
      <c r="F12" s="317"/>
      <c r="G12" s="318"/>
      <c r="H12" s="23"/>
      <c r="I12" s="23"/>
      <c r="J12" s="23"/>
      <c r="K12" s="23"/>
      <c r="L12" s="23"/>
      <c r="M12" s="23"/>
      <c r="N12" s="23"/>
      <c r="O12" s="23"/>
      <c r="P12" s="23"/>
      <c r="Q12" s="23"/>
      <c r="R12" s="23"/>
      <c r="S12" s="23"/>
      <c r="T12" s="23"/>
      <c r="U12" s="23"/>
      <c r="V12" s="23"/>
      <c r="W12" s="23"/>
      <c r="X12" s="23"/>
      <c r="Y12" s="23"/>
      <c r="Z12" s="23"/>
      <c r="AA12" s="23"/>
      <c r="AB12" s="23"/>
      <c r="AC12" s="29"/>
      <c r="AD12" s="29"/>
      <c r="AE12" s="29"/>
      <c r="AF12" s="29"/>
      <c r="AG12" s="29"/>
      <c r="AH12" s="29"/>
    </row>
    <row r="13" spans="1:35" s="21" customFormat="1" ht="29.25" customHeight="1">
      <c r="A13" s="284"/>
      <c r="B13" s="284"/>
      <c r="C13" s="315" t="s">
        <v>29</v>
      </c>
      <c r="D13" s="316"/>
      <c r="E13" s="316"/>
      <c r="F13" s="317"/>
      <c r="G13" s="318"/>
      <c r="H13" s="23"/>
      <c r="I13" s="23"/>
      <c r="J13" s="23"/>
      <c r="K13" s="23"/>
      <c r="L13" s="23"/>
      <c r="M13" s="23"/>
      <c r="N13" s="23"/>
      <c r="O13" s="23"/>
      <c r="P13" s="23"/>
      <c r="Q13" s="23"/>
      <c r="R13" s="23"/>
      <c r="S13" s="23"/>
      <c r="T13" s="23"/>
      <c r="U13" s="23"/>
      <c r="V13" s="23"/>
      <c r="W13" s="23"/>
      <c r="X13" s="23"/>
      <c r="Y13" s="23"/>
      <c r="Z13" s="23"/>
      <c r="AA13" s="23"/>
      <c r="AB13" s="23"/>
      <c r="AC13" s="29"/>
      <c r="AD13" s="29"/>
      <c r="AE13" s="29"/>
      <c r="AF13" s="29"/>
      <c r="AG13" s="29"/>
      <c r="AH13" s="29"/>
    </row>
    <row r="14" spans="1:35" s="21" customFormat="1" ht="29.25" customHeight="1">
      <c r="A14" s="284"/>
      <c r="B14" s="284"/>
      <c r="C14" s="315" t="s">
        <v>30</v>
      </c>
      <c r="D14" s="316"/>
      <c r="E14" s="316"/>
      <c r="F14" s="317"/>
      <c r="G14" s="318"/>
      <c r="H14" s="23"/>
      <c r="I14" s="23"/>
      <c r="J14" s="23"/>
      <c r="K14" s="23"/>
      <c r="L14" s="23"/>
      <c r="M14" s="23"/>
      <c r="N14" s="23"/>
      <c r="O14" s="23"/>
      <c r="P14" s="23"/>
      <c r="Q14" s="23"/>
      <c r="R14" s="23"/>
      <c r="S14" s="23"/>
      <c r="T14" s="23"/>
      <c r="U14" s="23"/>
      <c r="V14" s="23"/>
      <c r="W14" s="23"/>
      <c r="X14" s="23"/>
      <c r="Y14" s="23"/>
      <c r="Z14" s="23"/>
      <c r="AA14" s="23"/>
      <c r="AB14" s="23"/>
      <c r="AC14" s="29"/>
      <c r="AD14" s="29"/>
      <c r="AE14" s="29"/>
      <c r="AF14" s="29"/>
      <c r="AG14" s="29"/>
      <c r="AH14" s="29"/>
    </row>
    <row r="15" spans="1:35" s="21" customFormat="1" ht="29.25" customHeight="1">
      <c r="A15" s="284"/>
      <c r="B15" s="284"/>
      <c r="C15" s="315" t="s">
        <v>31</v>
      </c>
      <c r="D15" s="316"/>
      <c r="E15" s="316"/>
      <c r="F15" s="317"/>
      <c r="G15" s="318"/>
      <c r="H15" s="23"/>
      <c r="I15" s="23"/>
      <c r="J15" s="23"/>
      <c r="K15" s="23"/>
      <c r="L15" s="23"/>
      <c r="M15" s="23"/>
      <c r="N15" s="23"/>
      <c r="O15" s="23"/>
      <c r="P15" s="23"/>
      <c r="Q15" s="23"/>
      <c r="R15" s="23"/>
      <c r="S15" s="23"/>
      <c r="T15" s="23"/>
      <c r="U15" s="23"/>
      <c r="V15" s="23"/>
      <c r="W15" s="23"/>
      <c r="X15" s="23"/>
      <c r="Y15" s="23"/>
      <c r="Z15" s="23"/>
      <c r="AA15" s="23"/>
      <c r="AB15" s="23"/>
      <c r="AC15" s="29"/>
      <c r="AD15" s="29"/>
      <c r="AE15" s="29"/>
      <c r="AF15" s="29"/>
      <c r="AG15" s="29"/>
      <c r="AH15" s="29"/>
    </row>
    <row r="16" spans="1:35" s="21" customFormat="1" ht="29.25" customHeight="1">
      <c r="A16" s="284"/>
      <c r="B16" s="284"/>
      <c r="C16" s="315" t="s">
        <v>63</v>
      </c>
      <c r="D16" s="316"/>
      <c r="E16" s="316"/>
      <c r="F16" s="317"/>
      <c r="G16" s="318"/>
      <c r="H16" s="23"/>
      <c r="I16" s="23"/>
      <c r="J16" s="23"/>
      <c r="K16" s="23"/>
      <c r="L16" s="23"/>
      <c r="M16" s="23"/>
      <c r="N16" s="23"/>
      <c r="O16" s="23"/>
      <c r="P16" s="23"/>
      <c r="Q16" s="23"/>
      <c r="R16" s="23"/>
      <c r="S16" s="23"/>
      <c r="T16" s="23"/>
      <c r="U16" s="23"/>
      <c r="V16" s="23"/>
      <c r="W16" s="23"/>
      <c r="X16" s="23"/>
      <c r="Y16" s="23"/>
      <c r="Z16" s="23"/>
      <c r="AA16" s="23"/>
      <c r="AB16" s="23"/>
      <c r="AC16" s="29"/>
      <c r="AD16" s="29"/>
      <c r="AE16" s="29"/>
      <c r="AF16" s="29"/>
      <c r="AG16" s="29"/>
      <c r="AH16" s="29"/>
    </row>
    <row r="17" spans="1:35" s="21" customFormat="1" ht="29.25" customHeight="1">
      <c r="A17" s="284"/>
      <c r="B17" s="284"/>
      <c r="C17" s="315" t="s">
        <v>135</v>
      </c>
      <c r="D17" s="316"/>
      <c r="E17" s="316"/>
      <c r="F17" s="317"/>
      <c r="G17" s="318"/>
      <c r="H17" s="23"/>
      <c r="I17" s="23"/>
      <c r="J17" s="23"/>
      <c r="K17" s="23"/>
      <c r="L17" s="23"/>
      <c r="M17" s="23"/>
      <c r="N17" s="23"/>
      <c r="O17" s="23"/>
      <c r="P17" s="23"/>
      <c r="Q17" s="23"/>
      <c r="R17" s="23"/>
      <c r="S17" s="23"/>
      <c r="T17" s="23"/>
      <c r="U17" s="23"/>
      <c r="V17" s="23"/>
      <c r="W17" s="23"/>
      <c r="X17" s="23"/>
      <c r="Y17" s="23"/>
      <c r="Z17" s="23"/>
      <c r="AA17" s="23"/>
      <c r="AB17" s="23"/>
      <c r="AC17" s="29"/>
      <c r="AD17" s="29"/>
      <c r="AE17" s="29"/>
      <c r="AF17" s="29"/>
      <c r="AG17" s="29"/>
      <c r="AH17" s="29"/>
    </row>
    <row r="18" spans="1:35" s="21" customFormat="1" ht="29.25" customHeight="1">
      <c r="A18" s="284"/>
      <c r="B18" s="284"/>
      <c r="C18" s="315" t="s">
        <v>136</v>
      </c>
      <c r="D18" s="316"/>
      <c r="E18" s="316"/>
      <c r="F18" s="317"/>
      <c r="G18" s="318"/>
      <c r="H18" s="23"/>
      <c r="I18" s="23"/>
      <c r="J18" s="23"/>
      <c r="K18" s="23"/>
      <c r="L18" s="23"/>
      <c r="M18" s="23"/>
      <c r="N18" s="23"/>
      <c r="O18" s="23"/>
      <c r="P18" s="23"/>
      <c r="Q18" s="23"/>
      <c r="R18" s="23"/>
      <c r="S18" s="23"/>
      <c r="T18" s="23"/>
      <c r="U18" s="23"/>
      <c r="V18" s="23"/>
      <c r="W18" s="23"/>
      <c r="X18" s="23"/>
      <c r="Y18" s="23"/>
      <c r="Z18" s="23"/>
      <c r="AA18" s="23"/>
      <c r="AB18" s="23"/>
      <c r="AC18" s="29"/>
      <c r="AD18" s="29"/>
      <c r="AE18" s="29"/>
      <c r="AF18" s="29"/>
      <c r="AG18" s="29"/>
      <c r="AH18" s="29"/>
    </row>
    <row r="19" spans="1:35" s="21" customFormat="1" ht="29.25" customHeight="1">
      <c r="A19" s="284"/>
      <c r="B19" s="284"/>
      <c r="C19" s="315" t="s">
        <v>137</v>
      </c>
      <c r="D19" s="316"/>
      <c r="E19" s="316"/>
      <c r="F19" s="317"/>
      <c r="G19" s="318"/>
      <c r="H19" s="23"/>
      <c r="I19" s="23"/>
      <c r="J19" s="23"/>
      <c r="K19" s="23"/>
      <c r="L19" s="23"/>
      <c r="M19" s="23"/>
      <c r="N19" s="23"/>
      <c r="O19" s="23"/>
      <c r="P19" s="23"/>
      <c r="Q19" s="23"/>
      <c r="R19" s="23"/>
      <c r="S19" s="23"/>
      <c r="T19" s="23"/>
      <c r="U19" s="23"/>
      <c r="V19" s="23"/>
      <c r="W19" s="23"/>
      <c r="X19" s="23"/>
      <c r="Y19" s="23"/>
      <c r="Z19" s="23"/>
      <c r="AA19" s="23"/>
      <c r="AB19" s="23"/>
      <c r="AC19" s="29"/>
      <c r="AD19" s="29"/>
      <c r="AE19" s="29"/>
      <c r="AF19" s="29"/>
      <c r="AG19" s="29"/>
      <c r="AH19" s="29"/>
    </row>
    <row r="20" spans="1:35" s="21" customFormat="1" ht="29.25" customHeight="1">
      <c r="A20" s="284"/>
      <c r="B20" s="284"/>
      <c r="C20" s="315" t="s">
        <v>138</v>
      </c>
      <c r="D20" s="316"/>
      <c r="E20" s="316"/>
      <c r="F20" s="317"/>
      <c r="G20" s="318"/>
      <c r="H20" s="23"/>
      <c r="I20" s="23"/>
      <c r="J20" s="23"/>
      <c r="K20" s="23"/>
      <c r="L20" s="23"/>
      <c r="M20" s="23"/>
      <c r="N20" s="23"/>
      <c r="O20" s="23"/>
      <c r="P20" s="23"/>
      <c r="Q20" s="23"/>
      <c r="R20" s="23"/>
      <c r="S20" s="23"/>
      <c r="T20" s="23"/>
      <c r="U20" s="23"/>
      <c r="V20" s="23"/>
      <c r="W20" s="23"/>
      <c r="X20" s="23"/>
      <c r="Y20" s="23"/>
      <c r="Z20" s="23"/>
      <c r="AA20" s="23"/>
      <c r="AB20" s="23"/>
      <c r="AC20" s="29"/>
      <c r="AD20" s="29"/>
      <c r="AE20" s="29"/>
      <c r="AF20" s="29"/>
      <c r="AG20" s="29"/>
      <c r="AH20" s="29"/>
    </row>
    <row r="21" spans="1:35" s="21" customFormat="1" ht="29.25" customHeight="1" thickBot="1">
      <c r="A21" s="284"/>
      <c r="B21" s="284"/>
      <c r="C21" s="901" t="s">
        <v>40</v>
      </c>
      <c r="D21" s="902"/>
      <c r="E21" s="903"/>
      <c r="F21" s="319">
        <f>+SUM(F7:F20)</f>
        <v>0</v>
      </c>
      <c r="G21" s="320">
        <f>+SUM(G7:G20)</f>
        <v>0</v>
      </c>
      <c r="H21" s="23"/>
      <c r="I21" s="23"/>
      <c r="J21" s="23"/>
      <c r="K21" s="23"/>
      <c r="L21" s="23"/>
      <c r="M21" s="23"/>
      <c r="N21" s="23"/>
      <c r="O21" s="23"/>
      <c r="P21" s="23"/>
      <c r="Q21" s="23"/>
      <c r="R21" s="23"/>
      <c r="S21" s="23"/>
      <c r="T21" s="23"/>
      <c r="U21" s="23"/>
      <c r="V21" s="23"/>
      <c r="W21" s="23"/>
      <c r="X21" s="23"/>
      <c r="Y21" s="23"/>
      <c r="Z21" s="23"/>
      <c r="AA21" s="23"/>
      <c r="AB21" s="23"/>
      <c r="AC21" s="29"/>
      <c r="AD21" s="29"/>
      <c r="AE21" s="29"/>
      <c r="AF21" s="29"/>
      <c r="AG21" s="29"/>
      <c r="AH21" s="29"/>
    </row>
    <row r="22" spans="1:35" s="21" customFormat="1" ht="19.5" customHeight="1">
      <c r="A22" s="284"/>
      <c r="B22" s="284"/>
      <c r="C22" s="284"/>
      <c r="D22" s="284"/>
      <c r="E22" s="284"/>
      <c r="F22" s="284"/>
      <c r="G22" s="284"/>
      <c r="AA22" s="30"/>
    </row>
    <row r="23" spans="1:35" s="21" customFormat="1" ht="21" customHeight="1">
      <c r="A23" s="284"/>
      <c r="B23" s="284"/>
      <c r="C23" s="321" t="s">
        <v>475</v>
      </c>
      <c r="D23" s="284"/>
      <c r="E23" s="284"/>
      <c r="F23" s="284"/>
      <c r="G23" s="284"/>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row>
    <row r="24" spans="1:35" s="21" customFormat="1" ht="9" customHeight="1">
      <c r="A24" s="284"/>
      <c r="B24" s="284"/>
      <c r="C24" s="284"/>
      <c r="D24" s="284"/>
      <c r="E24" s="284"/>
      <c r="F24" s="284"/>
      <c r="G24" s="284"/>
    </row>
    <row r="25" spans="1:35" s="21" customFormat="1">
      <c r="A25" s="284"/>
      <c r="B25" s="284"/>
      <c r="C25" s="295" t="s">
        <v>153</v>
      </c>
      <c r="D25" s="322"/>
      <c r="E25" s="900"/>
      <c r="F25" s="900"/>
      <c r="G25" s="900"/>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5" s="21" customFormat="1" ht="9.75" customHeight="1">
      <c r="A26" s="284"/>
      <c r="B26" s="284"/>
      <c r="C26" s="295"/>
      <c r="D26" s="295"/>
      <c r="E26" s="322"/>
      <c r="F26" s="322"/>
      <c r="G26" s="322"/>
      <c r="H26" s="23"/>
      <c r="I26" s="23"/>
      <c r="J26" s="23"/>
      <c r="K26" s="23"/>
      <c r="L26" s="23"/>
      <c r="M26" s="23"/>
      <c r="N26" s="23"/>
      <c r="O26" s="23"/>
      <c r="P26" s="23"/>
      <c r="Q26" s="23"/>
      <c r="R26" s="23"/>
      <c r="S26" s="23"/>
      <c r="T26" s="23"/>
      <c r="U26" s="23"/>
      <c r="V26" s="23"/>
      <c r="W26" s="23"/>
      <c r="X26" s="23"/>
      <c r="Y26" s="23"/>
      <c r="Z26" s="23"/>
      <c r="AA26" s="23"/>
      <c r="AB26" s="23"/>
      <c r="AC26" s="29"/>
      <c r="AD26" s="29"/>
      <c r="AE26" s="29"/>
      <c r="AF26" s="29"/>
      <c r="AG26" s="29"/>
      <c r="AH26" s="29"/>
    </row>
    <row r="27" spans="1:35" s="21" customFormat="1" ht="21" customHeight="1">
      <c r="A27" s="284"/>
      <c r="B27" s="284"/>
      <c r="C27" s="295" t="s">
        <v>145</v>
      </c>
      <c r="D27" s="322"/>
      <c r="E27" s="900" t="s">
        <v>207</v>
      </c>
      <c r="F27" s="900"/>
      <c r="G27" s="900"/>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5" s="21" customFormat="1" ht="9.75" customHeight="1">
      <c r="A28" s="284"/>
      <c r="B28" s="284"/>
      <c r="C28" s="295"/>
      <c r="D28" s="295"/>
      <c r="E28" s="322"/>
      <c r="F28" s="322"/>
      <c r="G28" s="322"/>
      <c r="H28" s="23"/>
      <c r="I28" s="23"/>
      <c r="J28" s="23"/>
      <c r="K28" s="23"/>
      <c r="L28" s="23"/>
      <c r="M28" s="23"/>
      <c r="N28" s="23"/>
      <c r="O28" s="23"/>
      <c r="P28" s="23"/>
      <c r="Q28" s="23"/>
      <c r="R28" s="23"/>
      <c r="S28" s="23"/>
      <c r="T28" s="23"/>
      <c r="U28" s="23"/>
      <c r="V28" s="23"/>
      <c r="W28" s="23"/>
      <c r="X28" s="23"/>
      <c r="Y28" s="23"/>
      <c r="Z28" s="23"/>
      <c r="AA28" s="23"/>
      <c r="AB28" s="23"/>
      <c r="AC28" s="29"/>
      <c r="AD28" s="29"/>
      <c r="AE28" s="29"/>
      <c r="AF28" s="29"/>
      <c r="AG28" s="29"/>
      <c r="AH28" s="29"/>
      <c r="AI28" s="25"/>
    </row>
    <row r="29" spans="1:35" s="21" customFormat="1" ht="21" customHeight="1">
      <c r="A29" s="284"/>
      <c r="B29" s="284"/>
      <c r="C29" s="295" t="s">
        <v>146</v>
      </c>
      <c r="D29" s="295"/>
      <c r="E29" s="900"/>
      <c r="F29" s="900"/>
      <c r="G29" s="900"/>
      <c r="H29" s="23"/>
      <c r="I29" s="23"/>
      <c r="J29" s="23"/>
      <c r="K29" s="23"/>
      <c r="L29" s="23"/>
      <c r="M29" s="23"/>
      <c r="N29" s="23"/>
      <c r="O29" s="23"/>
      <c r="P29" s="23"/>
      <c r="Q29" s="23"/>
      <c r="R29" s="23"/>
      <c r="S29" s="23"/>
      <c r="T29" s="23"/>
      <c r="U29" s="23"/>
      <c r="V29" s="23"/>
      <c r="W29" s="23"/>
      <c r="X29" s="23"/>
      <c r="Y29" s="23"/>
      <c r="Z29" s="23"/>
      <c r="AA29" s="23"/>
      <c r="AB29" s="23"/>
      <c r="AC29" s="29"/>
      <c r="AD29" s="29"/>
      <c r="AE29" s="29"/>
      <c r="AF29" s="29"/>
      <c r="AG29" s="29"/>
      <c r="AH29" s="29"/>
    </row>
    <row r="30" spans="1:35" s="21" customFormat="1" ht="9.75" customHeight="1">
      <c r="A30" s="284"/>
      <c r="B30" s="284"/>
      <c r="C30" s="295"/>
      <c r="D30" s="295"/>
      <c r="E30" s="322"/>
      <c r="F30" s="322"/>
      <c r="G30" s="322"/>
      <c r="H30" s="23"/>
      <c r="I30" s="23"/>
      <c r="J30" s="23"/>
      <c r="K30" s="23"/>
      <c r="L30" s="23"/>
      <c r="M30" s="23"/>
      <c r="N30" s="23"/>
      <c r="O30" s="23"/>
      <c r="P30" s="23"/>
      <c r="Q30" s="23"/>
      <c r="R30" s="23"/>
      <c r="S30" s="23"/>
      <c r="T30" s="23"/>
      <c r="U30" s="23"/>
      <c r="V30" s="23"/>
      <c r="W30" s="23"/>
      <c r="X30" s="23"/>
      <c r="Y30" s="23"/>
      <c r="Z30" s="23"/>
      <c r="AA30" s="23"/>
      <c r="AB30" s="23"/>
      <c r="AC30" s="29"/>
      <c r="AD30" s="29"/>
      <c r="AE30" s="29"/>
      <c r="AF30" s="29"/>
      <c r="AG30" s="29"/>
      <c r="AH30" s="29"/>
    </row>
    <row r="31" spans="1:35" s="21" customFormat="1" ht="21" customHeight="1">
      <c r="A31" s="284"/>
      <c r="B31" s="284"/>
      <c r="C31" s="295" t="s">
        <v>148</v>
      </c>
      <c r="D31" s="295"/>
      <c r="E31" s="900"/>
      <c r="F31" s="900"/>
      <c r="G31" s="900"/>
      <c r="H31" s="23"/>
      <c r="I31" s="23"/>
      <c r="J31" s="23"/>
      <c r="K31" s="23"/>
      <c r="L31" s="23"/>
      <c r="M31" s="23"/>
      <c r="N31" s="23"/>
      <c r="O31" s="23"/>
      <c r="P31" s="23"/>
      <c r="Q31" s="23"/>
      <c r="R31" s="23"/>
      <c r="S31" s="23"/>
      <c r="T31" s="23"/>
      <c r="U31" s="23"/>
      <c r="V31" s="23"/>
      <c r="W31" s="23"/>
      <c r="X31" s="23"/>
      <c r="Y31" s="23"/>
      <c r="Z31" s="23"/>
      <c r="AA31" s="23"/>
      <c r="AB31" s="23"/>
      <c r="AC31" s="29"/>
      <c r="AD31" s="29"/>
      <c r="AE31" s="29"/>
      <c r="AF31" s="29"/>
      <c r="AG31" s="29"/>
      <c r="AH31" s="29"/>
    </row>
    <row r="32" spans="1:35" s="21" customFormat="1" ht="9.75" customHeight="1">
      <c r="A32" s="284"/>
      <c r="B32" s="284"/>
      <c r="C32" s="295"/>
      <c r="D32" s="295"/>
      <c r="E32" s="322"/>
      <c r="F32" s="322"/>
      <c r="G32" s="322"/>
      <c r="H32" s="23"/>
      <c r="I32" s="23"/>
      <c r="J32" s="23"/>
      <c r="K32" s="23"/>
      <c r="L32" s="23"/>
      <c r="M32" s="23"/>
      <c r="N32" s="23"/>
      <c r="O32" s="23"/>
      <c r="P32" s="23"/>
      <c r="Q32" s="23"/>
      <c r="R32" s="23"/>
      <c r="S32" s="23"/>
      <c r="T32" s="23"/>
      <c r="U32" s="23"/>
      <c r="V32" s="23"/>
      <c r="W32" s="23"/>
      <c r="X32" s="23"/>
      <c r="Y32" s="23"/>
      <c r="Z32" s="23"/>
      <c r="AA32" s="23"/>
      <c r="AB32" s="23"/>
      <c r="AC32" s="29"/>
      <c r="AD32" s="29"/>
      <c r="AE32" s="29"/>
      <c r="AF32" s="29"/>
      <c r="AG32" s="29"/>
      <c r="AH32" s="29"/>
    </row>
    <row r="33" spans="1:35" s="21" customFormat="1" ht="21" customHeight="1">
      <c r="A33" s="284"/>
      <c r="B33" s="284"/>
      <c r="C33" s="295" t="s">
        <v>147</v>
      </c>
      <c r="D33" s="295"/>
      <c r="E33" s="323">
        <v>60000</v>
      </c>
      <c r="F33" s="324"/>
      <c r="G33" s="324"/>
      <c r="H33" s="23"/>
      <c r="I33" s="23"/>
      <c r="J33" s="23"/>
      <c r="K33" s="23"/>
      <c r="L33" s="23"/>
      <c r="M33" s="23"/>
      <c r="N33" s="23"/>
      <c r="O33" s="23"/>
      <c r="P33" s="23"/>
      <c r="Q33" s="23"/>
      <c r="R33" s="23"/>
      <c r="S33" s="23"/>
      <c r="T33" s="23"/>
      <c r="U33" s="23"/>
      <c r="V33" s="23"/>
      <c r="W33" s="23"/>
      <c r="X33" s="23"/>
      <c r="Y33" s="23"/>
      <c r="Z33" s="23"/>
      <c r="AA33" s="23"/>
      <c r="AB33" s="23"/>
      <c r="AC33" s="29"/>
      <c r="AD33" s="29"/>
      <c r="AE33" s="29"/>
      <c r="AF33" s="29"/>
      <c r="AG33" s="29"/>
      <c r="AH33" s="29"/>
    </row>
    <row r="34" spans="1:35" s="21" customFormat="1" ht="9" customHeight="1">
      <c r="A34" s="284"/>
      <c r="B34" s="284"/>
      <c r="C34" s="284"/>
      <c r="D34" s="284"/>
      <c r="E34" s="284"/>
      <c r="F34" s="284"/>
      <c r="G34" s="284"/>
      <c r="AA34" s="30"/>
    </row>
    <row r="35" spans="1:35" s="21" customFormat="1" ht="19.5" customHeight="1">
      <c r="A35" s="284"/>
      <c r="B35" s="284"/>
      <c r="C35" s="321" t="s">
        <v>476</v>
      </c>
      <c r="D35" s="284"/>
      <c r="E35" s="284"/>
      <c r="F35" s="284"/>
      <c r="G35" s="284"/>
      <c r="AA35" s="30"/>
    </row>
    <row r="36" spans="1:35" s="21" customFormat="1" ht="9" customHeight="1">
      <c r="A36" s="284"/>
      <c r="B36" s="284"/>
      <c r="C36" s="284"/>
      <c r="D36" s="284"/>
      <c r="E36" s="284"/>
      <c r="F36" s="284"/>
      <c r="G36" s="284"/>
      <c r="AA36" s="30"/>
    </row>
    <row r="37" spans="1:35" s="21" customFormat="1" ht="21" customHeight="1">
      <c r="A37" s="284"/>
      <c r="B37" s="284"/>
      <c r="C37" s="284" t="s">
        <v>16</v>
      </c>
      <c r="D37" s="295"/>
      <c r="E37" s="324"/>
      <c r="F37" s="295"/>
      <c r="G37" s="295"/>
      <c r="H37" s="23"/>
      <c r="I37" s="23"/>
      <c r="J37" s="23"/>
      <c r="K37" s="23"/>
      <c r="L37" s="23"/>
      <c r="M37" s="23"/>
      <c r="N37" s="23"/>
      <c r="S37" s="24"/>
      <c r="T37" s="24"/>
      <c r="U37" s="24"/>
      <c r="V37" s="24"/>
      <c r="W37" s="24"/>
      <c r="X37" s="24"/>
      <c r="Y37" s="24"/>
      <c r="AD37" s="23"/>
      <c r="AE37" s="23"/>
      <c r="AF37" s="23"/>
      <c r="AG37" s="23"/>
      <c r="AH37" s="23"/>
      <c r="AI37" s="23"/>
    </row>
    <row r="38" spans="1:35" s="21" customFormat="1" ht="9" customHeight="1">
      <c r="A38" s="284"/>
      <c r="B38" s="284"/>
      <c r="C38" s="284"/>
      <c r="D38" s="295"/>
      <c r="E38" s="295"/>
      <c r="F38" s="295"/>
      <c r="G38" s="295"/>
      <c r="H38" s="23"/>
      <c r="I38" s="23"/>
      <c r="J38" s="23"/>
      <c r="K38" s="23"/>
      <c r="L38" s="23"/>
      <c r="M38" s="23"/>
      <c r="N38" s="23"/>
      <c r="S38" s="24"/>
      <c r="T38" s="24"/>
      <c r="U38" s="24"/>
      <c r="V38" s="24"/>
      <c r="W38" s="24"/>
      <c r="X38" s="24"/>
      <c r="Y38" s="24"/>
      <c r="AD38" s="23"/>
      <c r="AE38" s="23"/>
      <c r="AF38" s="23"/>
      <c r="AG38" s="23"/>
      <c r="AH38" s="23"/>
      <c r="AI38" s="23"/>
    </row>
    <row r="39" spans="1:35" s="21" customFormat="1" ht="21" customHeight="1">
      <c r="A39" s="284"/>
      <c r="B39" s="284"/>
      <c r="C39" s="284" t="s">
        <v>64</v>
      </c>
      <c r="D39" s="284"/>
      <c r="E39" s="324"/>
      <c r="F39" s="295"/>
      <c r="G39" s="295"/>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row>
    <row r="40" spans="1:35" s="21" customFormat="1" ht="9" customHeight="1">
      <c r="A40" s="284"/>
      <c r="B40" s="284"/>
      <c r="C40" s="284"/>
      <c r="D40" s="284"/>
      <c r="E40" s="295"/>
      <c r="F40" s="295"/>
      <c r="G40" s="295"/>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row>
    <row r="41" spans="1:35" s="21" customFormat="1" ht="21" customHeight="1">
      <c r="A41" s="284"/>
      <c r="B41" s="284"/>
      <c r="C41" s="284" t="s">
        <v>152</v>
      </c>
      <c r="D41" s="284"/>
      <c r="E41" s="325"/>
      <c r="F41" s="284"/>
      <c r="G41" s="284"/>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row>
    <row r="42" spans="1:35" s="21" customFormat="1" ht="9" customHeight="1">
      <c r="A42" s="284"/>
      <c r="B42" s="284"/>
      <c r="C42" s="284"/>
      <c r="D42" s="284"/>
      <c r="E42" s="284"/>
      <c r="F42" s="284"/>
      <c r="G42" s="284"/>
    </row>
    <row r="43" spans="1:35" s="21" customFormat="1" ht="19.5" customHeight="1">
      <c r="A43" s="284"/>
      <c r="B43" s="284"/>
      <c r="C43" s="284" t="s">
        <v>149</v>
      </c>
      <c r="D43" s="322"/>
      <c r="E43" s="324"/>
      <c r="F43" s="295" t="s">
        <v>150</v>
      </c>
      <c r="G43" s="324"/>
      <c r="H43" s="26"/>
      <c r="I43" s="26"/>
      <c r="J43" s="26"/>
      <c r="K43" s="26"/>
      <c r="L43" s="26"/>
      <c r="M43" s="26"/>
      <c r="N43" s="26"/>
      <c r="O43" s="26"/>
      <c r="P43" s="26"/>
      <c r="Q43" s="26"/>
      <c r="S43" s="26"/>
      <c r="T43" s="26"/>
      <c r="U43" s="26"/>
      <c r="V43" s="26"/>
      <c r="W43" s="26"/>
      <c r="X43" s="26"/>
      <c r="Y43" s="26"/>
      <c r="Z43" s="26"/>
      <c r="AA43" s="26"/>
      <c r="AB43" s="26"/>
      <c r="AC43" s="26"/>
      <c r="AD43" s="26"/>
      <c r="AE43" s="26"/>
      <c r="AF43" s="26"/>
      <c r="AG43" s="26"/>
      <c r="AH43" s="26"/>
    </row>
    <row r="44" spans="1:35" s="21" customFormat="1" ht="9" customHeight="1">
      <c r="A44" s="284"/>
      <c r="B44" s="284"/>
      <c r="C44" s="284"/>
      <c r="D44" s="322"/>
      <c r="E44" s="322"/>
      <c r="F44" s="322"/>
      <c r="G44" s="322"/>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row>
    <row r="45" spans="1:35" s="21" customFormat="1" ht="20.25" customHeight="1">
      <c r="A45" s="284"/>
      <c r="B45" s="284"/>
      <c r="C45" s="284" t="s">
        <v>10</v>
      </c>
      <c r="D45" s="284"/>
      <c r="E45" s="325" t="s">
        <v>508</v>
      </c>
      <c r="F45" s="284" t="s">
        <v>151</v>
      </c>
      <c r="G45" s="326"/>
    </row>
    <row r="46" spans="1:35" s="21" customFormat="1" ht="9" customHeight="1">
      <c r="A46" s="284"/>
      <c r="B46" s="284"/>
      <c r="C46" s="284"/>
      <c r="D46" s="284"/>
      <c r="E46" s="284"/>
      <c r="F46" s="284"/>
      <c r="G46" s="284"/>
    </row>
    <row r="47" spans="1:35" s="21" customFormat="1" ht="20.25" customHeight="1">
      <c r="A47" s="284"/>
      <c r="B47" s="284"/>
      <c r="C47" s="284" t="s">
        <v>65</v>
      </c>
      <c r="D47" s="284"/>
      <c r="E47" s="325" t="s">
        <v>531</v>
      </c>
      <c r="F47" s="284"/>
      <c r="G47" s="284"/>
    </row>
    <row r="48" spans="1:35" s="21" customFormat="1">
      <c r="A48" s="284"/>
      <c r="B48" s="284"/>
      <c r="C48" s="284"/>
      <c r="D48" s="284"/>
      <c r="E48" s="284"/>
      <c r="F48" s="284"/>
      <c r="G48" s="284"/>
    </row>
    <row r="49" spans="1:7" s="21" customFormat="1" ht="12.75" customHeight="1">
      <c r="A49" s="284"/>
      <c r="B49" s="284"/>
      <c r="C49" s="284"/>
      <c r="D49" s="284"/>
      <c r="E49" s="284"/>
      <c r="F49" s="284"/>
      <c r="G49" s="284"/>
    </row>
    <row r="50" spans="1:7" s="21" customFormat="1" ht="12.75" customHeight="1">
      <c r="A50" s="284"/>
      <c r="B50" s="284"/>
      <c r="C50" s="284"/>
      <c r="D50" s="284"/>
      <c r="E50" s="284"/>
      <c r="F50" s="284"/>
      <c r="G50" s="284"/>
    </row>
    <row r="51" spans="1:7" s="21" customFormat="1" ht="12.75" customHeight="1">
      <c r="A51" s="284"/>
      <c r="B51" s="284"/>
      <c r="C51" s="284"/>
      <c r="D51" s="284"/>
      <c r="E51" s="284"/>
      <c r="F51" s="284"/>
      <c r="G51" s="284"/>
    </row>
    <row r="52" spans="1:7" s="21" customFormat="1" ht="12.75" customHeight="1">
      <c r="A52" s="284"/>
      <c r="B52" s="284"/>
      <c r="C52" s="284"/>
      <c r="D52" s="284"/>
      <c r="E52" s="284"/>
      <c r="F52" s="284"/>
      <c r="G52" s="284"/>
    </row>
    <row r="53" spans="1:7" s="21" customFormat="1" ht="12.75" customHeight="1">
      <c r="A53" s="284"/>
      <c r="B53" s="284"/>
      <c r="C53" s="284"/>
      <c r="D53" s="284"/>
      <c r="E53" s="284"/>
      <c r="F53" s="284"/>
      <c r="G53" s="284"/>
    </row>
    <row r="54" spans="1:7" s="21" customFormat="1" ht="12.75" customHeight="1">
      <c r="A54" s="284"/>
      <c r="B54" s="284"/>
      <c r="C54" s="284"/>
      <c r="D54" s="284"/>
      <c r="E54" s="284"/>
      <c r="F54" s="284"/>
      <c r="G54" s="284"/>
    </row>
    <row r="55" spans="1:7" s="21" customFormat="1" ht="12.75" customHeight="1">
      <c r="A55" s="284"/>
      <c r="B55" s="284"/>
      <c r="C55" s="284"/>
      <c r="D55" s="284"/>
      <c r="E55" s="284"/>
      <c r="F55" s="284"/>
      <c r="G55" s="284"/>
    </row>
    <row r="56" spans="1:7" s="21" customFormat="1" ht="12.75" customHeight="1">
      <c r="A56" s="284"/>
      <c r="B56" s="284"/>
      <c r="C56" s="284"/>
      <c r="D56" s="284"/>
      <c r="E56" s="284"/>
      <c r="F56" s="284"/>
      <c r="G56" s="284"/>
    </row>
    <row r="57" spans="1:7" s="21" customFormat="1" ht="12.75" customHeight="1">
      <c r="A57" s="284"/>
      <c r="B57" s="284"/>
      <c r="C57" s="284"/>
      <c r="D57" s="284"/>
      <c r="E57" s="284"/>
      <c r="F57" s="284"/>
      <c r="G57" s="284"/>
    </row>
    <row r="58" spans="1:7" s="21" customFormat="1" ht="12.75" customHeight="1">
      <c r="A58" s="284"/>
      <c r="B58" s="284"/>
      <c r="C58" s="284"/>
      <c r="D58" s="284"/>
      <c r="E58" s="284"/>
      <c r="F58" s="284"/>
      <c r="G58" s="284"/>
    </row>
    <row r="59" spans="1:7" s="21" customFormat="1" ht="12.75" customHeight="1">
      <c r="A59" s="284"/>
      <c r="B59" s="284"/>
      <c r="C59" s="284"/>
      <c r="D59" s="284"/>
      <c r="E59" s="284"/>
      <c r="F59" s="284"/>
      <c r="G59" s="284"/>
    </row>
    <row r="60" spans="1:7" s="21" customFormat="1" ht="12.75" customHeight="1">
      <c r="A60" s="284"/>
      <c r="B60" s="284"/>
      <c r="C60" s="284"/>
      <c r="D60" s="284"/>
      <c r="E60" s="284"/>
      <c r="F60" s="284"/>
      <c r="G60" s="284"/>
    </row>
    <row r="61" spans="1:7" s="21" customFormat="1" ht="12.75" customHeight="1">
      <c r="A61" s="284"/>
      <c r="B61" s="284"/>
      <c r="C61" s="284"/>
      <c r="D61" s="284"/>
      <c r="E61" s="284"/>
      <c r="F61" s="284"/>
      <c r="G61" s="284"/>
    </row>
    <row r="62" spans="1:7" s="21" customFormat="1" ht="12.75" customHeight="1">
      <c r="A62" s="284"/>
      <c r="B62" s="284"/>
      <c r="C62" s="284"/>
      <c r="D62" s="284"/>
      <c r="E62" s="284"/>
      <c r="F62" s="284"/>
      <c r="G62" s="284"/>
    </row>
    <row r="63" spans="1:7" s="21" customFormat="1" ht="12.75" customHeight="1">
      <c r="A63" s="284"/>
      <c r="B63" s="284"/>
      <c r="C63" s="284"/>
      <c r="D63" s="284"/>
      <c r="E63" s="284"/>
      <c r="F63" s="284"/>
      <c r="G63" s="284"/>
    </row>
    <row r="64" spans="1:7" s="21" customFormat="1" ht="12.75" customHeight="1">
      <c r="A64" s="284"/>
      <c r="B64" s="284"/>
      <c r="C64" s="284"/>
      <c r="D64" s="284"/>
      <c r="E64" s="284"/>
      <c r="F64" s="284"/>
      <c r="G64" s="284"/>
    </row>
    <row r="65" spans="1:16" s="21" customFormat="1" ht="12.75" customHeight="1">
      <c r="A65" s="284"/>
      <c r="B65" s="284"/>
      <c r="C65" s="284"/>
      <c r="D65" s="284"/>
      <c r="E65" s="284"/>
      <c r="F65" s="284"/>
      <c r="G65" s="284"/>
    </row>
    <row r="66" spans="1:16" s="21" customFormat="1" ht="12.75" customHeight="1">
      <c r="A66" s="284"/>
      <c r="B66" s="284"/>
      <c r="C66" s="284"/>
      <c r="D66" s="284"/>
      <c r="E66" s="284"/>
      <c r="F66" s="284"/>
      <c r="G66" s="284"/>
    </row>
    <row r="67" spans="1:16" s="21" customFormat="1" ht="12.75" customHeight="1">
      <c r="A67" s="284"/>
      <c r="B67" s="284"/>
      <c r="C67" s="284"/>
      <c r="D67" s="284"/>
      <c r="E67" s="284"/>
      <c r="F67" s="284"/>
      <c r="G67" s="284"/>
    </row>
    <row r="68" spans="1:16" s="21" customFormat="1" ht="12.75" customHeight="1">
      <c r="A68" s="284"/>
      <c r="B68" s="284"/>
      <c r="C68" s="284"/>
      <c r="D68" s="284"/>
      <c r="E68" s="284"/>
      <c r="F68" s="284"/>
      <c r="G68" s="284"/>
    </row>
    <row r="69" spans="1:16" s="21" customFormat="1" ht="12.75" customHeight="1">
      <c r="A69" s="284"/>
      <c r="B69" s="284"/>
      <c r="C69" s="284"/>
      <c r="D69" s="284"/>
      <c r="E69" s="284"/>
      <c r="F69" s="284"/>
      <c r="G69" s="284"/>
    </row>
    <row r="70" spans="1:16" s="21" customFormat="1" ht="12.75" customHeight="1">
      <c r="A70" s="284"/>
      <c r="B70" s="284"/>
      <c r="C70" s="284"/>
      <c r="D70" s="284"/>
      <c r="E70" s="284"/>
      <c r="F70" s="284"/>
      <c r="G70" s="284"/>
    </row>
    <row r="71" spans="1:16" s="21" customFormat="1" ht="12.75" customHeight="1">
      <c r="A71" s="284"/>
      <c r="B71" s="284"/>
      <c r="C71" s="308"/>
      <c r="D71" s="308"/>
      <c r="E71" s="308"/>
      <c r="F71" s="308"/>
      <c r="G71" s="308"/>
      <c r="J71" s="22"/>
      <c r="K71" s="22"/>
      <c r="L71" s="22"/>
      <c r="M71" s="22"/>
      <c r="N71" s="22"/>
      <c r="O71" s="22"/>
      <c r="P71" s="22"/>
    </row>
    <row r="72" spans="1:16" s="21" customFormat="1" ht="12.75" customHeight="1">
      <c r="A72" s="284"/>
      <c r="B72" s="284"/>
      <c r="C72" s="284"/>
      <c r="D72" s="284"/>
      <c r="E72" s="284"/>
      <c r="F72" s="284"/>
      <c r="G72" s="284"/>
    </row>
    <row r="73" spans="1:16" s="21" customFormat="1" ht="12.75" customHeight="1">
      <c r="A73" s="284"/>
      <c r="B73" s="284"/>
      <c r="C73" s="284"/>
      <c r="D73" s="284"/>
      <c r="E73" s="284"/>
      <c r="F73" s="284"/>
      <c r="G73" s="284"/>
    </row>
    <row r="74" spans="1:16" s="21" customFormat="1" ht="12.75" customHeight="1">
      <c r="A74" s="284"/>
      <c r="B74" s="284"/>
      <c r="C74" s="284"/>
      <c r="D74" s="284"/>
      <c r="E74" s="284"/>
      <c r="F74" s="284"/>
      <c r="G74" s="284"/>
    </row>
    <row r="75" spans="1:16" s="21" customFormat="1" ht="12.75" customHeight="1">
      <c r="A75" s="284"/>
      <c r="B75" s="284"/>
      <c r="C75" s="284"/>
      <c r="D75" s="284"/>
      <c r="E75" s="284"/>
      <c r="F75" s="284"/>
      <c r="G75" s="284"/>
    </row>
    <row r="76" spans="1:16" s="21" customFormat="1" ht="12.75" customHeight="1">
      <c r="A76" s="284"/>
      <c r="B76" s="284"/>
      <c r="C76" s="284"/>
      <c r="D76" s="284"/>
      <c r="E76" s="284"/>
      <c r="F76" s="284"/>
      <c r="G76" s="284"/>
    </row>
    <row r="77" spans="1:16" s="21" customFormat="1" ht="12.75" customHeight="1">
      <c r="A77" s="284"/>
      <c r="B77" s="284"/>
      <c r="C77" s="284"/>
      <c r="D77" s="284"/>
      <c r="E77" s="284"/>
      <c r="F77" s="284"/>
      <c r="G77" s="284"/>
    </row>
    <row r="78" spans="1:16" s="21" customFormat="1" ht="12.75" customHeight="1">
      <c r="A78" s="284"/>
      <c r="B78" s="284"/>
      <c r="C78" s="284"/>
      <c r="D78" s="284"/>
      <c r="E78" s="284"/>
      <c r="F78" s="284"/>
      <c r="G78" s="284"/>
    </row>
    <row r="79" spans="1:16" s="21" customFormat="1" ht="12.75" customHeight="1">
      <c r="A79" s="284"/>
      <c r="B79" s="284"/>
      <c r="C79" s="284"/>
      <c r="D79" s="284"/>
      <c r="E79" s="284"/>
      <c r="F79" s="284"/>
      <c r="G79" s="284"/>
    </row>
    <row r="80" spans="1:16" s="21" customFormat="1" ht="12.75" customHeight="1">
      <c r="A80" s="284"/>
      <c r="B80" s="284"/>
      <c r="C80" s="284"/>
      <c r="D80" s="284"/>
      <c r="E80" s="284"/>
      <c r="F80" s="284"/>
      <c r="G80" s="284"/>
    </row>
    <row r="81" spans="1:7" s="21" customFormat="1" ht="12.75" customHeight="1">
      <c r="A81" s="284"/>
      <c r="B81" s="284"/>
      <c r="C81" s="284"/>
      <c r="D81" s="284"/>
      <c r="E81" s="284"/>
      <c r="F81" s="284"/>
      <c r="G81" s="284"/>
    </row>
    <row r="82" spans="1:7" s="21" customFormat="1" ht="12.75" customHeight="1">
      <c r="A82" s="284"/>
      <c r="B82" s="284"/>
      <c r="C82" s="284"/>
      <c r="D82" s="284"/>
      <c r="E82" s="284"/>
      <c r="F82" s="284"/>
      <c r="G82" s="284"/>
    </row>
    <row r="83" spans="1:7" s="21" customFormat="1" ht="12.75" customHeight="1">
      <c r="A83" s="284"/>
      <c r="B83" s="284"/>
      <c r="C83" s="284"/>
      <c r="D83" s="284"/>
      <c r="E83" s="284"/>
      <c r="F83" s="284"/>
      <c r="G83" s="284"/>
    </row>
    <row r="84" spans="1:7" s="21" customFormat="1" ht="12.75" customHeight="1">
      <c r="A84" s="284"/>
      <c r="B84" s="284"/>
      <c r="C84" s="284"/>
      <c r="D84" s="284"/>
      <c r="E84" s="284"/>
      <c r="F84" s="284"/>
      <c r="G84" s="284"/>
    </row>
    <row r="85" spans="1:7" s="21" customFormat="1" ht="12.75" customHeight="1">
      <c r="A85" s="284"/>
      <c r="B85" s="284"/>
      <c r="C85" s="284"/>
      <c r="D85" s="284"/>
      <c r="E85" s="284"/>
      <c r="F85" s="284"/>
      <c r="G85" s="284"/>
    </row>
    <row r="86" spans="1:7" s="21" customFormat="1" ht="12.75" customHeight="1">
      <c r="A86" s="284"/>
      <c r="B86" s="284"/>
      <c r="C86" s="284"/>
      <c r="D86" s="284"/>
      <c r="E86" s="284"/>
      <c r="F86" s="284"/>
      <c r="G86" s="284"/>
    </row>
    <row r="87" spans="1:7" s="21" customFormat="1" ht="12.75" customHeight="1">
      <c r="A87" s="284"/>
      <c r="B87" s="284"/>
      <c r="C87" s="284"/>
      <c r="D87" s="284"/>
      <c r="E87" s="284"/>
      <c r="F87" s="284"/>
      <c r="G87" s="284"/>
    </row>
    <row r="88" spans="1:7" s="21" customFormat="1" ht="12.75" customHeight="1">
      <c r="A88" s="284"/>
      <c r="B88" s="284"/>
      <c r="C88" s="284"/>
      <c r="D88" s="284"/>
      <c r="E88" s="284"/>
      <c r="F88" s="284"/>
      <c r="G88" s="284"/>
    </row>
    <row r="89" spans="1:7" s="21" customFormat="1">
      <c r="A89" s="284"/>
      <c r="B89" s="284"/>
      <c r="C89" s="284"/>
      <c r="D89" s="284"/>
      <c r="E89" s="284"/>
      <c r="F89" s="284"/>
      <c r="G89" s="284"/>
    </row>
    <row r="90" spans="1:7" s="21" customFormat="1">
      <c r="A90" s="284"/>
      <c r="B90" s="284"/>
      <c r="C90" s="284"/>
      <c r="D90" s="284"/>
      <c r="E90" s="284"/>
      <c r="F90" s="284"/>
      <c r="G90" s="284"/>
    </row>
    <row r="91" spans="1:7" s="21" customFormat="1">
      <c r="A91" s="284"/>
      <c r="B91" s="284"/>
      <c r="C91" s="284"/>
      <c r="D91" s="284"/>
      <c r="E91" s="284"/>
      <c r="F91" s="284"/>
      <c r="G91" s="284"/>
    </row>
    <row r="92" spans="1:7" s="21" customFormat="1">
      <c r="A92" s="284"/>
      <c r="B92" s="284"/>
      <c r="C92" s="284"/>
      <c r="D92" s="284"/>
      <c r="E92" s="284"/>
      <c r="F92" s="284"/>
      <c r="G92" s="284"/>
    </row>
    <row r="93" spans="1:7" s="21" customFormat="1">
      <c r="A93" s="284"/>
      <c r="B93" s="284"/>
      <c r="C93" s="284"/>
      <c r="D93" s="284"/>
      <c r="E93" s="284"/>
      <c r="F93" s="284"/>
      <c r="G93" s="284"/>
    </row>
    <row r="94" spans="1:7" s="21" customFormat="1">
      <c r="A94" s="284"/>
      <c r="B94" s="284"/>
      <c r="C94" s="284"/>
      <c r="D94" s="284"/>
      <c r="E94" s="284"/>
      <c r="F94" s="284"/>
      <c r="G94" s="284"/>
    </row>
    <row r="95" spans="1:7" s="21" customFormat="1">
      <c r="A95" s="284"/>
      <c r="B95" s="284"/>
      <c r="C95" s="284"/>
      <c r="D95" s="284"/>
      <c r="E95" s="284"/>
      <c r="F95" s="284"/>
      <c r="G95" s="284"/>
    </row>
    <row r="96" spans="1:7" s="21" customFormat="1">
      <c r="A96" s="284"/>
      <c r="B96" s="284"/>
      <c r="C96" s="284"/>
      <c r="D96" s="284"/>
      <c r="E96" s="284"/>
      <c r="F96" s="284"/>
      <c r="G96" s="284"/>
    </row>
    <row r="97" spans="1:7" s="21" customFormat="1">
      <c r="A97" s="284"/>
      <c r="B97" s="284"/>
      <c r="C97" s="284"/>
      <c r="D97" s="284"/>
      <c r="E97" s="284"/>
      <c r="F97" s="284"/>
      <c r="G97" s="284"/>
    </row>
    <row r="98" spans="1:7" s="21" customFormat="1">
      <c r="A98" s="284"/>
      <c r="B98" s="284"/>
      <c r="C98" s="284"/>
      <c r="D98" s="284"/>
      <c r="E98" s="284"/>
      <c r="F98" s="284"/>
      <c r="G98" s="284"/>
    </row>
    <row r="99" spans="1:7" s="21" customFormat="1">
      <c r="A99" s="284"/>
      <c r="B99" s="284"/>
      <c r="C99" s="284"/>
      <c r="D99" s="284"/>
      <c r="E99" s="284"/>
      <c r="F99" s="284"/>
      <c r="G99" s="284"/>
    </row>
    <row r="100" spans="1:7" s="21" customFormat="1">
      <c r="A100" s="284"/>
      <c r="B100" s="284"/>
      <c r="C100" s="284"/>
      <c r="D100" s="284"/>
      <c r="E100" s="284"/>
      <c r="F100" s="284"/>
      <c r="G100" s="284"/>
    </row>
    <row r="101" spans="1:7" s="21" customFormat="1">
      <c r="A101" s="284"/>
      <c r="B101" s="284"/>
      <c r="C101" s="284"/>
      <c r="D101" s="284"/>
      <c r="E101" s="284"/>
      <c r="F101" s="284"/>
      <c r="G101" s="284"/>
    </row>
    <row r="102" spans="1:7" s="21" customFormat="1">
      <c r="A102" s="284"/>
      <c r="B102" s="284"/>
      <c r="C102" s="284"/>
      <c r="D102" s="284"/>
      <c r="E102" s="284"/>
      <c r="F102" s="284"/>
      <c r="G102" s="284"/>
    </row>
    <row r="103" spans="1:7" s="21" customFormat="1">
      <c r="A103" s="284"/>
      <c r="B103" s="284"/>
      <c r="C103" s="284"/>
      <c r="D103" s="284"/>
      <c r="E103" s="284"/>
      <c r="F103" s="284"/>
      <c r="G103" s="284"/>
    </row>
    <row r="104" spans="1:7" s="21" customFormat="1">
      <c r="A104" s="284"/>
      <c r="B104" s="284"/>
      <c r="C104" s="284"/>
      <c r="D104" s="284"/>
      <c r="E104" s="284"/>
      <c r="F104" s="284"/>
      <c r="G104" s="284"/>
    </row>
    <row r="105" spans="1:7" s="21" customFormat="1">
      <c r="A105" s="284"/>
      <c r="B105" s="284"/>
      <c r="C105" s="284"/>
      <c r="D105" s="284"/>
      <c r="E105" s="284"/>
      <c r="F105" s="284"/>
      <c r="G105" s="284"/>
    </row>
    <row r="106" spans="1:7" s="21" customFormat="1">
      <c r="A106" s="284"/>
      <c r="B106" s="284"/>
      <c r="C106" s="284"/>
      <c r="D106" s="284"/>
      <c r="E106" s="284"/>
      <c r="F106" s="284"/>
      <c r="G106" s="284"/>
    </row>
    <row r="107" spans="1:7" s="21" customFormat="1">
      <c r="A107" s="284"/>
      <c r="B107" s="284"/>
      <c r="C107" s="284"/>
      <c r="D107" s="284"/>
      <c r="E107" s="284"/>
      <c r="F107" s="284"/>
      <c r="G107" s="284"/>
    </row>
    <row r="108" spans="1:7" s="21" customFormat="1">
      <c r="A108" s="284"/>
      <c r="B108" s="284"/>
      <c r="C108" s="284"/>
      <c r="D108" s="284"/>
      <c r="E108" s="284"/>
      <c r="F108" s="284"/>
      <c r="G108" s="284"/>
    </row>
    <row r="109" spans="1:7" s="21" customFormat="1">
      <c r="A109" s="284"/>
      <c r="B109" s="284"/>
      <c r="C109" s="284"/>
      <c r="D109" s="284"/>
      <c r="E109" s="284"/>
      <c r="F109" s="284"/>
      <c r="G109" s="284"/>
    </row>
    <row r="110" spans="1:7" s="21" customFormat="1">
      <c r="A110" s="284"/>
      <c r="B110" s="284"/>
      <c r="C110" s="284"/>
      <c r="D110" s="284"/>
      <c r="E110" s="284"/>
      <c r="F110" s="284"/>
      <c r="G110" s="284"/>
    </row>
    <row r="111" spans="1:7" s="21" customFormat="1">
      <c r="A111" s="284"/>
      <c r="B111" s="284"/>
      <c r="C111" s="284"/>
      <c r="D111" s="284"/>
      <c r="E111" s="284"/>
      <c r="F111" s="284"/>
      <c r="G111" s="284"/>
    </row>
    <row r="112" spans="1:7" s="21" customFormat="1">
      <c r="A112" s="284"/>
      <c r="B112" s="284"/>
      <c r="C112" s="284"/>
      <c r="D112" s="284"/>
      <c r="E112" s="284"/>
      <c r="F112" s="284"/>
      <c r="G112" s="284"/>
    </row>
    <row r="113" spans="1:35" s="21" customFormat="1">
      <c r="A113" s="284"/>
      <c r="B113" s="284"/>
      <c r="C113" s="284"/>
      <c r="D113" s="284"/>
      <c r="E113" s="284"/>
      <c r="F113" s="284"/>
      <c r="G113" s="284"/>
    </row>
    <row r="114" spans="1:35" s="21" customFormat="1">
      <c r="A114" s="284"/>
      <c r="B114" s="284"/>
      <c r="C114" s="284"/>
      <c r="D114" s="284"/>
      <c r="E114" s="284"/>
      <c r="F114" s="284"/>
      <c r="G114" s="284"/>
    </row>
    <row r="115" spans="1:35" s="21" customFormat="1">
      <c r="A115" s="284"/>
      <c r="B115" s="284"/>
      <c r="C115" s="284"/>
      <c r="D115" s="284"/>
      <c r="E115" s="284"/>
      <c r="F115" s="284"/>
      <c r="G115" s="284"/>
    </row>
    <row r="116" spans="1:35" s="21" customFormat="1">
      <c r="A116" s="284"/>
      <c r="B116" s="284"/>
      <c r="C116" s="284"/>
      <c r="D116" s="284"/>
      <c r="E116" s="284"/>
      <c r="F116" s="284"/>
      <c r="G116" s="284"/>
    </row>
    <row r="117" spans="1:35" s="21" customFormat="1">
      <c r="A117" s="284"/>
      <c r="B117" s="284"/>
      <c r="C117" s="284"/>
      <c r="D117" s="284"/>
      <c r="E117" s="284"/>
      <c r="F117" s="284"/>
      <c r="G117" s="284"/>
    </row>
    <row r="118" spans="1:35" s="21" customFormat="1">
      <c r="A118" s="284"/>
      <c r="B118" s="284"/>
      <c r="C118" s="284"/>
      <c r="D118" s="284"/>
      <c r="E118" s="284"/>
      <c r="F118" s="284"/>
      <c r="G118" s="284"/>
    </row>
    <row r="119" spans="1:35">
      <c r="B119" s="308"/>
      <c r="C119" s="308"/>
      <c r="D119" s="308"/>
      <c r="E119" s="308"/>
      <c r="F119" s="308"/>
      <c r="G119" s="308"/>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pans="1:35">
      <c r="B120" s="308"/>
      <c r="C120" s="308"/>
      <c r="D120" s="308"/>
      <c r="E120" s="308"/>
      <c r="F120" s="308"/>
      <c r="G120" s="308"/>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pans="1:35">
      <c r="B121" s="308"/>
      <c r="C121" s="308"/>
      <c r="D121" s="308"/>
      <c r="E121" s="308"/>
      <c r="F121" s="308"/>
      <c r="G121" s="308"/>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pans="1:35">
      <c r="B122" s="308"/>
      <c r="C122" s="308"/>
      <c r="D122" s="308"/>
      <c r="E122" s="308"/>
      <c r="F122" s="308"/>
      <c r="G122" s="308"/>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pans="1:35">
      <c r="B123" s="308"/>
      <c r="C123" s="308"/>
      <c r="D123" s="308"/>
      <c r="E123" s="308"/>
      <c r="F123" s="308"/>
      <c r="G123" s="308"/>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pans="1:35">
      <c r="B124" s="308"/>
      <c r="C124" s="308"/>
      <c r="D124" s="308"/>
      <c r="E124" s="308"/>
      <c r="F124" s="308"/>
      <c r="G124" s="308"/>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pans="1:35">
      <c r="B125" s="308"/>
      <c r="C125" s="308"/>
      <c r="D125" s="308"/>
      <c r="E125" s="308"/>
      <c r="F125" s="308"/>
      <c r="G125" s="308"/>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pans="1:35">
      <c r="B126" s="308"/>
      <c r="C126" s="308"/>
      <c r="D126" s="308"/>
      <c r="E126" s="308"/>
      <c r="F126" s="308"/>
      <c r="G126" s="308"/>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spans="1:35">
      <c r="B127" s="308"/>
      <c r="C127" s="308"/>
      <c r="D127" s="308"/>
      <c r="E127" s="308"/>
      <c r="F127" s="308"/>
      <c r="G127" s="308"/>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spans="1:35">
      <c r="B128" s="308"/>
      <c r="C128" s="308"/>
      <c r="D128" s="308"/>
      <c r="E128" s="308"/>
      <c r="F128" s="308"/>
      <c r="G128" s="308"/>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spans="2:35">
      <c r="B129" s="308"/>
      <c r="C129" s="308"/>
      <c r="D129" s="308"/>
      <c r="E129" s="308"/>
      <c r="F129" s="308"/>
      <c r="G129" s="308"/>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0" spans="2:35">
      <c r="B130" s="308"/>
      <c r="C130" s="308"/>
      <c r="D130" s="308"/>
      <c r="E130" s="308"/>
      <c r="F130" s="308"/>
      <c r="G130" s="308"/>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row>
    <row r="131" spans="2:35">
      <c r="B131" s="308"/>
      <c r="C131" s="308"/>
      <c r="D131" s="308"/>
      <c r="E131" s="308"/>
      <c r="F131" s="308"/>
      <c r="G131" s="308"/>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row>
    <row r="132" spans="2:35">
      <c r="B132" s="308"/>
      <c r="C132" s="308"/>
      <c r="D132" s="308"/>
      <c r="E132" s="308"/>
      <c r="F132" s="308"/>
      <c r="G132" s="308"/>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row>
    <row r="133" spans="2:35">
      <c r="B133" s="308"/>
      <c r="C133" s="308"/>
      <c r="D133" s="308"/>
      <c r="E133" s="308"/>
      <c r="F133" s="308"/>
      <c r="G133" s="308"/>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row>
    <row r="134" spans="2:35">
      <c r="B134" s="308"/>
      <c r="C134" s="308"/>
      <c r="D134" s="308"/>
      <c r="E134" s="308"/>
      <c r="F134" s="308"/>
      <c r="G134" s="308"/>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row>
    <row r="135" spans="2:35">
      <c r="B135" s="308"/>
      <c r="C135" s="308"/>
      <c r="D135" s="308"/>
      <c r="E135" s="308"/>
      <c r="F135" s="308"/>
      <c r="G135" s="308"/>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row>
    <row r="136" spans="2:35">
      <c r="B136" s="308"/>
      <c r="C136" s="308"/>
      <c r="D136" s="308"/>
      <c r="E136" s="308"/>
      <c r="F136" s="308"/>
      <c r="G136" s="308"/>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row>
    <row r="137" spans="2:35">
      <c r="B137" s="308"/>
      <c r="C137" s="308"/>
      <c r="D137" s="308"/>
      <c r="E137" s="308"/>
      <c r="F137" s="308"/>
      <c r="G137" s="308"/>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row>
    <row r="138" spans="2:35">
      <c r="B138" s="308"/>
      <c r="C138" s="308"/>
      <c r="D138" s="308"/>
      <c r="E138" s="308"/>
      <c r="F138" s="308"/>
      <c r="G138" s="308"/>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row>
    <row r="139" spans="2:35">
      <c r="B139" s="308"/>
      <c r="C139" s="308"/>
      <c r="D139" s="308"/>
      <c r="E139" s="308"/>
      <c r="F139" s="308"/>
      <c r="G139" s="308"/>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row>
    <row r="140" spans="2:35">
      <c r="B140" s="308"/>
      <c r="C140" s="308"/>
      <c r="D140" s="308"/>
      <c r="E140" s="308"/>
      <c r="F140" s="308"/>
      <c r="G140" s="308"/>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row>
    <row r="141" spans="2:35">
      <c r="B141" s="308"/>
      <c r="C141" s="308"/>
      <c r="D141" s="308"/>
      <c r="E141" s="308"/>
      <c r="F141" s="308"/>
      <c r="G141" s="308"/>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row>
    <row r="142" spans="2:35">
      <c r="B142" s="308"/>
      <c r="C142" s="308"/>
      <c r="D142" s="308"/>
      <c r="E142" s="308"/>
      <c r="F142" s="308"/>
      <c r="G142" s="308"/>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row>
    <row r="143" spans="2:35">
      <c r="B143" s="308"/>
      <c r="C143" s="308"/>
      <c r="D143" s="308"/>
      <c r="E143" s="308"/>
      <c r="F143" s="308"/>
      <c r="G143" s="308"/>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row>
    <row r="144" spans="2:35">
      <c r="B144" s="308"/>
      <c r="C144" s="308"/>
      <c r="D144" s="308"/>
      <c r="E144" s="308"/>
      <c r="F144" s="308"/>
      <c r="G144" s="308"/>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row>
    <row r="145" spans="2:35">
      <c r="B145" s="308"/>
      <c r="C145" s="308"/>
      <c r="D145" s="308"/>
      <c r="E145" s="308"/>
      <c r="F145" s="308"/>
      <c r="G145" s="308"/>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row>
    <row r="146" spans="2:35">
      <c r="B146" s="308"/>
      <c r="C146" s="308"/>
      <c r="D146" s="308"/>
      <c r="E146" s="308"/>
      <c r="F146" s="308"/>
      <c r="G146" s="308"/>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row>
    <row r="147" spans="2:35">
      <c r="B147" s="308"/>
      <c r="C147" s="308"/>
      <c r="D147" s="308"/>
      <c r="E147" s="308"/>
      <c r="F147" s="308"/>
      <c r="G147" s="308"/>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row>
    <row r="148" spans="2:35">
      <c r="B148" s="308"/>
      <c r="C148" s="308"/>
      <c r="D148" s="308"/>
      <c r="E148" s="308"/>
      <c r="F148" s="308"/>
      <c r="G148" s="308"/>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row>
    <row r="149" spans="2:35">
      <c r="B149" s="308"/>
      <c r="C149" s="308"/>
      <c r="D149" s="308"/>
      <c r="E149" s="308"/>
      <c r="F149" s="308"/>
      <c r="G149" s="308"/>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row>
    <row r="150" spans="2:35">
      <c r="B150" s="308"/>
      <c r="C150" s="308"/>
      <c r="D150" s="308"/>
      <c r="E150" s="308"/>
      <c r="F150" s="308"/>
      <c r="G150" s="308"/>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spans="2:35">
      <c r="B151" s="308"/>
      <c r="C151" s="308"/>
      <c r="D151" s="308"/>
      <c r="E151" s="308"/>
      <c r="F151" s="308"/>
      <c r="G151" s="308"/>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spans="2:35">
      <c r="B152" s="308"/>
      <c r="C152" s="308"/>
      <c r="D152" s="308"/>
      <c r="E152" s="308"/>
      <c r="F152" s="308"/>
      <c r="G152" s="308"/>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spans="2:35">
      <c r="B153" s="308"/>
      <c r="C153" s="308"/>
      <c r="D153" s="308"/>
      <c r="E153" s="308"/>
      <c r="F153" s="308"/>
      <c r="G153" s="308"/>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spans="2:35">
      <c r="B154" s="308"/>
      <c r="C154" s="308"/>
      <c r="D154" s="308"/>
      <c r="E154" s="308"/>
      <c r="F154" s="308"/>
      <c r="G154" s="308"/>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spans="2:35">
      <c r="B155" s="308"/>
      <c r="C155" s="308"/>
      <c r="D155" s="308"/>
      <c r="E155" s="308"/>
      <c r="F155" s="308"/>
      <c r="G155" s="308"/>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spans="2:35">
      <c r="B156" s="308"/>
      <c r="C156" s="308"/>
      <c r="D156" s="308"/>
      <c r="E156" s="308"/>
      <c r="F156" s="308"/>
      <c r="G156" s="308"/>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spans="2:35">
      <c r="B157" s="308"/>
      <c r="C157" s="308"/>
      <c r="D157" s="308"/>
      <c r="E157" s="308"/>
      <c r="F157" s="308"/>
      <c r="G157" s="308"/>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spans="2:35">
      <c r="B158" s="308"/>
      <c r="C158" s="308"/>
      <c r="D158" s="308"/>
      <c r="E158" s="308"/>
      <c r="F158" s="308"/>
      <c r="G158" s="308"/>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row>
    <row r="159" spans="2:35">
      <c r="B159" s="308"/>
      <c r="C159" s="308"/>
      <c r="D159" s="308"/>
      <c r="E159" s="308"/>
      <c r="F159" s="308"/>
      <c r="G159" s="308"/>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row>
    <row r="160" spans="2:35">
      <c r="B160" s="308"/>
      <c r="C160" s="308"/>
      <c r="D160" s="308"/>
      <c r="E160" s="308"/>
      <c r="F160" s="308"/>
      <c r="G160" s="308"/>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row>
    <row r="161" spans="2:35">
      <c r="B161" s="308"/>
      <c r="C161" s="308"/>
      <c r="D161" s="308"/>
      <c r="E161" s="308"/>
      <c r="F161" s="308"/>
      <c r="G161" s="308"/>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row>
    <row r="162" spans="2:35">
      <c r="B162" s="308"/>
      <c r="C162" s="308"/>
      <c r="D162" s="308"/>
      <c r="E162" s="308"/>
      <c r="F162" s="308"/>
      <c r="G162" s="308"/>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row>
    <row r="163" spans="2:35">
      <c r="B163" s="308"/>
      <c r="C163" s="308"/>
      <c r="D163" s="308"/>
      <c r="E163" s="308"/>
      <c r="F163" s="308"/>
      <c r="G163" s="308"/>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row>
    <row r="164" spans="2:35">
      <c r="B164" s="308"/>
      <c r="C164" s="308"/>
      <c r="D164" s="308"/>
      <c r="E164" s="308"/>
      <c r="F164" s="308"/>
      <c r="G164" s="308"/>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row>
    <row r="165" spans="2:35">
      <c r="B165" s="308"/>
      <c r="C165" s="308"/>
      <c r="D165" s="308"/>
      <c r="E165" s="308"/>
      <c r="F165" s="308"/>
      <c r="G165" s="308"/>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row>
    <row r="166" spans="2:35">
      <c r="B166" s="308"/>
      <c r="C166" s="308"/>
      <c r="D166" s="308"/>
      <c r="E166" s="308"/>
      <c r="F166" s="308"/>
      <c r="G166" s="308"/>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row>
    <row r="167" spans="2:35">
      <c r="B167" s="308"/>
      <c r="C167" s="308"/>
      <c r="D167" s="308"/>
      <c r="E167" s="308"/>
      <c r="F167" s="308"/>
      <c r="G167" s="308"/>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row>
    <row r="168" spans="2:35">
      <c r="B168" s="308"/>
      <c r="C168" s="308"/>
      <c r="D168" s="308"/>
      <c r="E168" s="308"/>
      <c r="F168" s="308"/>
      <c r="G168" s="308"/>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row>
    <row r="169" spans="2:35">
      <c r="B169" s="308"/>
      <c r="C169" s="308"/>
      <c r="D169" s="308"/>
      <c r="E169" s="308"/>
      <c r="F169" s="308"/>
      <c r="G169" s="308"/>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row>
    <row r="170" spans="2:35">
      <c r="B170" s="308"/>
      <c r="C170" s="308"/>
      <c r="D170" s="308"/>
      <c r="E170" s="308"/>
      <c r="F170" s="308"/>
      <c r="G170" s="308"/>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row>
    <row r="171" spans="2:35">
      <c r="B171" s="308"/>
      <c r="C171" s="308"/>
      <c r="D171" s="308"/>
      <c r="E171" s="308"/>
      <c r="F171" s="308"/>
      <c r="G171" s="308"/>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row>
    <row r="172" spans="2:35">
      <c r="B172" s="308"/>
      <c r="C172" s="308"/>
      <c r="D172" s="308"/>
      <c r="E172" s="308"/>
      <c r="F172" s="308"/>
      <c r="G172" s="308"/>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row>
    <row r="173" spans="2:35">
      <c r="B173" s="308"/>
      <c r="C173" s="308"/>
      <c r="D173" s="308"/>
      <c r="E173" s="308"/>
      <c r="F173" s="308"/>
      <c r="G173" s="308"/>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row>
    <row r="174" spans="2:35">
      <c r="B174" s="308"/>
      <c r="C174" s="308"/>
      <c r="D174" s="308"/>
      <c r="E174" s="308"/>
      <c r="F174" s="308"/>
      <c r="G174" s="308"/>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row>
    <row r="175" spans="2:35">
      <c r="B175" s="308"/>
      <c r="C175" s="308"/>
      <c r="D175" s="308"/>
      <c r="E175" s="308"/>
      <c r="F175" s="308"/>
      <c r="G175" s="308"/>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row>
    <row r="176" spans="2:35">
      <c r="B176" s="308"/>
      <c r="C176" s="308"/>
      <c r="D176" s="308"/>
      <c r="E176" s="308"/>
      <c r="F176" s="308"/>
      <c r="G176" s="308"/>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row>
    <row r="177" spans="2:35">
      <c r="B177" s="308"/>
      <c r="C177" s="308"/>
      <c r="D177" s="308"/>
      <c r="E177" s="308"/>
      <c r="F177" s="308"/>
      <c r="G177" s="308"/>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row>
    <row r="178" spans="2:35">
      <c r="B178" s="308"/>
      <c r="C178" s="308"/>
      <c r="D178" s="308"/>
      <c r="E178" s="308"/>
      <c r="F178" s="308"/>
      <c r="G178" s="308"/>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row>
    <row r="179" spans="2:35">
      <c r="B179" s="308"/>
      <c r="C179" s="308"/>
      <c r="D179" s="308"/>
      <c r="E179" s="308"/>
      <c r="F179" s="308"/>
      <c r="G179" s="308"/>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row>
    <row r="180" spans="2:35">
      <c r="B180" s="308"/>
      <c r="C180" s="308"/>
      <c r="D180" s="308"/>
      <c r="E180" s="308"/>
      <c r="F180" s="308"/>
      <c r="G180" s="308"/>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row>
    <row r="181" spans="2:35">
      <c r="B181" s="308"/>
      <c r="C181" s="308"/>
      <c r="D181" s="308"/>
      <c r="E181" s="308"/>
      <c r="F181" s="308"/>
      <c r="G181" s="308"/>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row>
    <row r="182" spans="2:35">
      <c r="B182" s="308"/>
      <c r="C182" s="308"/>
      <c r="D182" s="308"/>
      <c r="E182" s="308"/>
      <c r="F182" s="308"/>
      <c r="G182" s="308"/>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row>
    <row r="183" spans="2:35">
      <c r="B183" s="308"/>
      <c r="C183" s="308"/>
      <c r="D183" s="308"/>
      <c r="E183" s="308"/>
      <c r="F183" s="308"/>
      <c r="G183" s="308"/>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row>
    <row r="184" spans="2:35">
      <c r="B184" s="308"/>
      <c r="C184" s="308"/>
      <c r="D184" s="308"/>
      <c r="E184" s="308"/>
      <c r="F184" s="308"/>
      <c r="G184" s="308"/>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row>
    <row r="185" spans="2:35">
      <c r="B185" s="308"/>
      <c r="C185" s="308"/>
      <c r="D185" s="308"/>
      <c r="E185" s="308"/>
      <c r="F185" s="308"/>
      <c r="G185" s="308"/>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row>
    <row r="186" spans="2:35">
      <c r="B186" s="308"/>
      <c r="C186" s="308"/>
      <c r="D186" s="308"/>
      <c r="E186" s="308"/>
      <c r="F186" s="308"/>
      <c r="G186" s="308"/>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row>
    <row r="187" spans="2:35">
      <c r="B187" s="308"/>
      <c r="C187" s="308"/>
      <c r="D187" s="308"/>
      <c r="E187" s="308"/>
      <c r="F187" s="308"/>
      <c r="G187" s="308"/>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row>
    <row r="188" spans="2:35">
      <c r="B188" s="308"/>
      <c r="C188" s="308"/>
      <c r="D188" s="308"/>
      <c r="E188" s="308"/>
      <c r="F188" s="308"/>
      <c r="G188" s="308"/>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row>
    <row r="189" spans="2:35">
      <c r="B189" s="308"/>
      <c r="C189" s="308"/>
      <c r="D189" s="308"/>
      <c r="E189" s="308"/>
      <c r="F189" s="308"/>
      <c r="G189" s="308"/>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row>
    <row r="190" spans="2:35">
      <c r="B190" s="308"/>
      <c r="C190" s="308"/>
      <c r="D190" s="308"/>
      <c r="E190" s="308"/>
      <c r="F190" s="308"/>
      <c r="G190" s="308"/>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row>
    <row r="191" spans="2:35">
      <c r="B191" s="308"/>
      <c r="C191" s="308"/>
      <c r="D191" s="308"/>
      <c r="E191" s="308"/>
      <c r="F191" s="308"/>
      <c r="G191" s="308"/>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spans="2:35">
      <c r="B192" s="308"/>
      <c r="C192" s="308"/>
      <c r="D192" s="308"/>
      <c r="E192" s="308"/>
      <c r="F192" s="308"/>
      <c r="G192" s="308"/>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spans="2:35">
      <c r="B193" s="308"/>
      <c r="C193" s="308"/>
      <c r="D193" s="308"/>
      <c r="E193" s="308"/>
      <c r="F193" s="308"/>
      <c r="G193" s="308"/>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spans="2:35">
      <c r="B194" s="308"/>
      <c r="C194" s="308"/>
      <c r="D194" s="308"/>
      <c r="E194" s="308"/>
      <c r="F194" s="308"/>
      <c r="G194" s="308"/>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spans="2:35">
      <c r="B195" s="308"/>
      <c r="C195" s="308"/>
      <c r="D195" s="308"/>
      <c r="E195" s="308"/>
      <c r="F195" s="308"/>
      <c r="G195" s="308"/>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spans="2:35">
      <c r="B196" s="308"/>
      <c r="C196" s="308"/>
      <c r="D196" s="308"/>
      <c r="E196" s="308"/>
      <c r="F196" s="308"/>
      <c r="G196" s="308"/>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spans="2:35">
      <c r="B197" s="308"/>
      <c r="C197" s="308"/>
      <c r="D197" s="308"/>
      <c r="E197" s="308"/>
      <c r="F197" s="308"/>
      <c r="G197" s="308"/>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row>
    <row r="198" spans="2:35">
      <c r="B198" s="308"/>
      <c r="C198" s="308"/>
      <c r="D198" s="308"/>
      <c r="E198" s="308"/>
      <c r="F198" s="308"/>
      <c r="G198" s="308"/>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row>
    <row r="199" spans="2:35">
      <c r="B199" s="308"/>
      <c r="C199" s="308"/>
      <c r="D199" s="308"/>
      <c r="E199" s="308"/>
      <c r="F199" s="308"/>
      <c r="G199" s="308"/>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row>
    <row r="200" spans="2:35">
      <c r="B200" s="308"/>
      <c r="C200" s="308"/>
      <c r="D200" s="308"/>
      <c r="E200" s="308"/>
      <c r="F200" s="308"/>
      <c r="G200" s="308"/>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row>
    <row r="201" spans="2:35">
      <c r="B201" s="308"/>
      <c r="C201" s="308"/>
      <c r="D201" s="308"/>
      <c r="E201" s="308"/>
      <c r="F201" s="308"/>
      <c r="G201" s="308"/>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row>
    <row r="202" spans="2:35">
      <c r="B202" s="308"/>
      <c r="C202" s="308"/>
      <c r="D202" s="308"/>
      <c r="E202" s="308"/>
      <c r="F202" s="308"/>
      <c r="G202" s="308"/>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row>
    <row r="203" spans="2:35">
      <c r="B203" s="308"/>
      <c r="C203" s="308"/>
      <c r="D203" s="308"/>
      <c r="E203" s="308"/>
      <c r="F203" s="308"/>
      <c r="G203" s="308"/>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row>
    <row r="204" spans="2:35">
      <c r="B204" s="308"/>
      <c r="C204" s="308"/>
      <c r="D204" s="308"/>
      <c r="E204" s="308"/>
      <c r="F204" s="308"/>
      <c r="G204" s="308"/>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spans="2:35">
      <c r="B205" s="308"/>
      <c r="C205" s="308"/>
      <c r="D205" s="308"/>
      <c r="E205" s="308"/>
      <c r="F205" s="308"/>
      <c r="G205" s="308"/>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spans="2:35">
      <c r="B206" s="308"/>
      <c r="C206" s="308"/>
      <c r="D206" s="308"/>
      <c r="E206" s="308"/>
      <c r="F206" s="308"/>
      <c r="G206" s="308"/>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spans="2:35">
      <c r="B207" s="308"/>
      <c r="C207" s="308"/>
      <c r="D207" s="308"/>
      <c r="E207" s="308"/>
      <c r="F207" s="308"/>
      <c r="G207" s="308"/>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spans="2:35">
      <c r="B208" s="308"/>
      <c r="C208" s="308"/>
      <c r="D208" s="308"/>
      <c r="E208" s="308"/>
      <c r="F208" s="308"/>
      <c r="G208" s="308"/>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spans="2:35">
      <c r="B209" s="308"/>
      <c r="C209" s="308"/>
      <c r="D209" s="308"/>
      <c r="E209" s="308"/>
      <c r="F209" s="308"/>
      <c r="G209" s="308"/>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spans="2:35">
      <c r="B210" s="308"/>
      <c r="C210" s="308"/>
      <c r="D210" s="308"/>
      <c r="E210" s="308"/>
      <c r="F210" s="308"/>
      <c r="G210" s="308"/>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spans="2:35">
      <c r="B211" s="308"/>
      <c r="C211" s="308"/>
      <c r="D211" s="308"/>
      <c r="E211" s="308"/>
      <c r="F211" s="308"/>
      <c r="G211" s="308"/>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row>
    <row r="212" spans="2:35">
      <c r="B212" s="308"/>
      <c r="C212" s="308"/>
      <c r="D212" s="308"/>
      <c r="E212" s="308"/>
      <c r="F212" s="308"/>
      <c r="G212" s="308"/>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row>
    <row r="213" spans="2:35">
      <c r="B213" s="308"/>
      <c r="C213" s="308"/>
      <c r="D213" s="308"/>
      <c r="E213" s="308"/>
      <c r="F213" s="308"/>
      <c r="G213" s="308"/>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row>
    <row r="214" spans="2:35">
      <c r="B214" s="308"/>
      <c r="C214" s="308"/>
      <c r="D214" s="308"/>
      <c r="E214" s="308"/>
      <c r="F214" s="308"/>
      <c r="G214" s="308"/>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row>
    <row r="215" spans="2:35">
      <c r="B215" s="308"/>
      <c r="C215" s="308"/>
      <c r="D215" s="308"/>
      <c r="E215" s="308"/>
      <c r="F215" s="308"/>
      <c r="G215" s="308"/>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row>
    <row r="216" spans="2:35">
      <c r="B216" s="308"/>
      <c r="C216" s="308"/>
      <c r="D216" s="308"/>
      <c r="E216" s="308"/>
      <c r="F216" s="308"/>
      <c r="G216" s="308"/>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row>
    <row r="217" spans="2:35">
      <c r="B217" s="308"/>
      <c r="C217" s="308"/>
      <c r="D217" s="308"/>
      <c r="E217" s="308"/>
      <c r="F217" s="308"/>
      <c r="G217" s="308"/>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row>
    <row r="218" spans="2:35">
      <c r="B218" s="308"/>
      <c r="C218" s="308"/>
      <c r="D218" s="308"/>
      <c r="E218" s="308"/>
      <c r="F218" s="308"/>
      <c r="G218" s="308"/>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row>
    <row r="219" spans="2:35">
      <c r="B219" s="308"/>
      <c r="C219" s="308"/>
      <c r="D219" s="308"/>
      <c r="E219" s="308"/>
      <c r="F219" s="308"/>
      <c r="G219" s="308"/>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row>
    <row r="220" spans="2:35">
      <c r="B220" s="308"/>
      <c r="C220" s="308"/>
      <c r="D220" s="308"/>
      <c r="E220" s="308"/>
      <c r="F220" s="308"/>
      <c r="G220" s="308"/>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row>
    <row r="221" spans="2:35">
      <c r="B221" s="308"/>
      <c r="C221" s="308"/>
      <c r="D221" s="308"/>
      <c r="E221" s="308"/>
      <c r="F221" s="308"/>
      <c r="G221" s="308"/>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row>
    <row r="222" spans="2:35">
      <c r="B222" s="308"/>
      <c r="C222" s="308"/>
      <c r="D222" s="308"/>
      <c r="E222" s="308"/>
      <c r="F222" s="308"/>
      <c r="G222" s="308"/>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row>
    <row r="223" spans="2:35">
      <c r="B223" s="308"/>
      <c r="C223" s="308"/>
      <c r="D223" s="308"/>
      <c r="E223" s="308"/>
      <c r="F223" s="308"/>
      <c r="G223" s="308"/>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row>
    <row r="224" spans="2:35">
      <c r="B224" s="308"/>
      <c r="C224" s="308"/>
      <c r="D224" s="308"/>
      <c r="E224" s="308"/>
      <c r="F224" s="308"/>
      <c r="G224" s="308"/>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row>
    <row r="225" spans="2:35">
      <c r="B225" s="308"/>
      <c r="C225" s="308"/>
      <c r="D225" s="308"/>
      <c r="E225" s="308"/>
      <c r="F225" s="308"/>
      <c r="G225" s="308"/>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row>
    <row r="226" spans="2:35">
      <c r="B226" s="308"/>
      <c r="C226" s="308"/>
      <c r="D226" s="308"/>
      <c r="E226" s="308"/>
      <c r="F226" s="308"/>
      <c r="G226" s="308"/>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row>
    <row r="227" spans="2:35">
      <c r="B227" s="308"/>
      <c r="C227" s="308"/>
      <c r="D227" s="308"/>
      <c r="E227" s="308"/>
      <c r="F227" s="308"/>
      <c r="G227" s="308"/>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row>
    <row r="228" spans="2:35">
      <c r="B228" s="308"/>
      <c r="C228" s="308"/>
      <c r="D228" s="308"/>
      <c r="E228" s="308"/>
      <c r="F228" s="308"/>
      <c r="G228" s="308"/>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row>
    <row r="229" spans="2:35">
      <c r="B229" s="308"/>
      <c r="C229" s="308"/>
      <c r="D229" s="308"/>
      <c r="E229" s="308"/>
      <c r="F229" s="308"/>
      <c r="G229" s="308"/>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row>
    <row r="230" spans="2:35">
      <c r="B230" s="308"/>
      <c r="C230" s="308"/>
      <c r="D230" s="308"/>
      <c r="E230" s="308"/>
      <c r="F230" s="308"/>
      <c r="G230" s="308"/>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row>
    <row r="231" spans="2:35">
      <c r="B231" s="308"/>
      <c r="C231" s="308"/>
      <c r="D231" s="308"/>
      <c r="E231" s="308"/>
      <c r="F231" s="308"/>
      <c r="G231" s="308"/>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row>
    <row r="232" spans="2:35">
      <c r="B232" s="308"/>
      <c r="C232" s="308"/>
      <c r="D232" s="308"/>
      <c r="E232" s="308"/>
      <c r="F232" s="308"/>
      <c r="G232" s="308"/>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row>
    <row r="233" spans="2:35">
      <c r="B233" s="308"/>
      <c r="C233" s="308"/>
      <c r="D233" s="308"/>
      <c r="E233" s="308"/>
      <c r="F233" s="308"/>
      <c r="G233" s="308"/>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row>
    <row r="234" spans="2:35">
      <c r="B234" s="308"/>
      <c r="C234" s="308"/>
      <c r="D234" s="308"/>
      <c r="E234" s="308"/>
      <c r="F234" s="308"/>
      <c r="G234" s="308"/>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row>
    <row r="235" spans="2:35">
      <c r="B235" s="308"/>
      <c r="C235" s="308"/>
      <c r="D235" s="308"/>
      <c r="E235" s="308"/>
      <c r="F235" s="308"/>
      <c r="G235" s="308"/>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row>
    <row r="236" spans="2:35">
      <c r="B236" s="308"/>
      <c r="C236" s="308"/>
      <c r="D236" s="308"/>
      <c r="E236" s="308"/>
      <c r="F236" s="308"/>
      <c r="G236" s="308"/>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row>
    <row r="237" spans="2:35">
      <c r="B237" s="308"/>
      <c r="C237" s="308"/>
      <c r="D237" s="308"/>
      <c r="E237" s="308"/>
      <c r="F237" s="308"/>
      <c r="G237" s="308"/>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row>
    <row r="238" spans="2:35">
      <c r="B238" s="308"/>
      <c r="C238" s="308"/>
      <c r="D238" s="308"/>
      <c r="E238" s="308"/>
      <c r="F238" s="308"/>
      <c r="G238" s="308"/>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row>
    <row r="239" spans="2:35">
      <c r="B239" s="308"/>
      <c r="C239" s="308"/>
      <c r="D239" s="308"/>
      <c r="E239" s="308"/>
      <c r="F239" s="308"/>
      <c r="G239" s="308"/>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row>
    <row r="240" spans="2:35">
      <c r="B240" s="308"/>
      <c r="C240" s="308"/>
      <c r="D240" s="308"/>
      <c r="E240" s="308"/>
      <c r="F240" s="308"/>
      <c r="G240" s="308"/>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row>
    <row r="241" spans="2:35">
      <c r="B241" s="308"/>
      <c r="C241" s="308"/>
      <c r="D241" s="308"/>
      <c r="E241" s="308"/>
      <c r="F241" s="308"/>
      <c r="G241" s="308"/>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row>
    <row r="242" spans="2:35">
      <c r="B242" s="308"/>
      <c r="C242" s="308"/>
      <c r="D242" s="308"/>
      <c r="E242" s="308"/>
      <c r="F242" s="308"/>
      <c r="G242" s="308"/>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row>
    <row r="243" spans="2:35">
      <c r="B243" s="308"/>
      <c r="C243" s="308"/>
      <c r="D243" s="308"/>
      <c r="E243" s="308"/>
      <c r="F243" s="308"/>
      <c r="G243" s="308"/>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row>
    <row r="244" spans="2:35">
      <c r="B244" s="308"/>
      <c r="C244" s="308"/>
      <c r="D244" s="308"/>
      <c r="E244" s="308"/>
      <c r="F244" s="308"/>
      <c r="G244" s="308"/>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row>
    <row r="245" spans="2:35">
      <c r="B245" s="308"/>
      <c r="C245" s="308"/>
      <c r="D245" s="308"/>
      <c r="E245" s="308"/>
      <c r="F245" s="308"/>
      <c r="G245" s="308"/>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row>
    <row r="246" spans="2:35">
      <c r="B246" s="308"/>
      <c r="C246" s="308"/>
      <c r="D246" s="308"/>
      <c r="E246" s="308"/>
      <c r="F246" s="308"/>
      <c r="G246" s="308"/>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row>
    <row r="247" spans="2:35">
      <c r="B247" s="308"/>
      <c r="C247" s="308"/>
      <c r="D247" s="308"/>
      <c r="E247" s="308"/>
      <c r="F247" s="308"/>
      <c r="G247" s="308"/>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row>
    <row r="248" spans="2:35">
      <c r="B248" s="308"/>
      <c r="C248" s="308"/>
      <c r="D248" s="308"/>
      <c r="E248" s="308"/>
      <c r="F248" s="308"/>
      <c r="G248" s="308"/>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row>
    <row r="249" spans="2:35">
      <c r="B249" s="308"/>
      <c r="C249" s="308"/>
      <c r="D249" s="308"/>
      <c r="E249" s="308"/>
      <c r="F249" s="308"/>
      <c r="G249" s="308"/>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row>
    <row r="250" spans="2:35">
      <c r="B250" s="308"/>
      <c r="C250" s="308"/>
      <c r="D250" s="308"/>
      <c r="E250" s="308"/>
      <c r="F250" s="308"/>
      <c r="G250" s="308"/>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row>
    <row r="251" spans="2:35">
      <c r="B251" s="308"/>
      <c r="C251" s="308"/>
      <c r="D251" s="308"/>
      <c r="E251" s="308"/>
      <c r="F251" s="308"/>
      <c r="G251" s="308"/>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row>
    <row r="252" spans="2:35">
      <c r="B252" s="308"/>
      <c r="C252" s="308"/>
      <c r="D252" s="308"/>
      <c r="E252" s="308"/>
      <c r="F252" s="308"/>
      <c r="G252" s="308"/>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row>
    <row r="253" spans="2:35">
      <c r="B253" s="308"/>
      <c r="C253" s="308"/>
      <c r="D253" s="308"/>
      <c r="E253" s="308"/>
      <c r="F253" s="308"/>
      <c r="G253" s="308"/>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row>
    <row r="254" spans="2:35">
      <c r="B254" s="308"/>
      <c r="C254" s="308"/>
      <c r="D254" s="308"/>
      <c r="E254" s="308"/>
      <c r="F254" s="308"/>
      <c r="G254" s="308"/>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row>
    <row r="255" spans="2:35">
      <c r="B255" s="308"/>
      <c r="C255" s="308"/>
      <c r="D255" s="308"/>
      <c r="E255" s="308"/>
      <c r="F255" s="308"/>
      <c r="G255" s="308"/>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row>
    <row r="256" spans="2:35">
      <c r="B256" s="308"/>
      <c r="C256" s="308"/>
      <c r="D256" s="308"/>
      <c r="E256" s="308"/>
      <c r="F256" s="308"/>
      <c r="G256" s="308"/>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row>
    <row r="257" spans="2:35">
      <c r="B257" s="308"/>
      <c r="C257" s="308"/>
      <c r="D257" s="308"/>
      <c r="E257" s="308"/>
      <c r="F257" s="308"/>
      <c r="G257" s="308"/>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row>
    <row r="258" spans="2:35">
      <c r="B258" s="308"/>
      <c r="C258" s="308"/>
      <c r="D258" s="308"/>
      <c r="E258" s="308"/>
      <c r="F258" s="308"/>
      <c r="G258" s="308"/>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row>
    <row r="259" spans="2:35">
      <c r="B259" s="308"/>
      <c r="C259" s="308"/>
      <c r="D259" s="308"/>
      <c r="E259" s="308"/>
      <c r="F259" s="308"/>
      <c r="G259" s="308"/>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row>
    <row r="260" spans="2:35">
      <c r="B260" s="308"/>
      <c r="C260" s="308"/>
      <c r="D260" s="308"/>
      <c r="E260" s="308"/>
      <c r="F260" s="308"/>
      <c r="G260" s="308"/>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row>
    <row r="261" spans="2:35">
      <c r="B261" s="308"/>
      <c r="C261" s="308"/>
      <c r="D261" s="308"/>
      <c r="E261" s="308"/>
      <c r="F261" s="308"/>
      <c r="G261" s="308"/>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row>
    <row r="262" spans="2:35">
      <c r="B262" s="308"/>
      <c r="C262" s="308"/>
      <c r="D262" s="308"/>
      <c r="E262" s="308"/>
      <c r="F262" s="308"/>
      <c r="G262" s="308"/>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row>
    <row r="263" spans="2:35">
      <c r="B263" s="308"/>
      <c r="C263" s="308"/>
      <c r="D263" s="308"/>
      <c r="E263" s="308"/>
      <c r="F263" s="308"/>
      <c r="G263" s="308"/>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row>
    <row r="264" spans="2:35">
      <c r="B264" s="308"/>
      <c r="C264" s="308"/>
      <c r="D264" s="308"/>
      <c r="E264" s="308"/>
      <c r="F264" s="308"/>
      <c r="G264" s="308"/>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row>
    <row r="265" spans="2:35">
      <c r="B265" s="308"/>
      <c r="C265" s="308"/>
      <c r="D265" s="308"/>
      <c r="E265" s="308"/>
      <c r="F265" s="308"/>
      <c r="G265" s="308"/>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row>
    <row r="266" spans="2:35">
      <c r="B266" s="308"/>
      <c r="C266" s="308"/>
      <c r="D266" s="308"/>
      <c r="E266" s="308"/>
      <c r="F266" s="308"/>
      <c r="G266" s="308"/>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row>
    <row r="267" spans="2:35">
      <c r="B267" s="308"/>
      <c r="C267" s="308"/>
      <c r="D267" s="308"/>
      <c r="E267" s="308"/>
      <c r="F267" s="308"/>
      <c r="G267" s="308"/>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row>
    <row r="268" spans="2:35">
      <c r="B268" s="308"/>
      <c r="C268" s="308"/>
      <c r="D268" s="308"/>
      <c r="E268" s="308"/>
      <c r="F268" s="308"/>
      <c r="G268" s="308"/>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row>
    <row r="269" spans="2:35">
      <c r="B269" s="308"/>
      <c r="C269" s="308"/>
      <c r="D269" s="308"/>
      <c r="E269" s="308"/>
      <c r="F269" s="308"/>
      <c r="G269" s="308"/>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row>
    <row r="270" spans="2:35">
      <c r="B270" s="308"/>
      <c r="C270" s="308"/>
      <c r="D270" s="308"/>
      <c r="E270" s="308"/>
      <c r="F270" s="308"/>
      <c r="G270" s="308"/>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row>
    <row r="271" spans="2:35">
      <c r="B271" s="308"/>
      <c r="C271" s="308"/>
      <c r="D271" s="308"/>
      <c r="E271" s="308"/>
      <c r="F271" s="308"/>
      <c r="G271" s="308"/>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row>
    <row r="272" spans="2:35">
      <c r="B272" s="308"/>
      <c r="C272" s="308"/>
      <c r="D272" s="308"/>
      <c r="E272" s="308"/>
      <c r="F272" s="308"/>
      <c r="G272" s="308"/>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row>
    <row r="273" spans="2:35">
      <c r="B273" s="308"/>
      <c r="C273" s="308"/>
      <c r="D273" s="308"/>
      <c r="E273" s="308"/>
      <c r="F273" s="308"/>
      <c r="G273" s="308"/>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row>
    <row r="274" spans="2:35">
      <c r="B274" s="308"/>
      <c r="C274" s="308"/>
      <c r="D274" s="308"/>
      <c r="E274" s="308"/>
      <c r="F274" s="308"/>
      <c r="G274" s="308"/>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row>
    <row r="275" spans="2:35">
      <c r="B275" s="308"/>
      <c r="C275" s="308"/>
      <c r="D275" s="308"/>
      <c r="E275" s="308"/>
      <c r="F275" s="308"/>
      <c r="G275" s="308"/>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row>
    <row r="276" spans="2:35">
      <c r="B276" s="308"/>
      <c r="C276" s="308"/>
      <c r="D276" s="308"/>
      <c r="E276" s="308"/>
      <c r="F276" s="308"/>
      <c r="G276" s="308"/>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row>
    <row r="277" spans="2:35">
      <c r="B277" s="308"/>
      <c r="C277" s="308"/>
      <c r="D277" s="308"/>
      <c r="E277" s="308"/>
      <c r="F277" s="308"/>
      <c r="G277" s="308"/>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row>
    <row r="278" spans="2:35">
      <c r="B278" s="308"/>
      <c r="C278" s="308"/>
      <c r="D278" s="308"/>
      <c r="E278" s="308"/>
      <c r="F278" s="308"/>
      <c r="G278" s="308"/>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row>
    <row r="279" spans="2:35">
      <c r="B279" s="308"/>
      <c r="C279" s="308"/>
      <c r="D279" s="308"/>
      <c r="E279" s="308"/>
      <c r="F279" s="308"/>
      <c r="G279" s="308"/>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row>
    <row r="280" spans="2:35">
      <c r="B280" s="308"/>
      <c r="C280" s="308"/>
      <c r="D280" s="308"/>
      <c r="E280" s="308"/>
      <c r="F280" s="308"/>
      <c r="G280" s="308"/>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row>
    <row r="281" spans="2:35">
      <c r="B281" s="308"/>
      <c r="C281" s="308"/>
      <c r="D281" s="308"/>
      <c r="E281" s="308"/>
      <c r="F281" s="308"/>
      <c r="G281" s="308"/>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row>
    <row r="282" spans="2:35">
      <c r="B282" s="308"/>
      <c r="C282" s="308"/>
      <c r="D282" s="308"/>
      <c r="E282" s="308"/>
      <c r="F282" s="308"/>
      <c r="G282" s="308"/>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row>
    <row r="283" spans="2:35">
      <c r="B283" s="308"/>
      <c r="C283" s="308"/>
      <c r="D283" s="308"/>
      <c r="E283" s="308"/>
      <c r="F283" s="308"/>
      <c r="G283" s="308"/>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row>
    <row r="284" spans="2:35">
      <c r="B284" s="308"/>
      <c r="C284" s="308"/>
      <c r="D284" s="308"/>
      <c r="E284" s="308"/>
      <c r="F284" s="308"/>
      <c r="G284" s="308"/>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row>
    <row r="285" spans="2:35">
      <c r="B285" s="308"/>
      <c r="C285" s="308"/>
      <c r="D285" s="308"/>
      <c r="E285" s="308"/>
      <c r="F285" s="308"/>
      <c r="G285" s="308"/>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row>
    <row r="286" spans="2:35">
      <c r="B286" s="308"/>
      <c r="C286" s="308"/>
      <c r="D286" s="308"/>
      <c r="E286" s="308"/>
      <c r="F286" s="308"/>
      <c r="G286" s="308"/>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row>
    <row r="287" spans="2:35">
      <c r="B287" s="308"/>
      <c r="C287" s="308"/>
      <c r="D287" s="308"/>
      <c r="E287" s="308"/>
      <c r="F287" s="308"/>
      <c r="G287" s="308"/>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row>
    <row r="288" spans="2:35">
      <c r="B288" s="308"/>
      <c r="C288" s="308"/>
      <c r="D288" s="308"/>
      <c r="E288" s="308"/>
      <c r="F288" s="308"/>
      <c r="G288" s="308"/>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row>
    <row r="289" spans="2:35">
      <c r="B289" s="308"/>
      <c r="C289" s="308"/>
      <c r="D289" s="308"/>
      <c r="E289" s="308"/>
      <c r="F289" s="308"/>
      <c r="G289" s="308"/>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row>
    <row r="290" spans="2:35">
      <c r="B290" s="308"/>
      <c r="C290" s="308"/>
      <c r="D290" s="308"/>
      <c r="E290" s="308"/>
      <c r="F290" s="308"/>
      <c r="G290" s="308"/>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row>
    <row r="291" spans="2:35">
      <c r="B291" s="308"/>
      <c r="C291" s="308"/>
      <c r="D291" s="308"/>
      <c r="E291" s="308"/>
      <c r="F291" s="308"/>
      <c r="G291" s="308"/>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row>
    <row r="292" spans="2:35">
      <c r="B292" s="308"/>
      <c r="C292" s="308"/>
      <c r="D292" s="308"/>
      <c r="E292" s="308"/>
      <c r="F292" s="308"/>
      <c r="G292" s="308"/>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row>
  </sheetData>
  <sheetProtection formatRows="0" selectLockedCells="1"/>
  <mergeCells count="6">
    <mergeCell ref="E31:G31"/>
    <mergeCell ref="C21:E21"/>
    <mergeCell ref="B2:G2"/>
    <mergeCell ref="E25:G25"/>
    <mergeCell ref="E27:G27"/>
    <mergeCell ref="E29:G29"/>
  </mergeCells>
  <printOptions horizontalCentered="1"/>
  <pageMargins left="0.19685039370078741" right="0.27559055118110237" top="0.39370078740157483" bottom="0.31496062992125984" header="0.39370078740157483" footer="0.19685039370078741"/>
  <pageSetup paperSize="9" scale="60" orientation="portrait" r:id="rId1"/>
  <headerFooter alignWithMargins="0"/>
  <drawing r:id="rId2"/>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Non valide" error="Veuillez choisir" xr:uid="{00000000-0002-0000-0600-000000000000}">
          <x14:formula1>
            <xm:f>'Les listes'!$J$28:$J$32</xm:f>
          </x14:formula1>
          <xm:sqref>D7:D20</xm:sqref>
        </x14:dataValidation>
        <x14:dataValidation type="list" allowBlank="1" showInputMessage="1" showErrorMessage="1" xr:uid="{00000000-0002-0000-0600-000001000000}">
          <x14:formula1>
            <xm:f>'Les listes'!$H$33:$H$35</xm:f>
          </x14:formula1>
          <xm:sqref>E27:G27</xm:sqref>
        </x14:dataValidation>
        <x14:dataValidation type="list" allowBlank="1" showInputMessage="1" showErrorMessage="1" xr:uid="{00000000-0002-0000-0600-000002000000}">
          <x14:formula1>
            <xm:f>'Les listes'!$H$3:$H$5</xm:f>
          </x14:formula1>
          <xm:sqref>E43</xm:sqref>
        </x14:dataValidation>
        <x14:dataValidation type="list" allowBlank="1" showInputMessage="1" showErrorMessage="1" xr:uid="{00000000-0002-0000-0600-000003000000}">
          <x14:formula1>
            <xm:f>'Les listes'!$F$43:$F$50</xm:f>
          </x14:formula1>
          <xm:sqref>E47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tabColor theme="9" tint="-0.249977111117893"/>
  </sheetPr>
  <dimension ref="A1:AK62"/>
  <sheetViews>
    <sheetView showGridLines="0" view="pageBreakPreview" topLeftCell="A25" zoomScaleSheetLayoutView="100" workbookViewId="0">
      <selection activeCell="A30" sqref="A30:E31"/>
    </sheetView>
  </sheetViews>
  <sheetFormatPr baseColWidth="10" defaultColWidth="11.453125" defaultRowHeight="14.5"/>
  <cols>
    <col min="1" max="1" width="16.26953125" style="63" customWidth="1"/>
    <col min="2" max="2" width="16.81640625" style="63" bestFit="1" customWidth="1"/>
    <col min="3" max="3" width="20.7265625" style="63" bestFit="1" customWidth="1"/>
    <col min="4" max="4" width="27.1796875" style="63" bestFit="1" customWidth="1"/>
    <col min="5" max="5" width="22.453125" style="63" bestFit="1" customWidth="1"/>
    <col min="6" max="7" width="3" style="63" customWidth="1"/>
    <col min="8" max="8" width="3.7265625" style="33" customWidth="1"/>
    <col min="9" max="10" width="3.1796875" style="33" customWidth="1"/>
    <col min="11" max="12" width="2.81640625" style="33" customWidth="1"/>
    <col min="13" max="13" width="3.453125" style="33" customWidth="1"/>
    <col min="14" max="14" width="2.81640625" style="33" customWidth="1"/>
    <col min="15" max="17" width="2.26953125" style="33" customWidth="1"/>
    <col min="18" max="18" width="3" style="33" customWidth="1"/>
    <col min="19" max="19" width="3.7265625" style="33" customWidth="1"/>
    <col min="20" max="23" width="2.26953125" style="33" customWidth="1"/>
    <col min="24" max="25" width="2.81640625" style="33" customWidth="1"/>
    <col min="26" max="26" width="2.7265625" style="33" customWidth="1"/>
    <col min="27" max="27" width="2.81640625" style="33" customWidth="1"/>
    <col min="28" max="28" width="3" style="33" customWidth="1"/>
    <col min="29" max="30" width="2.81640625" style="33" customWidth="1"/>
    <col min="31" max="31" width="2.54296875" style="33" customWidth="1"/>
    <col min="32" max="32" width="2.7265625" style="33" customWidth="1"/>
    <col min="33" max="33" width="2.26953125" style="33" customWidth="1"/>
    <col min="34" max="34" width="3" style="33" customWidth="1"/>
    <col min="35" max="36" width="2.26953125" style="33" customWidth="1"/>
    <col min="37" max="37" width="1.81640625" style="33" customWidth="1"/>
    <col min="38" max="255" width="11.453125" style="33"/>
    <col min="256" max="256" width="0.81640625" style="33" customWidth="1"/>
    <col min="257" max="257" width="1.26953125" style="33" customWidth="1"/>
    <col min="258" max="258" width="2.81640625" style="33" customWidth="1"/>
    <col min="259" max="259" width="2.7265625" style="33" customWidth="1"/>
    <col min="260" max="261" width="2.81640625" style="33" customWidth="1"/>
    <col min="262" max="262" width="2.7265625" style="33" customWidth="1"/>
    <col min="263" max="265" width="3" style="33" customWidth="1"/>
    <col min="266" max="266" width="3.1796875" style="33" customWidth="1"/>
    <col min="267" max="270" width="2.81640625" style="33" customWidth="1"/>
    <col min="271" max="278" width="2.26953125" style="33" customWidth="1"/>
    <col min="279" max="280" width="2.81640625" style="33" customWidth="1"/>
    <col min="281" max="281" width="2.7265625" style="33" customWidth="1"/>
    <col min="282" max="282" width="2.81640625" style="33" customWidth="1"/>
    <col min="283" max="283" width="2.26953125" style="33" customWidth="1"/>
    <col min="284" max="285" width="2.81640625" style="33" customWidth="1"/>
    <col min="286" max="286" width="2.54296875" style="33" customWidth="1"/>
    <col min="287" max="287" width="2.7265625" style="33" customWidth="1"/>
    <col min="288" max="288" width="2.26953125" style="33" customWidth="1"/>
    <col min="289" max="289" width="3" style="33" customWidth="1"/>
    <col min="290" max="291" width="2.26953125" style="33" customWidth="1"/>
    <col min="292" max="292" width="1.81640625" style="33" customWidth="1"/>
    <col min="293" max="293" width="1.7265625" style="33" customWidth="1"/>
    <col min="294" max="511" width="11.453125" style="33"/>
    <col min="512" max="512" width="0.81640625" style="33" customWidth="1"/>
    <col min="513" max="513" width="1.26953125" style="33" customWidth="1"/>
    <col min="514" max="514" width="2.81640625" style="33" customWidth="1"/>
    <col min="515" max="515" width="2.7265625" style="33" customWidth="1"/>
    <col min="516" max="517" width="2.81640625" style="33" customWidth="1"/>
    <col min="518" max="518" width="2.7265625" style="33" customWidth="1"/>
    <col min="519" max="521" width="3" style="33" customWidth="1"/>
    <col min="522" max="522" width="3.1796875" style="33" customWidth="1"/>
    <col min="523" max="526" width="2.81640625" style="33" customWidth="1"/>
    <col min="527" max="534" width="2.26953125" style="33" customWidth="1"/>
    <col min="535" max="536" width="2.81640625" style="33" customWidth="1"/>
    <col min="537" max="537" width="2.7265625" style="33" customWidth="1"/>
    <col min="538" max="538" width="2.81640625" style="33" customWidth="1"/>
    <col min="539" max="539" width="2.26953125" style="33" customWidth="1"/>
    <col min="540" max="541" width="2.81640625" style="33" customWidth="1"/>
    <col min="542" max="542" width="2.54296875" style="33" customWidth="1"/>
    <col min="543" max="543" width="2.7265625" style="33" customWidth="1"/>
    <col min="544" max="544" width="2.26953125" style="33" customWidth="1"/>
    <col min="545" max="545" width="3" style="33" customWidth="1"/>
    <col min="546" max="547" width="2.26953125" style="33" customWidth="1"/>
    <col min="548" max="548" width="1.81640625" style="33" customWidth="1"/>
    <col min="549" max="549" width="1.7265625" style="33" customWidth="1"/>
    <col min="550" max="767" width="11.453125" style="33"/>
    <col min="768" max="768" width="0.81640625" style="33" customWidth="1"/>
    <col min="769" max="769" width="1.26953125" style="33" customWidth="1"/>
    <col min="770" max="770" width="2.81640625" style="33" customWidth="1"/>
    <col min="771" max="771" width="2.7265625" style="33" customWidth="1"/>
    <col min="772" max="773" width="2.81640625" style="33" customWidth="1"/>
    <col min="774" max="774" width="2.7265625" style="33" customWidth="1"/>
    <col min="775" max="777" width="3" style="33" customWidth="1"/>
    <col min="778" max="778" width="3.1796875" style="33" customWidth="1"/>
    <col min="779" max="782" width="2.81640625" style="33" customWidth="1"/>
    <col min="783" max="790" width="2.26953125" style="33" customWidth="1"/>
    <col min="791" max="792" width="2.81640625" style="33" customWidth="1"/>
    <col min="793" max="793" width="2.7265625" style="33" customWidth="1"/>
    <col min="794" max="794" width="2.81640625" style="33" customWidth="1"/>
    <col min="795" max="795" width="2.26953125" style="33" customWidth="1"/>
    <col min="796" max="797" width="2.81640625" style="33" customWidth="1"/>
    <col min="798" max="798" width="2.54296875" style="33" customWidth="1"/>
    <col min="799" max="799" width="2.7265625" style="33" customWidth="1"/>
    <col min="800" max="800" width="2.26953125" style="33" customWidth="1"/>
    <col min="801" max="801" width="3" style="33" customWidth="1"/>
    <col min="802" max="803" width="2.26953125" style="33" customWidth="1"/>
    <col min="804" max="804" width="1.81640625" style="33" customWidth="1"/>
    <col min="805" max="805" width="1.7265625" style="33" customWidth="1"/>
    <col min="806" max="1023" width="11.453125" style="33"/>
    <col min="1024" max="1024" width="0.81640625" style="33" customWidth="1"/>
    <col min="1025" max="1025" width="1.26953125" style="33" customWidth="1"/>
    <col min="1026" max="1026" width="2.81640625" style="33" customWidth="1"/>
    <col min="1027" max="1027" width="2.7265625" style="33" customWidth="1"/>
    <col min="1028" max="1029" width="2.81640625" style="33" customWidth="1"/>
    <col min="1030" max="1030" width="2.7265625" style="33" customWidth="1"/>
    <col min="1031" max="1033" width="3" style="33" customWidth="1"/>
    <col min="1034" max="1034" width="3.1796875" style="33" customWidth="1"/>
    <col min="1035" max="1038" width="2.81640625" style="33" customWidth="1"/>
    <col min="1039" max="1046" width="2.26953125" style="33" customWidth="1"/>
    <col min="1047" max="1048" width="2.81640625" style="33" customWidth="1"/>
    <col min="1049" max="1049" width="2.7265625" style="33" customWidth="1"/>
    <col min="1050" max="1050" width="2.81640625" style="33" customWidth="1"/>
    <col min="1051" max="1051" width="2.26953125" style="33" customWidth="1"/>
    <col min="1052" max="1053" width="2.81640625" style="33" customWidth="1"/>
    <col min="1054" max="1054" width="2.54296875" style="33" customWidth="1"/>
    <col min="1055" max="1055" width="2.7265625" style="33" customWidth="1"/>
    <col min="1056" max="1056" width="2.26953125" style="33" customWidth="1"/>
    <col min="1057" max="1057" width="3" style="33" customWidth="1"/>
    <col min="1058" max="1059" width="2.26953125" style="33" customWidth="1"/>
    <col min="1060" max="1060" width="1.81640625" style="33" customWidth="1"/>
    <col min="1061" max="1061" width="1.7265625" style="33" customWidth="1"/>
    <col min="1062" max="1279" width="11.453125" style="33"/>
    <col min="1280" max="1280" width="0.81640625" style="33" customWidth="1"/>
    <col min="1281" max="1281" width="1.26953125" style="33" customWidth="1"/>
    <col min="1282" max="1282" width="2.81640625" style="33" customWidth="1"/>
    <col min="1283" max="1283" width="2.7265625" style="33" customWidth="1"/>
    <col min="1284" max="1285" width="2.81640625" style="33" customWidth="1"/>
    <col min="1286" max="1286" width="2.7265625" style="33" customWidth="1"/>
    <col min="1287" max="1289" width="3" style="33" customWidth="1"/>
    <col min="1290" max="1290" width="3.1796875" style="33" customWidth="1"/>
    <col min="1291" max="1294" width="2.81640625" style="33" customWidth="1"/>
    <col min="1295" max="1302" width="2.26953125" style="33" customWidth="1"/>
    <col min="1303" max="1304" width="2.81640625" style="33" customWidth="1"/>
    <col min="1305" max="1305" width="2.7265625" style="33" customWidth="1"/>
    <col min="1306" max="1306" width="2.81640625" style="33" customWidth="1"/>
    <col min="1307" max="1307" width="2.26953125" style="33" customWidth="1"/>
    <col min="1308" max="1309" width="2.81640625" style="33" customWidth="1"/>
    <col min="1310" max="1310" width="2.54296875" style="33" customWidth="1"/>
    <col min="1311" max="1311" width="2.7265625" style="33" customWidth="1"/>
    <col min="1312" max="1312" width="2.26953125" style="33" customWidth="1"/>
    <col min="1313" max="1313" width="3" style="33" customWidth="1"/>
    <col min="1314" max="1315" width="2.26953125" style="33" customWidth="1"/>
    <col min="1316" max="1316" width="1.81640625" style="33" customWidth="1"/>
    <col min="1317" max="1317" width="1.7265625" style="33" customWidth="1"/>
    <col min="1318" max="1535" width="11.453125" style="33"/>
    <col min="1536" max="1536" width="0.81640625" style="33" customWidth="1"/>
    <col min="1537" max="1537" width="1.26953125" style="33" customWidth="1"/>
    <col min="1538" max="1538" width="2.81640625" style="33" customWidth="1"/>
    <col min="1539" max="1539" width="2.7265625" style="33" customWidth="1"/>
    <col min="1540" max="1541" width="2.81640625" style="33" customWidth="1"/>
    <col min="1542" max="1542" width="2.7265625" style="33" customWidth="1"/>
    <col min="1543" max="1545" width="3" style="33" customWidth="1"/>
    <col min="1546" max="1546" width="3.1796875" style="33" customWidth="1"/>
    <col min="1547" max="1550" width="2.81640625" style="33" customWidth="1"/>
    <col min="1551" max="1558" width="2.26953125" style="33" customWidth="1"/>
    <col min="1559" max="1560" width="2.81640625" style="33" customWidth="1"/>
    <col min="1561" max="1561" width="2.7265625" style="33" customWidth="1"/>
    <col min="1562" max="1562" width="2.81640625" style="33" customWidth="1"/>
    <col min="1563" max="1563" width="2.26953125" style="33" customWidth="1"/>
    <col min="1564" max="1565" width="2.81640625" style="33" customWidth="1"/>
    <col min="1566" max="1566" width="2.54296875" style="33" customWidth="1"/>
    <col min="1567" max="1567" width="2.7265625" style="33" customWidth="1"/>
    <col min="1568" max="1568" width="2.26953125" style="33" customWidth="1"/>
    <col min="1569" max="1569" width="3" style="33" customWidth="1"/>
    <col min="1570" max="1571" width="2.26953125" style="33" customWidth="1"/>
    <col min="1572" max="1572" width="1.81640625" style="33" customWidth="1"/>
    <col min="1573" max="1573" width="1.7265625" style="33" customWidth="1"/>
    <col min="1574" max="1791" width="11.453125" style="33"/>
    <col min="1792" max="1792" width="0.81640625" style="33" customWidth="1"/>
    <col min="1793" max="1793" width="1.26953125" style="33" customWidth="1"/>
    <col min="1794" max="1794" width="2.81640625" style="33" customWidth="1"/>
    <col min="1795" max="1795" width="2.7265625" style="33" customWidth="1"/>
    <col min="1796" max="1797" width="2.81640625" style="33" customWidth="1"/>
    <col min="1798" max="1798" width="2.7265625" style="33" customWidth="1"/>
    <col min="1799" max="1801" width="3" style="33" customWidth="1"/>
    <col min="1802" max="1802" width="3.1796875" style="33" customWidth="1"/>
    <col min="1803" max="1806" width="2.81640625" style="33" customWidth="1"/>
    <col min="1807" max="1814" width="2.26953125" style="33" customWidth="1"/>
    <col min="1815" max="1816" width="2.81640625" style="33" customWidth="1"/>
    <col min="1817" max="1817" width="2.7265625" style="33" customWidth="1"/>
    <col min="1818" max="1818" width="2.81640625" style="33" customWidth="1"/>
    <col min="1819" max="1819" width="2.26953125" style="33" customWidth="1"/>
    <col min="1820" max="1821" width="2.81640625" style="33" customWidth="1"/>
    <col min="1822" max="1822" width="2.54296875" style="33" customWidth="1"/>
    <col min="1823" max="1823" width="2.7265625" style="33" customWidth="1"/>
    <col min="1824" max="1824" width="2.26953125" style="33" customWidth="1"/>
    <col min="1825" max="1825" width="3" style="33" customWidth="1"/>
    <col min="1826" max="1827" width="2.26953125" style="33" customWidth="1"/>
    <col min="1828" max="1828" width="1.81640625" style="33" customWidth="1"/>
    <col min="1829" max="1829" width="1.7265625" style="33" customWidth="1"/>
    <col min="1830" max="2047" width="11.453125" style="33"/>
    <col min="2048" max="2048" width="0.81640625" style="33" customWidth="1"/>
    <col min="2049" max="2049" width="1.26953125" style="33" customWidth="1"/>
    <col min="2050" max="2050" width="2.81640625" style="33" customWidth="1"/>
    <col min="2051" max="2051" width="2.7265625" style="33" customWidth="1"/>
    <col min="2052" max="2053" width="2.81640625" style="33" customWidth="1"/>
    <col min="2054" max="2054" width="2.7265625" style="33" customWidth="1"/>
    <col min="2055" max="2057" width="3" style="33" customWidth="1"/>
    <col min="2058" max="2058" width="3.1796875" style="33" customWidth="1"/>
    <col min="2059" max="2062" width="2.81640625" style="33" customWidth="1"/>
    <col min="2063" max="2070" width="2.26953125" style="33" customWidth="1"/>
    <col min="2071" max="2072" width="2.81640625" style="33" customWidth="1"/>
    <col min="2073" max="2073" width="2.7265625" style="33" customWidth="1"/>
    <col min="2074" max="2074" width="2.81640625" style="33" customWidth="1"/>
    <col min="2075" max="2075" width="2.26953125" style="33" customWidth="1"/>
    <col min="2076" max="2077" width="2.81640625" style="33" customWidth="1"/>
    <col min="2078" max="2078" width="2.54296875" style="33" customWidth="1"/>
    <col min="2079" max="2079" width="2.7265625" style="33" customWidth="1"/>
    <col min="2080" max="2080" width="2.26953125" style="33" customWidth="1"/>
    <col min="2081" max="2081" width="3" style="33" customWidth="1"/>
    <col min="2082" max="2083" width="2.26953125" style="33" customWidth="1"/>
    <col min="2084" max="2084" width="1.81640625" style="33" customWidth="1"/>
    <col min="2085" max="2085" width="1.7265625" style="33" customWidth="1"/>
    <col min="2086" max="2303" width="11.453125" style="33"/>
    <col min="2304" max="2304" width="0.81640625" style="33" customWidth="1"/>
    <col min="2305" max="2305" width="1.26953125" style="33" customWidth="1"/>
    <col min="2306" max="2306" width="2.81640625" style="33" customWidth="1"/>
    <col min="2307" max="2307" width="2.7265625" style="33" customWidth="1"/>
    <col min="2308" max="2309" width="2.81640625" style="33" customWidth="1"/>
    <col min="2310" max="2310" width="2.7265625" style="33" customWidth="1"/>
    <col min="2311" max="2313" width="3" style="33" customWidth="1"/>
    <col min="2314" max="2314" width="3.1796875" style="33" customWidth="1"/>
    <col min="2315" max="2318" width="2.81640625" style="33" customWidth="1"/>
    <col min="2319" max="2326" width="2.26953125" style="33" customWidth="1"/>
    <col min="2327" max="2328" width="2.81640625" style="33" customWidth="1"/>
    <col min="2329" max="2329" width="2.7265625" style="33" customWidth="1"/>
    <col min="2330" max="2330" width="2.81640625" style="33" customWidth="1"/>
    <col min="2331" max="2331" width="2.26953125" style="33" customWidth="1"/>
    <col min="2332" max="2333" width="2.81640625" style="33" customWidth="1"/>
    <col min="2334" max="2334" width="2.54296875" style="33" customWidth="1"/>
    <col min="2335" max="2335" width="2.7265625" style="33" customWidth="1"/>
    <col min="2336" max="2336" width="2.26953125" style="33" customWidth="1"/>
    <col min="2337" max="2337" width="3" style="33" customWidth="1"/>
    <col min="2338" max="2339" width="2.26953125" style="33" customWidth="1"/>
    <col min="2340" max="2340" width="1.81640625" style="33" customWidth="1"/>
    <col min="2341" max="2341" width="1.7265625" style="33" customWidth="1"/>
    <col min="2342" max="2559" width="11.453125" style="33"/>
    <col min="2560" max="2560" width="0.81640625" style="33" customWidth="1"/>
    <col min="2561" max="2561" width="1.26953125" style="33" customWidth="1"/>
    <col min="2562" max="2562" width="2.81640625" style="33" customWidth="1"/>
    <col min="2563" max="2563" width="2.7265625" style="33" customWidth="1"/>
    <col min="2564" max="2565" width="2.81640625" style="33" customWidth="1"/>
    <col min="2566" max="2566" width="2.7265625" style="33" customWidth="1"/>
    <col min="2567" max="2569" width="3" style="33" customWidth="1"/>
    <col min="2570" max="2570" width="3.1796875" style="33" customWidth="1"/>
    <col min="2571" max="2574" width="2.81640625" style="33" customWidth="1"/>
    <col min="2575" max="2582" width="2.26953125" style="33" customWidth="1"/>
    <col min="2583" max="2584" width="2.81640625" style="33" customWidth="1"/>
    <col min="2585" max="2585" width="2.7265625" style="33" customWidth="1"/>
    <col min="2586" max="2586" width="2.81640625" style="33" customWidth="1"/>
    <col min="2587" max="2587" width="2.26953125" style="33" customWidth="1"/>
    <col min="2588" max="2589" width="2.81640625" style="33" customWidth="1"/>
    <col min="2590" max="2590" width="2.54296875" style="33" customWidth="1"/>
    <col min="2591" max="2591" width="2.7265625" style="33" customWidth="1"/>
    <col min="2592" max="2592" width="2.26953125" style="33" customWidth="1"/>
    <col min="2593" max="2593" width="3" style="33" customWidth="1"/>
    <col min="2594" max="2595" width="2.26953125" style="33" customWidth="1"/>
    <col min="2596" max="2596" width="1.81640625" style="33" customWidth="1"/>
    <col min="2597" max="2597" width="1.7265625" style="33" customWidth="1"/>
    <col min="2598" max="2815" width="11.453125" style="33"/>
    <col min="2816" max="2816" width="0.81640625" style="33" customWidth="1"/>
    <col min="2817" max="2817" width="1.26953125" style="33" customWidth="1"/>
    <col min="2818" max="2818" width="2.81640625" style="33" customWidth="1"/>
    <col min="2819" max="2819" width="2.7265625" style="33" customWidth="1"/>
    <col min="2820" max="2821" width="2.81640625" style="33" customWidth="1"/>
    <col min="2822" max="2822" width="2.7265625" style="33" customWidth="1"/>
    <col min="2823" max="2825" width="3" style="33" customWidth="1"/>
    <col min="2826" max="2826" width="3.1796875" style="33" customWidth="1"/>
    <col min="2827" max="2830" width="2.81640625" style="33" customWidth="1"/>
    <col min="2831" max="2838" width="2.26953125" style="33" customWidth="1"/>
    <col min="2839" max="2840" width="2.81640625" style="33" customWidth="1"/>
    <col min="2841" max="2841" width="2.7265625" style="33" customWidth="1"/>
    <col min="2842" max="2842" width="2.81640625" style="33" customWidth="1"/>
    <col min="2843" max="2843" width="2.26953125" style="33" customWidth="1"/>
    <col min="2844" max="2845" width="2.81640625" style="33" customWidth="1"/>
    <col min="2846" max="2846" width="2.54296875" style="33" customWidth="1"/>
    <col min="2847" max="2847" width="2.7265625" style="33" customWidth="1"/>
    <col min="2848" max="2848" width="2.26953125" style="33" customWidth="1"/>
    <col min="2849" max="2849" width="3" style="33" customWidth="1"/>
    <col min="2850" max="2851" width="2.26953125" style="33" customWidth="1"/>
    <col min="2852" max="2852" width="1.81640625" style="33" customWidth="1"/>
    <col min="2853" max="2853" width="1.7265625" style="33" customWidth="1"/>
    <col min="2854" max="3071" width="11.453125" style="33"/>
    <col min="3072" max="3072" width="0.81640625" style="33" customWidth="1"/>
    <col min="3073" max="3073" width="1.26953125" style="33" customWidth="1"/>
    <col min="3074" max="3074" width="2.81640625" style="33" customWidth="1"/>
    <col min="3075" max="3075" width="2.7265625" style="33" customWidth="1"/>
    <col min="3076" max="3077" width="2.81640625" style="33" customWidth="1"/>
    <col min="3078" max="3078" width="2.7265625" style="33" customWidth="1"/>
    <col min="3079" max="3081" width="3" style="33" customWidth="1"/>
    <col min="3082" max="3082" width="3.1796875" style="33" customWidth="1"/>
    <col min="3083" max="3086" width="2.81640625" style="33" customWidth="1"/>
    <col min="3087" max="3094" width="2.26953125" style="33" customWidth="1"/>
    <col min="3095" max="3096" width="2.81640625" style="33" customWidth="1"/>
    <col min="3097" max="3097" width="2.7265625" style="33" customWidth="1"/>
    <col min="3098" max="3098" width="2.81640625" style="33" customWidth="1"/>
    <col min="3099" max="3099" width="2.26953125" style="33" customWidth="1"/>
    <col min="3100" max="3101" width="2.81640625" style="33" customWidth="1"/>
    <col min="3102" max="3102" width="2.54296875" style="33" customWidth="1"/>
    <col min="3103" max="3103" width="2.7265625" style="33" customWidth="1"/>
    <col min="3104" max="3104" width="2.26953125" style="33" customWidth="1"/>
    <col min="3105" max="3105" width="3" style="33" customWidth="1"/>
    <col min="3106" max="3107" width="2.26953125" style="33" customWidth="1"/>
    <col min="3108" max="3108" width="1.81640625" style="33" customWidth="1"/>
    <col min="3109" max="3109" width="1.7265625" style="33" customWidth="1"/>
    <col min="3110" max="3327" width="11.453125" style="33"/>
    <col min="3328" max="3328" width="0.81640625" style="33" customWidth="1"/>
    <col min="3329" max="3329" width="1.26953125" style="33" customWidth="1"/>
    <col min="3330" max="3330" width="2.81640625" style="33" customWidth="1"/>
    <col min="3331" max="3331" width="2.7265625" style="33" customWidth="1"/>
    <col min="3332" max="3333" width="2.81640625" style="33" customWidth="1"/>
    <col min="3334" max="3334" width="2.7265625" style="33" customWidth="1"/>
    <col min="3335" max="3337" width="3" style="33" customWidth="1"/>
    <col min="3338" max="3338" width="3.1796875" style="33" customWidth="1"/>
    <col min="3339" max="3342" width="2.81640625" style="33" customWidth="1"/>
    <col min="3343" max="3350" width="2.26953125" style="33" customWidth="1"/>
    <col min="3351" max="3352" width="2.81640625" style="33" customWidth="1"/>
    <col min="3353" max="3353" width="2.7265625" style="33" customWidth="1"/>
    <col min="3354" max="3354" width="2.81640625" style="33" customWidth="1"/>
    <col min="3355" max="3355" width="2.26953125" style="33" customWidth="1"/>
    <col min="3356" max="3357" width="2.81640625" style="33" customWidth="1"/>
    <col min="3358" max="3358" width="2.54296875" style="33" customWidth="1"/>
    <col min="3359" max="3359" width="2.7265625" style="33" customWidth="1"/>
    <col min="3360" max="3360" width="2.26953125" style="33" customWidth="1"/>
    <col min="3361" max="3361" width="3" style="33" customWidth="1"/>
    <col min="3362" max="3363" width="2.26953125" style="33" customWidth="1"/>
    <col min="3364" max="3364" width="1.81640625" style="33" customWidth="1"/>
    <col min="3365" max="3365" width="1.7265625" style="33" customWidth="1"/>
    <col min="3366" max="3583" width="11.453125" style="33"/>
    <col min="3584" max="3584" width="0.81640625" style="33" customWidth="1"/>
    <col min="3585" max="3585" width="1.26953125" style="33" customWidth="1"/>
    <col min="3586" max="3586" width="2.81640625" style="33" customWidth="1"/>
    <col min="3587" max="3587" width="2.7265625" style="33" customWidth="1"/>
    <col min="3588" max="3589" width="2.81640625" style="33" customWidth="1"/>
    <col min="3590" max="3590" width="2.7265625" style="33" customWidth="1"/>
    <col min="3591" max="3593" width="3" style="33" customWidth="1"/>
    <col min="3594" max="3594" width="3.1796875" style="33" customWidth="1"/>
    <col min="3595" max="3598" width="2.81640625" style="33" customWidth="1"/>
    <col min="3599" max="3606" width="2.26953125" style="33" customWidth="1"/>
    <col min="3607" max="3608" width="2.81640625" style="33" customWidth="1"/>
    <col min="3609" max="3609" width="2.7265625" style="33" customWidth="1"/>
    <col min="3610" max="3610" width="2.81640625" style="33" customWidth="1"/>
    <col min="3611" max="3611" width="2.26953125" style="33" customWidth="1"/>
    <col min="3612" max="3613" width="2.81640625" style="33" customWidth="1"/>
    <col min="3614" max="3614" width="2.54296875" style="33" customWidth="1"/>
    <col min="3615" max="3615" width="2.7265625" style="33" customWidth="1"/>
    <col min="3616" max="3616" width="2.26953125" style="33" customWidth="1"/>
    <col min="3617" max="3617" width="3" style="33" customWidth="1"/>
    <col min="3618" max="3619" width="2.26953125" style="33" customWidth="1"/>
    <col min="3620" max="3620" width="1.81640625" style="33" customWidth="1"/>
    <col min="3621" max="3621" width="1.7265625" style="33" customWidth="1"/>
    <col min="3622" max="3839" width="11.453125" style="33"/>
    <col min="3840" max="3840" width="0.81640625" style="33" customWidth="1"/>
    <col min="3841" max="3841" width="1.26953125" style="33" customWidth="1"/>
    <col min="3842" max="3842" width="2.81640625" style="33" customWidth="1"/>
    <col min="3843" max="3843" width="2.7265625" style="33" customWidth="1"/>
    <col min="3844" max="3845" width="2.81640625" style="33" customWidth="1"/>
    <col min="3846" max="3846" width="2.7265625" style="33" customWidth="1"/>
    <col min="3847" max="3849" width="3" style="33" customWidth="1"/>
    <col min="3850" max="3850" width="3.1796875" style="33" customWidth="1"/>
    <col min="3851" max="3854" width="2.81640625" style="33" customWidth="1"/>
    <col min="3855" max="3862" width="2.26953125" style="33" customWidth="1"/>
    <col min="3863" max="3864" width="2.81640625" style="33" customWidth="1"/>
    <col min="3865" max="3865" width="2.7265625" style="33" customWidth="1"/>
    <col min="3866" max="3866" width="2.81640625" style="33" customWidth="1"/>
    <col min="3867" max="3867" width="2.26953125" style="33" customWidth="1"/>
    <col min="3868" max="3869" width="2.81640625" style="33" customWidth="1"/>
    <col min="3870" max="3870" width="2.54296875" style="33" customWidth="1"/>
    <col min="3871" max="3871" width="2.7265625" style="33" customWidth="1"/>
    <col min="3872" max="3872" width="2.26953125" style="33" customWidth="1"/>
    <col min="3873" max="3873" width="3" style="33" customWidth="1"/>
    <col min="3874" max="3875" width="2.26953125" style="33" customWidth="1"/>
    <col min="3876" max="3876" width="1.81640625" style="33" customWidth="1"/>
    <col min="3877" max="3877" width="1.7265625" style="33" customWidth="1"/>
    <col min="3878" max="4095" width="11.453125" style="33"/>
    <col min="4096" max="4096" width="0.81640625" style="33" customWidth="1"/>
    <col min="4097" max="4097" width="1.26953125" style="33" customWidth="1"/>
    <col min="4098" max="4098" width="2.81640625" style="33" customWidth="1"/>
    <col min="4099" max="4099" width="2.7265625" style="33" customWidth="1"/>
    <col min="4100" max="4101" width="2.81640625" style="33" customWidth="1"/>
    <col min="4102" max="4102" width="2.7265625" style="33" customWidth="1"/>
    <col min="4103" max="4105" width="3" style="33" customWidth="1"/>
    <col min="4106" max="4106" width="3.1796875" style="33" customWidth="1"/>
    <col min="4107" max="4110" width="2.81640625" style="33" customWidth="1"/>
    <col min="4111" max="4118" width="2.26953125" style="33" customWidth="1"/>
    <col min="4119" max="4120" width="2.81640625" style="33" customWidth="1"/>
    <col min="4121" max="4121" width="2.7265625" style="33" customWidth="1"/>
    <col min="4122" max="4122" width="2.81640625" style="33" customWidth="1"/>
    <col min="4123" max="4123" width="2.26953125" style="33" customWidth="1"/>
    <col min="4124" max="4125" width="2.81640625" style="33" customWidth="1"/>
    <col min="4126" max="4126" width="2.54296875" style="33" customWidth="1"/>
    <col min="4127" max="4127" width="2.7265625" style="33" customWidth="1"/>
    <col min="4128" max="4128" width="2.26953125" style="33" customWidth="1"/>
    <col min="4129" max="4129" width="3" style="33" customWidth="1"/>
    <col min="4130" max="4131" width="2.26953125" style="33" customWidth="1"/>
    <col min="4132" max="4132" width="1.81640625" style="33" customWidth="1"/>
    <col min="4133" max="4133" width="1.7265625" style="33" customWidth="1"/>
    <col min="4134" max="4351" width="11.453125" style="33"/>
    <col min="4352" max="4352" width="0.81640625" style="33" customWidth="1"/>
    <col min="4353" max="4353" width="1.26953125" style="33" customWidth="1"/>
    <col min="4354" max="4354" width="2.81640625" style="33" customWidth="1"/>
    <col min="4355" max="4355" width="2.7265625" style="33" customWidth="1"/>
    <col min="4356" max="4357" width="2.81640625" style="33" customWidth="1"/>
    <col min="4358" max="4358" width="2.7265625" style="33" customWidth="1"/>
    <col min="4359" max="4361" width="3" style="33" customWidth="1"/>
    <col min="4362" max="4362" width="3.1796875" style="33" customWidth="1"/>
    <col min="4363" max="4366" width="2.81640625" style="33" customWidth="1"/>
    <col min="4367" max="4374" width="2.26953125" style="33" customWidth="1"/>
    <col min="4375" max="4376" width="2.81640625" style="33" customWidth="1"/>
    <col min="4377" max="4377" width="2.7265625" style="33" customWidth="1"/>
    <col min="4378" max="4378" width="2.81640625" style="33" customWidth="1"/>
    <col min="4379" max="4379" width="2.26953125" style="33" customWidth="1"/>
    <col min="4380" max="4381" width="2.81640625" style="33" customWidth="1"/>
    <col min="4382" max="4382" width="2.54296875" style="33" customWidth="1"/>
    <col min="4383" max="4383" width="2.7265625" style="33" customWidth="1"/>
    <col min="4384" max="4384" width="2.26953125" style="33" customWidth="1"/>
    <col min="4385" max="4385" width="3" style="33" customWidth="1"/>
    <col min="4386" max="4387" width="2.26953125" style="33" customWidth="1"/>
    <col min="4388" max="4388" width="1.81640625" style="33" customWidth="1"/>
    <col min="4389" max="4389" width="1.7265625" style="33" customWidth="1"/>
    <col min="4390" max="4607" width="11.453125" style="33"/>
    <col min="4608" max="4608" width="0.81640625" style="33" customWidth="1"/>
    <col min="4609" max="4609" width="1.26953125" style="33" customWidth="1"/>
    <col min="4610" max="4610" width="2.81640625" style="33" customWidth="1"/>
    <col min="4611" max="4611" width="2.7265625" style="33" customWidth="1"/>
    <col min="4612" max="4613" width="2.81640625" style="33" customWidth="1"/>
    <col min="4614" max="4614" width="2.7265625" style="33" customWidth="1"/>
    <col min="4615" max="4617" width="3" style="33" customWidth="1"/>
    <col min="4618" max="4618" width="3.1796875" style="33" customWidth="1"/>
    <col min="4619" max="4622" width="2.81640625" style="33" customWidth="1"/>
    <col min="4623" max="4630" width="2.26953125" style="33" customWidth="1"/>
    <col min="4631" max="4632" width="2.81640625" style="33" customWidth="1"/>
    <col min="4633" max="4633" width="2.7265625" style="33" customWidth="1"/>
    <col min="4634" max="4634" width="2.81640625" style="33" customWidth="1"/>
    <col min="4635" max="4635" width="2.26953125" style="33" customWidth="1"/>
    <col min="4636" max="4637" width="2.81640625" style="33" customWidth="1"/>
    <col min="4638" max="4638" width="2.54296875" style="33" customWidth="1"/>
    <col min="4639" max="4639" width="2.7265625" style="33" customWidth="1"/>
    <col min="4640" max="4640" width="2.26953125" style="33" customWidth="1"/>
    <col min="4641" max="4641" width="3" style="33" customWidth="1"/>
    <col min="4642" max="4643" width="2.26953125" style="33" customWidth="1"/>
    <col min="4644" max="4644" width="1.81640625" style="33" customWidth="1"/>
    <col min="4645" max="4645" width="1.7265625" style="33" customWidth="1"/>
    <col min="4646" max="4863" width="11.453125" style="33"/>
    <col min="4864" max="4864" width="0.81640625" style="33" customWidth="1"/>
    <col min="4865" max="4865" width="1.26953125" style="33" customWidth="1"/>
    <col min="4866" max="4866" width="2.81640625" style="33" customWidth="1"/>
    <col min="4867" max="4867" width="2.7265625" style="33" customWidth="1"/>
    <col min="4868" max="4869" width="2.81640625" style="33" customWidth="1"/>
    <col min="4870" max="4870" width="2.7265625" style="33" customWidth="1"/>
    <col min="4871" max="4873" width="3" style="33" customWidth="1"/>
    <col min="4874" max="4874" width="3.1796875" style="33" customWidth="1"/>
    <col min="4875" max="4878" width="2.81640625" style="33" customWidth="1"/>
    <col min="4879" max="4886" width="2.26953125" style="33" customWidth="1"/>
    <col min="4887" max="4888" width="2.81640625" style="33" customWidth="1"/>
    <col min="4889" max="4889" width="2.7265625" style="33" customWidth="1"/>
    <col min="4890" max="4890" width="2.81640625" style="33" customWidth="1"/>
    <col min="4891" max="4891" width="2.26953125" style="33" customWidth="1"/>
    <col min="4892" max="4893" width="2.81640625" style="33" customWidth="1"/>
    <col min="4894" max="4894" width="2.54296875" style="33" customWidth="1"/>
    <col min="4895" max="4895" width="2.7265625" style="33" customWidth="1"/>
    <col min="4896" max="4896" width="2.26953125" style="33" customWidth="1"/>
    <col min="4897" max="4897" width="3" style="33" customWidth="1"/>
    <col min="4898" max="4899" width="2.26953125" style="33" customWidth="1"/>
    <col min="4900" max="4900" width="1.81640625" style="33" customWidth="1"/>
    <col min="4901" max="4901" width="1.7265625" style="33" customWidth="1"/>
    <col min="4902" max="5119" width="11.453125" style="33"/>
    <col min="5120" max="5120" width="0.81640625" style="33" customWidth="1"/>
    <col min="5121" max="5121" width="1.26953125" style="33" customWidth="1"/>
    <col min="5122" max="5122" width="2.81640625" style="33" customWidth="1"/>
    <col min="5123" max="5123" width="2.7265625" style="33" customWidth="1"/>
    <col min="5124" max="5125" width="2.81640625" style="33" customWidth="1"/>
    <col min="5126" max="5126" width="2.7265625" style="33" customWidth="1"/>
    <col min="5127" max="5129" width="3" style="33" customWidth="1"/>
    <col min="5130" max="5130" width="3.1796875" style="33" customWidth="1"/>
    <col min="5131" max="5134" width="2.81640625" style="33" customWidth="1"/>
    <col min="5135" max="5142" width="2.26953125" style="33" customWidth="1"/>
    <col min="5143" max="5144" width="2.81640625" style="33" customWidth="1"/>
    <col min="5145" max="5145" width="2.7265625" style="33" customWidth="1"/>
    <col min="5146" max="5146" width="2.81640625" style="33" customWidth="1"/>
    <col min="5147" max="5147" width="2.26953125" style="33" customWidth="1"/>
    <col min="5148" max="5149" width="2.81640625" style="33" customWidth="1"/>
    <col min="5150" max="5150" width="2.54296875" style="33" customWidth="1"/>
    <col min="5151" max="5151" width="2.7265625" style="33" customWidth="1"/>
    <col min="5152" max="5152" width="2.26953125" style="33" customWidth="1"/>
    <col min="5153" max="5153" width="3" style="33" customWidth="1"/>
    <col min="5154" max="5155" width="2.26953125" style="33" customWidth="1"/>
    <col min="5156" max="5156" width="1.81640625" style="33" customWidth="1"/>
    <col min="5157" max="5157" width="1.7265625" style="33" customWidth="1"/>
    <col min="5158" max="5375" width="11.453125" style="33"/>
    <col min="5376" max="5376" width="0.81640625" style="33" customWidth="1"/>
    <col min="5377" max="5377" width="1.26953125" style="33" customWidth="1"/>
    <col min="5378" max="5378" width="2.81640625" style="33" customWidth="1"/>
    <col min="5379" max="5379" width="2.7265625" style="33" customWidth="1"/>
    <col min="5380" max="5381" width="2.81640625" style="33" customWidth="1"/>
    <col min="5382" max="5382" width="2.7265625" style="33" customWidth="1"/>
    <col min="5383" max="5385" width="3" style="33" customWidth="1"/>
    <col min="5386" max="5386" width="3.1796875" style="33" customWidth="1"/>
    <col min="5387" max="5390" width="2.81640625" style="33" customWidth="1"/>
    <col min="5391" max="5398" width="2.26953125" style="33" customWidth="1"/>
    <col min="5399" max="5400" width="2.81640625" style="33" customWidth="1"/>
    <col min="5401" max="5401" width="2.7265625" style="33" customWidth="1"/>
    <col min="5402" max="5402" width="2.81640625" style="33" customWidth="1"/>
    <col min="5403" max="5403" width="2.26953125" style="33" customWidth="1"/>
    <col min="5404" max="5405" width="2.81640625" style="33" customWidth="1"/>
    <col min="5406" max="5406" width="2.54296875" style="33" customWidth="1"/>
    <col min="5407" max="5407" width="2.7265625" style="33" customWidth="1"/>
    <col min="5408" max="5408" width="2.26953125" style="33" customWidth="1"/>
    <col min="5409" max="5409" width="3" style="33" customWidth="1"/>
    <col min="5410" max="5411" width="2.26953125" style="33" customWidth="1"/>
    <col min="5412" max="5412" width="1.81640625" style="33" customWidth="1"/>
    <col min="5413" max="5413" width="1.7265625" style="33" customWidth="1"/>
    <col min="5414" max="5631" width="11.453125" style="33"/>
    <col min="5632" max="5632" width="0.81640625" style="33" customWidth="1"/>
    <col min="5633" max="5633" width="1.26953125" style="33" customWidth="1"/>
    <col min="5634" max="5634" width="2.81640625" style="33" customWidth="1"/>
    <col min="5635" max="5635" width="2.7265625" style="33" customWidth="1"/>
    <col min="5636" max="5637" width="2.81640625" style="33" customWidth="1"/>
    <col min="5638" max="5638" width="2.7265625" style="33" customWidth="1"/>
    <col min="5639" max="5641" width="3" style="33" customWidth="1"/>
    <col min="5642" max="5642" width="3.1796875" style="33" customWidth="1"/>
    <col min="5643" max="5646" width="2.81640625" style="33" customWidth="1"/>
    <col min="5647" max="5654" width="2.26953125" style="33" customWidth="1"/>
    <col min="5655" max="5656" width="2.81640625" style="33" customWidth="1"/>
    <col min="5657" max="5657" width="2.7265625" style="33" customWidth="1"/>
    <col min="5658" max="5658" width="2.81640625" style="33" customWidth="1"/>
    <col min="5659" max="5659" width="2.26953125" style="33" customWidth="1"/>
    <col min="5660" max="5661" width="2.81640625" style="33" customWidth="1"/>
    <col min="5662" max="5662" width="2.54296875" style="33" customWidth="1"/>
    <col min="5663" max="5663" width="2.7265625" style="33" customWidth="1"/>
    <col min="5664" max="5664" width="2.26953125" style="33" customWidth="1"/>
    <col min="5665" max="5665" width="3" style="33" customWidth="1"/>
    <col min="5666" max="5667" width="2.26953125" style="33" customWidth="1"/>
    <col min="5668" max="5668" width="1.81640625" style="33" customWidth="1"/>
    <col min="5669" max="5669" width="1.7265625" style="33" customWidth="1"/>
    <col min="5670" max="5887" width="11.453125" style="33"/>
    <col min="5888" max="5888" width="0.81640625" style="33" customWidth="1"/>
    <col min="5889" max="5889" width="1.26953125" style="33" customWidth="1"/>
    <col min="5890" max="5890" width="2.81640625" style="33" customWidth="1"/>
    <col min="5891" max="5891" width="2.7265625" style="33" customWidth="1"/>
    <col min="5892" max="5893" width="2.81640625" style="33" customWidth="1"/>
    <col min="5894" max="5894" width="2.7265625" style="33" customWidth="1"/>
    <col min="5895" max="5897" width="3" style="33" customWidth="1"/>
    <col min="5898" max="5898" width="3.1796875" style="33" customWidth="1"/>
    <col min="5899" max="5902" width="2.81640625" style="33" customWidth="1"/>
    <col min="5903" max="5910" width="2.26953125" style="33" customWidth="1"/>
    <col min="5911" max="5912" width="2.81640625" style="33" customWidth="1"/>
    <col min="5913" max="5913" width="2.7265625" style="33" customWidth="1"/>
    <col min="5914" max="5914" width="2.81640625" style="33" customWidth="1"/>
    <col min="5915" max="5915" width="2.26953125" style="33" customWidth="1"/>
    <col min="5916" max="5917" width="2.81640625" style="33" customWidth="1"/>
    <col min="5918" max="5918" width="2.54296875" style="33" customWidth="1"/>
    <col min="5919" max="5919" width="2.7265625" style="33" customWidth="1"/>
    <col min="5920" max="5920" width="2.26953125" style="33" customWidth="1"/>
    <col min="5921" max="5921" width="3" style="33" customWidth="1"/>
    <col min="5922" max="5923" width="2.26953125" style="33" customWidth="1"/>
    <col min="5924" max="5924" width="1.81640625" style="33" customWidth="1"/>
    <col min="5925" max="5925" width="1.7265625" style="33" customWidth="1"/>
    <col min="5926" max="6143" width="11.453125" style="33"/>
    <col min="6144" max="6144" width="0.81640625" style="33" customWidth="1"/>
    <col min="6145" max="6145" width="1.26953125" style="33" customWidth="1"/>
    <col min="6146" max="6146" width="2.81640625" style="33" customWidth="1"/>
    <col min="6147" max="6147" width="2.7265625" style="33" customWidth="1"/>
    <col min="6148" max="6149" width="2.81640625" style="33" customWidth="1"/>
    <col min="6150" max="6150" width="2.7265625" style="33" customWidth="1"/>
    <col min="6151" max="6153" width="3" style="33" customWidth="1"/>
    <col min="6154" max="6154" width="3.1796875" style="33" customWidth="1"/>
    <col min="6155" max="6158" width="2.81640625" style="33" customWidth="1"/>
    <col min="6159" max="6166" width="2.26953125" style="33" customWidth="1"/>
    <col min="6167" max="6168" width="2.81640625" style="33" customWidth="1"/>
    <col min="6169" max="6169" width="2.7265625" style="33" customWidth="1"/>
    <col min="6170" max="6170" width="2.81640625" style="33" customWidth="1"/>
    <col min="6171" max="6171" width="2.26953125" style="33" customWidth="1"/>
    <col min="6172" max="6173" width="2.81640625" style="33" customWidth="1"/>
    <col min="6174" max="6174" width="2.54296875" style="33" customWidth="1"/>
    <col min="6175" max="6175" width="2.7265625" style="33" customWidth="1"/>
    <col min="6176" max="6176" width="2.26953125" style="33" customWidth="1"/>
    <col min="6177" max="6177" width="3" style="33" customWidth="1"/>
    <col min="6178" max="6179" width="2.26953125" style="33" customWidth="1"/>
    <col min="6180" max="6180" width="1.81640625" style="33" customWidth="1"/>
    <col min="6181" max="6181" width="1.7265625" style="33" customWidth="1"/>
    <col min="6182" max="6399" width="11.453125" style="33"/>
    <col min="6400" max="6400" width="0.81640625" style="33" customWidth="1"/>
    <col min="6401" max="6401" width="1.26953125" style="33" customWidth="1"/>
    <col min="6402" max="6402" width="2.81640625" style="33" customWidth="1"/>
    <col min="6403" max="6403" width="2.7265625" style="33" customWidth="1"/>
    <col min="6404" max="6405" width="2.81640625" style="33" customWidth="1"/>
    <col min="6406" max="6406" width="2.7265625" style="33" customWidth="1"/>
    <col min="6407" max="6409" width="3" style="33" customWidth="1"/>
    <col min="6410" max="6410" width="3.1796875" style="33" customWidth="1"/>
    <col min="6411" max="6414" width="2.81640625" style="33" customWidth="1"/>
    <col min="6415" max="6422" width="2.26953125" style="33" customWidth="1"/>
    <col min="6423" max="6424" width="2.81640625" style="33" customWidth="1"/>
    <col min="6425" max="6425" width="2.7265625" style="33" customWidth="1"/>
    <col min="6426" max="6426" width="2.81640625" style="33" customWidth="1"/>
    <col min="6427" max="6427" width="2.26953125" style="33" customWidth="1"/>
    <col min="6428" max="6429" width="2.81640625" style="33" customWidth="1"/>
    <col min="6430" max="6430" width="2.54296875" style="33" customWidth="1"/>
    <col min="6431" max="6431" width="2.7265625" style="33" customWidth="1"/>
    <col min="6432" max="6432" width="2.26953125" style="33" customWidth="1"/>
    <col min="6433" max="6433" width="3" style="33" customWidth="1"/>
    <col min="6434" max="6435" width="2.26953125" style="33" customWidth="1"/>
    <col min="6436" max="6436" width="1.81640625" style="33" customWidth="1"/>
    <col min="6437" max="6437" width="1.7265625" style="33" customWidth="1"/>
    <col min="6438" max="6655" width="11.453125" style="33"/>
    <col min="6656" max="6656" width="0.81640625" style="33" customWidth="1"/>
    <col min="6657" max="6657" width="1.26953125" style="33" customWidth="1"/>
    <col min="6658" max="6658" width="2.81640625" style="33" customWidth="1"/>
    <col min="6659" max="6659" width="2.7265625" style="33" customWidth="1"/>
    <col min="6660" max="6661" width="2.81640625" style="33" customWidth="1"/>
    <col min="6662" max="6662" width="2.7265625" style="33" customWidth="1"/>
    <col min="6663" max="6665" width="3" style="33" customWidth="1"/>
    <col min="6666" max="6666" width="3.1796875" style="33" customWidth="1"/>
    <col min="6667" max="6670" width="2.81640625" style="33" customWidth="1"/>
    <col min="6671" max="6678" width="2.26953125" style="33" customWidth="1"/>
    <col min="6679" max="6680" width="2.81640625" style="33" customWidth="1"/>
    <col min="6681" max="6681" width="2.7265625" style="33" customWidth="1"/>
    <col min="6682" max="6682" width="2.81640625" style="33" customWidth="1"/>
    <col min="6683" max="6683" width="2.26953125" style="33" customWidth="1"/>
    <col min="6684" max="6685" width="2.81640625" style="33" customWidth="1"/>
    <col min="6686" max="6686" width="2.54296875" style="33" customWidth="1"/>
    <col min="6687" max="6687" width="2.7265625" style="33" customWidth="1"/>
    <col min="6688" max="6688" width="2.26953125" style="33" customWidth="1"/>
    <col min="6689" max="6689" width="3" style="33" customWidth="1"/>
    <col min="6690" max="6691" width="2.26953125" style="33" customWidth="1"/>
    <col min="6692" max="6692" width="1.81640625" style="33" customWidth="1"/>
    <col min="6693" max="6693" width="1.7265625" style="33" customWidth="1"/>
    <col min="6694" max="6911" width="11.453125" style="33"/>
    <col min="6912" max="6912" width="0.81640625" style="33" customWidth="1"/>
    <col min="6913" max="6913" width="1.26953125" style="33" customWidth="1"/>
    <col min="6914" max="6914" width="2.81640625" style="33" customWidth="1"/>
    <col min="6915" max="6915" width="2.7265625" style="33" customWidth="1"/>
    <col min="6916" max="6917" width="2.81640625" style="33" customWidth="1"/>
    <col min="6918" max="6918" width="2.7265625" style="33" customWidth="1"/>
    <col min="6919" max="6921" width="3" style="33" customWidth="1"/>
    <col min="6922" max="6922" width="3.1796875" style="33" customWidth="1"/>
    <col min="6923" max="6926" width="2.81640625" style="33" customWidth="1"/>
    <col min="6927" max="6934" width="2.26953125" style="33" customWidth="1"/>
    <col min="6935" max="6936" width="2.81640625" style="33" customWidth="1"/>
    <col min="6937" max="6937" width="2.7265625" style="33" customWidth="1"/>
    <col min="6938" max="6938" width="2.81640625" style="33" customWidth="1"/>
    <col min="6939" max="6939" width="2.26953125" style="33" customWidth="1"/>
    <col min="6940" max="6941" width="2.81640625" style="33" customWidth="1"/>
    <col min="6942" max="6942" width="2.54296875" style="33" customWidth="1"/>
    <col min="6943" max="6943" width="2.7265625" style="33" customWidth="1"/>
    <col min="6944" max="6944" width="2.26953125" style="33" customWidth="1"/>
    <col min="6945" max="6945" width="3" style="33" customWidth="1"/>
    <col min="6946" max="6947" width="2.26953125" style="33" customWidth="1"/>
    <col min="6948" max="6948" width="1.81640625" style="33" customWidth="1"/>
    <col min="6949" max="6949" width="1.7265625" style="33" customWidth="1"/>
    <col min="6950" max="7167" width="11.453125" style="33"/>
    <col min="7168" max="7168" width="0.81640625" style="33" customWidth="1"/>
    <col min="7169" max="7169" width="1.26953125" style="33" customWidth="1"/>
    <col min="7170" max="7170" width="2.81640625" style="33" customWidth="1"/>
    <col min="7171" max="7171" width="2.7265625" style="33" customWidth="1"/>
    <col min="7172" max="7173" width="2.81640625" style="33" customWidth="1"/>
    <col min="7174" max="7174" width="2.7265625" style="33" customWidth="1"/>
    <col min="7175" max="7177" width="3" style="33" customWidth="1"/>
    <col min="7178" max="7178" width="3.1796875" style="33" customWidth="1"/>
    <col min="7179" max="7182" width="2.81640625" style="33" customWidth="1"/>
    <col min="7183" max="7190" width="2.26953125" style="33" customWidth="1"/>
    <col min="7191" max="7192" width="2.81640625" style="33" customWidth="1"/>
    <col min="7193" max="7193" width="2.7265625" style="33" customWidth="1"/>
    <col min="7194" max="7194" width="2.81640625" style="33" customWidth="1"/>
    <col min="7195" max="7195" width="2.26953125" style="33" customWidth="1"/>
    <col min="7196" max="7197" width="2.81640625" style="33" customWidth="1"/>
    <col min="7198" max="7198" width="2.54296875" style="33" customWidth="1"/>
    <col min="7199" max="7199" width="2.7265625" style="33" customWidth="1"/>
    <col min="7200" max="7200" width="2.26953125" style="33" customWidth="1"/>
    <col min="7201" max="7201" width="3" style="33" customWidth="1"/>
    <col min="7202" max="7203" width="2.26953125" style="33" customWidth="1"/>
    <col min="7204" max="7204" width="1.81640625" style="33" customWidth="1"/>
    <col min="7205" max="7205" width="1.7265625" style="33" customWidth="1"/>
    <col min="7206" max="7423" width="11.453125" style="33"/>
    <col min="7424" max="7424" width="0.81640625" style="33" customWidth="1"/>
    <col min="7425" max="7425" width="1.26953125" style="33" customWidth="1"/>
    <col min="7426" max="7426" width="2.81640625" style="33" customWidth="1"/>
    <col min="7427" max="7427" width="2.7265625" style="33" customWidth="1"/>
    <col min="7428" max="7429" width="2.81640625" style="33" customWidth="1"/>
    <col min="7430" max="7430" width="2.7265625" style="33" customWidth="1"/>
    <col min="7431" max="7433" width="3" style="33" customWidth="1"/>
    <col min="7434" max="7434" width="3.1796875" style="33" customWidth="1"/>
    <col min="7435" max="7438" width="2.81640625" style="33" customWidth="1"/>
    <col min="7439" max="7446" width="2.26953125" style="33" customWidth="1"/>
    <col min="7447" max="7448" width="2.81640625" style="33" customWidth="1"/>
    <col min="7449" max="7449" width="2.7265625" style="33" customWidth="1"/>
    <col min="7450" max="7450" width="2.81640625" style="33" customWidth="1"/>
    <col min="7451" max="7451" width="2.26953125" style="33" customWidth="1"/>
    <col min="7452" max="7453" width="2.81640625" style="33" customWidth="1"/>
    <col min="7454" max="7454" width="2.54296875" style="33" customWidth="1"/>
    <col min="7455" max="7455" width="2.7265625" style="33" customWidth="1"/>
    <col min="7456" max="7456" width="2.26953125" style="33" customWidth="1"/>
    <col min="7457" max="7457" width="3" style="33" customWidth="1"/>
    <col min="7458" max="7459" width="2.26953125" style="33" customWidth="1"/>
    <col min="7460" max="7460" width="1.81640625" style="33" customWidth="1"/>
    <col min="7461" max="7461" width="1.7265625" style="33" customWidth="1"/>
    <col min="7462" max="7679" width="11.453125" style="33"/>
    <col min="7680" max="7680" width="0.81640625" style="33" customWidth="1"/>
    <col min="7681" max="7681" width="1.26953125" style="33" customWidth="1"/>
    <col min="7682" max="7682" width="2.81640625" style="33" customWidth="1"/>
    <col min="7683" max="7683" width="2.7265625" style="33" customWidth="1"/>
    <col min="7684" max="7685" width="2.81640625" style="33" customWidth="1"/>
    <col min="7686" max="7686" width="2.7265625" style="33" customWidth="1"/>
    <col min="7687" max="7689" width="3" style="33" customWidth="1"/>
    <col min="7690" max="7690" width="3.1796875" style="33" customWidth="1"/>
    <col min="7691" max="7694" width="2.81640625" style="33" customWidth="1"/>
    <col min="7695" max="7702" width="2.26953125" style="33" customWidth="1"/>
    <col min="7703" max="7704" width="2.81640625" style="33" customWidth="1"/>
    <col min="7705" max="7705" width="2.7265625" style="33" customWidth="1"/>
    <col min="7706" max="7706" width="2.81640625" style="33" customWidth="1"/>
    <col min="7707" max="7707" width="2.26953125" style="33" customWidth="1"/>
    <col min="7708" max="7709" width="2.81640625" style="33" customWidth="1"/>
    <col min="7710" max="7710" width="2.54296875" style="33" customWidth="1"/>
    <col min="7711" max="7711" width="2.7265625" style="33" customWidth="1"/>
    <col min="7712" max="7712" width="2.26953125" style="33" customWidth="1"/>
    <col min="7713" max="7713" width="3" style="33" customWidth="1"/>
    <col min="7714" max="7715" width="2.26953125" style="33" customWidth="1"/>
    <col min="7716" max="7716" width="1.81640625" style="33" customWidth="1"/>
    <col min="7717" max="7717" width="1.7265625" style="33" customWidth="1"/>
    <col min="7718" max="7935" width="11.453125" style="33"/>
    <col min="7936" max="7936" width="0.81640625" style="33" customWidth="1"/>
    <col min="7937" max="7937" width="1.26953125" style="33" customWidth="1"/>
    <col min="7938" max="7938" width="2.81640625" style="33" customWidth="1"/>
    <col min="7939" max="7939" width="2.7265625" style="33" customWidth="1"/>
    <col min="7940" max="7941" width="2.81640625" style="33" customWidth="1"/>
    <col min="7942" max="7942" width="2.7265625" style="33" customWidth="1"/>
    <col min="7943" max="7945" width="3" style="33" customWidth="1"/>
    <col min="7946" max="7946" width="3.1796875" style="33" customWidth="1"/>
    <col min="7947" max="7950" width="2.81640625" style="33" customWidth="1"/>
    <col min="7951" max="7958" width="2.26953125" style="33" customWidth="1"/>
    <col min="7959" max="7960" width="2.81640625" style="33" customWidth="1"/>
    <col min="7961" max="7961" width="2.7265625" style="33" customWidth="1"/>
    <col min="7962" max="7962" width="2.81640625" style="33" customWidth="1"/>
    <col min="7963" max="7963" width="2.26953125" style="33" customWidth="1"/>
    <col min="7964" max="7965" width="2.81640625" style="33" customWidth="1"/>
    <col min="7966" max="7966" width="2.54296875" style="33" customWidth="1"/>
    <col min="7967" max="7967" width="2.7265625" style="33" customWidth="1"/>
    <col min="7968" max="7968" width="2.26953125" style="33" customWidth="1"/>
    <col min="7969" max="7969" width="3" style="33" customWidth="1"/>
    <col min="7970" max="7971" width="2.26953125" style="33" customWidth="1"/>
    <col min="7972" max="7972" width="1.81640625" style="33" customWidth="1"/>
    <col min="7973" max="7973" width="1.7265625" style="33" customWidth="1"/>
    <col min="7974" max="8191" width="11.453125" style="33"/>
    <col min="8192" max="8192" width="0.81640625" style="33" customWidth="1"/>
    <col min="8193" max="8193" width="1.26953125" style="33" customWidth="1"/>
    <col min="8194" max="8194" width="2.81640625" style="33" customWidth="1"/>
    <col min="8195" max="8195" width="2.7265625" style="33" customWidth="1"/>
    <col min="8196" max="8197" width="2.81640625" style="33" customWidth="1"/>
    <col min="8198" max="8198" width="2.7265625" style="33" customWidth="1"/>
    <col min="8199" max="8201" width="3" style="33" customWidth="1"/>
    <col min="8202" max="8202" width="3.1796875" style="33" customWidth="1"/>
    <col min="8203" max="8206" width="2.81640625" style="33" customWidth="1"/>
    <col min="8207" max="8214" width="2.26953125" style="33" customWidth="1"/>
    <col min="8215" max="8216" width="2.81640625" style="33" customWidth="1"/>
    <col min="8217" max="8217" width="2.7265625" style="33" customWidth="1"/>
    <col min="8218" max="8218" width="2.81640625" style="33" customWidth="1"/>
    <col min="8219" max="8219" width="2.26953125" style="33" customWidth="1"/>
    <col min="8220" max="8221" width="2.81640625" style="33" customWidth="1"/>
    <col min="8222" max="8222" width="2.54296875" style="33" customWidth="1"/>
    <col min="8223" max="8223" width="2.7265625" style="33" customWidth="1"/>
    <col min="8224" max="8224" width="2.26953125" style="33" customWidth="1"/>
    <col min="8225" max="8225" width="3" style="33" customWidth="1"/>
    <col min="8226" max="8227" width="2.26953125" style="33" customWidth="1"/>
    <col min="8228" max="8228" width="1.81640625" style="33" customWidth="1"/>
    <col min="8229" max="8229" width="1.7265625" style="33" customWidth="1"/>
    <col min="8230" max="8447" width="11.453125" style="33"/>
    <col min="8448" max="8448" width="0.81640625" style="33" customWidth="1"/>
    <col min="8449" max="8449" width="1.26953125" style="33" customWidth="1"/>
    <col min="8450" max="8450" width="2.81640625" style="33" customWidth="1"/>
    <col min="8451" max="8451" width="2.7265625" style="33" customWidth="1"/>
    <col min="8452" max="8453" width="2.81640625" style="33" customWidth="1"/>
    <col min="8454" max="8454" width="2.7265625" style="33" customWidth="1"/>
    <col min="8455" max="8457" width="3" style="33" customWidth="1"/>
    <col min="8458" max="8458" width="3.1796875" style="33" customWidth="1"/>
    <col min="8459" max="8462" width="2.81640625" style="33" customWidth="1"/>
    <col min="8463" max="8470" width="2.26953125" style="33" customWidth="1"/>
    <col min="8471" max="8472" width="2.81640625" style="33" customWidth="1"/>
    <col min="8473" max="8473" width="2.7265625" style="33" customWidth="1"/>
    <col min="8474" max="8474" width="2.81640625" style="33" customWidth="1"/>
    <col min="8475" max="8475" width="2.26953125" style="33" customWidth="1"/>
    <col min="8476" max="8477" width="2.81640625" style="33" customWidth="1"/>
    <col min="8478" max="8478" width="2.54296875" style="33" customWidth="1"/>
    <col min="8479" max="8479" width="2.7265625" style="33" customWidth="1"/>
    <col min="8480" max="8480" width="2.26953125" style="33" customWidth="1"/>
    <col min="8481" max="8481" width="3" style="33" customWidth="1"/>
    <col min="8482" max="8483" width="2.26953125" style="33" customWidth="1"/>
    <col min="8484" max="8484" width="1.81640625" style="33" customWidth="1"/>
    <col min="8485" max="8485" width="1.7265625" style="33" customWidth="1"/>
    <col min="8486" max="8703" width="11.453125" style="33"/>
    <col min="8704" max="8704" width="0.81640625" style="33" customWidth="1"/>
    <col min="8705" max="8705" width="1.26953125" style="33" customWidth="1"/>
    <col min="8706" max="8706" width="2.81640625" style="33" customWidth="1"/>
    <col min="8707" max="8707" width="2.7265625" style="33" customWidth="1"/>
    <col min="8708" max="8709" width="2.81640625" style="33" customWidth="1"/>
    <col min="8710" max="8710" width="2.7265625" style="33" customWidth="1"/>
    <col min="8711" max="8713" width="3" style="33" customWidth="1"/>
    <col min="8714" max="8714" width="3.1796875" style="33" customWidth="1"/>
    <col min="8715" max="8718" width="2.81640625" style="33" customWidth="1"/>
    <col min="8719" max="8726" width="2.26953125" style="33" customWidth="1"/>
    <col min="8727" max="8728" width="2.81640625" style="33" customWidth="1"/>
    <col min="8729" max="8729" width="2.7265625" style="33" customWidth="1"/>
    <col min="8730" max="8730" width="2.81640625" style="33" customWidth="1"/>
    <col min="8731" max="8731" width="2.26953125" style="33" customWidth="1"/>
    <col min="8732" max="8733" width="2.81640625" style="33" customWidth="1"/>
    <col min="8734" max="8734" width="2.54296875" style="33" customWidth="1"/>
    <col min="8735" max="8735" width="2.7265625" style="33" customWidth="1"/>
    <col min="8736" max="8736" width="2.26953125" style="33" customWidth="1"/>
    <col min="8737" max="8737" width="3" style="33" customWidth="1"/>
    <col min="8738" max="8739" width="2.26953125" style="33" customWidth="1"/>
    <col min="8740" max="8740" width="1.81640625" style="33" customWidth="1"/>
    <col min="8741" max="8741" width="1.7265625" style="33" customWidth="1"/>
    <col min="8742" max="8959" width="11.453125" style="33"/>
    <col min="8960" max="8960" width="0.81640625" style="33" customWidth="1"/>
    <col min="8961" max="8961" width="1.26953125" style="33" customWidth="1"/>
    <col min="8962" max="8962" width="2.81640625" style="33" customWidth="1"/>
    <col min="8963" max="8963" width="2.7265625" style="33" customWidth="1"/>
    <col min="8964" max="8965" width="2.81640625" style="33" customWidth="1"/>
    <col min="8966" max="8966" width="2.7265625" style="33" customWidth="1"/>
    <col min="8967" max="8969" width="3" style="33" customWidth="1"/>
    <col min="8970" max="8970" width="3.1796875" style="33" customWidth="1"/>
    <col min="8971" max="8974" width="2.81640625" style="33" customWidth="1"/>
    <col min="8975" max="8982" width="2.26953125" style="33" customWidth="1"/>
    <col min="8983" max="8984" width="2.81640625" style="33" customWidth="1"/>
    <col min="8985" max="8985" width="2.7265625" style="33" customWidth="1"/>
    <col min="8986" max="8986" width="2.81640625" style="33" customWidth="1"/>
    <col min="8987" max="8987" width="2.26953125" style="33" customWidth="1"/>
    <col min="8988" max="8989" width="2.81640625" style="33" customWidth="1"/>
    <col min="8990" max="8990" width="2.54296875" style="33" customWidth="1"/>
    <col min="8991" max="8991" width="2.7265625" style="33" customWidth="1"/>
    <col min="8992" max="8992" width="2.26953125" style="33" customWidth="1"/>
    <col min="8993" max="8993" width="3" style="33" customWidth="1"/>
    <col min="8994" max="8995" width="2.26953125" style="33" customWidth="1"/>
    <col min="8996" max="8996" width="1.81640625" style="33" customWidth="1"/>
    <col min="8997" max="8997" width="1.7265625" style="33" customWidth="1"/>
    <col min="8998" max="9215" width="11.453125" style="33"/>
    <col min="9216" max="9216" width="0.81640625" style="33" customWidth="1"/>
    <col min="9217" max="9217" width="1.26953125" style="33" customWidth="1"/>
    <col min="9218" max="9218" width="2.81640625" style="33" customWidth="1"/>
    <col min="9219" max="9219" width="2.7265625" style="33" customWidth="1"/>
    <col min="9220" max="9221" width="2.81640625" style="33" customWidth="1"/>
    <col min="9222" max="9222" width="2.7265625" style="33" customWidth="1"/>
    <col min="9223" max="9225" width="3" style="33" customWidth="1"/>
    <col min="9226" max="9226" width="3.1796875" style="33" customWidth="1"/>
    <col min="9227" max="9230" width="2.81640625" style="33" customWidth="1"/>
    <col min="9231" max="9238" width="2.26953125" style="33" customWidth="1"/>
    <col min="9239" max="9240" width="2.81640625" style="33" customWidth="1"/>
    <col min="9241" max="9241" width="2.7265625" style="33" customWidth="1"/>
    <col min="9242" max="9242" width="2.81640625" style="33" customWidth="1"/>
    <col min="9243" max="9243" width="2.26953125" style="33" customWidth="1"/>
    <col min="9244" max="9245" width="2.81640625" style="33" customWidth="1"/>
    <col min="9246" max="9246" width="2.54296875" style="33" customWidth="1"/>
    <col min="9247" max="9247" width="2.7265625" style="33" customWidth="1"/>
    <col min="9248" max="9248" width="2.26953125" style="33" customWidth="1"/>
    <col min="9249" max="9249" width="3" style="33" customWidth="1"/>
    <col min="9250" max="9251" width="2.26953125" style="33" customWidth="1"/>
    <col min="9252" max="9252" width="1.81640625" style="33" customWidth="1"/>
    <col min="9253" max="9253" width="1.7265625" style="33" customWidth="1"/>
    <col min="9254" max="9471" width="11.453125" style="33"/>
    <col min="9472" max="9472" width="0.81640625" style="33" customWidth="1"/>
    <col min="9473" max="9473" width="1.26953125" style="33" customWidth="1"/>
    <col min="9474" max="9474" width="2.81640625" style="33" customWidth="1"/>
    <col min="9475" max="9475" width="2.7265625" style="33" customWidth="1"/>
    <col min="9476" max="9477" width="2.81640625" style="33" customWidth="1"/>
    <col min="9478" max="9478" width="2.7265625" style="33" customWidth="1"/>
    <col min="9479" max="9481" width="3" style="33" customWidth="1"/>
    <col min="9482" max="9482" width="3.1796875" style="33" customWidth="1"/>
    <col min="9483" max="9486" width="2.81640625" style="33" customWidth="1"/>
    <col min="9487" max="9494" width="2.26953125" style="33" customWidth="1"/>
    <col min="9495" max="9496" width="2.81640625" style="33" customWidth="1"/>
    <col min="9497" max="9497" width="2.7265625" style="33" customWidth="1"/>
    <col min="9498" max="9498" width="2.81640625" style="33" customWidth="1"/>
    <col min="9499" max="9499" width="2.26953125" style="33" customWidth="1"/>
    <col min="9500" max="9501" width="2.81640625" style="33" customWidth="1"/>
    <col min="9502" max="9502" width="2.54296875" style="33" customWidth="1"/>
    <col min="9503" max="9503" width="2.7265625" style="33" customWidth="1"/>
    <col min="9504" max="9504" width="2.26953125" style="33" customWidth="1"/>
    <col min="9505" max="9505" width="3" style="33" customWidth="1"/>
    <col min="9506" max="9507" width="2.26953125" style="33" customWidth="1"/>
    <col min="9508" max="9508" width="1.81640625" style="33" customWidth="1"/>
    <col min="9509" max="9509" width="1.7265625" style="33" customWidth="1"/>
    <col min="9510" max="9727" width="11.453125" style="33"/>
    <col min="9728" max="9728" width="0.81640625" style="33" customWidth="1"/>
    <col min="9729" max="9729" width="1.26953125" style="33" customWidth="1"/>
    <col min="9730" max="9730" width="2.81640625" style="33" customWidth="1"/>
    <col min="9731" max="9731" width="2.7265625" style="33" customWidth="1"/>
    <col min="9732" max="9733" width="2.81640625" style="33" customWidth="1"/>
    <col min="9734" max="9734" width="2.7265625" style="33" customWidth="1"/>
    <col min="9735" max="9737" width="3" style="33" customWidth="1"/>
    <col min="9738" max="9738" width="3.1796875" style="33" customWidth="1"/>
    <col min="9739" max="9742" width="2.81640625" style="33" customWidth="1"/>
    <col min="9743" max="9750" width="2.26953125" style="33" customWidth="1"/>
    <col min="9751" max="9752" width="2.81640625" style="33" customWidth="1"/>
    <col min="9753" max="9753" width="2.7265625" style="33" customWidth="1"/>
    <col min="9754" max="9754" width="2.81640625" style="33" customWidth="1"/>
    <col min="9755" max="9755" width="2.26953125" style="33" customWidth="1"/>
    <col min="9756" max="9757" width="2.81640625" style="33" customWidth="1"/>
    <col min="9758" max="9758" width="2.54296875" style="33" customWidth="1"/>
    <col min="9759" max="9759" width="2.7265625" style="33" customWidth="1"/>
    <col min="9760" max="9760" width="2.26953125" style="33" customWidth="1"/>
    <col min="9761" max="9761" width="3" style="33" customWidth="1"/>
    <col min="9762" max="9763" width="2.26953125" style="33" customWidth="1"/>
    <col min="9764" max="9764" width="1.81640625" style="33" customWidth="1"/>
    <col min="9765" max="9765" width="1.7265625" style="33" customWidth="1"/>
    <col min="9766" max="9983" width="11.453125" style="33"/>
    <col min="9984" max="9984" width="0.81640625" style="33" customWidth="1"/>
    <col min="9985" max="9985" width="1.26953125" style="33" customWidth="1"/>
    <col min="9986" max="9986" width="2.81640625" style="33" customWidth="1"/>
    <col min="9987" max="9987" width="2.7265625" style="33" customWidth="1"/>
    <col min="9988" max="9989" width="2.81640625" style="33" customWidth="1"/>
    <col min="9990" max="9990" width="2.7265625" style="33" customWidth="1"/>
    <col min="9991" max="9993" width="3" style="33" customWidth="1"/>
    <col min="9994" max="9994" width="3.1796875" style="33" customWidth="1"/>
    <col min="9995" max="9998" width="2.81640625" style="33" customWidth="1"/>
    <col min="9999" max="10006" width="2.26953125" style="33" customWidth="1"/>
    <col min="10007" max="10008" width="2.81640625" style="33" customWidth="1"/>
    <col min="10009" max="10009" width="2.7265625" style="33" customWidth="1"/>
    <col min="10010" max="10010" width="2.81640625" style="33" customWidth="1"/>
    <col min="10011" max="10011" width="2.26953125" style="33" customWidth="1"/>
    <col min="10012" max="10013" width="2.81640625" style="33" customWidth="1"/>
    <col min="10014" max="10014" width="2.54296875" style="33" customWidth="1"/>
    <col min="10015" max="10015" width="2.7265625" style="33" customWidth="1"/>
    <col min="10016" max="10016" width="2.26953125" style="33" customWidth="1"/>
    <col min="10017" max="10017" width="3" style="33" customWidth="1"/>
    <col min="10018" max="10019" width="2.26953125" style="33" customWidth="1"/>
    <col min="10020" max="10020" width="1.81640625" style="33" customWidth="1"/>
    <col min="10021" max="10021" width="1.7265625" style="33" customWidth="1"/>
    <col min="10022" max="10239" width="11.453125" style="33"/>
    <col min="10240" max="10240" width="0.81640625" style="33" customWidth="1"/>
    <col min="10241" max="10241" width="1.26953125" style="33" customWidth="1"/>
    <col min="10242" max="10242" width="2.81640625" style="33" customWidth="1"/>
    <col min="10243" max="10243" width="2.7265625" style="33" customWidth="1"/>
    <col min="10244" max="10245" width="2.81640625" style="33" customWidth="1"/>
    <col min="10246" max="10246" width="2.7265625" style="33" customWidth="1"/>
    <col min="10247" max="10249" width="3" style="33" customWidth="1"/>
    <col min="10250" max="10250" width="3.1796875" style="33" customWidth="1"/>
    <col min="10251" max="10254" width="2.81640625" style="33" customWidth="1"/>
    <col min="10255" max="10262" width="2.26953125" style="33" customWidth="1"/>
    <col min="10263" max="10264" width="2.81640625" style="33" customWidth="1"/>
    <col min="10265" max="10265" width="2.7265625" style="33" customWidth="1"/>
    <col min="10266" max="10266" width="2.81640625" style="33" customWidth="1"/>
    <col min="10267" max="10267" width="2.26953125" style="33" customWidth="1"/>
    <col min="10268" max="10269" width="2.81640625" style="33" customWidth="1"/>
    <col min="10270" max="10270" width="2.54296875" style="33" customWidth="1"/>
    <col min="10271" max="10271" width="2.7265625" style="33" customWidth="1"/>
    <col min="10272" max="10272" width="2.26953125" style="33" customWidth="1"/>
    <col min="10273" max="10273" width="3" style="33" customWidth="1"/>
    <col min="10274" max="10275" width="2.26953125" style="33" customWidth="1"/>
    <col min="10276" max="10276" width="1.81640625" style="33" customWidth="1"/>
    <col min="10277" max="10277" width="1.7265625" style="33" customWidth="1"/>
    <col min="10278" max="10495" width="11.453125" style="33"/>
    <col min="10496" max="10496" width="0.81640625" style="33" customWidth="1"/>
    <col min="10497" max="10497" width="1.26953125" style="33" customWidth="1"/>
    <col min="10498" max="10498" width="2.81640625" style="33" customWidth="1"/>
    <col min="10499" max="10499" width="2.7265625" style="33" customWidth="1"/>
    <col min="10500" max="10501" width="2.81640625" style="33" customWidth="1"/>
    <col min="10502" max="10502" width="2.7265625" style="33" customWidth="1"/>
    <col min="10503" max="10505" width="3" style="33" customWidth="1"/>
    <col min="10506" max="10506" width="3.1796875" style="33" customWidth="1"/>
    <col min="10507" max="10510" width="2.81640625" style="33" customWidth="1"/>
    <col min="10511" max="10518" width="2.26953125" style="33" customWidth="1"/>
    <col min="10519" max="10520" width="2.81640625" style="33" customWidth="1"/>
    <col min="10521" max="10521" width="2.7265625" style="33" customWidth="1"/>
    <col min="10522" max="10522" width="2.81640625" style="33" customWidth="1"/>
    <col min="10523" max="10523" width="2.26953125" style="33" customWidth="1"/>
    <col min="10524" max="10525" width="2.81640625" style="33" customWidth="1"/>
    <col min="10526" max="10526" width="2.54296875" style="33" customWidth="1"/>
    <col min="10527" max="10527" width="2.7265625" style="33" customWidth="1"/>
    <col min="10528" max="10528" width="2.26953125" style="33" customWidth="1"/>
    <col min="10529" max="10529" width="3" style="33" customWidth="1"/>
    <col min="10530" max="10531" width="2.26953125" style="33" customWidth="1"/>
    <col min="10532" max="10532" width="1.81640625" style="33" customWidth="1"/>
    <col min="10533" max="10533" width="1.7265625" style="33" customWidth="1"/>
    <col min="10534" max="10751" width="11.453125" style="33"/>
    <col min="10752" max="10752" width="0.81640625" style="33" customWidth="1"/>
    <col min="10753" max="10753" width="1.26953125" style="33" customWidth="1"/>
    <col min="10754" max="10754" width="2.81640625" style="33" customWidth="1"/>
    <col min="10755" max="10755" width="2.7265625" style="33" customWidth="1"/>
    <col min="10756" max="10757" width="2.81640625" style="33" customWidth="1"/>
    <col min="10758" max="10758" width="2.7265625" style="33" customWidth="1"/>
    <col min="10759" max="10761" width="3" style="33" customWidth="1"/>
    <col min="10762" max="10762" width="3.1796875" style="33" customWidth="1"/>
    <col min="10763" max="10766" width="2.81640625" style="33" customWidth="1"/>
    <col min="10767" max="10774" width="2.26953125" style="33" customWidth="1"/>
    <col min="10775" max="10776" width="2.81640625" style="33" customWidth="1"/>
    <col min="10777" max="10777" width="2.7265625" style="33" customWidth="1"/>
    <col min="10778" max="10778" width="2.81640625" style="33" customWidth="1"/>
    <col min="10779" max="10779" width="2.26953125" style="33" customWidth="1"/>
    <col min="10780" max="10781" width="2.81640625" style="33" customWidth="1"/>
    <col min="10782" max="10782" width="2.54296875" style="33" customWidth="1"/>
    <col min="10783" max="10783" width="2.7265625" style="33" customWidth="1"/>
    <col min="10784" max="10784" width="2.26953125" style="33" customWidth="1"/>
    <col min="10785" max="10785" width="3" style="33" customWidth="1"/>
    <col min="10786" max="10787" width="2.26953125" style="33" customWidth="1"/>
    <col min="10788" max="10788" width="1.81640625" style="33" customWidth="1"/>
    <col min="10789" max="10789" width="1.7265625" style="33" customWidth="1"/>
    <col min="10790" max="11007" width="11.453125" style="33"/>
    <col min="11008" max="11008" width="0.81640625" style="33" customWidth="1"/>
    <col min="11009" max="11009" width="1.26953125" style="33" customWidth="1"/>
    <col min="11010" max="11010" width="2.81640625" style="33" customWidth="1"/>
    <col min="11011" max="11011" width="2.7265625" style="33" customWidth="1"/>
    <col min="11012" max="11013" width="2.81640625" style="33" customWidth="1"/>
    <col min="11014" max="11014" width="2.7265625" style="33" customWidth="1"/>
    <col min="11015" max="11017" width="3" style="33" customWidth="1"/>
    <col min="11018" max="11018" width="3.1796875" style="33" customWidth="1"/>
    <col min="11019" max="11022" width="2.81640625" style="33" customWidth="1"/>
    <col min="11023" max="11030" width="2.26953125" style="33" customWidth="1"/>
    <col min="11031" max="11032" width="2.81640625" style="33" customWidth="1"/>
    <col min="11033" max="11033" width="2.7265625" style="33" customWidth="1"/>
    <col min="11034" max="11034" width="2.81640625" style="33" customWidth="1"/>
    <col min="11035" max="11035" width="2.26953125" style="33" customWidth="1"/>
    <col min="11036" max="11037" width="2.81640625" style="33" customWidth="1"/>
    <col min="11038" max="11038" width="2.54296875" style="33" customWidth="1"/>
    <col min="11039" max="11039" width="2.7265625" style="33" customWidth="1"/>
    <col min="11040" max="11040" width="2.26953125" style="33" customWidth="1"/>
    <col min="11041" max="11041" width="3" style="33" customWidth="1"/>
    <col min="11042" max="11043" width="2.26953125" style="33" customWidth="1"/>
    <col min="11044" max="11044" width="1.81640625" style="33" customWidth="1"/>
    <col min="11045" max="11045" width="1.7265625" style="33" customWidth="1"/>
    <col min="11046" max="11263" width="11.453125" style="33"/>
    <col min="11264" max="11264" width="0.81640625" style="33" customWidth="1"/>
    <col min="11265" max="11265" width="1.26953125" style="33" customWidth="1"/>
    <col min="11266" max="11266" width="2.81640625" style="33" customWidth="1"/>
    <col min="11267" max="11267" width="2.7265625" style="33" customWidth="1"/>
    <col min="11268" max="11269" width="2.81640625" style="33" customWidth="1"/>
    <col min="11270" max="11270" width="2.7265625" style="33" customWidth="1"/>
    <col min="11271" max="11273" width="3" style="33" customWidth="1"/>
    <col min="11274" max="11274" width="3.1796875" style="33" customWidth="1"/>
    <col min="11275" max="11278" width="2.81640625" style="33" customWidth="1"/>
    <col min="11279" max="11286" width="2.26953125" style="33" customWidth="1"/>
    <col min="11287" max="11288" width="2.81640625" style="33" customWidth="1"/>
    <col min="11289" max="11289" width="2.7265625" style="33" customWidth="1"/>
    <col min="11290" max="11290" width="2.81640625" style="33" customWidth="1"/>
    <col min="11291" max="11291" width="2.26953125" style="33" customWidth="1"/>
    <col min="11292" max="11293" width="2.81640625" style="33" customWidth="1"/>
    <col min="11294" max="11294" width="2.54296875" style="33" customWidth="1"/>
    <col min="11295" max="11295" width="2.7265625" style="33" customWidth="1"/>
    <col min="11296" max="11296" width="2.26953125" style="33" customWidth="1"/>
    <col min="11297" max="11297" width="3" style="33" customWidth="1"/>
    <col min="11298" max="11299" width="2.26953125" style="33" customWidth="1"/>
    <col min="11300" max="11300" width="1.81640625" style="33" customWidth="1"/>
    <col min="11301" max="11301" width="1.7265625" style="33" customWidth="1"/>
    <col min="11302" max="11519" width="11.453125" style="33"/>
    <col min="11520" max="11520" width="0.81640625" style="33" customWidth="1"/>
    <col min="11521" max="11521" width="1.26953125" style="33" customWidth="1"/>
    <col min="11522" max="11522" width="2.81640625" style="33" customWidth="1"/>
    <col min="11523" max="11523" width="2.7265625" style="33" customWidth="1"/>
    <col min="11524" max="11525" width="2.81640625" style="33" customWidth="1"/>
    <col min="11526" max="11526" width="2.7265625" style="33" customWidth="1"/>
    <col min="11527" max="11529" width="3" style="33" customWidth="1"/>
    <col min="11530" max="11530" width="3.1796875" style="33" customWidth="1"/>
    <col min="11531" max="11534" width="2.81640625" style="33" customWidth="1"/>
    <col min="11535" max="11542" width="2.26953125" style="33" customWidth="1"/>
    <col min="11543" max="11544" width="2.81640625" style="33" customWidth="1"/>
    <col min="11545" max="11545" width="2.7265625" style="33" customWidth="1"/>
    <col min="11546" max="11546" width="2.81640625" style="33" customWidth="1"/>
    <col min="11547" max="11547" width="2.26953125" style="33" customWidth="1"/>
    <col min="11548" max="11549" width="2.81640625" style="33" customWidth="1"/>
    <col min="11550" max="11550" width="2.54296875" style="33" customWidth="1"/>
    <col min="11551" max="11551" width="2.7265625" style="33" customWidth="1"/>
    <col min="11552" max="11552" width="2.26953125" style="33" customWidth="1"/>
    <col min="11553" max="11553" width="3" style="33" customWidth="1"/>
    <col min="11554" max="11555" width="2.26953125" style="33" customWidth="1"/>
    <col min="11556" max="11556" width="1.81640625" style="33" customWidth="1"/>
    <col min="11557" max="11557" width="1.7265625" style="33" customWidth="1"/>
    <col min="11558" max="11775" width="11.453125" style="33"/>
    <col min="11776" max="11776" width="0.81640625" style="33" customWidth="1"/>
    <col min="11777" max="11777" width="1.26953125" style="33" customWidth="1"/>
    <col min="11778" max="11778" width="2.81640625" style="33" customWidth="1"/>
    <col min="11779" max="11779" width="2.7265625" style="33" customWidth="1"/>
    <col min="11780" max="11781" width="2.81640625" style="33" customWidth="1"/>
    <col min="11782" max="11782" width="2.7265625" style="33" customWidth="1"/>
    <col min="11783" max="11785" width="3" style="33" customWidth="1"/>
    <col min="11786" max="11786" width="3.1796875" style="33" customWidth="1"/>
    <col min="11787" max="11790" width="2.81640625" style="33" customWidth="1"/>
    <col min="11791" max="11798" width="2.26953125" style="33" customWidth="1"/>
    <col min="11799" max="11800" width="2.81640625" style="33" customWidth="1"/>
    <col min="11801" max="11801" width="2.7265625" style="33" customWidth="1"/>
    <col min="11802" max="11802" width="2.81640625" style="33" customWidth="1"/>
    <col min="11803" max="11803" width="2.26953125" style="33" customWidth="1"/>
    <col min="11804" max="11805" width="2.81640625" style="33" customWidth="1"/>
    <col min="11806" max="11806" width="2.54296875" style="33" customWidth="1"/>
    <col min="11807" max="11807" width="2.7265625" style="33" customWidth="1"/>
    <col min="11808" max="11808" width="2.26953125" style="33" customWidth="1"/>
    <col min="11809" max="11809" width="3" style="33" customWidth="1"/>
    <col min="11810" max="11811" width="2.26953125" style="33" customWidth="1"/>
    <col min="11812" max="11812" width="1.81640625" style="33" customWidth="1"/>
    <col min="11813" max="11813" width="1.7265625" style="33" customWidth="1"/>
    <col min="11814" max="12031" width="11.453125" style="33"/>
    <col min="12032" max="12032" width="0.81640625" style="33" customWidth="1"/>
    <col min="12033" max="12033" width="1.26953125" style="33" customWidth="1"/>
    <col min="12034" max="12034" width="2.81640625" style="33" customWidth="1"/>
    <col min="12035" max="12035" width="2.7265625" style="33" customWidth="1"/>
    <col min="12036" max="12037" width="2.81640625" style="33" customWidth="1"/>
    <col min="12038" max="12038" width="2.7265625" style="33" customWidth="1"/>
    <col min="12039" max="12041" width="3" style="33" customWidth="1"/>
    <col min="12042" max="12042" width="3.1796875" style="33" customWidth="1"/>
    <col min="12043" max="12046" width="2.81640625" style="33" customWidth="1"/>
    <col min="12047" max="12054" width="2.26953125" style="33" customWidth="1"/>
    <col min="12055" max="12056" width="2.81640625" style="33" customWidth="1"/>
    <col min="12057" max="12057" width="2.7265625" style="33" customWidth="1"/>
    <col min="12058" max="12058" width="2.81640625" style="33" customWidth="1"/>
    <col min="12059" max="12059" width="2.26953125" style="33" customWidth="1"/>
    <col min="12060" max="12061" width="2.81640625" style="33" customWidth="1"/>
    <col min="12062" max="12062" width="2.54296875" style="33" customWidth="1"/>
    <col min="12063" max="12063" width="2.7265625" style="33" customWidth="1"/>
    <col min="12064" max="12064" width="2.26953125" style="33" customWidth="1"/>
    <col min="12065" max="12065" width="3" style="33" customWidth="1"/>
    <col min="12066" max="12067" width="2.26953125" style="33" customWidth="1"/>
    <col min="12068" max="12068" width="1.81640625" style="33" customWidth="1"/>
    <col min="12069" max="12069" width="1.7265625" style="33" customWidth="1"/>
    <col min="12070" max="12287" width="11.453125" style="33"/>
    <col min="12288" max="12288" width="0.81640625" style="33" customWidth="1"/>
    <col min="12289" max="12289" width="1.26953125" style="33" customWidth="1"/>
    <col min="12290" max="12290" width="2.81640625" style="33" customWidth="1"/>
    <col min="12291" max="12291" width="2.7265625" style="33" customWidth="1"/>
    <col min="12292" max="12293" width="2.81640625" style="33" customWidth="1"/>
    <col min="12294" max="12294" width="2.7265625" style="33" customWidth="1"/>
    <col min="12295" max="12297" width="3" style="33" customWidth="1"/>
    <col min="12298" max="12298" width="3.1796875" style="33" customWidth="1"/>
    <col min="12299" max="12302" width="2.81640625" style="33" customWidth="1"/>
    <col min="12303" max="12310" width="2.26953125" style="33" customWidth="1"/>
    <col min="12311" max="12312" width="2.81640625" style="33" customWidth="1"/>
    <col min="12313" max="12313" width="2.7265625" style="33" customWidth="1"/>
    <col min="12314" max="12314" width="2.81640625" style="33" customWidth="1"/>
    <col min="12315" max="12315" width="2.26953125" style="33" customWidth="1"/>
    <col min="12316" max="12317" width="2.81640625" style="33" customWidth="1"/>
    <col min="12318" max="12318" width="2.54296875" style="33" customWidth="1"/>
    <col min="12319" max="12319" width="2.7265625" style="33" customWidth="1"/>
    <col min="12320" max="12320" width="2.26953125" style="33" customWidth="1"/>
    <col min="12321" max="12321" width="3" style="33" customWidth="1"/>
    <col min="12322" max="12323" width="2.26953125" style="33" customWidth="1"/>
    <col min="12324" max="12324" width="1.81640625" style="33" customWidth="1"/>
    <col min="12325" max="12325" width="1.7265625" style="33" customWidth="1"/>
    <col min="12326" max="12543" width="11.453125" style="33"/>
    <col min="12544" max="12544" width="0.81640625" style="33" customWidth="1"/>
    <col min="12545" max="12545" width="1.26953125" style="33" customWidth="1"/>
    <col min="12546" max="12546" width="2.81640625" style="33" customWidth="1"/>
    <col min="12547" max="12547" width="2.7265625" style="33" customWidth="1"/>
    <col min="12548" max="12549" width="2.81640625" style="33" customWidth="1"/>
    <col min="12550" max="12550" width="2.7265625" style="33" customWidth="1"/>
    <col min="12551" max="12553" width="3" style="33" customWidth="1"/>
    <col min="12554" max="12554" width="3.1796875" style="33" customWidth="1"/>
    <col min="12555" max="12558" width="2.81640625" style="33" customWidth="1"/>
    <col min="12559" max="12566" width="2.26953125" style="33" customWidth="1"/>
    <col min="12567" max="12568" width="2.81640625" style="33" customWidth="1"/>
    <col min="12569" max="12569" width="2.7265625" style="33" customWidth="1"/>
    <col min="12570" max="12570" width="2.81640625" style="33" customWidth="1"/>
    <col min="12571" max="12571" width="2.26953125" style="33" customWidth="1"/>
    <col min="12572" max="12573" width="2.81640625" style="33" customWidth="1"/>
    <col min="12574" max="12574" width="2.54296875" style="33" customWidth="1"/>
    <col min="12575" max="12575" width="2.7265625" style="33" customWidth="1"/>
    <col min="12576" max="12576" width="2.26953125" style="33" customWidth="1"/>
    <col min="12577" max="12577" width="3" style="33" customWidth="1"/>
    <col min="12578" max="12579" width="2.26953125" style="33" customWidth="1"/>
    <col min="12580" max="12580" width="1.81640625" style="33" customWidth="1"/>
    <col min="12581" max="12581" width="1.7265625" style="33" customWidth="1"/>
    <col min="12582" max="12799" width="11.453125" style="33"/>
    <col min="12800" max="12800" width="0.81640625" style="33" customWidth="1"/>
    <col min="12801" max="12801" width="1.26953125" style="33" customWidth="1"/>
    <col min="12802" max="12802" width="2.81640625" style="33" customWidth="1"/>
    <col min="12803" max="12803" width="2.7265625" style="33" customWidth="1"/>
    <col min="12804" max="12805" width="2.81640625" style="33" customWidth="1"/>
    <col min="12806" max="12806" width="2.7265625" style="33" customWidth="1"/>
    <col min="12807" max="12809" width="3" style="33" customWidth="1"/>
    <col min="12810" max="12810" width="3.1796875" style="33" customWidth="1"/>
    <col min="12811" max="12814" width="2.81640625" style="33" customWidth="1"/>
    <col min="12815" max="12822" width="2.26953125" style="33" customWidth="1"/>
    <col min="12823" max="12824" width="2.81640625" style="33" customWidth="1"/>
    <col min="12825" max="12825" width="2.7265625" style="33" customWidth="1"/>
    <col min="12826" max="12826" width="2.81640625" style="33" customWidth="1"/>
    <col min="12827" max="12827" width="2.26953125" style="33" customWidth="1"/>
    <col min="12828" max="12829" width="2.81640625" style="33" customWidth="1"/>
    <col min="12830" max="12830" width="2.54296875" style="33" customWidth="1"/>
    <col min="12831" max="12831" width="2.7265625" style="33" customWidth="1"/>
    <col min="12832" max="12832" width="2.26953125" style="33" customWidth="1"/>
    <col min="12833" max="12833" width="3" style="33" customWidth="1"/>
    <col min="12834" max="12835" width="2.26953125" style="33" customWidth="1"/>
    <col min="12836" max="12836" width="1.81640625" style="33" customWidth="1"/>
    <col min="12837" max="12837" width="1.7265625" style="33" customWidth="1"/>
    <col min="12838" max="13055" width="11.453125" style="33"/>
    <col min="13056" max="13056" width="0.81640625" style="33" customWidth="1"/>
    <col min="13057" max="13057" width="1.26953125" style="33" customWidth="1"/>
    <col min="13058" max="13058" width="2.81640625" style="33" customWidth="1"/>
    <col min="13059" max="13059" width="2.7265625" style="33" customWidth="1"/>
    <col min="13060" max="13061" width="2.81640625" style="33" customWidth="1"/>
    <col min="13062" max="13062" width="2.7265625" style="33" customWidth="1"/>
    <col min="13063" max="13065" width="3" style="33" customWidth="1"/>
    <col min="13066" max="13066" width="3.1796875" style="33" customWidth="1"/>
    <col min="13067" max="13070" width="2.81640625" style="33" customWidth="1"/>
    <col min="13071" max="13078" width="2.26953125" style="33" customWidth="1"/>
    <col min="13079" max="13080" width="2.81640625" style="33" customWidth="1"/>
    <col min="13081" max="13081" width="2.7265625" style="33" customWidth="1"/>
    <col min="13082" max="13082" width="2.81640625" style="33" customWidth="1"/>
    <col min="13083" max="13083" width="2.26953125" style="33" customWidth="1"/>
    <col min="13084" max="13085" width="2.81640625" style="33" customWidth="1"/>
    <col min="13086" max="13086" width="2.54296875" style="33" customWidth="1"/>
    <col min="13087" max="13087" width="2.7265625" style="33" customWidth="1"/>
    <col min="13088" max="13088" width="2.26953125" style="33" customWidth="1"/>
    <col min="13089" max="13089" width="3" style="33" customWidth="1"/>
    <col min="13090" max="13091" width="2.26953125" style="33" customWidth="1"/>
    <col min="13092" max="13092" width="1.81640625" style="33" customWidth="1"/>
    <col min="13093" max="13093" width="1.7265625" style="33" customWidth="1"/>
    <col min="13094" max="13311" width="11.453125" style="33"/>
    <col min="13312" max="13312" width="0.81640625" style="33" customWidth="1"/>
    <col min="13313" max="13313" width="1.26953125" style="33" customWidth="1"/>
    <col min="13314" max="13314" width="2.81640625" style="33" customWidth="1"/>
    <col min="13315" max="13315" width="2.7265625" style="33" customWidth="1"/>
    <col min="13316" max="13317" width="2.81640625" style="33" customWidth="1"/>
    <col min="13318" max="13318" width="2.7265625" style="33" customWidth="1"/>
    <col min="13319" max="13321" width="3" style="33" customWidth="1"/>
    <col min="13322" max="13322" width="3.1796875" style="33" customWidth="1"/>
    <col min="13323" max="13326" width="2.81640625" style="33" customWidth="1"/>
    <col min="13327" max="13334" width="2.26953125" style="33" customWidth="1"/>
    <col min="13335" max="13336" width="2.81640625" style="33" customWidth="1"/>
    <col min="13337" max="13337" width="2.7265625" style="33" customWidth="1"/>
    <col min="13338" max="13338" width="2.81640625" style="33" customWidth="1"/>
    <col min="13339" max="13339" width="2.26953125" style="33" customWidth="1"/>
    <col min="13340" max="13341" width="2.81640625" style="33" customWidth="1"/>
    <col min="13342" max="13342" width="2.54296875" style="33" customWidth="1"/>
    <col min="13343" max="13343" width="2.7265625" style="33" customWidth="1"/>
    <col min="13344" max="13344" width="2.26953125" style="33" customWidth="1"/>
    <col min="13345" max="13345" width="3" style="33" customWidth="1"/>
    <col min="13346" max="13347" width="2.26953125" style="33" customWidth="1"/>
    <col min="13348" max="13348" width="1.81640625" style="33" customWidth="1"/>
    <col min="13349" max="13349" width="1.7265625" style="33" customWidth="1"/>
    <col min="13350" max="13567" width="11.453125" style="33"/>
    <col min="13568" max="13568" width="0.81640625" style="33" customWidth="1"/>
    <col min="13569" max="13569" width="1.26953125" style="33" customWidth="1"/>
    <col min="13570" max="13570" width="2.81640625" style="33" customWidth="1"/>
    <col min="13571" max="13571" width="2.7265625" style="33" customWidth="1"/>
    <col min="13572" max="13573" width="2.81640625" style="33" customWidth="1"/>
    <col min="13574" max="13574" width="2.7265625" style="33" customWidth="1"/>
    <col min="13575" max="13577" width="3" style="33" customWidth="1"/>
    <col min="13578" max="13578" width="3.1796875" style="33" customWidth="1"/>
    <col min="13579" max="13582" width="2.81640625" style="33" customWidth="1"/>
    <col min="13583" max="13590" width="2.26953125" style="33" customWidth="1"/>
    <col min="13591" max="13592" width="2.81640625" style="33" customWidth="1"/>
    <col min="13593" max="13593" width="2.7265625" style="33" customWidth="1"/>
    <col min="13594" max="13594" width="2.81640625" style="33" customWidth="1"/>
    <col min="13595" max="13595" width="2.26953125" style="33" customWidth="1"/>
    <col min="13596" max="13597" width="2.81640625" style="33" customWidth="1"/>
    <col min="13598" max="13598" width="2.54296875" style="33" customWidth="1"/>
    <col min="13599" max="13599" width="2.7265625" style="33" customWidth="1"/>
    <col min="13600" max="13600" width="2.26953125" style="33" customWidth="1"/>
    <col min="13601" max="13601" width="3" style="33" customWidth="1"/>
    <col min="13602" max="13603" width="2.26953125" style="33" customWidth="1"/>
    <col min="13604" max="13604" width="1.81640625" style="33" customWidth="1"/>
    <col min="13605" max="13605" width="1.7265625" style="33" customWidth="1"/>
    <col min="13606" max="13823" width="11.453125" style="33"/>
    <col min="13824" max="13824" width="0.81640625" style="33" customWidth="1"/>
    <col min="13825" max="13825" width="1.26953125" style="33" customWidth="1"/>
    <col min="13826" max="13826" width="2.81640625" style="33" customWidth="1"/>
    <col min="13827" max="13827" width="2.7265625" style="33" customWidth="1"/>
    <col min="13828" max="13829" width="2.81640625" style="33" customWidth="1"/>
    <col min="13830" max="13830" width="2.7265625" style="33" customWidth="1"/>
    <col min="13831" max="13833" width="3" style="33" customWidth="1"/>
    <col min="13834" max="13834" width="3.1796875" style="33" customWidth="1"/>
    <col min="13835" max="13838" width="2.81640625" style="33" customWidth="1"/>
    <col min="13839" max="13846" width="2.26953125" style="33" customWidth="1"/>
    <col min="13847" max="13848" width="2.81640625" style="33" customWidth="1"/>
    <col min="13849" max="13849" width="2.7265625" style="33" customWidth="1"/>
    <col min="13850" max="13850" width="2.81640625" style="33" customWidth="1"/>
    <col min="13851" max="13851" width="2.26953125" style="33" customWidth="1"/>
    <col min="13852" max="13853" width="2.81640625" style="33" customWidth="1"/>
    <col min="13854" max="13854" width="2.54296875" style="33" customWidth="1"/>
    <col min="13855" max="13855" width="2.7265625" style="33" customWidth="1"/>
    <col min="13856" max="13856" width="2.26953125" style="33" customWidth="1"/>
    <col min="13857" max="13857" width="3" style="33" customWidth="1"/>
    <col min="13858" max="13859" width="2.26953125" style="33" customWidth="1"/>
    <col min="13860" max="13860" width="1.81640625" style="33" customWidth="1"/>
    <col min="13861" max="13861" width="1.7265625" style="33" customWidth="1"/>
    <col min="13862" max="14079" width="11.453125" style="33"/>
    <col min="14080" max="14080" width="0.81640625" style="33" customWidth="1"/>
    <col min="14081" max="14081" width="1.26953125" style="33" customWidth="1"/>
    <col min="14082" max="14082" width="2.81640625" style="33" customWidth="1"/>
    <col min="14083" max="14083" width="2.7265625" style="33" customWidth="1"/>
    <col min="14084" max="14085" width="2.81640625" style="33" customWidth="1"/>
    <col min="14086" max="14086" width="2.7265625" style="33" customWidth="1"/>
    <col min="14087" max="14089" width="3" style="33" customWidth="1"/>
    <col min="14090" max="14090" width="3.1796875" style="33" customWidth="1"/>
    <col min="14091" max="14094" width="2.81640625" style="33" customWidth="1"/>
    <col min="14095" max="14102" width="2.26953125" style="33" customWidth="1"/>
    <col min="14103" max="14104" width="2.81640625" style="33" customWidth="1"/>
    <col min="14105" max="14105" width="2.7265625" style="33" customWidth="1"/>
    <col min="14106" max="14106" width="2.81640625" style="33" customWidth="1"/>
    <col min="14107" max="14107" width="2.26953125" style="33" customWidth="1"/>
    <col min="14108" max="14109" width="2.81640625" style="33" customWidth="1"/>
    <col min="14110" max="14110" width="2.54296875" style="33" customWidth="1"/>
    <col min="14111" max="14111" width="2.7265625" style="33" customWidth="1"/>
    <col min="14112" max="14112" width="2.26953125" style="33" customWidth="1"/>
    <col min="14113" max="14113" width="3" style="33" customWidth="1"/>
    <col min="14114" max="14115" width="2.26953125" style="33" customWidth="1"/>
    <col min="14116" max="14116" width="1.81640625" style="33" customWidth="1"/>
    <col min="14117" max="14117" width="1.7265625" style="33" customWidth="1"/>
    <col min="14118" max="14335" width="11.453125" style="33"/>
    <col min="14336" max="14336" width="0.81640625" style="33" customWidth="1"/>
    <col min="14337" max="14337" width="1.26953125" style="33" customWidth="1"/>
    <col min="14338" max="14338" width="2.81640625" style="33" customWidth="1"/>
    <col min="14339" max="14339" width="2.7265625" style="33" customWidth="1"/>
    <col min="14340" max="14341" width="2.81640625" style="33" customWidth="1"/>
    <col min="14342" max="14342" width="2.7265625" style="33" customWidth="1"/>
    <col min="14343" max="14345" width="3" style="33" customWidth="1"/>
    <col min="14346" max="14346" width="3.1796875" style="33" customWidth="1"/>
    <col min="14347" max="14350" width="2.81640625" style="33" customWidth="1"/>
    <col min="14351" max="14358" width="2.26953125" style="33" customWidth="1"/>
    <col min="14359" max="14360" width="2.81640625" style="33" customWidth="1"/>
    <col min="14361" max="14361" width="2.7265625" style="33" customWidth="1"/>
    <col min="14362" max="14362" width="2.81640625" style="33" customWidth="1"/>
    <col min="14363" max="14363" width="2.26953125" style="33" customWidth="1"/>
    <col min="14364" max="14365" width="2.81640625" style="33" customWidth="1"/>
    <col min="14366" max="14366" width="2.54296875" style="33" customWidth="1"/>
    <col min="14367" max="14367" width="2.7265625" style="33" customWidth="1"/>
    <col min="14368" max="14368" width="2.26953125" style="33" customWidth="1"/>
    <col min="14369" max="14369" width="3" style="33" customWidth="1"/>
    <col min="14370" max="14371" width="2.26953125" style="33" customWidth="1"/>
    <col min="14372" max="14372" width="1.81640625" style="33" customWidth="1"/>
    <col min="14373" max="14373" width="1.7265625" style="33" customWidth="1"/>
    <col min="14374" max="14591" width="11.453125" style="33"/>
    <col min="14592" max="14592" width="0.81640625" style="33" customWidth="1"/>
    <col min="14593" max="14593" width="1.26953125" style="33" customWidth="1"/>
    <col min="14594" max="14594" width="2.81640625" style="33" customWidth="1"/>
    <col min="14595" max="14595" width="2.7265625" style="33" customWidth="1"/>
    <col min="14596" max="14597" width="2.81640625" style="33" customWidth="1"/>
    <col min="14598" max="14598" width="2.7265625" style="33" customWidth="1"/>
    <col min="14599" max="14601" width="3" style="33" customWidth="1"/>
    <col min="14602" max="14602" width="3.1796875" style="33" customWidth="1"/>
    <col min="14603" max="14606" width="2.81640625" style="33" customWidth="1"/>
    <col min="14607" max="14614" width="2.26953125" style="33" customWidth="1"/>
    <col min="14615" max="14616" width="2.81640625" style="33" customWidth="1"/>
    <col min="14617" max="14617" width="2.7265625" style="33" customWidth="1"/>
    <col min="14618" max="14618" width="2.81640625" style="33" customWidth="1"/>
    <col min="14619" max="14619" width="2.26953125" style="33" customWidth="1"/>
    <col min="14620" max="14621" width="2.81640625" style="33" customWidth="1"/>
    <col min="14622" max="14622" width="2.54296875" style="33" customWidth="1"/>
    <col min="14623" max="14623" width="2.7265625" style="33" customWidth="1"/>
    <col min="14624" max="14624" width="2.26953125" style="33" customWidth="1"/>
    <col min="14625" max="14625" width="3" style="33" customWidth="1"/>
    <col min="14626" max="14627" width="2.26953125" style="33" customWidth="1"/>
    <col min="14628" max="14628" width="1.81640625" style="33" customWidth="1"/>
    <col min="14629" max="14629" width="1.7265625" style="33" customWidth="1"/>
    <col min="14630" max="14847" width="11.453125" style="33"/>
    <col min="14848" max="14848" width="0.81640625" style="33" customWidth="1"/>
    <col min="14849" max="14849" width="1.26953125" style="33" customWidth="1"/>
    <col min="14850" max="14850" width="2.81640625" style="33" customWidth="1"/>
    <col min="14851" max="14851" width="2.7265625" style="33" customWidth="1"/>
    <col min="14852" max="14853" width="2.81640625" style="33" customWidth="1"/>
    <col min="14854" max="14854" width="2.7265625" style="33" customWidth="1"/>
    <col min="14855" max="14857" width="3" style="33" customWidth="1"/>
    <col min="14858" max="14858" width="3.1796875" style="33" customWidth="1"/>
    <col min="14859" max="14862" width="2.81640625" style="33" customWidth="1"/>
    <col min="14863" max="14870" width="2.26953125" style="33" customWidth="1"/>
    <col min="14871" max="14872" width="2.81640625" style="33" customWidth="1"/>
    <col min="14873" max="14873" width="2.7265625" style="33" customWidth="1"/>
    <col min="14874" max="14874" width="2.81640625" style="33" customWidth="1"/>
    <col min="14875" max="14875" width="2.26953125" style="33" customWidth="1"/>
    <col min="14876" max="14877" width="2.81640625" style="33" customWidth="1"/>
    <col min="14878" max="14878" width="2.54296875" style="33" customWidth="1"/>
    <col min="14879" max="14879" width="2.7265625" style="33" customWidth="1"/>
    <col min="14880" max="14880" width="2.26953125" style="33" customWidth="1"/>
    <col min="14881" max="14881" width="3" style="33" customWidth="1"/>
    <col min="14882" max="14883" width="2.26953125" style="33" customWidth="1"/>
    <col min="14884" max="14884" width="1.81640625" style="33" customWidth="1"/>
    <col min="14885" max="14885" width="1.7265625" style="33" customWidth="1"/>
    <col min="14886" max="15103" width="11.453125" style="33"/>
    <col min="15104" max="15104" width="0.81640625" style="33" customWidth="1"/>
    <col min="15105" max="15105" width="1.26953125" style="33" customWidth="1"/>
    <col min="15106" max="15106" width="2.81640625" style="33" customWidth="1"/>
    <col min="15107" max="15107" width="2.7265625" style="33" customWidth="1"/>
    <col min="15108" max="15109" width="2.81640625" style="33" customWidth="1"/>
    <col min="15110" max="15110" width="2.7265625" style="33" customWidth="1"/>
    <col min="15111" max="15113" width="3" style="33" customWidth="1"/>
    <col min="15114" max="15114" width="3.1796875" style="33" customWidth="1"/>
    <col min="15115" max="15118" width="2.81640625" style="33" customWidth="1"/>
    <col min="15119" max="15126" width="2.26953125" style="33" customWidth="1"/>
    <col min="15127" max="15128" width="2.81640625" style="33" customWidth="1"/>
    <col min="15129" max="15129" width="2.7265625" style="33" customWidth="1"/>
    <col min="15130" max="15130" width="2.81640625" style="33" customWidth="1"/>
    <col min="15131" max="15131" width="2.26953125" style="33" customWidth="1"/>
    <col min="15132" max="15133" width="2.81640625" style="33" customWidth="1"/>
    <col min="15134" max="15134" width="2.54296875" style="33" customWidth="1"/>
    <col min="15135" max="15135" width="2.7265625" style="33" customWidth="1"/>
    <col min="15136" max="15136" width="2.26953125" style="33" customWidth="1"/>
    <col min="15137" max="15137" width="3" style="33" customWidth="1"/>
    <col min="15138" max="15139" width="2.26953125" style="33" customWidth="1"/>
    <col min="15140" max="15140" width="1.81640625" style="33" customWidth="1"/>
    <col min="15141" max="15141" width="1.7265625" style="33" customWidth="1"/>
    <col min="15142" max="15359" width="11.453125" style="33"/>
    <col min="15360" max="15360" width="0.81640625" style="33" customWidth="1"/>
    <col min="15361" max="15361" width="1.26953125" style="33" customWidth="1"/>
    <col min="15362" max="15362" width="2.81640625" style="33" customWidth="1"/>
    <col min="15363" max="15363" width="2.7265625" style="33" customWidth="1"/>
    <col min="15364" max="15365" width="2.81640625" style="33" customWidth="1"/>
    <col min="15366" max="15366" width="2.7265625" style="33" customWidth="1"/>
    <col min="15367" max="15369" width="3" style="33" customWidth="1"/>
    <col min="15370" max="15370" width="3.1796875" style="33" customWidth="1"/>
    <col min="15371" max="15374" width="2.81640625" style="33" customWidth="1"/>
    <col min="15375" max="15382" width="2.26953125" style="33" customWidth="1"/>
    <col min="15383" max="15384" width="2.81640625" style="33" customWidth="1"/>
    <col min="15385" max="15385" width="2.7265625" style="33" customWidth="1"/>
    <col min="15386" max="15386" width="2.81640625" style="33" customWidth="1"/>
    <col min="15387" max="15387" width="2.26953125" style="33" customWidth="1"/>
    <col min="15388" max="15389" width="2.81640625" style="33" customWidth="1"/>
    <col min="15390" max="15390" width="2.54296875" style="33" customWidth="1"/>
    <col min="15391" max="15391" width="2.7265625" style="33" customWidth="1"/>
    <col min="15392" max="15392" width="2.26953125" style="33" customWidth="1"/>
    <col min="15393" max="15393" width="3" style="33" customWidth="1"/>
    <col min="15394" max="15395" width="2.26953125" style="33" customWidth="1"/>
    <col min="15396" max="15396" width="1.81640625" style="33" customWidth="1"/>
    <col min="15397" max="15397" width="1.7265625" style="33" customWidth="1"/>
    <col min="15398" max="15615" width="11.453125" style="33"/>
    <col min="15616" max="15616" width="0.81640625" style="33" customWidth="1"/>
    <col min="15617" max="15617" width="1.26953125" style="33" customWidth="1"/>
    <col min="15618" max="15618" width="2.81640625" style="33" customWidth="1"/>
    <col min="15619" max="15619" width="2.7265625" style="33" customWidth="1"/>
    <col min="15620" max="15621" width="2.81640625" style="33" customWidth="1"/>
    <col min="15622" max="15622" width="2.7265625" style="33" customWidth="1"/>
    <col min="15623" max="15625" width="3" style="33" customWidth="1"/>
    <col min="15626" max="15626" width="3.1796875" style="33" customWidth="1"/>
    <col min="15627" max="15630" width="2.81640625" style="33" customWidth="1"/>
    <col min="15631" max="15638" width="2.26953125" style="33" customWidth="1"/>
    <col min="15639" max="15640" width="2.81640625" style="33" customWidth="1"/>
    <col min="15641" max="15641" width="2.7265625" style="33" customWidth="1"/>
    <col min="15642" max="15642" width="2.81640625" style="33" customWidth="1"/>
    <col min="15643" max="15643" width="2.26953125" style="33" customWidth="1"/>
    <col min="15644" max="15645" width="2.81640625" style="33" customWidth="1"/>
    <col min="15646" max="15646" width="2.54296875" style="33" customWidth="1"/>
    <col min="15647" max="15647" width="2.7265625" style="33" customWidth="1"/>
    <col min="15648" max="15648" width="2.26953125" style="33" customWidth="1"/>
    <col min="15649" max="15649" width="3" style="33" customWidth="1"/>
    <col min="15650" max="15651" width="2.26953125" style="33" customWidth="1"/>
    <col min="15652" max="15652" width="1.81640625" style="33" customWidth="1"/>
    <col min="15653" max="15653" width="1.7265625" style="33" customWidth="1"/>
    <col min="15654" max="15871" width="11.453125" style="33"/>
    <col min="15872" max="15872" width="0.81640625" style="33" customWidth="1"/>
    <col min="15873" max="15873" width="1.26953125" style="33" customWidth="1"/>
    <col min="15874" max="15874" width="2.81640625" style="33" customWidth="1"/>
    <col min="15875" max="15875" width="2.7265625" style="33" customWidth="1"/>
    <col min="15876" max="15877" width="2.81640625" style="33" customWidth="1"/>
    <col min="15878" max="15878" width="2.7265625" style="33" customWidth="1"/>
    <col min="15879" max="15881" width="3" style="33" customWidth="1"/>
    <col min="15882" max="15882" width="3.1796875" style="33" customWidth="1"/>
    <col min="15883" max="15886" width="2.81640625" style="33" customWidth="1"/>
    <col min="15887" max="15894" width="2.26953125" style="33" customWidth="1"/>
    <col min="15895" max="15896" width="2.81640625" style="33" customWidth="1"/>
    <col min="15897" max="15897" width="2.7265625" style="33" customWidth="1"/>
    <col min="15898" max="15898" width="2.81640625" style="33" customWidth="1"/>
    <col min="15899" max="15899" width="2.26953125" style="33" customWidth="1"/>
    <col min="15900" max="15901" width="2.81640625" style="33" customWidth="1"/>
    <col min="15902" max="15902" width="2.54296875" style="33" customWidth="1"/>
    <col min="15903" max="15903" width="2.7265625" style="33" customWidth="1"/>
    <col min="15904" max="15904" width="2.26953125" style="33" customWidth="1"/>
    <col min="15905" max="15905" width="3" style="33" customWidth="1"/>
    <col min="15906" max="15907" width="2.26953125" style="33" customWidth="1"/>
    <col min="15908" max="15908" width="1.81640625" style="33" customWidth="1"/>
    <col min="15909" max="15909" width="1.7265625" style="33" customWidth="1"/>
    <col min="15910" max="16127" width="11.453125" style="33"/>
    <col min="16128" max="16128" width="0.81640625" style="33" customWidth="1"/>
    <col min="16129" max="16129" width="1.26953125" style="33" customWidth="1"/>
    <col min="16130" max="16130" width="2.81640625" style="33" customWidth="1"/>
    <col min="16131" max="16131" width="2.7265625" style="33" customWidth="1"/>
    <col min="16132" max="16133" width="2.81640625" style="33" customWidth="1"/>
    <col min="16134" max="16134" width="2.7265625" style="33" customWidth="1"/>
    <col min="16135" max="16137" width="3" style="33" customWidth="1"/>
    <col min="16138" max="16138" width="3.1796875" style="33" customWidth="1"/>
    <col min="16139" max="16142" width="2.81640625" style="33" customWidth="1"/>
    <col min="16143" max="16150" width="2.26953125" style="33" customWidth="1"/>
    <col min="16151" max="16152" width="2.81640625" style="33" customWidth="1"/>
    <col min="16153" max="16153" width="2.7265625" style="33" customWidth="1"/>
    <col min="16154" max="16154" width="2.81640625" style="33" customWidth="1"/>
    <col min="16155" max="16155" width="2.26953125" style="33" customWidth="1"/>
    <col min="16156" max="16157" width="2.81640625" style="33" customWidth="1"/>
    <col min="16158" max="16158" width="2.54296875" style="33" customWidth="1"/>
    <col min="16159" max="16159" width="2.7265625" style="33" customWidth="1"/>
    <col min="16160" max="16160" width="2.26953125" style="33" customWidth="1"/>
    <col min="16161" max="16161" width="3" style="33" customWidth="1"/>
    <col min="16162" max="16163" width="2.26953125" style="33" customWidth="1"/>
    <col min="16164" max="16164" width="1.81640625" style="33" customWidth="1"/>
    <col min="16165" max="16165" width="1.7265625" style="33" customWidth="1"/>
    <col min="16166" max="16384" width="11.453125" style="33"/>
  </cols>
  <sheetData>
    <row r="1" spans="1:37" ht="22.5" customHeight="1">
      <c r="A1" s="904" t="s">
        <v>403</v>
      </c>
      <c r="B1" s="904"/>
      <c r="C1" s="904"/>
      <c r="D1" s="904"/>
      <c r="E1" s="904"/>
      <c r="F1" s="327"/>
      <c r="G1" s="327"/>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row>
    <row r="2" spans="1:37" ht="9" customHeight="1">
      <c r="A2" s="328"/>
      <c r="B2" s="328"/>
      <c r="C2" s="328"/>
      <c r="D2" s="328"/>
      <c r="E2" s="328"/>
      <c r="F2" s="147"/>
      <c r="G2" s="147"/>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15" thickBot="1">
      <c r="A3" s="914" t="s">
        <v>610</v>
      </c>
      <c r="B3" s="914"/>
      <c r="C3" s="914"/>
      <c r="D3" s="914"/>
      <c r="E3" s="914"/>
      <c r="F3" s="147"/>
      <c r="G3" s="147"/>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spans="1:37">
      <c r="A4" s="329" t="s">
        <v>142</v>
      </c>
      <c r="B4" s="330" t="s">
        <v>4</v>
      </c>
      <c r="C4" s="330" t="s">
        <v>433</v>
      </c>
      <c r="D4" s="330" t="s">
        <v>434</v>
      </c>
      <c r="E4" s="331" t="s">
        <v>435</v>
      </c>
      <c r="F4" s="147"/>
      <c r="G4" s="147"/>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c r="A5" s="332" t="s">
        <v>39</v>
      </c>
      <c r="B5" s="333">
        <v>10000</v>
      </c>
      <c r="C5" s="334" t="s">
        <v>469</v>
      </c>
      <c r="D5" s="333">
        <v>0</v>
      </c>
      <c r="E5" s="335">
        <v>10000</v>
      </c>
      <c r="F5" s="147"/>
      <c r="G5" s="147"/>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c r="A6" s="332" t="s">
        <v>640</v>
      </c>
      <c r="B6" s="333">
        <v>300</v>
      </c>
      <c r="C6" s="415">
        <v>44196</v>
      </c>
      <c r="D6" s="333">
        <v>300</v>
      </c>
      <c r="E6" s="335"/>
      <c r="F6" s="147"/>
      <c r="G6" s="147"/>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c r="A7" s="332"/>
      <c r="B7" s="333"/>
      <c r="C7" s="334"/>
      <c r="D7" s="333"/>
      <c r="E7" s="335"/>
      <c r="F7" s="147"/>
      <c r="G7" s="147"/>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ht="15" thickBot="1">
      <c r="A8" s="336" t="s">
        <v>40</v>
      </c>
      <c r="B8" s="337">
        <f>SUM(B5:B7)</f>
        <v>10300</v>
      </c>
      <c r="C8" s="338"/>
      <c r="D8" s="337">
        <f>SUM(D5:D7)</f>
        <v>300</v>
      </c>
      <c r="E8" s="337">
        <f>SUM(E5:E7)</f>
        <v>10000</v>
      </c>
      <c r="F8" s="147"/>
      <c r="G8" s="147"/>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c r="A9" s="147"/>
      <c r="B9" s="339"/>
      <c r="C9" s="64"/>
      <c r="D9" s="64"/>
      <c r="E9" s="64"/>
      <c r="F9" s="147"/>
      <c r="G9" s="147"/>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ht="21" customHeight="1">
      <c r="A10" s="340" t="s">
        <v>510</v>
      </c>
      <c r="B10" s="340"/>
      <c r="C10" s="340"/>
      <c r="D10" s="340"/>
      <c r="E10" s="340"/>
      <c r="F10" s="79"/>
      <c r="G10" s="79"/>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row>
    <row r="11" spans="1:37" ht="28.5" customHeight="1">
      <c r="A11" s="905" t="s">
        <v>641</v>
      </c>
      <c r="B11" s="906"/>
      <c r="C11" s="906"/>
      <c r="D11" s="906"/>
      <c r="E11" s="907"/>
      <c r="F11" s="341"/>
      <c r="G11" s="341"/>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row>
    <row r="12" spans="1:37" ht="28.5" customHeight="1">
      <c r="A12" s="908"/>
      <c r="B12" s="909"/>
      <c r="C12" s="909"/>
      <c r="D12" s="909"/>
      <c r="E12" s="910"/>
      <c r="F12" s="341"/>
      <c r="G12" s="341"/>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row>
    <row r="13" spans="1:37" ht="28.5" customHeight="1">
      <c r="A13" s="908"/>
      <c r="B13" s="909"/>
      <c r="C13" s="909"/>
      <c r="D13" s="909"/>
      <c r="E13" s="910"/>
      <c r="F13" s="341"/>
      <c r="G13" s="341"/>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row>
    <row r="14" spans="1:37" ht="60" customHeight="1">
      <c r="A14" s="911"/>
      <c r="B14" s="912"/>
      <c r="C14" s="912"/>
      <c r="D14" s="912"/>
      <c r="E14" s="913"/>
      <c r="F14" s="341"/>
      <c r="G14" s="341"/>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row>
    <row r="15" spans="1:37" ht="12" customHeight="1">
      <c r="A15" s="342"/>
      <c r="B15" s="342"/>
      <c r="C15" s="342"/>
      <c r="D15" s="342"/>
      <c r="E15" s="342"/>
      <c r="F15" s="341"/>
      <c r="G15" s="341"/>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row>
    <row r="16" spans="1:37" ht="28.5" customHeight="1" thickBot="1">
      <c r="A16" s="917" t="s">
        <v>470</v>
      </c>
      <c r="B16" s="917"/>
      <c r="C16" s="342"/>
      <c r="D16" s="342"/>
      <c r="E16" s="342"/>
      <c r="F16" s="341"/>
      <c r="G16" s="341"/>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row>
    <row r="17" spans="1:37" ht="28.5" customHeight="1">
      <c r="A17" s="118" t="s">
        <v>4</v>
      </c>
      <c r="B17" s="343" t="s">
        <v>405</v>
      </c>
      <c r="C17" s="343" t="s">
        <v>406</v>
      </c>
      <c r="D17" s="344" t="s">
        <v>401</v>
      </c>
      <c r="E17" s="345" t="s">
        <v>471</v>
      </c>
      <c r="F17" s="341"/>
      <c r="G17" s="341"/>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row>
    <row r="18" spans="1:37" ht="28.5" customHeight="1" thickBot="1">
      <c r="A18" s="346">
        <v>10000</v>
      </c>
      <c r="B18" s="347">
        <v>12</v>
      </c>
      <c r="C18" s="348">
        <v>0.03</v>
      </c>
      <c r="D18" s="347" t="s">
        <v>370</v>
      </c>
      <c r="E18" s="349"/>
      <c r="F18" s="341"/>
      <c r="G18" s="3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row>
    <row r="19" spans="1:37" ht="10.5" customHeight="1">
      <c r="A19" s="79"/>
      <c r="B19" s="79"/>
      <c r="C19" s="79"/>
      <c r="D19" s="79"/>
      <c r="E19" s="79"/>
      <c r="F19" s="79"/>
      <c r="G19" s="79"/>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row>
    <row r="20" spans="1:37" ht="35.25" customHeight="1">
      <c r="A20" s="350" t="s">
        <v>400</v>
      </c>
      <c r="B20" s="351"/>
      <c r="C20" s="352" t="s">
        <v>444</v>
      </c>
      <c r="D20" s="915"/>
      <c r="E20" s="916"/>
      <c r="F20" s="79"/>
      <c r="G20" s="79"/>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row>
    <row r="21" spans="1:37" ht="6" customHeight="1" thickBot="1">
      <c r="A21" s="353"/>
      <c r="B21" s="354"/>
      <c r="C21" s="354"/>
      <c r="D21" s="354"/>
      <c r="E21" s="354"/>
      <c r="F21" s="79"/>
      <c r="G21" s="79"/>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row>
    <row r="22" spans="1:37" ht="21" customHeight="1">
      <c r="A22" s="118" t="s">
        <v>4</v>
      </c>
      <c r="B22" s="343" t="s">
        <v>405</v>
      </c>
      <c r="C22" s="343" t="s">
        <v>406</v>
      </c>
      <c r="D22" s="344" t="s">
        <v>401</v>
      </c>
      <c r="E22" s="345" t="s">
        <v>402</v>
      </c>
      <c r="F22" s="79"/>
      <c r="G22" s="79"/>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row>
    <row r="23" spans="1:37" ht="21" customHeight="1" thickBot="1">
      <c r="A23" s="346">
        <v>5000</v>
      </c>
      <c r="B23" s="347">
        <v>12</v>
      </c>
      <c r="C23" s="348">
        <v>0.03</v>
      </c>
      <c r="D23" s="347" t="s">
        <v>370</v>
      </c>
      <c r="E23" s="355">
        <f>IFERROR(A23*($C$23/((1)-((1+$C$23)^-B23))),0)</f>
        <v>502.31042736481544</v>
      </c>
      <c r="F23" s="79"/>
      <c r="G23" s="79"/>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row>
    <row r="24" spans="1:37" ht="6" customHeight="1">
      <c r="A24" s="79"/>
      <c r="B24" s="79"/>
      <c r="C24" s="79"/>
      <c r="D24" s="79"/>
      <c r="E24" s="79"/>
      <c r="F24" s="79"/>
      <c r="G24" s="79"/>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row>
    <row r="25" spans="1:37" ht="21" customHeight="1" thickBot="1">
      <c r="A25" s="914" t="s">
        <v>404</v>
      </c>
      <c r="B25" s="914"/>
      <c r="C25" s="347">
        <v>1</v>
      </c>
      <c r="D25" s="79" t="s">
        <v>611</v>
      </c>
      <c r="E25" s="79"/>
      <c r="F25" s="79"/>
      <c r="G25" s="79"/>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row>
    <row r="26" spans="1:37" ht="7.5" customHeight="1">
      <c r="A26" s="147"/>
      <c r="B26" s="147"/>
      <c r="D26" s="79"/>
      <c r="E26" s="79"/>
      <c r="F26" s="79"/>
      <c r="G26" s="79"/>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row>
    <row r="27" spans="1:37" ht="21" customHeight="1" thickBot="1">
      <c r="A27" s="914" t="s">
        <v>408</v>
      </c>
      <c r="B27" s="914"/>
      <c r="C27" s="347">
        <v>0</v>
      </c>
      <c r="D27" s="79" t="s">
        <v>612</v>
      </c>
      <c r="E27" s="79"/>
      <c r="F27" s="79"/>
      <c r="G27" s="79"/>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row>
    <row r="28" spans="1:37" ht="21" customHeight="1">
      <c r="A28" s="147"/>
      <c r="B28" s="147"/>
      <c r="C28" s="1067"/>
      <c r="D28" s="79"/>
      <c r="E28" s="79"/>
      <c r="F28" s="79"/>
      <c r="G28" s="79"/>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row>
    <row r="29" spans="1:37" ht="9" customHeight="1">
      <c r="A29" s="147"/>
      <c r="B29" s="147"/>
      <c r="C29" s="63" t="s">
        <v>654</v>
      </c>
      <c r="D29" s="79"/>
      <c r="E29" s="79"/>
      <c r="F29" s="79"/>
      <c r="G29" s="79"/>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row>
    <row r="30" spans="1:37" ht="33" customHeight="1">
      <c r="A30" s="921"/>
      <c r="B30" s="922"/>
      <c r="C30" s="922"/>
      <c r="D30" s="922"/>
      <c r="E30" s="923"/>
      <c r="F30" s="356"/>
      <c r="G30" s="356"/>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row>
    <row r="31" spans="1:37" ht="33" customHeight="1">
      <c r="A31" s="924"/>
      <c r="B31" s="925"/>
      <c r="C31" s="925"/>
      <c r="D31" s="925"/>
      <c r="E31" s="926"/>
      <c r="F31" s="356"/>
      <c r="G31" s="356"/>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row>
    <row r="32" spans="1:37" ht="6.5" customHeight="1"/>
    <row r="33" spans="1:37">
      <c r="A33" s="67" t="s">
        <v>407</v>
      </c>
      <c r="B33" s="67"/>
      <c r="C33" s="67"/>
      <c r="D33" s="67" t="s">
        <v>655</v>
      </c>
      <c r="E33" s="67"/>
      <c r="F33" s="67"/>
      <c r="G33" s="67"/>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row>
    <row r="34" spans="1:37" ht="18" customHeight="1">
      <c r="A34" s="919"/>
      <c r="B34" s="919"/>
      <c r="C34" s="919"/>
      <c r="D34" s="919"/>
      <c r="E34" s="919"/>
      <c r="F34" s="67"/>
      <c r="G34" s="67"/>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row>
    <row r="35" spans="1:37" ht="22.5" customHeight="1">
      <c r="A35" s="920"/>
      <c r="B35" s="920"/>
      <c r="C35" s="920"/>
      <c r="D35" s="920"/>
      <c r="E35" s="920"/>
      <c r="F35" s="67"/>
      <c r="G35" s="67"/>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row>
    <row r="36" spans="1:37" ht="4.5" customHeight="1"/>
    <row r="37" spans="1:37">
      <c r="A37" s="918" t="s">
        <v>603</v>
      </c>
      <c r="B37" s="918"/>
      <c r="C37" s="918"/>
      <c r="D37" s="918"/>
      <c r="E37" s="918"/>
      <c r="F37" s="357"/>
      <c r="G37" s="357"/>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row>
    <row r="38" spans="1:37" ht="22.5" customHeight="1"/>
    <row r="39" spans="1:37" ht="22.5" customHeight="1"/>
    <row r="40" spans="1:37" ht="22.5" customHeight="1"/>
    <row r="41" spans="1:37" ht="22.5" customHeight="1"/>
    <row r="42" spans="1:37" ht="22.5" customHeight="1"/>
    <row r="43" spans="1:37" ht="22.5" customHeight="1"/>
    <row r="44" spans="1:37" ht="22.5" customHeight="1"/>
    <row r="45" spans="1:37" ht="22.5" customHeight="1"/>
    <row r="46" spans="1:37" ht="22.5" customHeight="1"/>
    <row r="47" spans="1:37" ht="22.5" customHeight="1"/>
    <row r="48" spans="1:37"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sheetData>
  <sheetProtection formatRows="0" selectLockedCells="1"/>
  <mergeCells count="11">
    <mergeCell ref="A37:E37"/>
    <mergeCell ref="A27:B27"/>
    <mergeCell ref="A34:C35"/>
    <mergeCell ref="D34:E35"/>
    <mergeCell ref="A30:E31"/>
    <mergeCell ref="A1:E1"/>
    <mergeCell ref="A11:E14"/>
    <mergeCell ref="A25:B25"/>
    <mergeCell ref="A3:E3"/>
    <mergeCell ref="D20:E20"/>
    <mergeCell ref="A16:B16"/>
  </mergeCells>
  <dataValidations xWindow="215" yWindow="233" count="2">
    <dataValidation type="list" errorStyle="information" allowBlank="1" showInputMessage="1" showErrorMessage="1" errorTitle="Choisissez une des options" error="Oui, ou non" sqref="AM14:AM29" xr:uid="{00000000-0002-0000-0700-000000000000}">
      <formula1>$AM$14:$AM$19</formula1>
    </dataValidation>
    <dataValidation allowBlank="1" showInputMessage="1" showErrorMessage="1" promptTitle="Commentaire" prompt="Pour revenir à la ligne, combinez  alt+entrer, puis élargir la ligne afin de rendre tout le texte visible." sqref="A11:E14" xr:uid="{00000000-0002-0000-0700-000001000000}"/>
  </dataValidations>
  <printOptions horizontalCentered="1"/>
  <pageMargins left="0.15748031496062992" right="0.31496062992125984" top="0.62992125984251968" bottom="0.74" header="0.43307086614173229" footer="0.51181102362204722"/>
  <pageSetup paperSize="9" scale="91" orientation="portrait" r:id="rId1"/>
  <headerFooter alignWithMargins="0"/>
  <extLst>
    <ext xmlns:x14="http://schemas.microsoft.com/office/spreadsheetml/2009/9/main" uri="{CCE6A557-97BC-4b89-ADB6-D9C93CAAB3DF}">
      <x14:dataValidations xmlns:xm="http://schemas.microsoft.com/office/excel/2006/main" xWindow="215" yWindow="233" count="4">
        <x14:dataValidation type="list" showInputMessage="1" showErrorMessage="1" errorTitle="Erreur" error="Tu n'as pas décidé" promptTitle="Décision svp" xr:uid="{00000000-0002-0000-0700-000002000000}">
          <x14:formula1>
            <xm:f>'Les listes'!$D$34:$D$37</xm:f>
          </x14:formula1>
          <xm:sqref>C20</xm:sqref>
        </x14:dataValidation>
        <x14:dataValidation type="list" allowBlank="1" showInputMessage="1" showErrorMessage="1" xr:uid="{00000000-0002-0000-0700-000003000000}">
          <x14:formula1>
            <xm:f>'Les listes'!$H$38:$H$53</xm:f>
          </x14:formula1>
          <xm:sqref>A34:C35</xm:sqref>
        </x14:dataValidation>
        <x14:dataValidation type="list" allowBlank="1" showInputMessage="1" showErrorMessage="1" xr:uid="{00000000-0002-0000-0700-000004000000}">
          <x14:formula1>
            <xm:f>'Les listes'!$L$32:$L$56</xm:f>
          </x14:formula1>
          <xm:sqref>B23 C25 C27:C28 B18</xm:sqref>
        </x14:dataValidation>
        <x14:dataValidation type="list" allowBlank="1" showInputMessage="1" showErrorMessage="1" xr:uid="{00000000-0002-0000-0700-000005000000}">
          <x14:formula1>
            <xm:f>'Les listes'!$L$3:$L$11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FF0000"/>
  </sheetPr>
  <dimension ref="A1:BA325"/>
  <sheetViews>
    <sheetView showGridLines="0" tabSelected="1" topLeftCell="A53" zoomScaleSheetLayoutView="86" workbookViewId="0">
      <selection activeCell="D51" sqref="D51:O51"/>
    </sheetView>
  </sheetViews>
  <sheetFormatPr baseColWidth="10" defaultRowHeight="14.5"/>
  <cols>
    <col min="1" max="1" width="1.1796875" style="366" customWidth="1"/>
    <col min="2" max="2" width="1.26953125" style="366" customWidth="1"/>
    <col min="3" max="3" width="8.7265625" style="366" customWidth="1"/>
    <col min="4" max="4" width="7.1796875" style="366" customWidth="1"/>
    <col min="5" max="5" width="0.54296875" style="366" customWidth="1"/>
    <col min="6" max="6" width="10.1796875" style="366" customWidth="1"/>
    <col min="7" max="7" width="0.54296875" style="366" customWidth="1"/>
    <col min="8" max="8" width="9.81640625" style="366" customWidth="1"/>
    <col min="9" max="9" width="0.54296875" style="366" customWidth="1"/>
    <col min="10" max="11" width="9.81640625" style="366" customWidth="1"/>
    <col min="12" max="13" width="8" style="366" customWidth="1"/>
    <col min="14" max="14" width="7.453125" style="366" customWidth="1"/>
    <col min="15" max="15" width="11.453125" style="366" customWidth="1"/>
    <col min="16" max="16" width="1.81640625" style="358" customWidth="1"/>
    <col min="17" max="17" width="2" style="47" customWidth="1"/>
    <col min="18" max="18" width="0.1796875" style="47" customWidth="1"/>
    <col min="19" max="51" width="11.453125" style="47"/>
    <col min="52" max="256" width="11.453125" style="48"/>
    <col min="257" max="257" width="1.1796875" style="48" customWidth="1"/>
    <col min="258" max="258" width="1.26953125" style="48" customWidth="1"/>
    <col min="259" max="259" width="8.7265625" style="48" customWidth="1"/>
    <col min="260" max="260" width="7.1796875" style="48" customWidth="1"/>
    <col min="261" max="261" width="0.54296875" style="48" customWidth="1"/>
    <col min="262" max="262" width="10.1796875" style="48" customWidth="1"/>
    <col min="263" max="263" width="0.54296875" style="48" customWidth="1"/>
    <col min="264" max="264" width="9.81640625" style="48" customWidth="1"/>
    <col min="265" max="265" width="0.54296875" style="48" customWidth="1"/>
    <col min="266" max="267" width="9.81640625" style="48" customWidth="1"/>
    <col min="268" max="269" width="8" style="48" customWidth="1"/>
    <col min="270" max="270" width="7.453125" style="48" customWidth="1"/>
    <col min="271" max="271" width="11.453125" style="48"/>
    <col min="272" max="272" width="1.81640625" style="48" customWidth="1"/>
    <col min="273" max="273" width="2" style="48" customWidth="1"/>
    <col min="274" max="274" width="0.1796875" style="48" customWidth="1"/>
    <col min="275" max="512" width="11.453125" style="48"/>
    <col min="513" max="513" width="1.1796875" style="48" customWidth="1"/>
    <col min="514" max="514" width="1.26953125" style="48" customWidth="1"/>
    <col min="515" max="515" width="8.7265625" style="48" customWidth="1"/>
    <col min="516" max="516" width="7.1796875" style="48" customWidth="1"/>
    <col min="517" max="517" width="0.54296875" style="48" customWidth="1"/>
    <col min="518" max="518" width="10.1796875" style="48" customWidth="1"/>
    <col min="519" max="519" width="0.54296875" style="48" customWidth="1"/>
    <col min="520" max="520" width="9.81640625" style="48" customWidth="1"/>
    <col min="521" max="521" width="0.54296875" style="48" customWidth="1"/>
    <col min="522" max="523" width="9.81640625" style="48" customWidth="1"/>
    <col min="524" max="525" width="8" style="48" customWidth="1"/>
    <col min="526" max="526" width="7.453125" style="48" customWidth="1"/>
    <col min="527" max="527" width="11.453125" style="48"/>
    <col min="528" max="528" width="1.81640625" style="48" customWidth="1"/>
    <col min="529" max="529" width="2" style="48" customWidth="1"/>
    <col min="530" max="530" width="0.1796875" style="48" customWidth="1"/>
    <col min="531" max="768" width="11.453125" style="48"/>
    <col min="769" max="769" width="1.1796875" style="48" customWidth="1"/>
    <col min="770" max="770" width="1.26953125" style="48" customWidth="1"/>
    <col min="771" max="771" width="8.7265625" style="48" customWidth="1"/>
    <col min="772" max="772" width="7.1796875" style="48" customWidth="1"/>
    <col min="773" max="773" width="0.54296875" style="48" customWidth="1"/>
    <col min="774" max="774" width="10.1796875" style="48" customWidth="1"/>
    <col min="775" max="775" width="0.54296875" style="48" customWidth="1"/>
    <col min="776" max="776" width="9.81640625" style="48" customWidth="1"/>
    <col min="777" max="777" width="0.54296875" style="48" customWidth="1"/>
    <col min="778" max="779" width="9.81640625" style="48" customWidth="1"/>
    <col min="780" max="781" width="8" style="48" customWidth="1"/>
    <col min="782" max="782" width="7.453125" style="48" customWidth="1"/>
    <col min="783" max="783" width="11.453125" style="48"/>
    <col min="784" max="784" width="1.81640625" style="48" customWidth="1"/>
    <col min="785" max="785" width="2" style="48" customWidth="1"/>
    <col min="786" max="786" width="0.1796875" style="48" customWidth="1"/>
    <col min="787" max="1024" width="11.453125" style="48"/>
    <col min="1025" max="1025" width="1.1796875" style="48" customWidth="1"/>
    <col min="1026" max="1026" width="1.26953125" style="48" customWidth="1"/>
    <col min="1027" max="1027" width="8.7265625" style="48" customWidth="1"/>
    <col min="1028" max="1028" width="7.1796875" style="48" customWidth="1"/>
    <col min="1029" max="1029" width="0.54296875" style="48" customWidth="1"/>
    <col min="1030" max="1030" width="10.1796875" style="48" customWidth="1"/>
    <col min="1031" max="1031" width="0.54296875" style="48" customWidth="1"/>
    <col min="1032" max="1032" width="9.81640625" style="48" customWidth="1"/>
    <col min="1033" max="1033" width="0.54296875" style="48" customWidth="1"/>
    <col min="1034" max="1035" width="9.81640625" style="48" customWidth="1"/>
    <col min="1036" max="1037" width="8" style="48" customWidth="1"/>
    <col min="1038" max="1038" width="7.453125" style="48" customWidth="1"/>
    <col min="1039" max="1039" width="11.453125" style="48"/>
    <col min="1040" max="1040" width="1.81640625" style="48" customWidth="1"/>
    <col min="1041" max="1041" width="2" style="48" customWidth="1"/>
    <col min="1042" max="1042" width="0.1796875" style="48" customWidth="1"/>
    <col min="1043" max="1280" width="11.453125" style="48"/>
    <col min="1281" max="1281" width="1.1796875" style="48" customWidth="1"/>
    <col min="1282" max="1282" width="1.26953125" style="48" customWidth="1"/>
    <col min="1283" max="1283" width="8.7265625" style="48" customWidth="1"/>
    <col min="1284" max="1284" width="7.1796875" style="48" customWidth="1"/>
    <col min="1285" max="1285" width="0.54296875" style="48" customWidth="1"/>
    <col min="1286" max="1286" width="10.1796875" style="48" customWidth="1"/>
    <col min="1287" max="1287" width="0.54296875" style="48" customWidth="1"/>
    <col min="1288" max="1288" width="9.81640625" style="48" customWidth="1"/>
    <col min="1289" max="1289" width="0.54296875" style="48" customWidth="1"/>
    <col min="1290" max="1291" width="9.81640625" style="48" customWidth="1"/>
    <col min="1292" max="1293" width="8" style="48" customWidth="1"/>
    <col min="1294" max="1294" width="7.453125" style="48" customWidth="1"/>
    <col min="1295" max="1295" width="11.453125" style="48"/>
    <col min="1296" max="1296" width="1.81640625" style="48" customWidth="1"/>
    <col min="1297" max="1297" width="2" style="48" customWidth="1"/>
    <col min="1298" max="1298" width="0.1796875" style="48" customWidth="1"/>
    <col min="1299" max="1536" width="11.453125" style="48"/>
    <col min="1537" max="1537" width="1.1796875" style="48" customWidth="1"/>
    <col min="1538" max="1538" width="1.26953125" style="48" customWidth="1"/>
    <col min="1539" max="1539" width="8.7265625" style="48" customWidth="1"/>
    <col min="1540" max="1540" width="7.1796875" style="48" customWidth="1"/>
    <col min="1541" max="1541" width="0.54296875" style="48" customWidth="1"/>
    <col min="1542" max="1542" width="10.1796875" style="48" customWidth="1"/>
    <col min="1543" max="1543" width="0.54296875" style="48" customWidth="1"/>
    <col min="1544" max="1544" width="9.81640625" style="48" customWidth="1"/>
    <col min="1545" max="1545" width="0.54296875" style="48" customWidth="1"/>
    <col min="1546" max="1547" width="9.81640625" style="48" customWidth="1"/>
    <col min="1548" max="1549" width="8" style="48" customWidth="1"/>
    <col min="1550" max="1550" width="7.453125" style="48" customWidth="1"/>
    <col min="1551" max="1551" width="11.453125" style="48"/>
    <col min="1552" max="1552" width="1.81640625" style="48" customWidth="1"/>
    <col min="1553" max="1553" width="2" style="48" customWidth="1"/>
    <col min="1554" max="1554" width="0.1796875" style="48" customWidth="1"/>
    <col min="1555" max="1792" width="11.453125" style="48"/>
    <col min="1793" max="1793" width="1.1796875" style="48" customWidth="1"/>
    <col min="1794" max="1794" width="1.26953125" style="48" customWidth="1"/>
    <col min="1795" max="1795" width="8.7265625" style="48" customWidth="1"/>
    <col min="1796" max="1796" width="7.1796875" style="48" customWidth="1"/>
    <col min="1797" max="1797" width="0.54296875" style="48" customWidth="1"/>
    <col min="1798" max="1798" width="10.1796875" style="48" customWidth="1"/>
    <col min="1799" max="1799" width="0.54296875" style="48" customWidth="1"/>
    <col min="1800" max="1800" width="9.81640625" style="48" customWidth="1"/>
    <col min="1801" max="1801" width="0.54296875" style="48" customWidth="1"/>
    <col min="1802" max="1803" width="9.81640625" style="48" customWidth="1"/>
    <col min="1804" max="1805" width="8" style="48" customWidth="1"/>
    <col min="1806" max="1806" width="7.453125" style="48" customWidth="1"/>
    <col min="1807" max="1807" width="11.453125" style="48"/>
    <col min="1808" max="1808" width="1.81640625" style="48" customWidth="1"/>
    <col min="1809" max="1809" width="2" style="48" customWidth="1"/>
    <col min="1810" max="1810" width="0.1796875" style="48" customWidth="1"/>
    <col min="1811" max="2048" width="11.453125" style="48"/>
    <col min="2049" max="2049" width="1.1796875" style="48" customWidth="1"/>
    <col min="2050" max="2050" width="1.26953125" style="48" customWidth="1"/>
    <col min="2051" max="2051" width="8.7265625" style="48" customWidth="1"/>
    <col min="2052" max="2052" width="7.1796875" style="48" customWidth="1"/>
    <col min="2053" max="2053" width="0.54296875" style="48" customWidth="1"/>
    <col min="2054" max="2054" width="10.1796875" style="48" customWidth="1"/>
    <col min="2055" max="2055" width="0.54296875" style="48" customWidth="1"/>
    <col min="2056" max="2056" width="9.81640625" style="48" customWidth="1"/>
    <col min="2057" max="2057" width="0.54296875" style="48" customWidth="1"/>
    <col min="2058" max="2059" width="9.81640625" style="48" customWidth="1"/>
    <col min="2060" max="2061" width="8" style="48" customWidth="1"/>
    <col min="2062" max="2062" width="7.453125" style="48" customWidth="1"/>
    <col min="2063" max="2063" width="11.453125" style="48"/>
    <col min="2064" max="2064" width="1.81640625" style="48" customWidth="1"/>
    <col min="2065" max="2065" width="2" style="48" customWidth="1"/>
    <col min="2066" max="2066" width="0.1796875" style="48" customWidth="1"/>
    <col min="2067" max="2304" width="11.453125" style="48"/>
    <col min="2305" max="2305" width="1.1796875" style="48" customWidth="1"/>
    <col min="2306" max="2306" width="1.26953125" style="48" customWidth="1"/>
    <col min="2307" max="2307" width="8.7265625" style="48" customWidth="1"/>
    <col min="2308" max="2308" width="7.1796875" style="48" customWidth="1"/>
    <col min="2309" max="2309" width="0.54296875" style="48" customWidth="1"/>
    <col min="2310" max="2310" width="10.1796875" style="48" customWidth="1"/>
    <col min="2311" max="2311" width="0.54296875" style="48" customWidth="1"/>
    <col min="2312" max="2312" width="9.81640625" style="48" customWidth="1"/>
    <col min="2313" max="2313" width="0.54296875" style="48" customWidth="1"/>
    <col min="2314" max="2315" width="9.81640625" style="48" customWidth="1"/>
    <col min="2316" max="2317" width="8" style="48" customWidth="1"/>
    <col min="2318" max="2318" width="7.453125" style="48" customWidth="1"/>
    <col min="2319" max="2319" width="11.453125" style="48"/>
    <col min="2320" max="2320" width="1.81640625" style="48" customWidth="1"/>
    <col min="2321" max="2321" width="2" style="48" customWidth="1"/>
    <col min="2322" max="2322" width="0.1796875" style="48" customWidth="1"/>
    <col min="2323" max="2560" width="11.453125" style="48"/>
    <col min="2561" max="2561" width="1.1796875" style="48" customWidth="1"/>
    <col min="2562" max="2562" width="1.26953125" style="48" customWidth="1"/>
    <col min="2563" max="2563" width="8.7265625" style="48" customWidth="1"/>
    <col min="2564" max="2564" width="7.1796875" style="48" customWidth="1"/>
    <col min="2565" max="2565" width="0.54296875" style="48" customWidth="1"/>
    <col min="2566" max="2566" width="10.1796875" style="48" customWidth="1"/>
    <col min="2567" max="2567" width="0.54296875" style="48" customWidth="1"/>
    <col min="2568" max="2568" width="9.81640625" style="48" customWidth="1"/>
    <col min="2569" max="2569" width="0.54296875" style="48" customWidth="1"/>
    <col min="2570" max="2571" width="9.81640625" style="48" customWidth="1"/>
    <col min="2572" max="2573" width="8" style="48" customWidth="1"/>
    <col min="2574" max="2574" width="7.453125" style="48" customWidth="1"/>
    <col min="2575" max="2575" width="11.453125" style="48"/>
    <col min="2576" max="2576" width="1.81640625" style="48" customWidth="1"/>
    <col min="2577" max="2577" width="2" style="48" customWidth="1"/>
    <col min="2578" max="2578" width="0.1796875" style="48" customWidth="1"/>
    <col min="2579" max="2816" width="11.453125" style="48"/>
    <col min="2817" max="2817" width="1.1796875" style="48" customWidth="1"/>
    <col min="2818" max="2818" width="1.26953125" style="48" customWidth="1"/>
    <col min="2819" max="2819" width="8.7265625" style="48" customWidth="1"/>
    <col min="2820" max="2820" width="7.1796875" style="48" customWidth="1"/>
    <col min="2821" max="2821" width="0.54296875" style="48" customWidth="1"/>
    <col min="2822" max="2822" width="10.1796875" style="48" customWidth="1"/>
    <col min="2823" max="2823" width="0.54296875" style="48" customWidth="1"/>
    <col min="2824" max="2824" width="9.81640625" style="48" customWidth="1"/>
    <col min="2825" max="2825" width="0.54296875" style="48" customWidth="1"/>
    <col min="2826" max="2827" width="9.81640625" style="48" customWidth="1"/>
    <col min="2828" max="2829" width="8" style="48" customWidth="1"/>
    <col min="2830" max="2830" width="7.453125" style="48" customWidth="1"/>
    <col min="2831" max="2831" width="11.453125" style="48"/>
    <col min="2832" max="2832" width="1.81640625" style="48" customWidth="1"/>
    <col min="2833" max="2833" width="2" style="48" customWidth="1"/>
    <col min="2834" max="2834" width="0.1796875" style="48" customWidth="1"/>
    <col min="2835" max="3072" width="11.453125" style="48"/>
    <col min="3073" max="3073" width="1.1796875" style="48" customWidth="1"/>
    <col min="3074" max="3074" width="1.26953125" style="48" customWidth="1"/>
    <col min="3075" max="3075" width="8.7265625" style="48" customWidth="1"/>
    <col min="3076" max="3076" width="7.1796875" style="48" customWidth="1"/>
    <col min="3077" max="3077" width="0.54296875" style="48" customWidth="1"/>
    <col min="3078" max="3078" width="10.1796875" style="48" customWidth="1"/>
    <col min="3079" max="3079" width="0.54296875" style="48" customWidth="1"/>
    <col min="3080" max="3080" width="9.81640625" style="48" customWidth="1"/>
    <col min="3081" max="3081" width="0.54296875" style="48" customWidth="1"/>
    <col min="3082" max="3083" width="9.81640625" style="48" customWidth="1"/>
    <col min="3084" max="3085" width="8" style="48" customWidth="1"/>
    <col min="3086" max="3086" width="7.453125" style="48" customWidth="1"/>
    <col min="3087" max="3087" width="11.453125" style="48"/>
    <col min="3088" max="3088" width="1.81640625" style="48" customWidth="1"/>
    <col min="3089" max="3089" width="2" style="48" customWidth="1"/>
    <col min="3090" max="3090" width="0.1796875" style="48" customWidth="1"/>
    <col min="3091" max="3328" width="11.453125" style="48"/>
    <col min="3329" max="3329" width="1.1796875" style="48" customWidth="1"/>
    <col min="3330" max="3330" width="1.26953125" style="48" customWidth="1"/>
    <col min="3331" max="3331" width="8.7265625" style="48" customWidth="1"/>
    <col min="3332" max="3332" width="7.1796875" style="48" customWidth="1"/>
    <col min="3333" max="3333" width="0.54296875" style="48" customWidth="1"/>
    <col min="3334" max="3334" width="10.1796875" style="48" customWidth="1"/>
    <col min="3335" max="3335" width="0.54296875" style="48" customWidth="1"/>
    <col min="3336" max="3336" width="9.81640625" style="48" customWidth="1"/>
    <col min="3337" max="3337" width="0.54296875" style="48" customWidth="1"/>
    <col min="3338" max="3339" width="9.81640625" style="48" customWidth="1"/>
    <col min="3340" max="3341" width="8" style="48" customWidth="1"/>
    <col min="3342" max="3342" width="7.453125" style="48" customWidth="1"/>
    <col min="3343" max="3343" width="11.453125" style="48"/>
    <col min="3344" max="3344" width="1.81640625" style="48" customWidth="1"/>
    <col min="3345" max="3345" width="2" style="48" customWidth="1"/>
    <col min="3346" max="3346" width="0.1796875" style="48" customWidth="1"/>
    <col min="3347" max="3584" width="11.453125" style="48"/>
    <col min="3585" max="3585" width="1.1796875" style="48" customWidth="1"/>
    <col min="3586" max="3586" width="1.26953125" style="48" customWidth="1"/>
    <col min="3587" max="3587" width="8.7265625" style="48" customWidth="1"/>
    <col min="3588" max="3588" width="7.1796875" style="48" customWidth="1"/>
    <col min="3589" max="3589" width="0.54296875" style="48" customWidth="1"/>
    <col min="3590" max="3590" width="10.1796875" style="48" customWidth="1"/>
    <col min="3591" max="3591" width="0.54296875" style="48" customWidth="1"/>
    <col min="3592" max="3592" width="9.81640625" style="48" customWidth="1"/>
    <col min="3593" max="3593" width="0.54296875" style="48" customWidth="1"/>
    <col min="3594" max="3595" width="9.81640625" style="48" customWidth="1"/>
    <col min="3596" max="3597" width="8" style="48" customWidth="1"/>
    <col min="3598" max="3598" width="7.453125" style="48" customWidth="1"/>
    <col min="3599" max="3599" width="11.453125" style="48"/>
    <col min="3600" max="3600" width="1.81640625" style="48" customWidth="1"/>
    <col min="3601" max="3601" width="2" style="48" customWidth="1"/>
    <col min="3602" max="3602" width="0.1796875" style="48" customWidth="1"/>
    <col min="3603" max="3840" width="11.453125" style="48"/>
    <col min="3841" max="3841" width="1.1796875" style="48" customWidth="1"/>
    <col min="3842" max="3842" width="1.26953125" style="48" customWidth="1"/>
    <col min="3843" max="3843" width="8.7265625" style="48" customWidth="1"/>
    <col min="3844" max="3844" width="7.1796875" style="48" customWidth="1"/>
    <col min="3845" max="3845" width="0.54296875" style="48" customWidth="1"/>
    <col min="3846" max="3846" width="10.1796875" style="48" customWidth="1"/>
    <col min="3847" max="3847" width="0.54296875" style="48" customWidth="1"/>
    <col min="3848" max="3848" width="9.81640625" style="48" customWidth="1"/>
    <col min="3849" max="3849" width="0.54296875" style="48" customWidth="1"/>
    <col min="3850" max="3851" width="9.81640625" style="48" customWidth="1"/>
    <col min="3852" max="3853" width="8" style="48" customWidth="1"/>
    <col min="3854" max="3854" width="7.453125" style="48" customWidth="1"/>
    <col min="3855" max="3855" width="11.453125" style="48"/>
    <col min="3856" max="3856" width="1.81640625" style="48" customWidth="1"/>
    <col min="3857" max="3857" width="2" style="48" customWidth="1"/>
    <col min="3858" max="3858" width="0.1796875" style="48" customWidth="1"/>
    <col min="3859" max="4096" width="11.453125" style="48"/>
    <col min="4097" max="4097" width="1.1796875" style="48" customWidth="1"/>
    <col min="4098" max="4098" width="1.26953125" style="48" customWidth="1"/>
    <col min="4099" max="4099" width="8.7265625" style="48" customWidth="1"/>
    <col min="4100" max="4100" width="7.1796875" style="48" customWidth="1"/>
    <col min="4101" max="4101" width="0.54296875" style="48" customWidth="1"/>
    <col min="4102" max="4102" width="10.1796875" style="48" customWidth="1"/>
    <col min="4103" max="4103" width="0.54296875" style="48" customWidth="1"/>
    <col min="4104" max="4104" width="9.81640625" style="48" customWidth="1"/>
    <col min="4105" max="4105" width="0.54296875" style="48" customWidth="1"/>
    <col min="4106" max="4107" width="9.81640625" style="48" customWidth="1"/>
    <col min="4108" max="4109" width="8" style="48" customWidth="1"/>
    <col min="4110" max="4110" width="7.453125" style="48" customWidth="1"/>
    <col min="4111" max="4111" width="11.453125" style="48"/>
    <col min="4112" max="4112" width="1.81640625" style="48" customWidth="1"/>
    <col min="4113" max="4113" width="2" style="48" customWidth="1"/>
    <col min="4114" max="4114" width="0.1796875" style="48" customWidth="1"/>
    <col min="4115" max="4352" width="11.453125" style="48"/>
    <col min="4353" max="4353" width="1.1796875" style="48" customWidth="1"/>
    <col min="4354" max="4354" width="1.26953125" style="48" customWidth="1"/>
    <col min="4355" max="4355" width="8.7265625" style="48" customWidth="1"/>
    <col min="4356" max="4356" width="7.1796875" style="48" customWidth="1"/>
    <col min="4357" max="4357" width="0.54296875" style="48" customWidth="1"/>
    <col min="4358" max="4358" width="10.1796875" style="48" customWidth="1"/>
    <col min="4359" max="4359" width="0.54296875" style="48" customWidth="1"/>
    <col min="4360" max="4360" width="9.81640625" style="48" customWidth="1"/>
    <col min="4361" max="4361" width="0.54296875" style="48" customWidth="1"/>
    <col min="4362" max="4363" width="9.81640625" style="48" customWidth="1"/>
    <col min="4364" max="4365" width="8" style="48" customWidth="1"/>
    <col min="4366" max="4366" width="7.453125" style="48" customWidth="1"/>
    <col min="4367" max="4367" width="11.453125" style="48"/>
    <col min="4368" max="4368" width="1.81640625" style="48" customWidth="1"/>
    <col min="4369" max="4369" width="2" style="48" customWidth="1"/>
    <col min="4370" max="4370" width="0.1796875" style="48" customWidth="1"/>
    <col min="4371" max="4608" width="11.453125" style="48"/>
    <col min="4609" max="4609" width="1.1796875" style="48" customWidth="1"/>
    <col min="4610" max="4610" width="1.26953125" style="48" customWidth="1"/>
    <col min="4611" max="4611" width="8.7265625" style="48" customWidth="1"/>
    <col min="4612" max="4612" width="7.1796875" style="48" customWidth="1"/>
    <col min="4613" max="4613" width="0.54296875" style="48" customWidth="1"/>
    <col min="4614" max="4614" width="10.1796875" style="48" customWidth="1"/>
    <col min="4615" max="4615" width="0.54296875" style="48" customWidth="1"/>
    <col min="4616" max="4616" width="9.81640625" style="48" customWidth="1"/>
    <col min="4617" max="4617" width="0.54296875" style="48" customWidth="1"/>
    <col min="4618" max="4619" width="9.81640625" style="48" customWidth="1"/>
    <col min="4620" max="4621" width="8" style="48" customWidth="1"/>
    <col min="4622" max="4622" width="7.453125" style="48" customWidth="1"/>
    <col min="4623" max="4623" width="11.453125" style="48"/>
    <col min="4624" max="4624" width="1.81640625" style="48" customWidth="1"/>
    <col min="4625" max="4625" width="2" style="48" customWidth="1"/>
    <col min="4626" max="4626" width="0.1796875" style="48" customWidth="1"/>
    <col min="4627" max="4864" width="11.453125" style="48"/>
    <col min="4865" max="4865" width="1.1796875" style="48" customWidth="1"/>
    <col min="4866" max="4866" width="1.26953125" style="48" customWidth="1"/>
    <col min="4867" max="4867" width="8.7265625" style="48" customWidth="1"/>
    <col min="4868" max="4868" width="7.1796875" style="48" customWidth="1"/>
    <col min="4869" max="4869" width="0.54296875" style="48" customWidth="1"/>
    <col min="4870" max="4870" width="10.1796875" style="48" customWidth="1"/>
    <col min="4871" max="4871" width="0.54296875" style="48" customWidth="1"/>
    <col min="4872" max="4872" width="9.81640625" style="48" customWidth="1"/>
    <col min="4873" max="4873" width="0.54296875" style="48" customWidth="1"/>
    <col min="4874" max="4875" width="9.81640625" style="48" customWidth="1"/>
    <col min="4876" max="4877" width="8" style="48" customWidth="1"/>
    <col min="4878" max="4878" width="7.453125" style="48" customWidth="1"/>
    <col min="4879" max="4879" width="11.453125" style="48"/>
    <col min="4880" max="4880" width="1.81640625" style="48" customWidth="1"/>
    <col min="4881" max="4881" width="2" style="48" customWidth="1"/>
    <col min="4882" max="4882" width="0.1796875" style="48" customWidth="1"/>
    <col min="4883" max="5120" width="11.453125" style="48"/>
    <col min="5121" max="5121" width="1.1796875" style="48" customWidth="1"/>
    <col min="5122" max="5122" width="1.26953125" style="48" customWidth="1"/>
    <col min="5123" max="5123" width="8.7265625" style="48" customWidth="1"/>
    <col min="5124" max="5124" width="7.1796875" style="48" customWidth="1"/>
    <col min="5125" max="5125" width="0.54296875" style="48" customWidth="1"/>
    <col min="5126" max="5126" width="10.1796875" style="48" customWidth="1"/>
    <col min="5127" max="5127" width="0.54296875" style="48" customWidth="1"/>
    <col min="5128" max="5128" width="9.81640625" style="48" customWidth="1"/>
    <col min="5129" max="5129" width="0.54296875" style="48" customWidth="1"/>
    <col min="5130" max="5131" width="9.81640625" style="48" customWidth="1"/>
    <col min="5132" max="5133" width="8" style="48" customWidth="1"/>
    <col min="5134" max="5134" width="7.453125" style="48" customWidth="1"/>
    <col min="5135" max="5135" width="11.453125" style="48"/>
    <col min="5136" max="5136" width="1.81640625" style="48" customWidth="1"/>
    <col min="5137" max="5137" width="2" style="48" customWidth="1"/>
    <col min="5138" max="5138" width="0.1796875" style="48" customWidth="1"/>
    <col min="5139" max="5376" width="11.453125" style="48"/>
    <col min="5377" max="5377" width="1.1796875" style="48" customWidth="1"/>
    <col min="5378" max="5378" width="1.26953125" style="48" customWidth="1"/>
    <col min="5379" max="5379" width="8.7265625" style="48" customWidth="1"/>
    <col min="5380" max="5380" width="7.1796875" style="48" customWidth="1"/>
    <col min="5381" max="5381" width="0.54296875" style="48" customWidth="1"/>
    <col min="5382" max="5382" width="10.1796875" style="48" customWidth="1"/>
    <col min="5383" max="5383" width="0.54296875" style="48" customWidth="1"/>
    <col min="5384" max="5384" width="9.81640625" style="48" customWidth="1"/>
    <col min="5385" max="5385" width="0.54296875" style="48" customWidth="1"/>
    <col min="5386" max="5387" width="9.81640625" style="48" customWidth="1"/>
    <col min="5388" max="5389" width="8" style="48" customWidth="1"/>
    <col min="5390" max="5390" width="7.453125" style="48" customWidth="1"/>
    <col min="5391" max="5391" width="11.453125" style="48"/>
    <col min="5392" max="5392" width="1.81640625" style="48" customWidth="1"/>
    <col min="5393" max="5393" width="2" style="48" customWidth="1"/>
    <col min="5394" max="5394" width="0.1796875" style="48" customWidth="1"/>
    <col min="5395" max="5632" width="11.453125" style="48"/>
    <col min="5633" max="5633" width="1.1796875" style="48" customWidth="1"/>
    <col min="5634" max="5634" width="1.26953125" style="48" customWidth="1"/>
    <col min="5635" max="5635" width="8.7265625" style="48" customWidth="1"/>
    <col min="5636" max="5636" width="7.1796875" style="48" customWidth="1"/>
    <col min="5637" max="5637" width="0.54296875" style="48" customWidth="1"/>
    <col min="5638" max="5638" width="10.1796875" style="48" customWidth="1"/>
    <col min="5639" max="5639" width="0.54296875" style="48" customWidth="1"/>
    <col min="5640" max="5640" width="9.81640625" style="48" customWidth="1"/>
    <col min="5641" max="5641" width="0.54296875" style="48" customWidth="1"/>
    <col min="5642" max="5643" width="9.81640625" style="48" customWidth="1"/>
    <col min="5644" max="5645" width="8" style="48" customWidth="1"/>
    <col min="5646" max="5646" width="7.453125" style="48" customWidth="1"/>
    <col min="5647" max="5647" width="11.453125" style="48"/>
    <col min="5648" max="5648" width="1.81640625" style="48" customWidth="1"/>
    <col min="5649" max="5649" width="2" style="48" customWidth="1"/>
    <col min="5650" max="5650" width="0.1796875" style="48" customWidth="1"/>
    <col min="5651" max="5888" width="11.453125" style="48"/>
    <col min="5889" max="5889" width="1.1796875" style="48" customWidth="1"/>
    <col min="5890" max="5890" width="1.26953125" style="48" customWidth="1"/>
    <col min="5891" max="5891" width="8.7265625" style="48" customWidth="1"/>
    <col min="5892" max="5892" width="7.1796875" style="48" customWidth="1"/>
    <col min="5893" max="5893" width="0.54296875" style="48" customWidth="1"/>
    <col min="5894" max="5894" width="10.1796875" style="48" customWidth="1"/>
    <col min="5895" max="5895" width="0.54296875" style="48" customWidth="1"/>
    <col min="5896" max="5896" width="9.81640625" style="48" customWidth="1"/>
    <col min="5897" max="5897" width="0.54296875" style="48" customWidth="1"/>
    <col min="5898" max="5899" width="9.81640625" style="48" customWidth="1"/>
    <col min="5900" max="5901" width="8" style="48" customWidth="1"/>
    <col min="5902" max="5902" width="7.453125" style="48" customWidth="1"/>
    <col min="5903" max="5903" width="11.453125" style="48"/>
    <col min="5904" max="5904" width="1.81640625" style="48" customWidth="1"/>
    <col min="5905" max="5905" width="2" style="48" customWidth="1"/>
    <col min="5906" max="5906" width="0.1796875" style="48" customWidth="1"/>
    <col min="5907" max="6144" width="11.453125" style="48"/>
    <col min="6145" max="6145" width="1.1796875" style="48" customWidth="1"/>
    <col min="6146" max="6146" width="1.26953125" style="48" customWidth="1"/>
    <col min="6147" max="6147" width="8.7265625" style="48" customWidth="1"/>
    <col min="6148" max="6148" width="7.1796875" style="48" customWidth="1"/>
    <col min="6149" max="6149" width="0.54296875" style="48" customWidth="1"/>
    <col min="6150" max="6150" width="10.1796875" style="48" customWidth="1"/>
    <col min="6151" max="6151" width="0.54296875" style="48" customWidth="1"/>
    <col min="6152" max="6152" width="9.81640625" style="48" customWidth="1"/>
    <col min="6153" max="6153" width="0.54296875" style="48" customWidth="1"/>
    <col min="6154" max="6155" width="9.81640625" style="48" customWidth="1"/>
    <col min="6156" max="6157" width="8" style="48" customWidth="1"/>
    <col min="6158" max="6158" width="7.453125" style="48" customWidth="1"/>
    <col min="6159" max="6159" width="11.453125" style="48"/>
    <col min="6160" max="6160" width="1.81640625" style="48" customWidth="1"/>
    <col min="6161" max="6161" width="2" style="48" customWidth="1"/>
    <col min="6162" max="6162" width="0.1796875" style="48" customWidth="1"/>
    <col min="6163" max="6400" width="11.453125" style="48"/>
    <col min="6401" max="6401" width="1.1796875" style="48" customWidth="1"/>
    <col min="6402" max="6402" width="1.26953125" style="48" customWidth="1"/>
    <col min="6403" max="6403" width="8.7265625" style="48" customWidth="1"/>
    <col min="6404" max="6404" width="7.1796875" style="48" customWidth="1"/>
    <col min="6405" max="6405" width="0.54296875" style="48" customWidth="1"/>
    <col min="6406" max="6406" width="10.1796875" style="48" customWidth="1"/>
    <col min="6407" max="6407" width="0.54296875" style="48" customWidth="1"/>
    <col min="6408" max="6408" width="9.81640625" style="48" customWidth="1"/>
    <col min="6409" max="6409" width="0.54296875" style="48" customWidth="1"/>
    <col min="6410" max="6411" width="9.81640625" style="48" customWidth="1"/>
    <col min="6412" max="6413" width="8" style="48" customWidth="1"/>
    <col min="6414" max="6414" width="7.453125" style="48" customWidth="1"/>
    <col min="6415" max="6415" width="11.453125" style="48"/>
    <col min="6416" max="6416" width="1.81640625" style="48" customWidth="1"/>
    <col min="6417" max="6417" width="2" style="48" customWidth="1"/>
    <col min="6418" max="6418" width="0.1796875" style="48" customWidth="1"/>
    <col min="6419" max="6656" width="11.453125" style="48"/>
    <col min="6657" max="6657" width="1.1796875" style="48" customWidth="1"/>
    <col min="6658" max="6658" width="1.26953125" style="48" customWidth="1"/>
    <col min="6659" max="6659" width="8.7265625" style="48" customWidth="1"/>
    <col min="6660" max="6660" width="7.1796875" style="48" customWidth="1"/>
    <col min="6661" max="6661" width="0.54296875" style="48" customWidth="1"/>
    <col min="6662" max="6662" width="10.1796875" style="48" customWidth="1"/>
    <col min="6663" max="6663" width="0.54296875" style="48" customWidth="1"/>
    <col min="6664" max="6664" width="9.81640625" style="48" customWidth="1"/>
    <col min="6665" max="6665" width="0.54296875" style="48" customWidth="1"/>
    <col min="6666" max="6667" width="9.81640625" style="48" customWidth="1"/>
    <col min="6668" max="6669" width="8" style="48" customWidth="1"/>
    <col min="6670" max="6670" width="7.453125" style="48" customWidth="1"/>
    <col min="6671" max="6671" width="11.453125" style="48"/>
    <col min="6672" max="6672" width="1.81640625" style="48" customWidth="1"/>
    <col min="6673" max="6673" width="2" style="48" customWidth="1"/>
    <col min="6674" max="6674" width="0.1796875" style="48" customWidth="1"/>
    <col min="6675" max="6912" width="11.453125" style="48"/>
    <col min="6913" max="6913" width="1.1796875" style="48" customWidth="1"/>
    <col min="6914" max="6914" width="1.26953125" style="48" customWidth="1"/>
    <col min="6915" max="6915" width="8.7265625" style="48" customWidth="1"/>
    <col min="6916" max="6916" width="7.1796875" style="48" customWidth="1"/>
    <col min="6917" max="6917" width="0.54296875" style="48" customWidth="1"/>
    <col min="6918" max="6918" width="10.1796875" style="48" customWidth="1"/>
    <col min="6919" max="6919" width="0.54296875" style="48" customWidth="1"/>
    <col min="6920" max="6920" width="9.81640625" style="48" customWidth="1"/>
    <col min="6921" max="6921" width="0.54296875" style="48" customWidth="1"/>
    <col min="6922" max="6923" width="9.81640625" style="48" customWidth="1"/>
    <col min="6924" max="6925" width="8" style="48" customWidth="1"/>
    <col min="6926" max="6926" width="7.453125" style="48" customWidth="1"/>
    <col min="6927" max="6927" width="11.453125" style="48"/>
    <col min="6928" max="6928" width="1.81640625" style="48" customWidth="1"/>
    <col min="6929" max="6929" width="2" style="48" customWidth="1"/>
    <col min="6930" max="6930" width="0.1796875" style="48" customWidth="1"/>
    <col min="6931" max="7168" width="11.453125" style="48"/>
    <col min="7169" max="7169" width="1.1796875" style="48" customWidth="1"/>
    <col min="7170" max="7170" width="1.26953125" style="48" customWidth="1"/>
    <col min="7171" max="7171" width="8.7265625" style="48" customWidth="1"/>
    <col min="7172" max="7172" width="7.1796875" style="48" customWidth="1"/>
    <col min="7173" max="7173" width="0.54296875" style="48" customWidth="1"/>
    <col min="7174" max="7174" width="10.1796875" style="48" customWidth="1"/>
    <col min="7175" max="7175" width="0.54296875" style="48" customWidth="1"/>
    <col min="7176" max="7176" width="9.81640625" style="48" customWidth="1"/>
    <col min="7177" max="7177" width="0.54296875" style="48" customWidth="1"/>
    <col min="7178" max="7179" width="9.81640625" style="48" customWidth="1"/>
    <col min="7180" max="7181" width="8" style="48" customWidth="1"/>
    <col min="7182" max="7182" width="7.453125" style="48" customWidth="1"/>
    <col min="7183" max="7183" width="11.453125" style="48"/>
    <col min="7184" max="7184" width="1.81640625" style="48" customWidth="1"/>
    <col min="7185" max="7185" width="2" style="48" customWidth="1"/>
    <col min="7186" max="7186" width="0.1796875" style="48" customWidth="1"/>
    <col min="7187" max="7424" width="11.453125" style="48"/>
    <col min="7425" max="7425" width="1.1796875" style="48" customWidth="1"/>
    <col min="7426" max="7426" width="1.26953125" style="48" customWidth="1"/>
    <col min="7427" max="7427" width="8.7265625" style="48" customWidth="1"/>
    <col min="7428" max="7428" width="7.1796875" style="48" customWidth="1"/>
    <col min="7429" max="7429" width="0.54296875" style="48" customWidth="1"/>
    <col min="7430" max="7430" width="10.1796875" style="48" customWidth="1"/>
    <col min="7431" max="7431" width="0.54296875" style="48" customWidth="1"/>
    <col min="7432" max="7432" width="9.81640625" style="48" customWidth="1"/>
    <col min="7433" max="7433" width="0.54296875" style="48" customWidth="1"/>
    <col min="7434" max="7435" width="9.81640625" style="48" customWidth="1"/>
    <col min="7436" max="7437" width="8" style="48" customWidth="1"/>
    <col min="7438" max="7438" width="7.453125" style="48" customWidth="1"/>
    <col min="7439" max="7439" width="11.453125" style="48"/>
    <col min="7440" max="7440" width="1.81640625" style="48" customWidth="1"/>
    <col min="7441" max="7441" width="2" style="48" customWidth="1"/>
    <col min="7442" max="7442" width="0.1796875" style="48" customWidth="1"/>
    <col min="7443" max="7680" width="11.453125" style="48"/>
    <col min="7681" max="7681" width="1.1796875" style="48" customWidth="1"/>
    <col min="7682" max="7682" width="1.26953125" style="48" customWidth="1"/>
    <col min="7683" max="7683" width="8.7265625" style="48" customWidth="1"/>
    <col min="7684" max="7684" width="7.1796875" style="48" customWidth="1"/>
    <col min="7685" max="7685" width="0.54296875" style="48" customWidth="1"/>
    <col min="7686" max="7686" width="10.1796875" style="48" customWidth="1"/>
    <col min="7687" max="7687" width="0.54296875" style="48" customWidth="1"/>
    <col min="7688" max="7688" width="9.81640625" style="48" customWidth="1"/>
    <col min="7689" max="7689" width="0.54296875" style="48" customWidth="1"/>
    <col min="7690" max="7691" width="9.81640625" style="48" customWidth="1"/>
    <col min="7692" max="7693" width="8" style="48" customWidth="1"/>
    <col min="7694" max="7694" width="7.453125" style="48" customWidth="1"/>
    <col min="7695" max="7695" width="11.453125" style="48"/>
    <col min="7696" max="7696" width="1.81640625" style="48" customWidth="1"/>
    <col min="7697" max="7697" width="2" style="48" customWidth="1"/>
    <col min="7698" max="7698" width="0.1796875" style="48" customWidth="1"/>
    <col min="7699" max="7936" width="11.453125" style="48"/>
    <col min="7937" max="7937" width="1.1796875" style="48" customWidth="1"/>
    <col min="7938" max="7938" width="1.26953125" style="48" customWidth="1"/>
    <col min="7939" max="7939" width="8.7265625" style="48" customWidth="1"/>
    <col min="7940" max="7940" width="7.1796875" style="48" customWidth="1"/>
    <col min="7941" max="7941" width="0.54296875" style="48" customWidth="1"/>
    <col min="7942" max="7942" width="10.1796875" style="48" customWidth="1"/>
    <col min="7943" max="7943" width="0.54296875" style="48" customWidth="1"/>
    <col min="7944" max="7944" width="9.81640625" style="48" customWidth="1"/>
    <col min="7945" max="7945" width="0.54296875" style="48" customWidth="1"/>
    <col min="7946" max="7947" width="9.81640625" style="48" customWidth="1"/>
    <col min="7948" max="7949" width="8" style="48" customWidth="1"/>
    <col min="7950" max="7950" width="7.453125" style="48" customWidth="1"/>
    <col min="7951" max="7951" width="11.453125" style="48"/>
    <col min="7952" max="7952" width="1.81640625" style="48" customWidth="1"/>
    <col min="7953" max="7953" width="2" style="48" customWidth="1"/>
    <col min="7954" max="7954" width="0.1796875" style="48" customWidth="1"/>
    <col min="7955" max="8192" width="11.453125" style="48"/>
    <col min="8193" max="8193" width="1.1796875" style="48" customWidth="1"/>
    <col min="8194" max="8194" width="1.26953125" style="48" customWidth="1"/>
    <col min="8195" max="8195" width="8.7265625" style="48" customWidth="1"/>
    <col min="8196" max="8196" width="7.1796875" style="48" customWidth="1"/>
    <col min="8197" max="8197" width="0.54296875" style="48" customWidth="1"/>
    <col min="8198" max="8198" width="10.1796875" style="48" customWidth="1"/>
    <col min="8199" max="8199" width="0.54296875" style="48" customWidth="1"/>
    <col min="8200" max="8200" width="9.81640625" style="48" customWidth="1"/>
    <col min="8201" max="8201" width="0.54296875" style="48" customWidth="1"/>
    <col min="8202" max="8203" width="9.81640625" style="48" customWidth="1"/>
    <col min="8204" max="8205" width="8" style="48" customWidth="1"/>
    <col min="8206" max="8206" width="7.453125" style="48" customWidth="1"/>
    <col min="8207" max="8207" width="11.453125" style="48"/>
    <col min="8208" max="8208" width="1.81640625" style="48" customWidth="1"/>
    <col min="8209" max="8209" width="2" style="48" customWidth="1"/>
    <col min="8210" max="8210" width="0.1796875" style="48" customWidth="1"/>
    <col min="8211" max="8448" width="11.453125" style="48"/>
    <col min="8449" max="8449" width="1.1796875" style="48" customWidth="1"/>
    <col min="8450" max="8450" width="1.26953125" style="48" customWidth="1"/>
    <col min="8451" max="8451" width="8.7265625" style="48" customWidth="1"/>
    <col min="8452" max="8452" width="7.1796875" style="48" customWidth="1"/>
    <col min="8453" max="8453" width="0.54296875" style="48" customWidth="1"/>
    <col min="8454" max="8454" width="10.1796875" style="48" customWidth="1"/>
    <col min="8455" max="8455" width="0.54296875" style="48" customWidth="1"/>
    <col min="8456" max="8456" width="9.81640625" style="48" customWidth="1"/>
    <col min="8457" max="8457" width="0.54296875" style="48" customWidth="1"/>
    <col min="8458" max="8459" width="9.81640625" style="48" customWidth="1"/>
    <col min="8460" max="8461" width="8" style="48" customWidth="1"/>
    <col min="8462" max="8462" width="7.453125" style="48" customWidth="1"/>
    <col min="8463" max="8463" width="11.453125" style="48"/>
    <col min="8464" max="8464" width="1.81640625" style="48" customWidth="1"/>
    <col min="8465" max="8465" width="2" style="48" customWidth="1"/>
    <col min="8466" max="8466" width="0.1796875" style="48" customWidth="1"/>
    <col min="8467" max="8704" width="11.453125" style="48"/>
    <col min="8705" max="8705" width="1.1796875" style="48" customWidth="1"/>
    <col min="8706" max="8706" width="1.26953125" style="48" customWidth="1"/>
    <col min="8707" max="8707" width="8.7265625" style="48" customWidth="1"/>
    <col min="8708" max="8708" width="7.1796875" style="48" customWidth="1"/>
    <col min="8709" max="8709" width="0.54296875" style="48" customWidth="1"/>
    <col min="8710" max="8710" width="10.1796875" style="48" customWidth="1"/>
    <col min="8711" max="8711" width="0.54296875" style="48" customWidth="1"/>
    <col min="8712" max="8712" width="9.81640625" style="48" customWidth="1"/>
    <col min="8713" max="8713" width="0.54296875" style="48" customWidth="1"/>
    <col min="8714" max="8715" width="9.81640625" style="48" customWidth="1"/>
    <col min="8716" max="8717" width="8" style="48" customWidth="1"/>
    <col min="8718" max="8718" width="7.453125" style="48" customWidth="1"/>
    <col min="8719" max="8719" width="11.453125" style="48"/>
    <col min="8720" max="8720" width="1.81640625" style="48" customWidth="1"/>
    <col min="8721" max="8721" width="2" style="48" customWidth="1"/>
    <col min="8722" max="8722" width="0.1796875" style="48" customWidth="1"/>
    <col min="8723" max="8960" width="11.453125" style="48"/>
    <col min="8961" max="8961" width="1.1796875" style="48" customWidth="1"/>
    <col min="8962" max="8962" width="1.26953125" style="48" customWidth="1"/>
    <col min="8963" max="8963" width="8.7265625" style="48" customWidth="1"/>
    <col min="8964" max="8964" width="7.1796875" style="48" customWidth="1"/>
    <col min="8965" max="8965" width="0.54296875" style="48" customWidth="1"/>
    <col min="8966" max="8966" width="10.1796875" style="48" customWidth="1"/>
    <col min="8967" max="8967" width="0.54296875" style="48" customWidth="1"/>
    <col min="8968" max="8968" width="9.81640625" style="48" customWidth="1"/>
    <col min="8969" max="8969" width="0.54296875" style="48" customWidth="1"/>
    <col min="8970" max="8971" width="9.81640625" style="48" customWidth="1"/>
    <col min="8972" max="8973" width="8" style="48" customWidth="1"/>
    <col min="8974" max="8974" width="7.453125" style="48" customWidth="1"/>
    <col min="8975" max="8975" width="11.453125" style="48"/>
    <col min="8976" max="8976" width="1.81640625" style="48" customWidth="1"/>
    <col min="8977" max="8977" width="2" style="48" customWidth="1"/>
    <col min="8978" max="8978" width="0.1796875" style="48" customWidth="1"/>
    <col min="8979" max="9216" width="11.453125" style="48"/>
    <col min="9217" max="9217" width="1.1796875" style="48" customWidth="1"/>
    <col min="9218" max="9218" width="1.26953125" style="48" customWidth="1"/>
    <col min="9219" max="9219" width="8.7265625" style="48" customWidth="1"/>
    <col min="9220" max="9220" width="7.1796875" style="48" customWidth="1"/>
    <col min="9221" max="9221" width="0.54296875" style="48" customWidth="1"/>
    <col min="9222" max="9222" width="10.1796875" style="48" customWidth="1"/>
    <col min="9223" max="9223" width="0.54296875" style="48" customWidth="1"/>
    <col min="9224" max="9224" width="9.81640625" style="48" customWidth="1"/>
    <col min="9225" max="9225" width="0.54296875" style="48" customWidth="1"/>
    <col min="9226" max="9227" width="9.81640625" style="48" customWidth="1"/>
    <col min="9228" max="9229" width="8" style="48" customWidth="1"/>
    <col min="9230" max="9230" width="7.453125" style="48" customWidth="1"/>
    <col min="9231" max="9231" width="11.453125" style="48"/>
    <col min="9232" max="9232" width="1.81640625" style="48" customWidth="1"/>
    <col min="9233" max="9233" width="2" style="48" customWidth="1"/>
    <col min="9234" max="9234" width="0.1796875" style="48" customWidth="1"/>
    <col min="9235" max="9472" width="11.453125" style="48"/>
    <col min="9473" max="9473" width="1.1796875" style="48" customWidth="1"/>
    <col min="9474" max="9474" width="1.26953125" style="48" customWidth="1"/>
    <col min="9475" max="9475" width="8.7265625" style="48" customWidth="1"/>
    <col min="9476" max="9476" width="7.1796875" style="48" customWidth="1"/>
    <col min="9477" max="9477" width="0.54296875" style="48" customWidth="1"/>
    <col min="9478" max="9478" width="10.1796875" style="48" customWidth="1"/>
    <col min="9479" max="9479" width="0.54296875" style="48" customWidth="1"/>
    <col min="9480" max="9480" width="9.81640625" style="48" customWidth="1"/>
    <col min="9481" max="9481" width="0.54296875" style="48" customWidth="1"/>
    <col min="9482" max="9483" width="9.81640625" style="48" customWidth="1"/>
    <col min="9484" max="9485" width="8" style="48" customWidth="1"/>
    <col min="9486" max="9486" width="7.453125" style="48" customWidth="1"/>
    <col min="9487" max="9487" width="11.453125" style="48"/>
    <col min="9488" max="9488" width="1.81640625" style="48" customWidth="1"/>
    <col min="9489" max="9489" width="2" style="48" customWidth="1"/>
    <col min="9490" max="9490" width="0.1796875" style="48" customWidth="1"/>
    <col min="9491" max="9728" width="11.453125" style="48"/>
    <col min="9729" max="9729" width="1.1796875" style="48" customWidth="1"/>
    <col min="9730" max="9730" width="1.26953125" style="48" customWidth="1"/>
    <col min="9731" max="9731" width="8.7265625" style="48" customWidth="1"/>
    <col min="9732" max="9732" width="7.1796875" style="48" customWidth="1"/>
    <col min="9733" max="9733" width="0.54296875" style="48" customWidth="1"/>
    <col min="9734" max="9734" width="10.1796875" style="48" customWidth="1"/>
    <col min="9735" max="9735" width="0.54296875" style="48" customWidth="1"/>
    <col min="9736" max="9736" width="9.81640625" style="48" customWidth="1"/>
    <col min="9737" max="9737" width="0.54296875" style="48" customWidth="1"/>
    <col min="9738" max="9739" width="9.81640625" style="48" customWidth="1"/>
    <col min="9740" max="9741" width="8" style="48" customWidth="1"/>
    <col min="9742" max="9742" width="7.453125" style="48" customWidth="1"/>
    <col min="9743" max="9743" width="11.453125" style="48"/>
    <col min="9744" max="9744" width="1.81640625" style="48" customWidth="1"/>
    <col min="9745" max="9745" width="2" style="48" customWidth="1"/>
    <col min="9746" max="9746" width="0.1796875" style="48" customWidth="1"/>
    <col min="9747" max="9984" width="11.453125" style="48"/>
    <col min="9985" max="9985" width="1.1796875" style="48" customWidth="1"/>
    <col min="9986" max="9986" width="1.26953125" style="48" customWidth="1"/>
    <col min="9987" max="9987" width="8.7265625" style="48" customWidth="1"/>
    <col min="9988" max="9988" width="7.1796875" style="48" customWidth="1"/>
    <col min="9989" max="9989" width="0.54296875" style="48" customWidth="1"/>
    <col min="9990" max="9990" width="10.1796875" style="48" customWidth="1"/>
    <col min="9991" max="9991" width="0.54296875" style="48" customWidth="1"/>
    <col min="9992" max="9992" width="9.81640625" style="48" customWidth="1"/>
    <col min="9993" max="9993" width="0.54296875" style="48" customWidth="1"/>
    <col min="9994" max="9995" width="9.81640625" style="48" customWidth="1"/>
    <col min="9996" max="9997" width="8" style="48" customWidth="1"/>
    <col min="9998" max="9998" width="7.453125" style="48" customWidth="1"/>
    <col min="9999" max="9999" width="11.453125" style="48"/>
    <col min="10000" max="10000" width="1.81640625" style="48" customWidth="1"/>
    <col min="10001" max="10001" width="2" style="48" customWidth="1"/>
    <col min="10002" max="10002" width="0.1796875" style="48" customWidth="1"/>
    <col min="10003" max="10240" width="11.453125" style="48"/>
    <col min="10241" max="10241" width="1.1796875" style="48" customWidth="1"/>
    <col min="10242" max="10242" width="1.26953125" style="48" customWidth="1"/>
    <col min="10243" max="10243" width="8.7265625" style="48" customWidth="1"/>
    <col min="10244" max="10244" width="7.1796875" style="48" customWidth="1"/>
    <col min="10245" max="10245" width="0.54296875" style="48" customWidth="1"/>
    <col min="10246" max="10246" width="10.1796875" style="48" customWidth="1"/>
    <col min="10247" max="10247" width="0.54296875" style="48" customWidth="1"/>
    <col min="10248" max="10248" width="9.81640625" style="48" customWidth="1"/>
    <col min="10249" max="10249" width="0.54296875" style="48" customWidth="1"/>
    <col min="10250" max="10251" width="9.81640625" style="48" customWidth="1"/>
    <col min="10252" max="10253" width="8" style="48" customWidth="1"/>
    <col min="10254" max="10254" width="7.453125" style="48" customWidth="1"/>
    <col min="10255" max="10255" width="11.453125" style="48"/>
    <col min="10256" max="10256" width="1.81640625" style="48" customWidth="1"/>
    <col min="10257" max="10257" width="2" style="48" customWidth="1"/>
    <col min="10258" max="10258" width="0.1796875" style="48" customWidth="1"/>
    <col min="10259" max="10496" width="11.453125" style="48"/>
    <col min="10497" max="10497" width="1.1796875" style="48" customWidth="1"/>
    <col min="10498" max="10498" width="1.26953125" style="48" customWidth="1"/>
    <col min="10499" max="10499" width="8.7265625" style="48" customWidth="1"/>
    <col min="10500" max="10500" width="7.1796875" style="48" customWidth="1"/>
    <col min="10501" max="10501" width="0.54296875" style="48" customWidth="1"/>
    <col min="10502" max="10502" width="10.1796875" style="48" customWidth="1"/>
    <col min="10503" max="10503" width="0.54296875" style="48" customWidth="1"/>
    <col min="10504" max="10504" width="9.81640625" style="48" customWidth="1"/>
    <col min="10505" max="10505" width="0.54296875" style="48" customWidth="1"/>
    <col min="10506" max="10507" width="9.81640625" style="48" customWidth="1"/>
    <col min="10508" max="10509" width="8" style="48" customWidth="1"/>
    <col min="10510" max="10510" width="7.453125" style="48" customWidth="1"/>
    <col min="10511" max="10511" width="11.453125" style="48"/>
    <col min="10512" max="10512" width="1.81640625" style="48" customWidth="1"/>
    <col min="10513" max="10513" width="2" style="48" customWidth="1"/>
    <col min="10514" max="10514" width="0.1796875" style="48" customWidth="1"/>
    <col min="10515" max="10752" width="11.453125" style="48"/>
    <col min="10753" max="10753" width="1.1796875" style="48" customWidth="1"/>
    <col min="10754" max="10754" width="1.26953125" style="48" customWidth="1"/>
    <col min="10755" max="10755" width="8.7265625" style="48" customWidth="1"/>
    <col min="10756" max="10756" width="7.1796875" style="48" customWidth="1"/>
    <col min="10757" max="10757" width="0.54296875" style="48" customWidth="1"/>
    <col min="10758" max="10758" width="10.1796875" style="48" customWidth="1"/>
    <col min="10759" max="10759" width="0.54296875" style="48" customWidth="1"/>
    <col min="10760" max="10760" width="9.81640625" style="48" customWidth="1"/>
    <col min="10761" max="10761" width="0.54296875" style="48" customWidth="1"/>
    <col min="10762" max="10763" width="9.81640625" style="48" customWidth="1"/>
    <col min="10764" max="10765" width="8" style="48" customWidth="1"/>
    <col min="10766" max="10766" width="7.453125" style="48" customWidth="1"/>
    <col min="10767" max="10767" width="11.453125" style="48"/>
    <col min="10768" max="10768" width="1.81640625" style="48" customWidth="1"/>
    <col min="10769" max="10769" width="2" style="48" customWidth="1"/>
    <col min="10770" max="10770" width="0.1796875" style="48" customWidth="1"/>
    <col min="10771" max="11008" width="11.453125" style="48"/>
    <col min="11009" max="11009" width="1.1796875" style="48" customWidth="1"/>
    <col min="11010" max="11010" width="1.26953125" style="48" customWidth="1"/>
    <col min="11011" max="11011" width="8.7265625" style="48" customWidth="1"/>
    <col min="11012" max="11012" width="7.1796875" style="48" customWidth="1"/>
    <col min="11013" max="11013" width="0.54296875" style="48" customWidth="1"/>
    <col min="11014" max="11014" width="10.1796875" style="48" customWidth="1"/>
    <col min="11015" max="11015" width="0.54296875" style="48" customWidth="1"/>
    <col min="11016" max="11016" width="9.81640625" style="48" customWidth="1"/>
    <col min="11017" max="11017" width="0.54296875" style="48" customWidth="1"/>
    <col min="11018" max="11019" width="9.81640625" style="48" customWidth="1"/>
    <col min="11020" max="11021" width="8" style="48" customWidth="1"/>
    <col min="11022" max="11022" width="7.453125" style="48" customWidth="1"/>
    <col min="11023" max="11023" width="11.453125" style="48"/>
    <col min="11024" max="11024" width="1.81640625" style="48" customWidth="1"/>
    <col min="11025" max="11025" width="2" style="48" customWidth="1"/>
    <col min="11026" max="11026" width="0.1796875" style="48" customWidth="1"/>
    <col min="11027" max="11264" width="11.453125" style="48"/>
    <col min="11265" max="11265" width="1.1796875" style="48" customWidth="1"/>
    <col min="11266" max="11266" width="1.26953125" style="48" customWidth="1"/>
    <col min="11267" max="11267" width="8.7265625" style="48" customWidth="1"/>
    <col min="11268" max="11268" width="7.1796875" style="48" customWidth="1"/>
    <col min="11269" max="11269" width="0.54296875" style="48" customWidth="1"/>
    <col min="11270" max="11270" width="10.1796875" style="48" customWidth="1"/>
    <col min="11271" max="11271" width="0.54296875" style="48" customWidth="1"/>
    <col min="11272" max="11272" width="9.81640625" style="48" customWidth="1"/>
    <col min="11273" max="11273" width="0.54296875" style="48" customWidth="1"/>
    <col min="11274" max="11275" width="9.81640625" style="48" customWidth="1"/>
    <col min="11276" max="11277" width="8" style="48" customWidth="1"/>
    <col min="11278" max="11278" width="7.453125" style="48" customWidth="1"/>
    <col min="11279" max="11279" width="11.453125" style="48"/>
    <col min="11280" max="11280" width="1.81640625" style="48" customWidth="1"/>
    <col min="11281" max="11281" width="2" style="48" customWidth="1"/>
    <col min="11282" max="11282" width="0.1796875" style="48" customWidth="1"/>
    <col min="11283" max="11520" width="11.453125" style="48"/>
    <col min="11521" max="11521" width="1.1796875" style="48" customWidth="1"/>
    <col min="11522" max="11522" width="1.26953125" style="48" customWidth="1"/>
    <col min="11523" max="11523" width="8.7265625" style="48" customWidth="1"/>
    <col min="11524" max="11524" width="7.1796875" style="48" customWidth="1"/>
    <col min="11525" max="11525" width="0.54296875" style="48" customWidth="1"/>
    <col min="11526" max="11526" width="10.1796875" style="48" customWidth="1"/>
    <col min="11527" max="11527" width="0.54296875" style="48" customWidth="1"/>
    <col min="11528" max="11528" width="9.81640625" style="48" customWidth="1"/>
    <col min="11529" max="11529" width="0.54296875" style="48" customWidth="1"/>
    <col min="11530" max="11531" width="9.81640625" style="48" customWidth="1"/>
    <col min="11532" max="11533" width="8" style="48" customWidth="1"/>
    <col min="11534" max="11534" width="7.453125" style="48" customWidth="1"/>
    <col min="11535" max="11535" width="11.453125" style="48"/>
    <col min="11536" max="11536" width="1.81640625" style="48" customWidth="1"/>
    <col min="11537" max="11537" width="2" style="48" customWidth="1"/>
    <col min="11538" max="11538" width="0.1796875" style="48" customWidth="1"/>
    <col min="11539" max="11776" width="11.453125" style="48"/>
    <col min="11777" max="11777" width="1.1796875" style="48" customWidth="1"/>
    <col min="11778" max="11778" width="1.26953125" style="48" customWidth="1"/>
    <col min="11779" max="11779" width="8.7265625" style="48" customWidth="1"/>
    <col min="11780" max="11780" width="7.1796875" style="48" customWidth="1"/>
    <col min="11781" max="11781" width="0.54296875" style="48" customWidth="1"/>
    <col min="11782" max="11782" width="10.1796875" style="48" customWidth="1"/>
    <col min="11783" max="11783" width="0.54296875" style="48" customWidth="1"/>
    <col min="11784" max="11784" width="9.81640625" style="48" customWidth="1"/>
    <col min="11785" max="11785" width="0.54296875" style="48" customWidth="1"/>
    <col min="11786" max="11787" width="9.81640625" style="48" customWidth="1"/>
    <col min="11788" max="11789" width="8" style="48" customWidth="1"/>
    <col min="11790" max="11790" width="7.453125" style="48" customWidth="1"/>
    <col min="11791" max="11791" width="11.453125" style="48"/>
    <col min="11792" max="11792" width="1.81640625" style="48" customWidth="1"/>
    <col min="11793" max="11793" width="2" style="48" customWidth="1"/>
    <col min="11794" max="11794" width="0.1796875" style="48" customWidth="1"/>
    <col min="11795" max="12032" width="11.453125" style="48"/>
    <col min="12033" max="12033" width="1.1796875" style="48" customWidth="1"/>
    <col min="12034" max="12034" width="1.26953125" style="48" customWidth="1"/>
    <col min="12035" max="12035" width="8.7265625" style="48" customWidth="1"/>
    <col min="12036" max="12036" width="7.1796875" style="48" customWidth="1"/>
    <col min="12037" max="12037" width="0.54296875" style="48" customWidth="1"/>
    <col min="12038" max="12038" width="10.1796875" style="48" customWidth="1"/>
    <col min="12039" max="12039" width="0.54296875" style="48" customWidth="1"/>
    <col min="12040" max="12040" width="9.81640625" style="48" customWidth="1"/>
    <col min="12041" max="12041" width="0.54296875" style="48" customWidth="1"/>
    <col min="12042" max="12043" width="9.81640625" style="48" customWidth="1"/>
    <col min="12044" max="12045" width="8" style="48" customWidth="1"/>
    <col min="12046" max="12046" width="7.453125" style="48" customWidth="1"/>
    <col min="12047" max="12047" width="11.453125" style="48"/>
    <col min="12048" max="12048" width="1.81640625" style="48" customWidth="1"/>
    <col min="12049" max="12049" width="2" style="48" customWidth="1"/>
    <col min="12050" max="12050" width="0.1796875" style="48" customWidth="1"/>
    <col min="12051" max="12288" width="11.453125" style="48"/>
    <col min="12289" max="12289" width="1.1796875" style="48" customWidth="1"/>
    <col min="12290" max="12290" width="1.26953125" style="48" customWidth="1"/>
    <col min="12291" max="12291" width="8.7265625" style="48" customWidth="1"/>
    <col min="12292" max="12292" width="7.1796875" style="48" customWidth="1"/>
    <col min="12293" max="12293" width="0.54296875" style="48" customWidth="1"/>
    <col min="12294" max="12294" width="10.1796875" style="48" customWidth="1"/>
    <col min="12295" max="12295" width="0.54296875" style="48" customWidth="1"/>
    <col min="12296" max="12296" width="9.81640625" style="48" customWidth="1"/>
    <col min="12297" max="12297" width="0.54296875" style="48" customWidth="1"/>
    <col min="12298" max="12299" width="9.81640625" style="48" customWidth="1"/>
    <col min="12300" max="12301" width="8" style="48" customWidth="1"/>
    <col min="12302" max="12302" width="7.453125" style="48" customWidth="1"/>
    <col min="12303" max="12303" width="11.453125" style="48"/>
    <col min="12304" max="12304" width="1.81640625" style="48" customWidth="1"/>
    <col min="12305" max="12305" width="2" style="48" customWidth="1"/>
    <col min="12306" max="12306" width="0.1796875" style="48" customWidth="1"/>
    <col min="12307" max="12544" width="11.453125" style="48"/>
    <col min="12545" max="12545" width="1.1796875" style="48" customWidth="1"/>
    <col min="12546" max="12546" width="1.26953125" style="48" customWidth="1"/>
    <col min="12547" max="12547" width="8.7265625" style="48" customWidth="1"/>
    <col min="12548" max="12548" width="7.1796875" style="48" customWidth="1"/>
    <col min="12549" max="12549" width="0.54296875" style="48" customWidth="1"/>
    <col min="12550" max="12550" width="10.1796875" style="48" customWidth="1"/>
    <col min="12551" max="12551" width="0.54296875" style="48" customWidth="1"/>
    <col min="12552" max="12552" width="9.81640625" style="48" customWidth="1"/>
    <col min="12553" max="12553" width="0.54296875" style="48" customWidth="1"/>
    <col min="12554" max="12555" width="9.81640625" style="48" customWidth="1"/>
    <col min="12556" max="12557" width="8" style="48" customWidth="1"/>
    <col min="12558" max="12558" width="7.453125" style="48" customWidth="1"/>
    <col min="12559" max="12559" width="11.453125" style="48"/>
    <col min="12560" max="12560" width="1.81640625" style="48" customWidth="1"/>
    <col min="12561" max="12561" width="2" style="48" customWidth="1"/>
    <col min="12562" max="12562" width="0.1796875" style="48" customWidth="1"/>
    <col min="12563" max="12800" width="11.453125" style="48"/>
    <col min="12801" max="12801" width="1.1796875" style="48" customWidth="1"/>
    <col min="12802" max="12802" width="1.26953125" style="48" customWidth="1"/>
    <col min="12803" max="12803" width="8.7265625" style="48" customWidth="1"/>
    <col min="12804" max="12804" width="7.1796875" style="48" customWidth="1"/>
    <col min="12805" max="12805" width="0.54296875" style="48" customWidth="1"/>
    <col min="12806" max="12806" width="10.1796875" style="48" customWidth="1"/>
    <col min="12807" max="12807" width="0.54296875" style="48" customWidth="1"/>
    <col min="12808" max="12808" width="9.81640625" style="48" customWidth="1"/>
    <col min="12809" max="12809" width="0.54296875" style="48" customWidth="1"/>
    <col min="12810" max="12811" width="9.81640625" style="48" customWidth="1"/>
    <col min="12812" max="12813" width="8" style="48" customWidth="1"/>
    <col min="12814" max="12814" width="7.453125" style="48" customWidth="1"/>
    <col min="12815" max="12815" width="11.453125" style="48"/>
    <col min="12816" max="12816" width="1.81640625" style="48" customWidth="1"/>
    <col min="12817" max="12817" width="2" style="48" customWidth="1"/>
    <col min="12818" max="12818" width="0.1796875" style="48" customWidth="1"/>
    <col min="12819" max="13056" width="11.453125" style="48"/>
    <col min="13057" max="13057" width="1.1796875" style="48" customWidth="1"/>
    <col min="13058" max="13058" width="1.26953125" style="48" customWidth="1"/>
    <col min="13059" max="13059" width="8.7265625" style="48" customWidth="1"/>
    <col min="13060" max="13060" width="7.1796875" style="48" customWidth="1"/>
    <col min="13061" max="13061" width="0.54296875" style="48" customWidth="1"/>
    <col min="13062" max="13062" width="10.1796875" style="48" customWidth="1"/>
    <col min="13063" max="13063" width="0.54296875" style="48" customWidth="1"/>
    <col min="13064" max="13064" width="9.81640625" style="48" customWidth="1"/>
    <col min="13065" max="13065" width="0.54296875" style="48" customWidth="1"/>
    <col min="13066" max="13067" width="9.81640625" style="48" customWidth="1"/>
    <col min="13068" max="13069" width="8" style="48" customWidth="1"/>
    <col min="13070" max="13070" width="7.453125" style="48" customWidth="1"/>
    <col min="13071" max="13071" width="11.453125" style="48"/>
    <col min="13072" max="13072" width="1.81640625" style="48" customWidth="1"/>
    <col min="13073" max="13073" width="2" style="48" customWidth="1"/>
    <col min="13074" max="13074" width="0.1796875" style="48" customWidth="1"/>
    <col min="13075" max="13312" width="11.453125" style="48"/>
    <col min="13313" max="13313" width="1.1796875" style="48" customWidth="1"/>
    <col min="13314" max="13314" width="1.26953125" style="48" customWidth="1"/>
    <col min="13315" max="13315" width="8.7265625" style="48" customWidth="1"/>
    <col min="13316" max="13316" width="7.1796875" style="48" customWidth="1"/>
    <col min="13317" max="13317" width="0.54296875" style="48" customWidth="1"/>
    <col min="13318" max="13318" width="10.1796875" style="48" customWidth="1"/>
    <col min="13319" max="13319" width="0.54296875" style="48" customWidth="1"/>
    <col min="13320" max="13320" width="9.81640625" style="48" customWidth="1"/>
    <col min="13321" max="13321" width="0.54296875" style="48" customWidth="1"/>
    <col min="13322" max="13323" width="9.81640625" style="48" customWidth="1"/>
    <col min="13324" max="13325" width="8" style="48" customWidth="1"/>
    <col min="13326" max="13326" width="7.453125" style="48" customWidth="1"/>
    <col min="13327" max="13327" width="11.453125" style="48"/>
    <col min="13328" max="13328" width="1.81640625" style="48" customWidth="1"/>
    <col min="13329" max="13329" width="2" style="48" customWidth="1"/>
    <col min="13330" max="13330" width="0.1796875" style="48" customWidth="1"/>
    <col min="13331" max="13568" width="11.453125" style="48"/>
    <col min="13569" max="13569" width="1.1796875" style="48" customWidth="1"/>
    <col min="13570" max="13570" width="1.26953125" style="48" customWidth="1"/>
    <col min="13571" max="13571" width="8.7265625" style="48" customWidth="1"/>
    <col min="13572" max="13572" width="7.1796875" style="48" customWidth="1"/>
    <col min="13573" max="13573" width="0.54296875" style="48" customWidth="1"/>
    <col min="13574" max="13574" width="10.1796875" style="48" customWidth="1"/>
    <col min="13575" max="13575" width="0.54296875" style="48" customWidth="1"/>
    <col min="13576" max="13576" width="9.81640625" style="48" customWidth="1"/>
    <col min="13577" max="13577" width="0.54296875" style="48" customWidth="1"/>
    <col min="13578" max="13579" width="9.81640625" style="48" customWidth="1"/>
    <col min="13580" max="13581" width="8" style="48" customWidth="1"/>
    <col min="13582" max="13582" width="7.453125" style="48" customWidth="1"/>
    <col min="13583" max="13583" width="11.453125" style="48"/>
    <col min="13584" max="13584" width="1.81640625" style="48" customWidth="1"/>
    <col min="13585" max="13585" width="2" style="48" customWidth="1"/>
    <col min="13586" max="13586" width="0.1796875" style="48" customWidth="1"/>
    <col min="13587" max="13824" width="11.453125" style="48"/>
    <col min="13825" max="13825" width="1.1796875" style="48" customWidth="1"/>
    <col min="13826" max="13826" width="1.26953125" style="48" customWidth="1"/>
    <col min="13827" max="13827" width="8.7265625" style="48" customWidth="1"/>
    <col min="13828" max="13828" width="7.1796875" style="48" customWidth="1"/>
    <col min="13829" max="13829" width="0.54296875" style="48" customWidth="1"/>
    <col min="13830" max="13830" width="10.1796875" style="48" customWidth="1"/>
    <col min="13831" max="13831" width="0.54296875" style="48" customWidth="1"/>
    <col min="13832" max="13832" width="9.81640625" style="48" customWidth="1"/>
    <col min="13833" max="13833" width="0.54296875" style="48" customWidth="1"/>
    <col min="13834" max="13835" width="9.81640625" style="48" customWidth="1"/>
    <col min="13836" max="13837" width="8" style="48" customWidth="1"/>
    <col min="13838" max="13838" width="7.453125" style="48" customWidth="1"/>
    <col min="13839" max="13839" width="11.453125" style="48"/>
    <col min="13840" max="13840" width="1.81640625" style="48" customWidth="1"/>
    <col min="13841" max="13841" width="2" style="48" customWidth="1"/>
    <col min="13842" max="13842" width="0.1796875" style="48" customWidth="1"/>
    <col min="13843" max="14080" width="11.453125" style="48"/>
    <col min="14081" max="14081" width="1.1796875" style="48" customWidth="1"/>
    <col min="14082" max="14082" width="1.26953125" style="48" customWidth="1"/>
    <col min="14083" max="14083" width="8.7265625" style="48" customWidth="1"/>
    <col min="14084" max="14084" width="7.1796875" style="48" customWidth="1"/>
    <col min="14085" max="14085" width="0.54296875" style="48" customWidth="1"/>
    <col min="14086" max="14086" width="10.1796875" style="48" customWidth="1"/>
    <col min="14087" max="14087" width="0.54296875" style="48" customWidth="1"/>
    <col min="14088" max="14088" width="9.81640625" style="48" customWidth="1"/>
    <col min="14089" max="14089" width="0.54296875" style="48" customWidth="1"/>
    <col min="14090" max="14091" width="9.81640625" style="48" customWidth="1"/>
    <col min="14092" max="14093" width="8" style="48" customWidth="1"/>
    <col min="14094" max="14094" width="7.453125" style="48" customWidth="1"/>
    <col min="14095" max="14095" width="11.453125" style="48"/>
    <col min="14096" max="14096" width="1.81640625" style="48" customWidth="1"/>
    <col min="14097" max="14097" width="2" style="48" customWidth="1"/>
    <col min="14098" max="14098" width="0.1796875" style="48" customWidth="1"/>
    <col min="14099" max="14336" width="11.453125" style="48"/>
    <col min="14337" max="14337" width="1.1796875" style="48" customWidth="1"/>
    <col min="14338" max="14338" width="1.26953125" style="48" customWidth="1"/>
    <col min="14339" max="14339" width="8.7265625" style="48" customWidth="1"/>
    <col min="14340" max="14340" width="7.1796875" style="48" customWidth="1"/>
    <col min="14341" max="14341" width="0.54296875" style="48" customWidth="1"/>
    <col min="14342" max="14342" width="10.1796875" style="48" customWidth="1"/>
    <col min="14343" max="14343" width="0.54296875" style="48" customWidth="1"/>
    <col min="14344" max="14344" width="9.81640625" style="48" customWidth="1"/>
    <col min="14345" max="14345" width="0.54296875" style="48" customWidth="1"/>
    <col min="14346" max="14347" width="9.81640625" style="48" customWidth="1"/>
    <col min="14348" max="14349" width="8" style="48" customWidth="1"/>
    <col min="14350" max="14350" width="7.453125" style="48" customWidth="1"/>
    <col min="14351" max="14351" width="11.453125" style="48"/>
    <col min="14352" max="14352" width="1.81640625" style="48" customWidth="1"/>
    <col min="14353" max="14353" width="2" style="48" customWidth="1"/>
    <col min="14354" max="14354" width="0.1796875" style="48" customWidth="1"/>
    <col min="14355" max="14592" width="11.453125" style="48"/>
    <col min="14593" max="14593" width="1.1796875" style="48" customWidth="1"/>
    <col min="14594" max="14594" width="1.26953125" style="48" customWidth="1"/>
    <col min="14595" max="14595" width="8.7265625" style="48" customWidth="1"/>
    <col min="14596" max="14596" width="7.1796875" style="48" customWidth="1"/>
    <col min="14597" max="14597" width="0.54296875" style="48" customWidth="1"/>
    <col min="14598" max="14598" width="10.1796875" style="48" customWidth="1"/>
    <col min="14599" max="14599" width="0.54296875" style="48" customWidth="1"/>
    <col min="14600" max="14600" width="9.81640625" style="48" customWidth="1"/>
    <col min="14601" max="14601" width="0.54296875" style="48" customWidth="1"/>
    <col min="14602" max="14603" width="9.81640625" style="48" customWidth="1"/>
    <col min="14604" max="14605" width="8" style="48" customWidth="1"/>
    <col min="14606" max="14606" width="7.453125" style="48" customWidth="1"/>
    <col min="14607" max="14607" width="11.453125" style="48"/>
    <col min="14608" max="14608" width="1.81640625" style="48" customWidth="1"/>
    <col min="14609" max="14609" width="2" style="48" customWidth="1"/>
    <col min="14610" max="14610" width="0.1796875" style="48" customWidth="1"/>
    <col min="14611" max="14848" width="11.453125" style="48"/>
    <col min="14849" max="14849" width="1.1796875" style="48" customWidth="1"/>
    <col min="14850" max="14850" width="1.26953125" style="48" customWidth="1"/>
    <col min="14851" max="14851" width="8.7265625" style="48" customWidth="1"/>
    <col min="14852" max="14852" width="7.1796875" style="48" customWidth="1"/>
    <col min="14853" max="14853" width="0.54296875" style="48" customWidth="1"/>
    <col min="14854" max="14854" width="10.1796875" style="48" customWidth="1"/>
    <col min="14855" max="14855" width="0.54296875" style="48" customWidth="1"/>
    <col min="14856" max="14856" width="9.81640625" style="48" customWidth="1"/>
    <col min="14857" max="14857" width="0.54296875" style="48" customWidth="1"/>
    <col min="14858" max="14859" width="9.81640625" style="48" customWidth="1"/>
    <col min="14860" max="14861" width="8" style="48" customWidth="1"/>
    <col min="14862" max="14862" width="7.453125" style="48" customWidth="1"/>
    <col min="14863" max="14863" width="11.453125" style="48"/>
    <col min="14864" max="14864" width="1.81640625" style="48" customWidth="1"/>
    <col min="14865" max="14865" width="2" style="48" customWidth="1"/>
    <col min="14866" max="14866" width="0.1796875" style="48" customWidth="1"/>
    <col min="14867" max="15104" width="11.453125" style="48"/>
    <col min="15105" max="15105" width="1.1796875" style="48" customWidth="1"/>
    <col min="15106" max="15106" width="1.26953125" style="48" customWidth="1"/>
    <col min="15107" max="15107" width="8.7265625" style="48" customWidth="1"/>
    <col min="15108" max="15108" width="7.1796875" style="48" customWidth="1"/>
    <col min="15109" max="15109" width="0.54296875" style="48" customWidth="1"/>
    <col min="15110" max="15110" width="10.1796875" style="48" customWidth="1"/>
    <col min="15111" max="15111" width="0.54296875" style="48" customWidth="1"/>
    <col min="15112" max="15112" width="9.81640625" style="48" customWidth="1"/>
    <col min="15113" max="15113" width="0.54296875" style="48" customWidth="1"/>
    <col min="15114" max="15115" width="9.81640625" style="48" customWidth="1"/>
    <col min="15116" max="15117" width="8" style="48" customWidth="1"/>
    <col min="15118" max="15118" width="7.453125" style="48" customWidth="1"/>
    <col min="15119" max="15119" width="11.453125" style="48"/>
    <col min="15120" max="15120" width="1.81640625" style="48" customWidth="1"/>
    <col min="15121" max="15121" width="2" style="48" customWidth="1"/>
    <col min="15122" max="15122" width="0.1796875" style="48" customWidth="1"/>
    <col min="15123" max="15360" width="11.453125" style="48"/>
    <col min="15361" max="15361" width="1.1796875" style="48" customWidth="1"/>
    <col min="15362" max="15362" width="1.26953125" style="48" customWidth="1"/>
    <col min="15363" max="15363" width="8.7265625" style="48" customWidth="1"/>
    <col min="15364" max="15364" width="7.1796875" style="48" customWidth="1"/>
    <col min="15365" max="15365" width="0.54296875" style="48" customWidth="1"/>
    <col min="15366" max="15366" width="10.1796875" style="48" customWidth="1"/>
    <col min="15367" max="15367" width="0.54296875" style="48" customWidth="1"/>
    <col min="15368" max="15368" width="9.81640625" style="48" customWidth="1"/>
    <col min="15369" max="15369" width="0.54296875" style="48" customWidth="1"/>
    <col min="15370" max="15371" width="9.81640625" style="48" customWidth="1"/>
    <col min="15372" max="15373" width="8" style="48" customWidth="1"/>
    <col min="15374" max="15374" width="7.453125" style="48" customWidth="1"/>
    <col min="15375" max="15375" width="11.453125" style="48"/>
    <col min="15376" max="15376" width="1.81640625" style="48" customWidth="1"/>
    <col min="15377" max="15377" width="2" style="48" customWidth="1"/>
    <col min="15378" max="15378" width="0.1796875" style="48" customWidth="1"/>
    <col min="15379" max="15616" width="11.453125" style="48"/>
    <col min="15617" max="15617" width="1.1796875" style="48" customWidth="1"/>
    <col min="15618" max="15618" width="1.26953125" style="48" customWidth="1"/>
    <col min="15619" max="15619" width="8.7265625" style="48" customWidth="1"/>
    <col min="15620" max="15620" width="7.1796875" style="48" customWidth="1"/>
    <col min="15621" max="15621" width="0.54296875" style="48" customWidth="1"/>
    <col min="15622" max="15622" width="10.1796875" style="48" customWidth="1"/>
    <col min="15623" max="15623" width="0.54296875" style="48" customWidth="1"/>
    <col min="15624" max="15624" width="9.81640625" style="48" customWidth="1"/>
    <col min="15625" max="15625" width="0.54296875" style="48" customWidth="1"/>
    <col min="15626" max="15627" width="9.81640625" style="48" customWidth="1"/>
    <col min="15628" max="15629" width="8" style="48" customWidth="1"/>
    <col min="15630" max="15630" width="7.453125" style="48" customWidth="1"/>
    <col min="15631" max="15631" width="11.453125" style="48"/>
    <col min="15632" max="15632" width="1.81640625" style="48" customWidth="1"/>
    <col min="15633" max="15633" width="2" style="48" customWidth="1"/>
    <col min="15634" max="15634" width="0.1796875" style="48" customWidth="1"/>
    <col min="15635" max="15872" width="11.453125" style="48"/>
    <col min="15873" max="15873" width="1.1796875" style="48" customWidth="1"/>
    <col min="15874" max="15874" width="1.26953125" style="48" customWidth="1"/>
    <col min="15875" max="15875" width="8.7265625" style="48" customWidth="1"/>
    <col min="15876" max="15876" width="7.1796875" style="48" customWidth="1"/>
    <col min="15877" max="15877" width="0.54296875" style="48" customWidth="1"/>
    <col min="15878" max="15878" width="10.1796875" style="48" customWidth="1"/>
    <col min="15879" max="15879" width="0.54296875" style="48" customWidth="1"/>
    <col min="15880" max="15880" width="9.81640625" style="48" customWidth="1"/>
    <col min="15881" max="15881" width="0.54296875" style="48" customWidth="1"/>
    <col min="15882" max="15883" width="9.81640625" style="48" customWidth="1"/>
    <col min="15884" max="15885" width="8" style="48" customWidth="1"/>
    <col min="15886" max="15886" width="7.453125" style="48" customWidth="1"/>
    <col min="15887" max="15887" width="11.453125" style="48"/>
    <col min="15888" max="15888" width="1.81640625" style="48" customWidth="1"/>
    <col min="15889" max="15889" width="2" style="48" customWidth="1"/>
    <col min="15890" max="15890" width="0.1796875" style="48" customWidth="1"/>
    <col min="15891" max="16128" width="11.453125" style="48"/>
    <col min="16129" max="16129" width="1.1796875" style="48" customWidth="1"/>
    <col min="16130" max="16130" width="1.26953125" style="48" customWidth="1"/>
    <col min="16131" max="16131" width="8.7265625" style="48" customWidth="1"/>
    <col min="16132" max="16132" width="7.1796875" style="48" customWidth="1"/>
    <col min="16133" max="16133" width="0.54296875" style="48" customWidth="1"/>
    <col min="16134" max="16134" width="10.1796875" style="48" customWidth="1"/>
    <col min="16135" max="16135" width="0.54296875" style="48" customWidth="1"/>
    <col min="16136" max="16136" width="9.81640625" style="48" customWidth="1"/>
    <col min="16137" max="16137" width="0.54296875" style="48" customWidth="1"/>
    <col min="16138" max="16139" width="9.81640625" style="48" customWidth="1"/>
    <col min="16140" max="16141" width="8" style="48" customWidth="1"/>
    <col min="16142" max="16142" width="7.453125" style="48" customWidth="1"/>
    <col min="16143" max="16143" width="11.453125" style="48"/>
    <col min="16144" max="16144" width="1.81640625" style="48" customWidth="1"/>
    <col min="16145" max="16145" width="2" style="48" customWidth="1"/>
    <col min="16146" max="16146" width="0.1796875" style="48" customWidth="1"/>
    <col min="16147" max="16384" width="11.453125" style="48"/>
  </cols>
  <sheetData>
    <row r="1" spans="1:51" ht="5.25" customHeight="1">
      <c r="A1" s="358"/>
      <c r="B1" s="358"/>
      <c r="C1" s="358"/>
      <c r="D1" s="358"/>
      <c r="E1" s="358"/>
      <c r="F1" s="358"/>
      <c r="G1" s="358"/>
      <c r="H1" s="358"/>
      <c r="I1" s="358"/>
      <c r="J1" s="358"/>
      <c r="K1" s="358"/>
      <c r="L1" s="358"/>
      <c r="M1" s="358"/>
      <c r="N1" s="358"/>
      <c r="O1" s="358"/>
    </row>
    <row r="2" spans="1:51" ht="14.25" customHeight="1">
      <c r="A2" s="358"/>
      <c r="B2" s="358"/>
      <c r="C2" s="358"/>
      <c r="D2" s="358"/>
      <c r="E2" s="359"/>
      <c r="F2" s="359"/>
      <c r="G2" s="359"/>
      <c r="H2" s="359"/>
      <c r="I2" s="359"/>
      <c r="J2" s="359"/>
      <c r="K2" s="359"/>
      <c r="L2" s="359"/>
      <c r="M2" s="358"/>
      <c r="N2" s="358"/>
      <c r="O2" s="358"/>
    </row>
    <row r="3" spans="1:51" ht="5.25" customHeight="1">
      <c r="A3" s="358"/>
      <c r="B3" s="358"/>
      <c r="C3" s="358"/>
      <c r="D3" s="358"/>
      <c r="E3" s="358"/>
      <c r="F3" s="358"/>
      <c r="G3" s="358"/>
      <c r="H3" s="358"/>
      <c r="I3" s="358"/>
      <c r="J3" s="358"/>
      <c r="K3" s="358"/>
      <c r="L3" s="358"/>
      <c r="M3" s="358"/>
      <c r="N3" s="358"/>
      <c r="O3" s="358"/>
    </row>
    <row r="4" spans="1:51" ht="11.25" customHeight="1">
      <c r="A4" s="358"/>
      <c r="B4" s="358"/>
      <c r="C4" s="358"/>
      <c r="D4" s="358"/>
      <c r="E4" s="929"/>
      <c r="F4" s="929"/>
      <c r="G4" s="929"/>
      <c r="H4" s="929"/>
      <c r="I4" s="929"/>
      <c r="J4" s="929"/>
      <c r="K4" s="929"/>
      <c r="L4" s="929"/>
      <c r="M4" s="358"/>
      <c r="N4" s="358"/>
      <c r="O4" s="358"/>
    </row>
    <row r="5" spans="1:51" ht="5.25" customHeight="1">
      <c r="A5" s="358"/>
      <c r="B5" s="358"/>
      <c r="C5" s="358"/>
      <c r="D5" s="358"/>
      <c r="E5" s="929"/>
      <c r="F5" s="929"/>
      <c r="G5" s="929"/>
      <c r="H5" s="929"/>
      <c r="I5" s="929"/>
      <c r="J5" s="929"/>
      <c r="K5" s="929"/>
      <c r="L5" s="929"/>
      <c r="M5" s="358"/>
      <c r="N5" s="358"/>
      <c r="O5" s="358"/>
    </row>
    <row r="6" spans="1:51" s="50" customFormat="1" ht="12" customHeight="1">
      <c r="A6" s="360"/>
      <c r="B6" s="360"/>
      <c r="C6" s="360"/>
      <c r="D6" s="360"/>
      <c r="E6" s="930"/>
      <c r="F6" s="930"/>
      <c r="G6" s="930"/>
      <c r="H6" s="930"/>
      <c r="I6" s="930"/>
      <c r="J6" s="930"/>
      <c r="K6" s="930"/>
      <c r="L6" s="930"/>
      <c r="M6" s="360"/>
      <c r="N6" s="360"/>
      <c r="O6" s="360"/>
      <c r="P6" s="360"/>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row>
    <row r="7" spans="1:51" ht="5.25" customHeight="1" thickBot="1">
      <c r="A7" s="358"/>
      <c r="B7" s="358"/>
      <c r="C7" s="931"/>
      <c r="D7" s="931"/>
      <c r="E7" s="931"/>
      <c r="F7" s="931"/>
      <c r="G7" s="931"/>
      <c r="H7" s="931"/>
      <c r="I7" s="931"/>
      <c r="J7" s="361"/>
      <c r="K7" s="362"/>
      <c r="L7" s="363"/>
      <c r="M7" s="364"/>
      <c r="N7" s="364"/>
      <c r="O7" s="365"/>
      <c r="P7" s="365"/>
    </row>
    <row r="8" spans="1:51" ht="6.75" customHeight="1" thickTop="1"/>
    <row r="9" spans="1:51" ht="19.5" customHeight="1">
      <c r="A9" s="358"/>
      <c r="B9" s="358"/>
      <c r="C9" s="932" t="s">
        <v>554</v>
      </c>
      <c r="D9" s="932"/>
      <c r="E9" s="932"/>
      <c r="F9" s="932"/>
      <c r="G9" s="932"/>
      <c r="H9" s="932"/>
      <c r="I9" s="932"/>
      <c r="J9" s="932"/>
      <c r="K9" s="932"/>
      <c r="L9" s="932"/>
      <c r="M9" s="932"/>
      <c r="N9" s="932"/>
      <c r="O9" s="932"/>
      <c r="P9" s="932"/>
    </row>
    <row r="10" spans="1:51" ht="13.5" customHeight="1">
      <c r="A10" s="358"/>
      <c r="B10" s="928"/>
      <c r="C10" s="928"/>
      <c r="D10" s="928"/>
      <c r="E10" s="928"/>
      <c r="F10" s="928"/>
      <c r="G10" s="928"/>
      <c r="H10" s="928"/>
      <c r="I10" s="928"/>
      <c r="J10" s="928"/>
      <c r="K10" s="928"/>
      <c r="L10" s="928"/>
      <c r="M10" s="928"/>
      <c r="N10" s="928"/>
      <c r="O10" s="928"/>
      <c r="P10" s="928"/>
    </row>
    <row r="11" spans="1:51" ht="4.5" customHeight="1" thickBot="1">
      <c r="A11" s="358"/>
      <c r="B11" s="358"/>
      <c r="C11" s="367"/>
      <c r="D11" s="367"/>
      <c r="E11" s="367"/>
      <c r="F11" s="367"/>
      <c r="G11" s="367"/>
      <c r="H11" s="367"/>
      <c r="I11" s="367"/>
      <c r="J11" s="367"/>
      <c r="K11" s="367"/>
      <c r="L11" s="367"/>
      <c r="M11" s="367"/>
      <c r="N11" s="367"/>
      <c r="O11" s="367"/>
      <c r="P11" s="367"/>
    </row>
    <row r="12" spans="1:51" ht="3.75" customHeight="1" thickTop="1">
      <c r="A12" s="358"/>
      <c r="B12" s="368"/>
      <c r="C12" s="369"/>
      <c r="D12" s="369"/>
      <c r="E12" s="369"/>
      <c r="F12" s="369"/>
      <c r="G12" s="369"/>
      <c r="H12" s="369"/>
      <c r="I12" s="369"/>
      <c r="J12" s="369"/>
      <c r="K12" s="369"/>
      <c r="L12" s="369"/>
      <c r="M12" s="369"/>
      <c r="N12" s="369"/>
      <c r="O12" s="369"/>
      <c r="P12" s="370"/>
    </row>
    <row r="13" spans="1:51" ht="16.5" customHeight="1">
      <c r="A13" s="358"/>
      <c r="B13" s="371"/>
      <c r="C13" s="935" t="s">
        <v>533</v>
      </c>
      <c r="D13" s="935"/>
      <c r="E13" s="936"/>
      <c r="F13" s="937">
        <f>+'10 Résumé'!C7</f>
        <v>0</v>
      </c>
      <c r="G13" s="938"/>
      <c r="H13" s="938"/>
      <c r="I13" s="938"/>
      <c r="J13" s="938"/>
      <c r="K13" s="938"/>
      <c r="L13" s="938"/>
      <c r="M13" s="938"/>
      <c r="N13" s="938"/>
      <c r="O13" s="938"/>
      <c r="P13" s="372"/>
    </row>
    <row r="14" spans="1:51" ht="3" customHeight="1">
      <c r="A14" s="358"/>
      <c r="B14" s="371"/>
      <c r="C14" s="358"/>
      <c r="D14" s="358"/>
      <c r="E14" s="358"/>
      <c r="F14" s="358"/>
      <c r="G14" s="358"/>
      <c r="H14" s="358"/>
      <c r="I14" s="358"/>
      <c r="J14" s="358"/>
      <c r="K14" s="358"/>
      <c r="L14" s="358"/>
      <c r="M14" s="358"/>
      <c r="N14" s="358"/>
      <c r="O14" s="358"/>
      <c r="P14" s="372"/>
    </row>
    <row r="15" spans="1:51" ht="16.5" customHeight="1">
      <c r="A15" s="358"/>
      <c r="B15" s="371"/>
      <c r="C15" s="935" t="s">
        <v>534</v>
      </c>
      <c r="D15" s="935"/>
      <c r="E15" s="936"/>
      <c r="F15" s="939">
        <f>+'10 Résumé'!J7</f>
        <v>0</v>
      </c>
      <c r="G15" s="940"/>
      <c r="H15" s="941"/>
      <c r="I15" s="373"/>
      <c r="J15" s="935" t="s">
        <v>535</v>
      </c>
      <c r="K15" s="936"/>
      <c r="L15" s="942">
        <f>+'8 Avis techniques'!A34</f>
        <v>0</v>
      </c>
      <c r="M15" s="943"/>
      <c r="N15" s="943"/>
      <c r="O15" s="944"/>
      <c r="P15" s="372"/>
    </row>
    <row r="16" spans="1:51" ht="3.75" customHeight="1">
      <c r="A16" s="358"/>
      <c r="B16" s="371"/>
      <c r="C16" s="358"/>
      <c r="D16" s="358"/>
      <c r="E16" s="358"/>
      <c r="F16" s="358"/>
      <c r="G16" s="358"/>
      <c r="H16" s="358"/>
      <c r="I16" s="358"/>
      <c r="J16" s="358"/>
      <c r="K16" s="358"/>
      <c r="L16" s="358"/>
      <c r="M16" s="358"/>
      <c r="N16" s="358"/>
      <c r="O16" s="358"/>
      <c r="P16" s="372"/>
    </row>
    <row r="17" spans="1:16" ht="15.75" customHeight="1">
      <c r="A17" s="358"/>
      <c r="B17" s="371"/>
      <c r="C17" s="945" t="s">
        <v>536</v>
      </c>
      <c r="D17" s="945"/>
      <c r="E17" s="945"/>
      <c r="F17" s="946"/>
      <c r="G17" s="947"/>
      <c r="H17" s="947"/>
      <c r="I17" s="947"/>
      <c r="J17" s="947"/>
      <c r="K17" s="947"/>
      <c r="L17" s="947"/>
      <c r="M17" s="947"/>
      <c r="N17" s="947"/>
      <c r="O17" s="948"/>
      <c r="P17" s="372"/>
    </row>
    <row r="18" spans="1:16">
      <c r="A18" s="358"/>
      <c r="B18" s="371"/>
      <c r="C18" s="945"/>
      <c r="D18" s="945"/>
      <c r="E18" s="945"/>
      <c r="F18" s="949"/>
      <c r="G18" s="950"/>
      <c r="H18" s="950"/>
      <c r="I18" s="950"/>
      <c r="J18" s="950"/>
      <c r="K18" s="950"/>
      <c r="L18" s="950"/>
      <c r="M18" s="950"/>
      <c r="N18" s="950"/>
      <c r="O18" s="951"/>
      <c r="P18" s="372"/>
    </row>
    <row r="19" spans="1:16" ht="5.25" customHeight="1">
      <c r="A19" s="358"/>
      <c r="B19" s="371"/>
      <c r="C19" s="952"/>
      <c r="D19" s="952"/>
      <c r="E19" s="952"/>
      <c r="F19" s="952"/>
      <c r="G19" s="952"/>
      <c r="H19" s="952"/>
      <c r="I19" s="952"/>
      <c r="J19" s="952"/>
      <c r="K19" s="952"/>
      <c r="L19" s="952"/>
      <c r="M19" s="952"/>
      <c r="N19" s="952"/>
      <c r="O19" s="952"/>
      <c r="P19" s="953"/>
    </row>
    <row r="20" spans="1:16" ht="28.5" customHeight="1">
      <c r="A20" s="358"/>
      <c r="B20" s="371"/>
      <c r="C20" s="935" t="s">
        <v>537</v>
      </c>
      <c r="D20" s="935"/>
      <c r="E20" s="935"/>
      <c r="F20" s="939" t="str">
        <f>+'2 Emprunteur-Activité'!D5</f>
        <v>Ventes matériels de construction,de plomberie;et d'electricité</v>
      </c>
      <c r="G20" s="940"/>
      <c r="H20" s="940"/>
      <c r="I20" s="940"/>
      <c r="J20" s="940"/>
      <c r="K20" s="940"/>
      <c r="L20" s="940"/>
      <c r="M20" s="940"/>
      <c r="N20" s="940"/>
      <c r="O20" s="941"/>
      <c r="P20" s="372"/>
    </row>
    <row r="21" spans="1:16" ht="4.5" customHeight="1">
      <c r="A21" s="358"/>
      <c r="B21" s="371"/>
      <c r="C21" s="933"/>
      <c r="D21" s="933"/>
      <c r="E21" s="933"/>
      <c r="F21" s="933"/>
      <c r="G21" s="933"/>
      <c r="H21" s="933"/>
      <c r="I21" s="933"/>
      <c r="J21" s="933"/>
      <c r="K21" s="933"/>
      <c r="L21" s="933"/>
      <c r="M21" s="933"/>
      <c r="N21" s="933"/>
      <c r="O21" s="933"/>
      <c r="P21" s="934"/>
    </row>
    <row r="22" spans="1:16">
      <c r="A22" s="358"/>
      <c r="B22" s="371"/>
      <c r="C22" s="954" t="s">
        <v>538</v>
      </c>
      <c r="D22" s="954"/>
      <c r="E22" s="954"/>
      <c r="F22" s="954"/>
      <c r="G22" s="954"/>
      <c r="H22" s="954"/>
      <c r="I22" s="954"/>
      <c r="J22" s="954"/>
      <c r="K22" s="954"/>
      <c r="L22" s="954"/>
      <c r="M22" s="954"/>
      <c r="N22" s="954"/>
      <c r="O22" s="954"/>
      <c r="P22" s="374"/>
    </row>
    <row r="23" spans="1:16" ht="2.25" customHeight="1">
      <c r="A23" s="358"/>
      <c r="B23" s="371"/>
      <c r="C23" s="375"/>
      <c r="D23" s="375"/>
      <c r="E23" s="375"/>
      <c r="F23" s="375"/>
      <c r="G23" s="375"/>
      <c r="H23" s="375"/>
      <c r="I23" s="375"/>
      <c r="J23" s="375"/>
      <c r="K23" s="375"/>
      <c r="L23" s="375"/>
      <c r="M23" s="375"/>
      <c r="N23" s="375"/>
      <c r="O23" s="375"/>
      <c r="P23" s="376"/>
    </row>
    <row r="24" spans="1:16" ht="16.5" customHeight="1">
      <c r="A24" s="358"/>
      <c r="B24" s="371"/>
      <c r="C24" s="358"/>
      <c r="D24" s="955" t="s">
        <v>539</v>
      </c>
      <c r="E24" s="955"/>
      <c r="F24" s="955"/>
      <c r="G24" s="955"/>
      <c r="H24" s="955"/>
      <c r="I24" s="955"/>
      <c r="J24" s="955"/>
      <c r="K24" s="955"/>
      <c r="L24" s="955"/>
      <c r="M24" s="955"/>
      <c r="N24" s="955"/>
      <c r="O24" s="377"/>
      <c r="P24" s="372"/>
    </row>
    <row r="25" spans="1:16" ht="2.25" customHeight="1">
      <c r="A25" s="358"/>
      <c r="B25" s="371"/>
      <c r="C25" s="358"/>
      <c r="D25" s="358"/>
      <c r="E25" s="358"/>
      <c r="F25" s="358"/>
      <c r="G25" s="358"/>
      <c r="H25" s="358"/>
      <c r="I25" s="358"/>
      <c r="J25" s="358"/>
      <c r="K25" s="358"/>
      <c r="L25" s="358"/>
      <c r="M25" s="358"/>
      <c r="N25" s="358"/>
      <c r="O25" s="358"/>
      <c r="P25" s="372"/>
    </row>
    <row r="26" spans="1:16" ht="15.75" customHeight="1">
      <c r="A26" s="358"/>
      <c r="B26" s="371"/>
      <c r="C26" s="378"/>
      <c r="D26" s="935" t="s">
        <v>540</v>
      </c>
      <c r="E26" s="935"/>
      <c r="F26" s="935"/>
      <c r="G26" s="935"/>
      <c r="H26" s="956">
        <f>+'8 Avis techniques'!A18</f>
        <v>10000</v>
      </c>
      <c r="I26" s="940"/>
      <c r="J26" s="941"/>
      <c r="K26" s="957" t="s">
        <v>541</v>
      </c>
      <c r="L26" s="957"/>
      <c r="M26" s="939">
        <f>+'8 Avis techniques'!B18</f>
        <v>12</v>
      </c>
      <c r="N26" s="941"/>
      <c r="O26" s="373"/>
      <c r="P26" s="372"/>
    </row>
    <row r="27" spans="1:16" ht="3" customHeight="1">
      <c r="A27" s="358"/>
      <c r="B27" s="371"/>
      <c r="C27" s="358"/>
      <c r="D27" s="358"/>
      <c r="E27" s="358"/>
      <c r="F27" s="358"/>
      <c r="G27" s="358"/>
      <c r="H27" s="358"/>
      <c r="I27" s="358"/>
      <c r="J27" s="358"/>
      <c r="K27" s="358"/>
      <c r="L27" s="358"/>
      <c r="M27" s="358"/>
      <c r="N27" s="358"/>
      <c r="O27" s="358"/>
      <c r="P27" s="372"/>
    </row>
    <row r="28" spans="1:16">
      <c r="A28" s="358"/>
      <c r="B28" s="371"/>
      <c r="D28" s="955" t="s">
        <v>657</v>
      </c>
      <c r="E28" s="955"/>
      <c r="F28" s="955"/>
      <c r="G28" s="955"/>
      <c r="H28" s="955"/>
      <c r="I28" s="955"/>
      <c r="J28" s="955"/>
      <c r="K28" s="955"/>
      <c r="L28" s="955"/>
      <c r="M28" s="955"/>
      <c r="N28" s="955"/>
      <c r="O28" s="377"/>
      <c r="P28" s="372"/>
    </row>
    <row r="29" spans="1:16" ht="3" customHeight="1">
      <c r="A29" s="358"/>
      <c r="B29" s="371"/>
      <c r="C29" s="375"/>
      <c r="D29" s="375"/>
      <c r="E29" s="375"/>
      <c r="F29" s="375"/>
      <c r="G29" s="375"/>
      <c r="H29" s="375"/>
      <c r="I29" s="375"/>
      <c r="J29" s="375"/>
      <c r="K29" s="375"/>
      <c r="L29" s="375"/>
      <c r="M29" s="375"/>
      <c r="N29" s="375"/>
      <c r="O29" s="375"/>
      <c r="P29" s="376"/>
    </row>
    <row r="30" spans="1:16">
      <c r="A30" s="358"/>
      <c r="B30" s="371"/>
      <c r="C30" s="378"/>
      <c r="D30" s="935" t="s">
        <v>542</v>
      </c>
      <c r="E30" s="935"/>
      <c r="F30" s="935"/>
      <c r="G30" s="935"/>
      <c r="H30" s="958"/>
      <c r="I30" s="959"/>
      <c r="J30" s="960"/>
      <c r="K30" s="957" t="s">
        <v>543</v>
      </c>
      <c r="L30" s="957"/>
      <c r="M30" s="961"/>
      <c r="N30" s="960"/>
      <c r="O30" s="373"/>
      <c r="P30" s="372"/>
    </row>
    <row r="31" spans="1:16" ht="3.75" customHeight="1">
      <c r="A31" s="358"/>
      <c r="B31" s="371"/>
      <c r="C31" s="375"/>
      <c r="D31" s="375"/>
      <c r="E31" s="375"/>
      <c r="F31" s="375"/>
      <c r="G31" s="375"/>
      <c r="H31" s="375"/>
      <c r="I31" s="375"/>
      <c r="J31" s="375"/>
      <c r="K31" s="375"/>
      <c r="L31" s="375"/>
      <c r="M31" s="375"/>
      <c r="N31" s="375"/>
      <c r="O31" s="375"/>
      <c r="P31" s="376"/>
    </row>
    <row r="32" spans="1:16">
      <c r="A32" s="358"/>
      <c r="B32" s="371"/>
      <c r="D32" s="955" t="s">
        <v>656</v>
      </c>
      <c r="E32" s="955"/>
      <c r="F32" s="955"/>
      <c r="G32" s="955"/>
      <c r="H32" s="955"/>
      <c r="I32" s="955"/>
      <c r="J32" s="955"/>
      <c r="K32" s="955"/>
      <c r="L32" s="955"/>
      <c r="M32" s="955"/>
      <c r="N32" s="955"/>
      <c r="O32" s="377"/>
      <c r="P32" s="372"/>
    </row>
    <row r="33" spans="1:53" ht="2.25" customHeight="1">
      <c r="A33" s="358"/>
      <c r="B33" s="371"/>
      <c r="C33" s="358"/>
      <c r="D33" s="375"/>
      <c r="E33" s="375"/>
      <c r="F33" s="375"/>
      <c r="G33" s="375"/>
      <c r="H33" s="375"/>
      <c r="I33" s="375"/>
      <c r="J33" s="375"/>
      <c r="K33" s="375"/>
      <c r="L33" s="375"/>
      <c r="M33" s="375"/>
      <c r="N33" s="375"/>
      <c r="O33" s="375"/>
      <c r="P33" s="372"/>
    </row>
    <row r="34" spans="1:53" ht="15" thickBot="1">
      <c r="A34" s="358"/>
      <c r="B34" s="371"/>
      <c r="D34" s="935" t="s">
        <v>542</v>
      </c>
      <c r="E34" s="935"/>
      <c r="F34" s="935"/>
      <c r="G34" s="935"/>
      <c r="H34" s="1068"/>
      <c r="I34" s="1069"/>
      <c r="J34" s="1070"/>
      <c r="K34" s="957" t="s">
        <v>543</v>
      </c>
      <c r="L34" s="957"/>
      <c r="M34" s="1071"/>
      <c r="N34" s="1070"/>
      <c r="O34" s="373"/>
      <c r="P34" s="372"/>
    </row>
    <row r="35" spans="1:53" s="47" customFormat="1" ht="161.5" customHeight="1" thickBot="1">
      <c r="A35" s="358"/>
      <c r="B35" s="371"/>
      <c r="C35" s="358"/>
      <c r="D35" s="1072"/>
      <c r="E35" s="1073"/>
      <c r="F35" s="1073"/>
      <c r="G35" s="1073"/>
      <c r="H35" s="1073"/>
      <c r="I35" s="1073"/>
      <c r="J35" s="1073"/>
      <c r="K35" s="1073"/>
      <c r="L35" s="1073"/>
      <c r="M35" s="1073"/>
      <c r="N35" s="1073"/>
      <c r="O35" s="1074"/>
      <c r="P35" s="372"/>
    </row>
    <row r="36" spans="1:53" ht="4.5" customHeight="1">
      <c r="A36" s="358"/>
      <c r="B36" s="371"/>
      <c r="C36" s="379"/>
      <c r="D36" s="379"/>
      <c r="E36" s="379"/>
      <c r="F36" s="379"/>
      <c r="G36" s="379"/>
      <c r="H36" s="379"/>
      <c r="I36" s="379"/>
      <c r="J36" s="379"/>
      <c r="K36" s="379"/>
      <c r="L36" s="379"/>
      <c r="M36" s="379"/>
      <c r="N36" s="379"/>
      <c r="O36" s="379"/>
      <c r="P36" s="380"/>
      <c r="Q36" s="51"/>
      <c r="AZ36" s="47"/>
      <c r="BA36" s="47"/>
    </row>
    <row r="37" spans="1:53" ht="15.75" customHeight="1">
      <c r="A37" s="358"/>
      <c r="B37" s="371"/>
      <c r="C37" s="954" t="s">
        <v>549</v>
      </c>
      <c r="D37" s="954"/>
      <c r="E37" s="954"/>
      <c r="F37" s="954"/>
      <c r="G37" s="954"/>
      <c r="H37" s="954"/>
      <c r="I37" s="954"/>
      <c r="J37" s="954"/>
      <c r="K37" s="954"/>
      <c r="L37" s="954"/>
      <c r="M37" s="954"/>
      <c r="N37" s="954"/>
      <c r="O37" s="954"/>
      <c r="P37" s="376"/>
      <c r="AZ37" s="47"/>
      <c r="BA37" s="47"/>
    </row>
    <row r="38" spans="1:53" ht="3" customHeight="1">
      <c r="A38" s="358"/>
      <c r="B38" s="371"/>
      <c r="C38" s="379"/>
      <c r="D38" s="379"/>
      <c r="E38" s="379"/>
      <c r="F38" s="379"/>
      <c r="G38" s="379"/>
      <c r="H38" s="379"/>
      <c r="I38" s="379"/>
      <c r="J38" s="379"/>
      <c r="K38" s="379"/>
      <c r="L38" s="379"/>
      <c r="M38" s="379"/>
      <c r="N38" s="379"/>
      <c r="O38" s="379"/>
      <c r="P38" s="380"/>
      <c r="Q38" s="51"/>
      <c r="AZ38" s="47"/>
      <c r="BA38" s="47"/>
    </row>
    <row r="39" spans="1:53" ht="15" customHeight="1">
      <c r="A39" s="358"/>
      <c r="B39" s="371"/>
      <c r="C39" s="379"/>
      <c r="D39" s="969" t="s">
        <v>642</v>
      </c>
      <c r="E39" s="969"/>
      <c r="F39" s="969"/>
      <c r="G39" s="969"/>
      <c r="H39" s="969"/>
      <c r="I39" s="969"/>
      <c r="J39" s="969"/>
      <c r="K39" s="969"/>
      <c r="L39" s="969"/>
      <c r="M39" s="969"/>
      <c r="N39" s="969"/>
      <c r="O39" s="969"/>
      <c r="P39" s="380"/>
      <c r="Q39" s="51"/>
      <c r="AZ39" s="47"/>
      <c r="BA39" s="47"/>
    </row>
    <row r="40" spans="1:53" ht="3.75" customHeight="1">
      <c r="A40" s="358"/>
      <c r="B40" s="371"/>
      <c r="C40" s="379"/>
      <c r="D40" s="381"/>
      <c r="E40" s="381"/>
      <c r="F40" s="381"/>
      <c r="G40" s="381"/>
      <c r="H40" s="381"/>
      <c r="I40" s="381"/>
      <c r="J40" s="381"/>
      <c r="K40" s="381"/>
      <c r="L40" s="381"/>
      <c r="M40" s="381"/>
      <c r="N40" s="381"/>
      <c r="O40" s="381"/>
      <c r="P40" s="380"/>
      <c r="Q40" s="51"/>
      <c r="AZ40" s="47"/>
      <c r="BA40" s="47"/>
    </row>
    <row r="41" spans="1:53" ht="18" customHeight="1">
      <c r="A41" s="358"/>
      <c r="B41" s="371"/>
      <c r="C41" s="378"/>
      <c r="D41" s="935" t="s">
        <v>542</v>
      </c>
      <c r="E41" s="935"/>
      <c r="F41" s="935"/>
      <c r="G41" s="935"/>
      <c r="H41" s="958">
        <v>10000</v>
      </c>
      <c r="I41" s="959"/>
      <c r="J41" s="960"/>
      <c r="K41" s="957" t="s">
        <v>543</v>
      </c>
      <c r="L41" s="957"/>
      <c r="M41" s="961">
        <v>9</v>
      </c>
      <c r="N41" s="960"/>
      <c r="O41" s="373"/>
      <c r="P41" s="372"/>
    </row>
    <row r="42" spans="1:53" ht="4.5" customHeight="1">
      <c r="A42" s="358"/>
      <c r="B42" s="371"/>
      <c r="C42" s="358"/>
      <c r="D42" s="375"/>
      <c r="E42" s="375"/>
      <c r="F42" s="375"/>
      <c r="G42" s="375"/>
      <c r="H42" s="375"/>
      <c r="I42" s="375"/>
      <c r="J42" s="375"/>
      <c r="K42" s="375"/>
      <c r="L42" s="375"/>
      <c r="M42" s="375"/>
      <c r="N42" s="375"/>
      <c r="O42" s="375"/>
      <c r="P42" s="372"/>
    </row>
    <row r="43" spans="1:53">
      <c r="A43" s="358"/>
      <c r="B43" s="371"/>
      <c r="D43" s="963" t="s">
        <v>658</v>
      </c>
      <c r="E43" s="963"/>
      <c r="F43" s="963"/>
      <c r="G43" s="963"/>
      <c r="H43" s="963"/>
      <c r="I43" s="963"/>
      <c r="J43" s="963"/>
      <c r="K43" s="963"/>
      <c r="L43" s="963"/>
      <c r="M43" s="963"/>
      <c r="N43" s="963"/>
      <c r="O43" s="382"/>
      <c r="P43" s="372"/>
    </row>
    <row r="44" spans="1:53" ht="3" customHeight="1" thickBot="1">
      <c r="A44" s="358"/>
      <c r="B44" s="371"/>
      <c r="C44" s="358"/>
      <c r="D44" s="375"/>
      <c r="E44" s="375"/>
      <c r="F44" s="375"/>
      <c r="G44" s="375"/>
      <c r="H44" s="375"/>
      <c r="I44" s="375"/>
      <c r="J44" s="375"/>
      <c r="K44" s="375"/>
      <c r="L44" s="375"/>
      <c r="M44" s="375"/>
      <c r="N44" s="375"/>
      <c r="O44" s="375"/>
      <c r="P44" s="372"/>
    </row>
    <row r="45" spans="1:53" ht="54" customHeight="1" thickTop="1" thickBot="1">
      <c r="A45" s="358"/>
      <c r="B45" s="371"/>
      <c r="D45" s="964"/>
      <c r="E45" s="965"/>
      <c r="F45" s="965"/>
      <c r="G45" s="965"/>
      <c r="H45" s="965"/>
      <c r="I45" s="965"/>
      <c r="J45" s="965"/>
      <c r="K45" s="965"/>
      <c r="L45" s="965"/>
      <c r="M45" s="965"/>
      <c r="N45" s="965"/>
      <c r="O45" s="966"/>
      <c r="P45" s="372"/>
    </row>
    <row r="46" spans="1:53" ht="5.25" customHeight="1" thickTop="1">
      <c r="A46" s="358"/>
      <c r="B46" s="371"/>
      <c r="C46" s="358"/>
      <c r="D46" s="375"/>
      <c r="E46" s="375"/>
      <c r="F46" s="375"/>
      <c r="G46" s="375"/>
      <c r="H46" s="375"/>
      <c r="I46" s="375"/>
      <c r="J46" s="375"/>
      <c r="K46" s="375"/>
      <c r="L46" s="375"/>
      <c r="M46" s="375"/>
      <c r="N46" s="375"/>
      <c r="O46" s="375"/>
      <c r="P46" s="372"/>
    </row>
    <row r="47" spans="1:53" ht="13.5" customHeight="1">
      <c r="A47" s="358"/>
      <c r="B47" s="371"/>
      <c r="C47" s="358"/>
      <c r="D47" s="968" t="s">
        <v>643</v>
      </c>
      <c r="E47" s="968"/>
      <c r="F47" s="968"/>
      <c r="G47" s="968"/>
      <c r="H47" s="968"/>
      <c r="I47" s="968"/>
      <c r="J47" s="968"/>
      <c r="K47" s="968"/>
      <c r="L47" s="968"/>
      <c r="M47" s="383" t="s">
        <v>5</v>
      </c>
      <c r="N47" s="383"/>
      <c r="O47" s="384"/>
      <c r="P47" s="372"/>
    </row>
    <row r="48" spans="1:53" ht="6" customHeight="1">
      <c r="A48" s="358"/>
      <c r="B48" s="371"/>
      <c r="C48" s="358"/>
      <c r="D48" s="375"/>
      <c r="E48" s="375"/>
      <c r="F48" s="375"/>
      <c r="G48" s="375"/>
      <c r="H48" s="375"/>
      <c r="I48" s="375"/>
      <c r="J48" s="375"/>
      <c r="K48" s="375"/>
      <c r="L48" s="375"/>
      <c r="M48" s="375"/>
      <c r="N48" s="375"/>
      <c r="O48" s="375"/>
      <c r="P48" s="372"/>
    </row>
    <row r="49" spans="1:16" ht="15" customHeight="1">
      <c r="A49" s="358"/>
      <c r="B49" s="371"/>
      <c r="C49" s="967" t="s">
        <v>659</v>
      </c>
      <c r="D49" s="967"/>
      <c r="E49" s="48"/>
      <c r="F49" s="48"/>
      <c r="G49" s="48"/>
      <c r="H49" s="967" t="s">
        <v>660</v>
      </c>
      <c r="I49" s="967"/>
      <c r="J49" s="48"/>
      <c r="K49" s="48" t="s">
        <v>661</v>
      </c>
      <c r="L49" s="417"/>
      <c r="M49" s="417" t="s">
        <v>662</v>
      </c>
      <c r="N49" s="417"/>
      <c r="O49" s="417"/>
      <c r="P49" s="418"/>
    </row>
    <row r="50" spans="1:16" ht="40.5" customHeight="1">
      <c r="A50" s="358"/>
      <c r="B50" s="371"/>
      <c r="C50" s="385"/>
      <c r="D50" s="386"/>
      <c r="E50" s="386"/>
      <c r="F50" s="386"/>
      <c r="G50" s="386"/>
      <c r="H50" s="386"/>
      <c r="I50" s="386"/>
      <c r="J50" s="386"/>
      <c r="K50" s="386"/>
      <c r="L50" s="386"/>
      <c r="M50" s="386"/>
      <c r="N50" s="386"/>
      <c r="O50" s="386"/>
      <c r="P50" s="372"/>
    </row>
    <row r="51" spans="1:16" ht="17.25" customHeight="1">
      <c r="A51" s="358"/>
      <c r="B51" s="371"/>
      <c r="C51" s="358"/>
      <c r="D51" s="955" t="s">
        <v>644</v>
      </c>
      <c r="E51" s="955"/>
      <c r="F51" s="955"/>
      <c r="G51" s="955"/>
      <c r="H51" s="955"/>
      <c r="I51" s="955"/>
      <c r="J51" s="955"/>
      <c r="K51" s="955"/>
      <c r="L51" s="955"/>
      <c r="M51" s="955"/>
      <c r="N51" s="955"/>
      <c r="O51" s="955"/>
      <c r="P51" s="372"/>
    </row>
    <row r="52" spans="1:16" ht="3.75" customHeight="1">
      <c r="A52" s="358"/>
      <c r="B52" s="371"/>
      <c r="C52" s="358"/>
      <c r="D52" s="375"/>
      <c r="E52" s="375"/>
      <c r="F52" s="375"/>
      <c r="G52" s="375"/>
      <c r="H52" s="375"/>
      <c r="I52" s="375"/>
      <c r="J52" s="375"/>
      <c r="K52" s="375"/>
      <c r="L52" s="375"/>
      <c r="M52" s="375"/>
      <c r="N52" s="375"/>
      <c r="O52" s="375"/>
      <c r="P52" s="372"/>
    </row>
    <row r="53" spans="1:16" ht="17.25" customHeight="1">
      <c r="A53" s="358"/>
      <c r="B53" s="371"/>
      <c r="C53" s="358"/>
      <c r="D53" s="935" t="s">
        <v>542</v>
      </c>
      <c r="E53" s="935"/>
      <c r="F53" s="935"/>
      <c r="G53" s="935"/>
      <c r="H53" s="958">
        <v>8000</v>
      </c>
      <c r="I53" s="959"/>
      <c r="J53" s="960"/>
      <c r="K53" s="935" t="s">
        <v>543</v>
      </c>
      <c r="L53" s="935"/>
      <c r="M53" s="961">
        <v>13</v>
      </c>
      <c r="N53" s="960"/>
      <c r="O53" s="373"/>
      <c r="P53" s="372"/>
    </row>
    <row r="54" spans="1:16" ht="3.75" customHeight="1">
      <c r="A54" s="358"/>
      <c r="B54" s="371"/>
      <c r="C54" s="358"/>
      <c r="D54" s="375"/>
      <c r="E54" s="375"/>
      <c r="F54" s="375"/>
      <c r="G54" s="375"/>
      <c r="H54" s="375"/>
      <c r="I54" s="375"/>
      <c r="J54" s="375"/>
      <c r="K54" s="375"/>
      <c r="L54" s="375"/>
      <c r="M54" s="375"/>
      <c r="N54" s="375"/>
      <c r="O54" s="375"/>
      <c r="P54" s="372"/>
    </row>
    <row r="55" spans="1:16" ht="15.75" customHeight="1">
      <c r="A55" s="358"/>
      <c r="B55" s="371"/>
      <c r="C55" s="358"/>
      <c r="D55" s="962" t="s">
        <v>645</v>
      </c>
      <c r="E55" s="962"/>
      <c r="F55" s="962"/>
      <c r="G55" s="962"/>
      <c r="H55" s="962"/>
      <c r="I55" s="962"/>
      <c r="J55" s="962"/>
      <c r="K55" s="962"/>
      <c r="L55" s="962"/>
      <c r="M55" s="962"/>
      <c r="N55" s="962"/>
      <c r="O55" s="382"/>
      <c r="P55" s="372"/>
    </row>
    <row r="56" spans="1:16" ht="3" customHeight="1" thickBot="1">
      <c r="A56" s="358"/>
      <c r="B56" s="371"/>
      <c r="C56" s="358"/>
      <c r="D56" s="375"/>
      <c r="E56" s="375"/>
      <c r="F56" s="375"/>
      <c r="G56" s="375"/>
      <c r="H56" s="375"/>
      <c r="I56" s="375"/>
      <c r="J56" s="375"/>
      <c r="K56" s="375"/>
      <c r="L56" s="375"/>
      <c r="M56" s="375"/>
      <c r="N56" s="375"/>
      <c r="O56" s="375"/>
      <c r="P56" s="372"/>
    </row>
    <row r="57" spans="1:16" ht="54" customHeight="1" thickTop="1" thickBot="1">
      <c r="A57" s="358"/>
      <c r="B57" s="371"/>
      <c r="C57" s="358"/>
      <c r="D57" s="964"/>
      <c r="E57" s="965"/>
      <c r="F57" s="965"/>
      <c r="G57" s="965"/>
      <c r="H57" s="965"/>
      <c r="I57" s="965"/>
      <c r="J57" s="965"/>
      <c r="K57" s="965"/>
      <c r="L57" s="965"/>
      <c r="M57" s="965"/>
      <c r="N57" s="965"/>
      <c r="O57" s="966"/>
      <c r="P57" s="372"/>
    </row>
    <row r="58" spans="1:16" ht="3.75" customHeight="1" thickTop="1">
      <c r="A58" s="358"/>
      <c r="B58" s="371"/>
      <c r="C58" s="358"/>
      <c r="D58" s="358"/>
      <c r="E58" s="358"/>
      <c r="F58" s="358"/>
      <c r="G58" s="358"/>
      <c r="H58" s="358"/>
      <c r="I58" s="358"/>
      <c r="J58" s="358"/>
      <c r="K58" s="358"/>
      <c r="L58" s="358"/>
      <c r="M58" s="358"/>
      <c r="N58" s="358"/>
      <c r="O58" s="358"/>
      <c r="P58" s="372"/>
    </row>
    <row r="59" spans="1:16" ht="15" customHeight="1">
      <c r="A59" s="358"/>
      <c r="B59" s="371"/>
      <c r="C59" s="358"/>
      <c r="D59" s="968" t="s">
        <v>551</v>
      </c>
      <c r="E59" s="968"/>
      <c r="F59" s="968"/>
      <c r="G59" s="968"/>
      <c r="H59" s="968"/>
      <c r="I59" s="968"/>
      <c r="J59" s="968"/>
      <c r="K59" s="968"/>
      <c r="L59" s="968"/>
      <c r="M59" s="383" t="s">
        <v>550</v>
      </c>
      <c r="N59" s="383"/>
      <c r="O59" s="383"/>
      <c r="P59" s="372"/>
    </row>
    <row r="60" spans="1:16" ht="3" customHeight="1">
      <c r="A60" s="358"/>
      <c r="B60" s="371"/>
      <c r="C60" s="358"/>
      <c r="D60" s="375"/>
      <c r="E60" s="375"/>
      <c r="F60" s="375"/>
      <c r="G60" s="375"/>
      <c r="H60" s="375"/>
      <c r="I60" s="375"/>
      <c r="J60" s="375"/>
      <c r="K60" s="375"/>
      <c r="L60" s="375"/>
      <c r="M60" s="375"/>
      <c r="N60" s="375"/>
      <c r="O60" s="375"/>
      <c r="P60" s="372"/>
    </row>
    <row r="61" spans="1:16" ht="15.75" customHeight="1">
      <c r="A61" s="358"/>
      <c r="B61" s="371"/>
      <c r="C61" s="967" t="s">
        <v>646</v>
      </c>
      <c r="D61" s="967"/>
      <c r="E61" s="967"/>
      <c r="F61" s="967"/>
      <c r="G61" s="970" t="s">
        <v>552</v>
      </c>
      <c r="H61" s="970"/>
      <c r="I61" s="970"/>
      <c r="J61" s="970"/>
      <c r="K61" s="358"/>
      <c r="L61" s="970" t="s">
        <v>553</v>
      </c>
      <c r="M61" s="970"/>
      <c r="N61" s="970"/>
      <c r="O61" s="970"/>
      <c r="P61" s="971"/>
    </row>
    <row r="62" spans="1:16" ht="9.75" customHeight="1">
      <c r="A62" s="358"/>
      <c r="B62" s="371"/>
      <c r="C62" s="385"/>
      <c r="D62" s="385"/>
      <c r="E62" s="385"/>
      <c r="F62" s="385"/>
      <c r="G62" s="385"/>
      <c r="H62" s="385"/>
      <c r="I62" s="385"/>
      <c r="J62" s="385"/>
      <c r="K62" s="385"/>
      <c r="L62" s="385"/>
      <c r="M62" s="385"/>
      <c r="N62" s="385"/>
      <c r="O62" s="385"/>
      <c r="P62" s="372"/>
    </row>
    <row r="63" spans="1:16" ht="9.75" customHeight="1">
      <c r="A63" s="358"/>
      <c r="B63" s="371"/>
      <c r="C63" s="385"/>
      <c r="D63" s="386"/>
      <c r="E63" s="386"/>
      <c r="F63" s="386"/>
      <c r="G63" s="386"/>
      <c r="H63" s="386"/>
      <c r="I63" s="386"/>
      <c r="J63" s="386"/>
      <c r="K63" s="386"/>
      <c r="L63" s="386"/>
      <c r="M63" s="386"/>
      <c r="N63" s="386"/>
      <c r="O63" s="386"/>
      <c r="P63" s="372"/>
    </row>
    <row r="64" spans="1:16" s="47" customFormat="1" ht="9.75" customHeight="1">
      <c r="A64" s="358"/>
      <c r="B64" s="371"/>
      <c r="C64" s="385"/>
      <c r="D64" s="385"/>
      <c r="E64" s="385"/>
      <c r="F64" s="385"/>
      <c r="G64" s="385"/>
      <c r="H64" s="385"/>
      <c r="I64" s="385"/>
      <c r="J64" s="385"/>
      <c r="K64" s="385"/>
      <c r="L64" s="385"/>
      <c r="M64" s="385"/>
      <c r="N64" s="385"/>
      <c r="O64" s="385"/>
      <c r="P64" s="372"/>
    </row>
    <row r="65" spans="1:16" s="47" customFormat="1" ht="9.75" customHeight="1" thickBot="1">
      <c r="A65" s="358"/>
      <c r="B65" s="387"/>
      <c r="C65" s="365"/>
      <c r="D65" s="365"/>
      <c r="E65" s="365"/>
      <c r="F65" s="365"/>
      <c r="G65" s="365"/>
      <c r="H65" s="365"/>
      <c r="I65" s="365"/>
      <c r="J65" s="365"/>
      <c r="K65" s="365"/>
      <c r="L65" s="365"/>
      <c r="M65" s="365"/>
      <c r="N65" s="365"/>
      <c r="O65" s="365"/>
      <c r="P65" s="388"/>
    </row>
    <row r="66" spans="1:16" s="47" customFormat="1" ht="15" thickTop="1">
      <c r="A66" s="358"/>
      <c r="B66" s="927" t="s">
        <v>604</v>
      </c>
      <c r="C66" s="927"/>
      <c r="D66" s="927"/>
      <c r="E66" s="927"/>
      <c r="F66" s="927"/>
      <c r="G66" s="927"/>
      <c r="H66" s="927"/>
      <c r="I66" s="927"/>
      <c r="J66" s="927"/>
      <c r="K66" s="927"/>
      <c r="L66" s="927"/>
      <c r="M66" s="927"/>
      <c r="N66" s="927"/>
      <c r="O66" s="927"/>
      <c r="P66" s="927"/>
    </row>
    <row r="67" spans="1:16" s="47" customFormat="1">
      <c r="A67" s="358"/>
      <c r="B67" s="358"/>
      <c r="C67" s="358"/>
      <c r="D67" s="358"/>
      <c r="E67" s="358"/>
      <c r="F67" s="358"/>
      <c r="G67" s="358"/>
      <c r="H67" s="358"/>
      <c r="I67" s="358"/>
      <c r="J67" s="358"/>
      <c r="K67" s="358"/>
      <c r="L67" s="358"/>
      <c r="M67" s="358"/>
      <c r="N67" s="358"/>
      <c r="O67" s="358"/>
      <c r="P67" s="358"/>
    </row>
    <row r="68" spans="1:16" s="47" customFormat="1">
      <c r="A68" s="358"/>
      <c r="B68" s="358"/>
      <c r="C68" s="358"/>
      <c r="D68" s="358"/>
      <c r="E68" s="358"/>
      <c r="F68" s="358"/>
      <c r="G68" s="358"/>
      <c r="H68" s="358"/>
      <c r="I68" s="358"/>
      <c r="J68" s="358"/>
      <c r="K68" s="358"/>
      <c r="L68" s="358"/>
      <c r="M68" s="358"/>
      <c r="N68" s="358"/>
      <c r="O68" s="358"/>
      <c r="P68" s="358"/>
    </row>
    <row r="69" spans="1:16" s="47" customFormat="1">
      <c r="A69" s="358"/>
      <c r="B69" s="358"/>
      <c r="C69" s="358"/>
      <c r="D69" s="358"/>
      <c r="E69" s="358"/>
      <c r="F69" s="358"/>
      <c r="G69" s="358"/>
      <c r="H69" s="358"/>
      <c r="I69" s="358"/>
      <c r="J69" s="358"/>
      <c r="K69" s="358"/>
      <c r="L69" s="358"/>
      <c r="M69" s="358"/>
      <c r="N69" s="358"/>
      <c r="O69" s="358"/>
      <c r="P69" s="358"/>
    </row>
    <row r="70" spans="1:16" s="47" customFormat="1">
      <c r="A70" s="358"/>
      <c r="B70" s="358"/>
      <c r="C70" s="358"/>
      <c r="D70" s="358"/>
      <c r="E70" s="358"/>
      <c r="F70" s="358"/>
      <c r="G70" s="358"/>
      <c r="H70" s="358"/>
      <c r="I70" s="358"/>
      <c r="J70" s="358"/>
      <c r="K70" s="358"/>
      <c r="L70" s="358"/>
      <c r="M70" s="358"/>
      <c r="N70" s="358"/>
      <c r="O70" s="358"/>
      <c r="P70" s="358"/>
    </row>
    <row r="71" spans="1:16" s="47" customFormat="1">
      <c r="A71" s="358"/>
      <c r="B71" s="358"/>
      <c r="C71" s="358"/>
      <c r="D71" s="358"/>
      <c r="E71" s="358"/>
      <c r="F71" s="358"/>
      <c r="G71" s="358"/>
      <c r="H71" s="358"/>
      <c r="I71" s="358"/>
      <c r="J71" s="358"/>
      <c r="K71" s="358"/>
      <c r="L71" s="358"/>
      <c r="M71" s="358"/>
      <c r="N71" s="358"/>
      <c r="O71" s="358"/>
      <c r="P71" s="358"/>
    </row>
    <row r="72" spans="1:16" s="47" customFormat="1">
      <c r="A72" s="358"/>
      <c r="B72" s="358"/>
      <c r="C72" s="358"/>
      <c r="D72" s="358"/>
      <c r="E72" s="358"/>
      <c r="F72" s="358"/>
      <c r="G72" s="358"/>
      <c r="H72" s="358"/>
      <c r="I72" s="358"/>
      <c r="J72" s="358"/>
      <c r="K72" s="358"/>
      <c r="L72" s="358"/>
      <c r="M72" s="358"/>
      <c r="N72" s="358"/>
      <c r="O72" s="358"/>
      <c r="P72" s="358"/>
    </row>
    <row r="73" spans="1:16" s="47" customFormat="1">
      <c r="A73" s="358"/>
      <c r="B73" s="358"/>
      <c r="C73" s="358"/>
      <c r="D73" s="358"/>
      <c r="E73" s="358"/>
      <c r="F73" s="358"/>
      <c r="G73" s="358"/>
      <c r="H73" s="358"/>
      <c r="I73" s="358"/>
      <c r="J73" s="358"/>
      <c r="K73" s="358"/>
      <c r="L73" s="358"/>
      <c r="M73" s="358"/>
      <c r="N73" s="358"/>
      <c r="O73" s="358"/>
      <c r="P73" s="358"/>
    </row>
    <row r="74" spans="1:16" s="47" customFormat="1">
      <c r="A74" s="358"/>
      <c r="B74" s="358"/>
      <c r="C74" s="358"/>
      <c r="D74" s="358"/>
      <c r="E74" s="358"/>
      <c r="F74" s="358"/>
      <c r="G74" s="358"/>
      <c r="H74" s="358"/>
      <c r="I74" s="358"/>
      <c r="J74" s="358"/>
      <c r="K74" s="358"/>
      <c r="L74" s="358"/>
      <c r="M74" s="358"/>
      <c r="N74" s="358"/>
      <c r="O74" s="358"/>
      <c r="P74" s="358"/>
    </row>
    <row r="75" spans="1:16" s="47" customFormat="1">
      <c r="A75" s="358"/>
      <c r="B75" s="358"/>
      <c r="C75" s="358"/>
      <c r="D75" s="358"/>
      <c r="E75" s="358"/>
      <c r="F75" s="358"/>
      <c r="G75" s="358"/>
      <c r="H75" s="358"/>
      <c r="I75" s="358"/>
      <c r="J75" s="358"/>
      <c r="K75" s="358"/>
      <c r="L75" s="358"/>
      <c r="M75" s="358"/>
      <c r="N75" s="358"/>
      <c r="O75" s="358"/>
      <c r="P75" s="358"/>
    </row>
    <row r="76" spans="1:16" s="47" customFormat="1">
      <c r="A76" s="358"/>
      <c r="B76" s="358"/>
      <c r="C76" s="358"/>
      <c r="D76" s="358"/>
      <c r="E76" s="358"/>
      <c r="F76" s="358"/>
      <c r="G76" s="358"/>
      <c r="H76" s="358"/>
      <c r="I76" s="358"/>
      <c r="J76" s="358"/>
      <c r="K76" s="358"/>
      <c r="L76" s="358"/>
      <c r="M76" s="358"/>
      <c r="N76" s="358"/>
      <c r="O76" s="358"/>
      <c r="P76" s="358"/>
    </row>
    <row r="77" spans="1:16" s="47" customFormat="1">
      <c r="A77" s="358"/>
      <c r="B77" s="358"/>
      <c r="C77" s="358"/>
      <c r="D77" s="358"/>
      <c r="E77" s="358"/>
      <c r="F77" s="358"/>
      <c r="G77" s="358"/>
      <c r="H77" s="358"/>
      <c r="I77" s="358"/>
      <c r="J77" s="358"/>
      <c r="K77" s="358"/>
      <c r="L77" s="358"/>
      <c r="M77" s="358"/>
      <c r="N77" s="358"/>
      <c r="O77" s="358"/>
      <c r="P77" s="358"/>
    </row>
    <row r="78" spans="1:16" s="47" customFormat="1">
      <c r="A78" s="358"/>
      <c r="B78" s="358"/>
      <c r="C78" s="358"/>
      <c r="D78" s="358"/>
      <c r="E78" s="358"/>
      <c r="F78" s="358"/>
      <c r="G78" s="358"/>
      <c r="H78" s="358"/>
      <c r="I78" s="358"/>
      <c r="J78" s="358"/>
      <c r="K78" s="358"/>
      <c r="L78" s="358"/>
      <c r="M78" s="358"/>
      <c r="N78" s="358"/>
      <c r="O78" s="358"/>
      <c r="P78" s="358"/>
    </row>
    <row r="79" spans="1:16" s="47" customFormat="1">
      <c r="A79" s="358"/>
      <c r="B79" s="358"/>
      <c r="C79" s="358"/>
      <c r="D79" s="358"/>
      <c r="E79" s="358"/>
      <c r="F79" s="358"/>
      <c r="G79" s="358"/>
      <c r="H79" s="358"/>
      <c r="I79" s="358"/>
      <c r="J79" s="358"/>
      <c r="K79" s="358"/>
      <c r="L79" s="358"/>
      <c r="M79" s="358"/>
      <c r="N79" s="358"/>
      <c r="O79" s="358"/>
      <c r="P79" s="358"/>
    </row>
    <row r="80" spans="1:16" s="47" customFormat="1">
      <c r="A80" s="358"/>
      <c r="B80" s="358"/>
      <c r="C80" s="358"/>
      <c r="D80" s="358"/>
      <c r="E80" s="358"/>
      <c r="F80" s="358"/>
      <c r="G80" s="358"/>
      <c r="H80" s="358"/>
      <c r="I80" s="358"/>
      <c r="J80" s="358"/>
      <c r="K80" s="358"/>
      <c r="L80" s="358"/>
      <c r="M80" s="358"/>
      <c r="N80" s="358"/>
      <c r="O80" s="358"/>
      <c r="P80" s="358"/>
    </row>
    <row r="81" spans="1:16" s="47" customFormat="1">
      <c r="A81" s="358"/>
      <c r="B81" s="358"/>
      <c r="C81" s="358"/>
      <c r="D81" s="358"/>
      <c r="E81" s="358"/>
      <c r="F81" s="358"/>
      <c r="G81" s="358"/>
      <c r="H81" s="358"/>
      <c r="I81" s="358"/>
      <c r="J81" s="358"/>
      <c r="K81" s="358"/>
      <c r="L81" s="358"/>
      <c r="M81" s="358"/>
      <c r="N81" s="358"/>
      <c r="O81" s="358"/>
      <c r="P81" s="358"/>
    </row>
    <row r="82" spans="1:16" s="47" customFormat="1">
      <c r="A82" s="358"/>
      <c r="B82" s="358"/>
      <c r="C82" s="358"/>
      <c r="D82" s="358"/>
      <c r="E82" s="358"/>
      <c r="F82" s="358"/>
      <c r="G82" s="358"/>
      <c r="H82" s="358"/>
      <c r="I82" s="358"/>
      <c r="J82" s="358"/>
      <c r="K82" s="358"/>
      <c r="L82" s="358"/>
      <c r="M82" s="358"/>
      <c r="N82" s="358"/>
      <c r="O82" s="358"/>
      <c r="P82" s="358"/>
    </row>
    <row r="83" spans="1:16" s="47" customFormat="1">
      <c r="A83" s="358"/>
      <c r="B83" s="358"/>
      <c r="C83" s="358"/>
      <c r="D83" s="358"/>
      <c r="E83" s="358"/>
      <c r="F83" s="358"/>
      <c r="G83" s="358"/>
      <c r="H83" s="358"/>
      <c r="I83" s="358"/>
      <c r="J83" s="358"/>
      <c r="K83" s="358"/>
      <c r="L83" s="358"/>
      <c r="M83" s="358"/>
      <c r="N83" s="358"/>
      <c r="O83" s="358"/>
      <c r="P83" s="358"/>
    </row>
    <row r="84" spans="1:16" s="47" customFormat="1">
      <c r="A84" s="358"/>
      <c r="B84" s="358"/>
      <c r="C84" s="358"/>
      <c r="D84" s="358"/>
      <c r="E84" s="358"/>
      <c r="F84" s="358"/>
      <c r="G84" s="358"/>
      <c r="H84" s="358"/>
      <c r="I84" s="358"/>
      <c r="J84" s="358"/>
      <c r="K84" s="358"/>
      <c r="L84" s="358"/>
      <c r="M84" s="358"/>
      <c r="N84" s="358"/>
      <c r="O84" s="358"/>
      <c r="P84" s="358"/>
    </row>
    <row r="85" spans="1:16" s="47" customFormat="1">
      <c r="A85" s="358"/>
      <c r="B85" s="358"/>
      <c r="C85" s="358"/>
      <c r="D85" s="358"/>
      <c r="E85" s="358"/>
      <c r="F85" s="358"/>
      <c r="G85" s="358"/>
      <c r="H85" s="358"/>
      <c r="I85" s="358"/>
      <c r="J85" s="358"/>
      <c r="K85" s="358"/>
      <c r="L85" s="358"/>
      <c r="M85" s="358"/>
      <c r="N85" s="358"/>
      <c r="O85" s="358"/>
      <c r="P85" s="358"/>
    </row>
    <row r="86" spans="1:16" s="47" customFormat="1">
      <c r="A86" s="358"/>
      <c r="B86" s="358"/>
      <c r="C86" s="358"/>
      <c r="D86" s="358"/>
      <c r="E86" s="358"/>
      <c r="F86" s="358"/>
      <c r="G86" s="358"/>
      <c r="H86" s="358"/>
      <c r="I86" s="358"/>
      <c r="J86" s="358"/>
      <c r="K86" s="358"/>
      <c r="L86" s="358"/>
      <c r="M86" s="358"/>
      <c r="N86" s="358"/>
      <c r="O86" s="358"/>
      <c r="P86" s="358"/>
    </row>
    <row r="87" spans="1:16" s="47" customFormat="1">
      <c r="A87" s="358"/>
      <c r="B87" s="358"/>
      <c r="C87" s="358"/>
      <c r="D87" s="358"/>
      <c r="E87" s="358"/>
      <c r="F87" s="358"/>
      <c r="G87" s="358"/>
      <c r="H87" s="358"/>
      <c r="I87" s="358"/>
      <c r="J87" s="358"/>
      <c r="K87" s="358"/>
      <c r="L87" s="358"/>
      <c r="M87" s="358"/>
      <c r="N87" s="358"/>
      <c r="O87" s="358"/>
      <c r="P87" s="358"/>
    </row>
    <row r="88" spans="1:16" s="47" customFormat="1">
      <c r="A88" s="358"/>
      <c r="B88" s="358"/>
      <c r="C88" s="358"/>
      <c r="D88" s="358"/>
      <c r="E88" s="358"/>
      <c r="F88" s="358"/>
      <c r="G88" s="358"/>
      <c r="H88" s="358"/>
      <c r="I88" s="358"/>
      <c r="J88" s="358"/>
      <c r="K88" s="358"/>
      <c r="L88" s="358"/>
      <c r="M88" s="358"/>
      <c r="N88" s="358"/>
      <c r="O88" s="358"/>
      <c r="P88" s="358"/>
    </row>
    <row r="89" spans="1:16" s="47" customFormat="1">
      <c r="A89" s="358"/>
      <c r="B89" s="358"/>
      <c r="C89" s="358"/>
      <c r="D89" s="358"/>
      <c r="E89" s="358"/>
      <c r="F89" s="358"/>
      <c r="G89" s="358"/>
      <c r="H89" s="358"/>
      <c r="I89" s="358"/>
      <c r="J89" s="358"/>
      <c r="K89" s="358"/>
      <c r="L89" s="358"/>
      <c r="M89" s="358"/>
      <c r="N89" s="358"/>
      <c r="O89" s="358"/>
      <c r="P89" s="358"/>
    </row>
    <row r="90" spans="1:16" s="47" customFormat="1">
      <c r="A90" s="358"/>
      <c r="B90" s="358"/>
      <c r="C90" s="358"/>
      <c r="D90" s="358"/>
      <c r="E90" s="358"/>
      <c r="F90" s="358"/>
      <c r="G90" s="358"/>
      <c r="H90" s="358"/>
      <c r="I90" s="358"/>
      <c r="J90" s="358"/>
      <c r="K90" s="358"/>
      <c r="L90" s="358"/>
      <c r="M90" s="358"/>
      <c r="N90" s="358"/>
      <c r="O90" s="358"/>
      <c r="P90" s="358"/>
    </row>
    <row r="91" spans="1:16" s="47" customFormat="1">
      <c r="A91" s="358"/>
      <c r="B91" s="358"/>
      <c r="C91" s="358"/>
      <c r="D91" s="358"/>
      <c r="E91" s="358"/>
      <c r="F91" s="358"/>
      <c r="G91" s="358"/>
      <c r="H91" s="358"/>
      <c r="I91" s="358"/>
      <c r="J91" s="358"/>
      <c r="K91" s="358"/>
      <c r="L91" s="358"/>
      <c r="M91" s="358"/>
      <c r="N91" s="358"/>
      <c r="O91" s="358"/>
      <c r="P91" s="358"/>
    </row>
    <row r="92" spans="1:16" s="47" customFormat="1">
      <c r="A92" s="358"/>
      <c r="B92" s="358"/>
      <c r="C92" s="358"/>
      <c r="D92" s="358"/>
      <c r="E92" s="358"/>
      <c r="F92" s="358"/>
      <c r="G92" s="358"/>
      <c r="H92" s="358"/>
      <c r="I92" s="358"/>
      <c r="J92" s="358"/>
      <c r="K92" s="358"/>
      <c r="L92" s="358"/>
      <c r="M92" s="358"/>
      <c r="N92" s="358"/>
      <c r="O92" s="358"/>
      <c r="P92" s="358"/>
    </row>
    <row r="93" spans="1:16" s="47" customFormat="1">
      <c r="A93" s="358"/>
      <c r="B93" s="358"/>
      <c r="C93" s="358"/>
      <c r="D93" s="358"/>
      <c r="E93" s="358"/>
      <c r="F93" s="358"/>
      <c r="G93" s="358"/>
      <c r="H93" s="358"/>
      <c r="I93" s="358"/>
      <c r="J93" s="358"/>
      <c r="K93" s="358"/>
      <c r="L93" s="358"/>
      <c r="M93" s="358"/>
      <c r="N93" s="358"/>
      <c r="O93" s="358"/>
      <c r="P93" s="358"/>
    </row>
    <row r="94" spans="1:16" s="47" customFormat="1">
      <c r="A94" s="358"/>
      <c r="B94" s="358"/>
      <c r="C94" s="358"/>
      <c r="D94" s="358"/>
      <c r="E94" s="358"/>
      <c r="F94" s="358"/>
      <c r="G94" s="358"/>
      <c r="H94" s="358"/>
      <c r="I94" s="358"/>
      <c r="J94" s="358"/>
      <c r="K94" s="358"/>
      <c r="L94" s="358"/>
      <c r="M94" s="358"/>
      <c r="N94" s="358"/>
      <c r="O94" s="358"/>
      <c r="P94" s="358"/>
    </row>
    <row r="95" spans="1:16" s="47" customFormat="1">
      <c r="A95" s="358"/>
      <c r="B95" s="358"/>
      <c r="C95" s="358"/>
      <c r="D95" s="358"/>
      <c r="E95" s="358"/>
      <c r="F95" s="358"/>
      <c r="G95" s="358"/>
      <c r="H95" s="358"/>
      <c r="I95" s="358"/>
      <c r="J95" s="358"/>
      <c r="K95" s="358"/>
      <c r="L95" s="358"/>
      <c r="M95" s="358"/>
      <c r="N95" s="358"/>
      <c r="O95" s="358"/>
      <c r="P95" s="358"/>
    </row>
    <row r="96" spans="1:16" s="47" customFormat="1">
      <c r="A96" s="358"/>
      <c r="B96" s="358"/>
      <c r="C96" s="358"/>
      <c r="D96" s="358"/>
      <c r="E96" s="358"/>
      <c r="F96" s="358"/>
      <c r="G96" s="358"/>
      <c r="H96" s="358"/>
      <c r="I96" s="358"/>
      <c r="J96" s="358"/>
      <c r="K96" s="358"/>
      <c r="L96" s="358"/>
      <c r="M96" s="358"/>
      <c r="N96" s="358"/>
      <c r="O96" s="358"/>
      <c r="P96" s="358"/>
    </row>
    <row r="97" spans="1:16" s="47" customFormat="1">
      <c r="A97" s="358"/>
      <c r="B97" s="358"/>
      <c r="C97" s="358"/>
      <c r="D97" s="358"/>
      <c r="E97" s="358"/>
      <c r="F97" s="358"/>
      <c r="G97" s="358"/>
      <c r="H97" s="358"/>
      <c r="I97" s="358"/>
      <c r="J97" s="358"/>
      <c r="K97" s="358"/>
      <c r="L97" s="358"/>
      <c r="M97" s="358"/>
      <c r="N97" s="358"/>
      <c r="O97" s="358"/>
      <c r="P97" s="358"/>
    </row>
    <row r="98" spans="1:16" s="47" customFormat="1">
      <c r="A98" s="358"/>
      <c r="B98" s="358"/>
      <c r="C98" s="358"/>
      <c r="D98" s="358"/>
      <c r="E98" s="358"/>
      <c r="F98" s="358"/>
      <c r="G98" s="358"/>
      <c r="H98" s="358"/>
      <c r="I98" s="358"/>
      <c r="J98" s="358"/>
      <c r="K98" s="358"/>
      <c r="L98" s="358"/>
      <c r="M98" s="358"/>
      <c r="N98" s="358"/>
      <c r="O98" s="358"/>
      <c r="P98" s="358"/>
    </row>
    <row r="99" spans="1:16" s="47" customFormat="1">
      <c r="A99" s="358"/>
      <c r="B99" s="358"/>
      <c r="C99" s="358"/>
      <c r="D99" s="358"/>
      <c r="E99" s="358"/>
      <c r="F99" s="358"/>
      <c r="G99" s="358"/>
      <c r="H99" s="358"/>
      <c r="I99" s="358"/>
      <c r="J99" s="358"/>
      <c r="K99" s="358"/>
      <c r="L99" s="358"/>
      <c r="M99" s="358"/>
      <c r="N99" s="358"/>
      <c r="O99" s="358"/>
      <c r="P99" s="358"/>
    </row>
    <row r="100" spans="1:16" s="47" customFormat="1">
      <c r="A100" s="358"/>
      <c r="B100" s="358"/>
      <c r="C100" s="358"/>
      <c r="D100" s="358"/>
      <c r="E100" s="358"/>
      <c r="F100" s="358"/>
      <c r="G100" s="358"/>
      <c r="H100" s="358"/>
      <c r="I100" s="358"/>
      <c r="J100" s="358"/>
      <c r="K100" s="358"/>
      <c r="L100" s="358"/>
      <c r="M100" s="358"/>
      <c r="N100" s="358"/>
      <c r="O100" s="358"/>
      <c r="P100" s="358"/>
    </row>
    <row r="101" spans="1:16" s="47" customFormat="1">
      <c r="A101" s="358"/>
      <c r="B101" s="358"/>
      <c r="C101" s="358"/>
      <c r="D101" s="358"/>
      <c r="E101" s="358"/>
      <c r="F101" s="358"/>
      <c r="G101" s="358"/>
      <c r="H101" s="358"/>
      <c r="I101" s="358"/>
      <c r="J101" s="358"/>
      <c r="K101" s="358"/>
      <c r="L101" s="358"/>
      <c r="M101" s="358"/>
      <c r="N101" s="358"/>
      <c r="O101" s="358"/>
      <c r="P101" s="358"/>
    </row>
    <row r="102" spans="1:16" s="47" customFormat="1">
      <c r="A102" s="358"/>
      <c r="B102" s="358"/>
      <c r="C102" s="358"/>
      <c r="D102" s="358"/>
      <c r="E102" s="358"/>
      <c r="F102" s="358"/>
      <c r="G102" s="358"/>
      <c r="H102" s="358"/>
      <c r="I102" s="358"/>
      <c r="J102" s="358"/>
      <c r="K102" s="358"/>
      <c r="L102" s="358"/>
      <c r="M102" s="358"/>
      <c r="N102" s="358"/>
      <c r="O102" s="358"/>
      <c r="P102" s="358"/>
    </row>
    <row r="103" spans="1:16" s="47" customFormat="1">
      <c r="A103" s="358"/>
      <c r="B103" s="358"/>
      <c r="C103" s="358"/>
      <c r="D103" s="358"/>
      <c r="E103" s="358"/>
      <c r="F103" s="358"/>
      <c r="G103" s="358"/>
      <c r="H103" s="358"/>
      <c r="I103" s="358"/>
      <c r="J103" s="358"/>
      <c r="K103" s="358"/>
      <c r="L103" s="358"/>
      <c r="M103" s="358"/>
      <c r="N103" s="358"/>
      <c r="O103" s="358"/>
      <c r="P103" s="358"/>
    </row>
    <row r="104" spans="1:16" s="47" customFormat="1">
      <c r="A104" s="358"/>
      <c r="B104" s="358"/>
      <c r="C104" s="358"/>
      <c r="D104" s="358"/>
      <c r="E104" s="358"/>
      <c r="F104" s="358"/>
      <c r="G104" s="358"/>
      <c r="H104" s="358"/>
      <c r="I104" s="358"/>
      <c r="J104" s="358"/>
      <c r="K104" s="358"/>
      <c r="L104" s="358"/>
      <c r="M104" s="358"/>
      <c r="N104" s="358"/>
      <c r="O104" s="358"/>
      <c r="P104" s="358"/>
    </row>
    <row r="105" spans="1:16" s="47" customFormat="1">
      <c r="A105" s="358"/>
      <c r="B105" s="358"/>
      <c r="C105" s="358"/>
      <c r="D105" s="358"/>
      <c r="E105" s="358"/>
      <c r="F105" s="358"/>
      <c r="G105" s="358"/>
      <c r="H105" s="358"/>
      <c r="I105" s="358"/>
      <c r="J105" s="358"/>
      <c r="K105" s="358"/>
      <c r="L105" s="358"/>
      <c r="M105" s="358"/>
      <c r="N105" s="358"/>
      <c r="O105" s="358"/>
      <c r="P105" s="358"/>
    </row>
    <row r="106" spans="1:16" s="47" customFormat="1">
      <c r="A106" s="358"/>
      <c r="B106" s="358"/>
      <c r="C106" s="358"/>
      <c r="D106" s="358"/>
      <c r="E106" s="358"/>
      <c r="F106" s="358"/>
      <c r="G106" s="358"/>
      <c r="H106" s="358"/>
      <c r="I106" s="358"/>
      <c r="J106" s="358"/>
      <c r="K106" s="358"/>
      <c r="L106" s="358"/>
      <c r="M106" s="358"/>
      <c r="N106" s="358"/>
      <c r="O106" s="358"/>
      <c r="P106" s="358"/>
    </row>
    <row r="107" spans="1:16" s="47" customFormat="1">
      <c r="A107" s="358"/>
      <c r="B107" s="358"/>
      <c r="C107" s="358"/>
      <c r="D107" s="358"/>
      <c r="E107" s="358"/>
      <c r="F107" s="358"/>
      <c r="G107" s="358"/>
      <c r="H107" s="358"/>
      <c r="I107" s="358"/>
      <c r="J107" s="358"/>
      <c r="K107" s="358"/>
      <c r="L107" s="358"/>
      <c r="M107" s="358"/>
      <c r="N107" s="358"/>
      <c r="O107" s="358"/>
      <c r="P107" s="358"/>
    </row>
    <row r="108" spans="1:16" s="47" customFormat="1">
      <c r="A108" s="358"/>
      <c r="B108" s="358"/>
      <c r="C108" s="358"/>
      <c r="D108" s="358"/>
      <c r="E108" s="358"/>
      <c r="F108" s="358"/>
      <c r="G108" s="358"/>
      <c r="H108" s="358"/>
      <c r="I108" s="358"/>
      <c r="J108" s="358"/>
      <c r="K108" s="358"/>
      <c r="L108" s="358"/>
      <c r="M108" s="358"/>
      <c r="N108" s="358"/>
      <c r="O108" s="358"/>
      <c r="P108" s="358"/>
    </row>
    <row r="109" spans="1:16" s="47" customFormat="1">
      <c r="A109" s="358"/>
      <c r="B109" s="358"/>
      <c r="C109" s="358"/>
      <c r="D109" s="358"/>
      <c r="E109" s="358"/>
      <c r="F109" s="358"/>
      <c r="G109" s="358"/>
      <c r="H109" s="358"/>
      <c r="I109" s="358"/>
      <c r="J109" s="358"/>
      <c r="K109" s="358"/>
      <c r="L109" s="358"/>
      <c r="M109" s="358"/>
      <c r="N109" s="358"/>
      <c r="O109" s="358"/>
      <c r="P109" s="358"/>
    </row>
    <row r="110" spans="1:16" s="47" customFormat="1">
      <c r="A110" s="358"/>
      <c r="B110" s="358"/>
      <c r="C110" s="358"/>
      <c r="D110" s="358"/>
      <c r="E110" s="358"/>
      <c r="F110" s="358"/>
      <c r="G110" s="358"/>
      <c r="H110" s="358"/>
      <c r="I110" s="358"/>
      <c r="J110" s="358"/>
      <c r="K110" s="358"/>
      <c r="L110" s="358"/>
      <c r="M110" s="358"/>
      <c r="N110" s="358"/>
      <c r="O110" s="358"/>
      <c r="P110" s="358"/>
    </row>
    <row r="111" spans="1:16" s="47" customFormat="1">
      <c r="A111" s="358"/>
      <c r="B111" s="358"/>
      <c r="C111" s="358"/>
      <c r="D111" s="358"/>
      <c r="E111" s="358"/>
      <c r="F111" s="358"/>
      <c r="G111" s="358"/>
      <c r="H111" s="358"/>
      <c r="I111" s="358"/>
      <c r="J111" s="358"/>
      <c r="K111" s="358"/>
      <c r="L111" s="358"/>
      <c r="M111" s="358"/>
      <c r="N111" s="358"/>
      <c r="O111" s="358"/>
      <c r="P111" s="358"/>
    </row>
    <row r="112" spans="1:16" s="47" customFormat="1">
      <c r="A112" s="358"/>
      <c r="B112" s="358"/>
      <c r="C112" s="358"/>
      <c r="D112" s="358"/>
      <c r="E112" s="358"/>
      <c r="F112" s="358"/>
      <c r="G112" s="358"/>
      <c r="H112" s="358"/>
      <c r="I112" s="358"/>
      <c r="J112" s="358"/>
      <c r="K112" s="358"/>
      <c r="L112" s="358"/>
      <c r="M112" s="358"/>
      <c r="N112" s="358"/>
      <c r="O112" s="358"/>
      <c r="P112" s="358"/>
    </row>
    <row r="113" spans="1:16" s="47" customFormat="1">
      <c r="A113" s="358"/>
      <c r="B113" s="358"/>
      <c r="C113" s="358"/>
      <c r="D113" s="358"/>
      <c r="E113" s="358"/>
      <c r="F113" s="358"/>
      <c r="G113" s="358"/>
      <c r="H113" s="358"/>
      <c r="I113" s="358"/>
      <c r="J113" s="358"/>
      <c r="K113" s="358"/>
      <c r="L113" s="358"/>
      <c r="M113" s="358"/>
      <c r="N113" s="358"/>
      <c r="O113" s="358"/>
      <c r="P113" s="358"/>
    </row>
    <row r="114" spans="1:16" s="47" customFormat="1">
      <c r="A114" s="358"/>
      <c r="B114" s="358"/>
      <c r="C114" s="358"/>
      <c r="D114" s="358"/>
      <c r="E114" s="358"/>
      <c r="F114" s="358"/>
      <c r="G114" s="358"/>
      <c r="H114" s="358"/>
      <c r="I114" s="358"/>
      <c r="J114" s="358"/>
      <c r="K114" s="358"/>
      <c r="L114" s="358"/>
      <c r="M114" s="358"/>
      <c r="N114" s="358"/>
      <c r="O114" s="358"/>
      <c r="P114" s="358"/>
    </row>
    <row r="115" spans="1:16" s="47" customFormat="1">
      <c r="A115" s="358"/>
      <c r="B115" s="358"/>
      <c r="C115" s="358"/>
      <c r="D115" s="358"/>
      <c r="E115" s="358"/>
      <c r="F115" s="358"/>
      <c r="G115" s="358"/>
      <c r="H115" s="358"/>
      <c r="I115" s="358"/>
      <c r="J115" s="358"/>
      <c r="K115" s="358"/>
      <c r="L115" s="358"/>
      <c r="M115" s="358"/>
      <c r="N115" s="358"/>
      <c r="O115" s="358"/>
      <c r="P115" s="358"/>
    </row>
    <row r="116" spans="1:16" s="47" customFormat="1">
      <c r="A116" s="358"/>
      <c r="B116" s="358"/>
      <c r="C116" s="358"/>
      <c r="D116" s="358"/>
      <c r="E116" s="358"/>
      <c r="F116" s="358"/>
      <c r="G116" s="358"/>
      <c r="H116" s="358"/>
      <c r="I116" s="358"/>
      <c r="J116" s="358"/>
      <c r="K116" s="358"/>
      <c r="L116" s="358"/>
      <c r="M116" s="358"/>
      <c r="N116" s="358"/>
      <c r="O116" s="358"/>
      <c r="P116" s="358"/>
    </row>
    <row r="117" spans="1:16" s="47" customFormat="1">
      <c r="A117" s="358"/>
      <c r="B117" s="358"/>
      <c r="C117" s="358"/>
      <c r="D117" s="358"/>
      <c r="E117" s="358"/>
      <c r="F117" s="358"/>
      <c r="G117" s="358"/>
      <c r="H117" s="358"/>
      <c r="I117" s="358"/>
      <c r="J117" s="358"/>
      <c r="K117" s="358"/>
      <c r="L117" s="358"/>
      <c r="M117" s="358"/>
      <c r="N117" s="358"/>
      <c r="O117" s="358"/>
      <c r="P117" s="358"/>
    </row>
    <row r="118" spans="1:16" s="47" customFormat="1">
      <c r="A118" s="358"/>
      <c r="B118" s="358"/>
      <c r="C118" s="358"/>
      <c r="D118" s="358"/>
      <c r="E118" s="358"/>
      <c r="F118" s="358"/>
      <c r="G118" s="358"/>
      <c r="H118" s="358"/>
      <c r="I118" s="358"/>
      <c r="J118" s="358"/>
      <c r="K118" s="358"/>
      <c r="L118" s="358"/>
      <c r="M118" s="358"/>
      <c r="N118" s="358"/>
      <c r="O118" s="358"/>
      <c r="P118" s="358"/>
    </row>
    <row r="119" spans="1:16" s="47" customFormat="1">
      <c r="A119" s="358"/>
      <c r="B119" s="358"/>
      <c r="C119" s="358"/>
      <c r="D119" s="358"/>
      <c r="E119" s="358"/>
      <c r="F119" s="358"/>
      <c r="G119" s="358"/>
      <c r="H119" s="358"/>
      <c r="I119" s="358"/>
      <c r="J119" s="358"/>
      <c r="K119" s="358"/>
      <c r="L119" s="358"/>
      <c r="M119" s="358"/>
      <c r="N119" s="358"/>
      <c r="O119" s="358"/>
      <c r="P119" s="358"/>
    </row>
    <row r="120" spans="1:16" s="47" customFormat="1">
      <c r="A120" s="358"/>
      <c r="B120" s="358"/>
      <c r="C120" s="358"/>
      <c r="D120" s="358"/>
      <c r="E120" s="358"/>
      <c r="F120" s="358"/>
      <c r="G120" s="358"/>
      <c r="H120" s="358"/>
      <c r="I120" s="358"/>
      <c r="J120" s="358"/>
      <c r="K120" s="358"/>
      <c r="L120" s="358"/>
      <c r="M120" s="358"/>
      <c r="N120" s="358"/>
      <c r="O120" s="358"/>
      <c r="P120" s="358"/>
    </row>
    <row r="121" spans="1:16" s="47" customFormat="1">
      <c r="A121" s="358"/>
      <c r="B121" s="358"/>
      <c r="C121" s="358"/>
      <c r="D121" s="358"/>
      <c r="E121" s="358"/>
      <c r="F121" s="358"/>
      <c r="G121" s="358"/>
      <c r="H121" s="358"/>
      <c r="I121" s="358"/>
      <c r="J121" s="358"/>
      <c r="K121" s="358"/>
      <c r="L121" s="358"/>
      <c r="M121" s="358"/>
      <c r="N121" s="358"/>
      <c r="O121" s="358"/>
      <c r="P121" s="358"/>
    </row>
    <row r="122" spans="1:16" s="47" customFormat="1">
      <c r="A122" s="358"/>
      <c r="B122" s="358"/>
      <c r="C122" s="358"/>
      <c r="D122" s="358"/>
      <c r="E122" s="358"/>
      <c r="F122" s="358"/>
      <c r="G122" s="358"/>
      <c r="H122" s="358"/>
      <c r="I122" s="358"/>
      <c r="J122" s="358"/>
      <c r="K122" s="358"/>
      <c r="L122" s="358"/>
      <c r="M122" s="358"/>
      <c r="N122" s="358"/>
      <c r="O122" s="358"/>
      <c r="P122" s="358"/>
    </row>
    <row r="123" spans="1:16" s="47" customFormat="1">
      <c r="A123" s="358"/>
      <c r="B123" s="358"/>
      <c r="C123" s="358"/>
      <c r="D123" s="358"/>
      <c r="E123" s="358"/>
      <c r="F123" s="358"/>
      <c r="G123" s="358"/>
      <c r="H123" s="358"/>
      <c r="I123" s="358"/>
      <c r="J123" s="358"/>
      <c r="K123" s="358"/>
      <c r="L123" s="358"/>
      <c r="M123" s="358"/>
      <c r="N123" s="358"/>
      <c r="O123" s="358"/>
      <c r="P123" s="358"/>
    </row>
    <row r="124" spans="1:16" s="47" customFormat="1">
      <c r="A124" s="358"/>
      <c r="B124" s="358"/>
      <c r="C124" s="358"/>
      <c r="D124" s="358"/>
      <c r="E124" s="358"/>
      <c r="F124" s="358"/>
      <c r="G124" s="358"/>
      <c r="H124" s="358"/>
      <c r="I124" s="358"/>
      <c r="J124" s="358"/>
      <c r="K124" s="358"/>
      <c r="L124" s="358"/>
      <c r="M124" s="358"/>
      <c r="N124" s="358"/>
      <c r="O124" s="358"/>
      <c r="P124" s="358"/>
    </row>
    <row r="125" spans="1:16" s="47" customFormat="1">
      <c r="A125" s="358"/>
      <c r="B125" s="358"/>
      <c r="C125" s="358"/>
      <c r="D125" s="358"/>
      <c r="E125" s="358"/>
      <c r="F125" s="358"/>
      <c r="G125" s="358"/>
      <c r="H125" s="358"/>
      <c r="I125" s="358"/>
      <c r="J125" s="358"/>
      <c r="K125" s="358"/>
      <c r="L125" s="358"/>
      <c r="M125" s="358"/>
      <c r="N125" s="358"/>
      <c r="O125" s="358"/>
      <c r="P125" s="358"/>
    </row>
    <row r="126" spans="1:16" s="47" customFormat="1">
      <c r="A126" s="358"/>
      <c r="B126" s="358"/>
      <c r="C126" s="358"/>
      <c r="D126" s="358"/>
      <c r="E126" s="358"/>
      <c r="F126" s="358"/>
      <c r="G126" s="358"/>
      <c r="H126" s="358"/>
      <c r="I126" s="358"/>
      <c r="J126" s="358"/>
      <c r="K126" s="358"/>
      <c r="L126" s="358"/>
      <c r="M126" s="358"/>
      <c r="N126" s="358"/>
      <c r="O126" s="358"/>
      <c r="P126" s="358"/>
    </row>
    <row r="127" spans="1:16" s="47" customFormat="1">
      <c r="A127" s="358"/>
      <c r="B127" s="358"/>
      <c r="C127" s="358"/>
      <c r="D127" s="358"/>
      <c r="E127" s="358"/>
      <c r="F127" s="358"/>
      <c r="G127" s="358"/>
      <c r="H127" s="358"/>
      <c r="I127" s="358"/>
      <c r="J127" s="358"/>
      <c r="K127" s="358"/>
      <c r="L127" s="358"/>
      <c r="M127" s="358"/>
      <c r="N127" s="358"/>
      <c r="O127" s="358"/>
      <c r="P127" s="358"/>
    </row>
    <row r="128" spans="1:16" s="47" customFormat="1">
      <c r="A128" s="358"/>
      <c r="B128" s="358"/>
      <c r="C128" s="358"/>
      <c r="D128" s="358"/>
      <c r="E128" s="358"/>
      <c r="F128" s="358"/>
      <c r="G128" s="358"/>
      <c r="H128" s="358"/>
      <c r="I128" s="358"/>
      <c r="J128" s="358"/>
      <c r="K128" s="358"/>
      <c r="L128" s="358"/>
      <c r="M128" s="358"/>
      <c r="N128" s="358"/>
      <c r="O128" s="358"/>
      <c r="P128" s="358"/>
    </row>
    <row r="129" spans="1:16" s="47" customFormat="1">
      <c r="A129" s="358"/>
      <c r="B129" s="358"/>
      <c r="C129" s="358"/>
      <c r="D129" s="358"/>
      <c r="E129" s="358"/>
      <c r="F129" s="358"/>
      <c r="G129" s="358"/>
      <c r="H129" s="358"/>
      <c r="I129" s="358"/>
      <c r="J129" s="358"/>
      <c r="K129" s="358"/>
      <c r="L129" s="358"/>
      <c r="M129" s="358"/>
      <c r="N129" s="358"/>
      <c r="O129" s="358"/>
      <c r="P129" s="358"/>
    </row>
    <row r="130" spans="1:16" s="47" customFormat="1">
      <c r="A130" s="358"/>
      <c r="B130" s="358"/>
      <c r="C130" s="358"/>
      <c r="D130" s="358"/>
      <c r="E130" s="358"/>
      <c r="F130" s="358"/>
      <c r="G130" s="358"/>
      <c r="H130" s="358"/>
      <c r="I130" s="358"/>
      <c r="J130" s="358"/>
      <c r="K130" s="358"/>
      <c r="L130" s="358"/>
      <c r="M130" s="358"/>
      <c r="N130" s="358"/>
      <c r="O130" s="358"/>
      <c r="P130" s="358"/>
    </row>
    <row r="131" spans="1:16" s="47" customFormat="1">
      <c r="A131" s="358"/>
      <c r="B131" s="358"/>
      <c r="C131" s="358"/>
      <c r="D131" s="358"/>
      <c r="E131" s="358"/>
      <c r="F131" s="358"/>
      <c r="G131" s="358"/>
      <c r="H131" s="358"/>
      <c r="I131" s="358"/>
      <c r="J131" s="358"/>
      <c r="K131" s="358"/>
      <c r="L131" s="358"/>
      <c r="M131" s="358"/>
      <c r="N131" s="358"/>
      <c r="O131" s="358"/>
      <c r="P131" s="358"/>
    </row>
    <row r="132" spans="1:16" s="47" customFormat="1">
      <c r="A132" s="358"/>
      <c r="B132" s="358"/>
      <c r="C132" s="358"/>
      <c r="D132" s="358"/>
      <c r="E132" s="358"/>
      <c r="F132" s="358"/>
      <c r="G132" s="358"/>
      <c r="H132" s="358"/>
      <c r="I132" s="358"/>
      <c r="J132" s="358"/>
      <c r="K132" s="358"/>
      <c r="L132" s="358"/>
      <c r="M132" s="358"/>
      <c r="N132" s="358"/>
      <c r="O132" s="358"/>
      <c r="P132" s="358"/>
    </row>
    <row r="133" spans="1:16" s="47" customFormat="1">
      <c r="A133" s="358"/>
      <c r="B133" s="358"/>
      <c r="C133" s="358"/>
      <c r="D133" s="358"/>
      <c r="E133" s="358"/>
      <c r="F133" s="358"/>
      <c r="G133" s="358"/>
      <c r="H133" s="358"/>
      <c r="I133" s="358"/>
      <c r="J133" s="358"/>
      <c r="K133" s="358"/>
      <c r="L133" s="358"/>
      <c r="M133" s="358"/>
      <c r="N133" s="358"/>
      <c r="O133" s="358"/>
      <c r="P133" s="358"/>
    </row>
    <row r="134" spans="1:16" s="47" customFormat="1">
      <c r="A134" s="358"/>
      <c r="B134" s="358"/>
      <c r="C134" s="358"/>
      <c r="D134" s="358"/>
      <c r="E134" s="358"/>
      <c r="F134" s="358"/>
      <c r="G134" s="358"/>
      <c r="H134" s="358"/>
      <c r="I134" s="358"/>
      <c r="J134" s="358"/>
      <c r="K134" s="358"/>
      <c r="L134" s="358"/>
      <c r="M134" s="358"/>
      <c r="N134" s="358"/>
      <c r="O134" s="358"/>
      <c r="P134" s="358"/>
    </row>
    <row r="135" spans="1:16" s="47" customFormat="1">
      <c r="A135" s="358"/>
      <c r="B135" s="358"/>
      <c r="C135" s="358"/>
      <c r="D135" s="358"/>
      <c r="E135" s="358"/>
      <c r="F135" s="358"/>
      <c r="G135" s="358"/>
      <c r="H135" s="358"/>
      <c r="I135" s="358"/>
      <c r="J135" s="358"/>
      <c r="K135" s="358"/>
      <c r="L135" s="358"/>
      <c r="M135" s="358"/>
      <c r="N135" s="358"/>
      <c r="O135" s="358"/>
      <c r="P135" s="358"/>
    </row>
    <row r="136" spans="1:16" s="47" customFormat="1">
      <c r="A136" s="358"/>
      <c r="B136" s="358"/>
      <c r="C136" s="358"/>
      <c r="D136" s="358"/>
      <c r="E136" s="358"/>
      <c r="F136" s="358"/>
      <c r="G136" s="358"/>
      <c r="H136" s="358"/>
      <c r="I136" s="358"/>
      <c r="J136" s="358"/>
      <c r="K136" s="358"/>
      <c r="L136" s="358"/>
      <c r="M136" s="358"/>
      <c r="N136" s="358"/>
      <c r="O136" s="358"/>
      <c r="P136" s="358"/>
    </row>
    <row r="137" spans="1:16" s="47" customFormat="1">
      <c r="A137" s="358"/>
      <c r="B137" s="358"/>
      <c r="C137" s="358"/>
      <c r="D137" s="358"/>
      <c r="E137" s="358"/>
      <c r="F137" s="358"/>
      <c r="G137" s="358"/>
      <c r="H137" s="358"/>
      <c r="I137" s="358"/>
      <c r="J137" s="358"/>
      <c r="K137" s="358"/>
      <c r="L137" s="358"/>
      <c r="M137" s="358"/>
      <c r="N137" s="358"/>
      <c r="O137" s="358"/>
      <c r="P137" s="358"/>
    </row>
    <row r="138" spans="1:16" s="47" customFormat="1">
      <c r="A138" s="358"/>
      <c r="B138" s="358"/>
      <c r="C138" s="358"/>
      <c r="D138" s="358"/>
      <c r="E138" s="358"/>
      <c r="F138" s="358"/>
      <c r="G138" s="358"/>
      <c r="H138" s="358"/>
      <c r="I138" s="358"/>
      <c r="J138" s="358"/>
      <c r="K138" s="358"/>
      <c r="L138" s="358"/>
      <c r="M138" s="358"/>
      <c r="N138" s="358"/>
      <c r="O138" s="358"/>
      <c r="P138" s="358"/>
    </row>
    <row r="139" spans="1:16" s="47" customFormat="1">
      <c r="A139" s="358"/>
      <c r="B139" s="358"/>
      <c r="C139" s="358"/>
      <c r="D139" s="358"/>
      <c r="E139" s="358"/>
      <c r="F139" s="358"/>
      <c r="G139" s="358"/>
      <c r="H139" s="358"/>
      <c r="I139" s="358"/>
      <c r="J139" s="358"/>
      <c r="K139" s="358"/>
      <c r="L139" s="358"/>
      <c r="M139" s="358"/>
      <c r="N139" s="358"/>
      <c r="O139" s="358"/>
      <c r="P139" s="358"/>
    </row>
    <row r="140" spans="1:16" s="47" customFormat="1">
      <c r="A140" s="358"/>
      <c r="B140" s="358"/>
      <c r="C140" s="358"/>
      <c r="D140" s="358"/>
      <c r="E140" s="358"/>
      <c r="F140" s="358"/>
      <c r="G140" s="358"/>
      <c r="H140" s="358"/>
      <c r="I140" s="358"/>
      <c r="J140" s="358"/>
      <c r="K140" s="358"/>
      <c r="L140" s="358"/>
      <c r="M140" s="358"/>
      <c r="N140" s="358"/>
      <c r="O140" s="358"/>
      <c r="P140" s="358"/>
    </row>
    <row r="141" spans="1:16" s="47" customFormat="1">
      <c r="A141" s="358"/>
      <c r="B141" s="358"/>
      <c r="C141" s="358"/>
      <c r="D141" s="358"/>
      <c r="E141" s="358"/>
      <c r="F141" s="358"/>
      <c r="G141" s="358"/>
      <c r="H141" s="358"/>
      <c r="I141" s="358"/>
      <c r="J141" s="358"/>
      <c r="K141" s="358"/>
      <c r="L141" s="358"/>
      <c r="M141" s="358"/>
      <c r="N141" s="358"/>
      <c r="O141" s="358"/>
      <c r="P141" s="358"/>
    </row>
    <row r="142" spans="1:16" s="47" customFormat="1">
      <c r="A142" s="358"/>
      <c r="B142" s="358"/>
      <c r="C142" s="358"/>
      <c r="D142" s="358"/>
      <c r="E142" s="358"/>
      <c r="F142" s="358"/>
      <c r="G142" s="358"/>
      <c r="H142" s="358"/>
      <c r="I142" s="358"/>
      <c r="J142" s="358"/>
      <c r="K142" s="358"/>
      <c r="L142" s="358"/>
      <c r="M142" s="358"/>
      <c r="N142" s="358"/>
      <c r="O142" s="358"/>
      <c r="P142" s="358"/>
    </row>
    <row r="143" spans="1:16" s="47" customFormat="1">
      <c r="A143" s="358"/>
      <c r="B143" s="358"/>
      <c r="C143" s="358"/>
      <c r="D143" s="358"/>
      <c r="E143" s="358"/>
      <c r="F143" s="358"/>
      <c r="G143" s="358"/>
      <c r="H143" s="358"/>
      <c r="I143" s="358"/>
      <c r="J143" s="358"/>
      <c r="K143" s="358"/>
      <c r="L143" s="358"/>
      <c r="M143" s="358"/>
      <c r="N143" s="358"/>
      <c r="O143" s="358"/>
      <c r="P143" s="358"/>
    </row>
    <row r="144" spans="1:16" s="47" customFormat="1">
      <c r="A144" s="358"/>
      <c r="B144" s="358"/>
      <c r="C144" s="358"/>
      <c r="D144" s="358"/>
      <c r="E144" s="358"/>
      <c r="F144" s="358"/>
      <c r="G144" s="358"/>
      <c r="H144" s="358"/>
      <c r="I144" s="358"/>
      <c r="J144" s="358"/>
      <c r="K144" s="358"/>
      <c r="L144" s="358"/>
      <c r="M144" s="358"/>
      <c r="N144" s="358"/>
      <c r="O144" s="358"/>
      <c r="P144" s="358"/>
    </row>
    <row r="145" spans="1:16" s="47" customFormat="1">
      <c r="A145" s="358"/>
      <c r="B145" s="358"/>
      <c r="C145" s="358"/>
      <c r="D145" s="358"/>
      <c r="E145" s="358"/>
      <c r="F145" s="358"/>
      <c r="G145" s="358"/>
      <c r="H145" s="358"/>
      <c r="I145" s="358"/>
      <c r="J145" s="358"/>
      <c r="K145" s="358"/>
      <c r="L145" s="358"/>
      <c r="M145" s="358"/>
      <c r="N145" s="358"/>
      <c r="O145" s="358"/>
      <c r="P145" s="358"/>
    </row>
    <row r="146" spans="1:16" s="47" customFormat="1">
      <c r="A146" s="358"/>
      <c r="B146" s="358"/>
      <c r="C146" s="358"/>
      <c r="D146" s="358"/>
      <c r="E146" s="358"/>
      <c r="F146" s="358"/>
      <c r="G146" s="358"/>
      <c r="H146" s="358"/>
      <c r="I146" s="358"/>
      <c r="J146" s="358"/>
      <c r="K146" s="358"/>
      <c r="L146" s="358"/>
      <c r="M146" s="358"/>
      <c r="N146" s="358"/>
      <c r="O146" s="358"/>
      <c r="P146" s="358"/>
    </row>
    <row r="147" spans="1:16" s="47" customFormat="1">
      <c r="A147" s="358"/>
      <c r="B147" s="358"/>
      <c r="C147" s="358"/>
      <c r="D147" s="358"/>
      <c r="E147" s="358"/>
      <c r="F147" s="358"/>
      <c r="G147" s="358"/>
      <c r="H147" s="358"/>
      <c r="I147" s="358"/>
      <c r="J147" s="358"/>
      <c r="K147" s="358"/>
      <c r="L147" s="358"/>
      <c r="M147" s="358"/>
      <c r="N147" s="358"/>
      <c r="O147" s="358"/>
      <c r="P147" s="358"/>
    </row>
    <row r="148" spans="1:16" s="47" customFormat="1">
      <c r="A148" s="358"/>
      <c r="B148" s="358"/>
      <c r="C148" s="358"/>
      <c r="D148" s="358"/>
      <c r="E148" s="358"/>
      <c r="F148" s="358"/>
      <c r="G148" s="358"/>
      <c r="H148" s="358"/>
      <c r="I148" s="358"/>
      <c r="J148" s="358"/>
      <c r="K148" s="358"/>
      <c r="L148" s="358"/>
      <c r="M148" s="358"/>
      <c r="N148" s="358"/>
      <c r="O148" s="358"/>
      <c r="P148" s="358"/>
    </row>
    <row r="149" spans="1:16" s="47" customFormat="1">
      <c r="A149" s="358"/>
      <c r="B149" s="358"/>
      <c r="C149" s="358"/>
      <c r="D149" s="358"/>
      <c r="E149" s="358"/>
      <c r="F149" s="358"/>
      <c r="G149" s="358"/>
      <c r="H149" s="358"/>
      <c r="I149" s="358"/>
      <c r="J149" s="358"/>
      <c r="K149" s="358"/>
      <c r="L149" s="358"/>
      <c r="M149" s="358"/>
      <c r="N149" s="358"/>
      <c r="O149" s="358"/>
      <c r="P149" s="358"/>
    </row>
    <row r="150" spans="1:16" s="47" customFormat="1">
      <c r="A150" s="358"/>
      <c r="B150" s="358"/>
      <c r="C150" s="358"/>
      <c r="D150" s="358"/>
      <c r="E150" s="358"/>
      <c r="F150" s="358"/>
      <c r="G150" s="358"/>
      <c r="H150" s="358"/>
      <c r="I150" s="358"/>
      <c r="J150" s="358"/>
      <c r="K150" s="358"/>
      <c r="L150" s="358"/>
      <c r="M150" s="358"/>
      <c r="N150" s="358"/>
      <c r="O150" s="358"/>
      <c r="P150" s="358"/>
    </row>
    <row r="151" spans="1:16" s="47" customFormat="1">
      <c r="A151" s="358"/>
      <c r="B151" s="358"/>
      <c r="C151" s="358"/>
      <c r="D151" s="358"/>
      <c r="E151" s="358"/>
      <c r="F151" s="358"/>
      <c r="G151" s="358"/>
      <c r="H151" s="358"/>
      <c r="I151" s="358"/>
      <c r="J151" s="358"/>
      <c r="K151" s="358"/>
      <c r="L151" s="358"/>
      <c r="M151" s="358"/>
      <c r="N151" s="358"/>
      <c r="O151" s="358"/>
      <c r="P151" s="358"/>
    </row>
    <row r="152" spans="1:16" s="47" customFormat="1">
      <c r="A152" s="358"/>
      <c r="B152" s="358"/>
      <c r="C152" s="358"/>
      <c r="D152" s="358"/>
      <c r="E152" s="358"/>
      <c r="F152" s="358"/>
      <c r="G152" s="358"/>
      <c r="H152" s="358"/>
      <c r="I152" s="358"/>
      <c r="J152" s="358"/>
      <c r="K152" s="358"/>
      <c r="L152" s="358"/>
      <c r="M152" s="358"/>
      <c r="N152" s="358"/>
      <c r="O152" s="358"/>
      <c r="P152" s="358"/>
    </row>
    <row r="153" spans="1:16" s="47" customFormat="1">
      <c r="A153" s="358"/>
      <c r="B153" s="358"/>
      <c r="C153" s="358"/>
      <c r="D153" s="358"/>
      <c r="E153" s="358"/>
      <c r="F153" s="358"/>
      <c r="G153" s="358"/>
      <c r="H153" s="358"/>
      <c r="I153" s="358"/>
      <c r="J153" s="358"/>
      <c r="K153" s="358"/>
      <c r="L153" s="358"/>
      <c r="M153" s="358"/>
      <c r="N153" s="358"/>
      <c r="O153" s="358"/>
      <c r="P153" s="358"/>
    </row>
    <row r="154" spans="1:16" s="47" customFormat="1">
      <c r="A154" s="358"/>
      <c r="B154" s="358"/>
      <c r="C154" s="358"/>
      <c r="D154" s="358"/>
      <c r="E154" s="358"/>
      <c r="F154" s="358"/>
      <c r="G154" s="358"/>
      <c r="H154" s="358"/>
      <c r="I154" s="358"/>
      <c r="J154" s="358"/>
      <c r="K154" s="358"/>
      <c r="L154" s="358"/>
      <c r="M154" s="358"/>
      <c r="N154" s="358"/>
      <c r="O154" s="358"/>
      <c r="P154" s="358"/>
    </row>
    <row r="155" spans="1:16" s="47" customFormat="1">
      <c r="A155" s="358"/>
      <c r="B155" s="358"/>
      <c r="C155" s="358"/>
      <c r="D155" s="358"/>
      <c r="E155" s="358"/>
      <c r="F155" s="358"/>
      <c r="G155" s="358"/>
      <c r="H155" s="358"/>
      <c r="I155" s="358"/>
      <c r="J155" s="358"/>
      <c r="K155" s="358"/>
      <c r="L155" s="358"/>
      <c r="M155" s="358"/>
      <c r="N155" s="358"/>
      <c r="O155" s="358"/>
      <c r="P155" s="358"/>
    </row>
    <row r="156" spans="1:16" s="47" customFormat="1">
      <c r="A156" s="358"/>
      <c r="B156" s="358"/>
      <c r="C156" s="358"/>
      <c r="D156" s="358"/>
      <c r="E156" s="358"/>
      <c r="F156" s="358"/>
      <c r="G156" s="358"/>
      <c r="H156" s="358"/>
      <c r="I156" s="358"/>
      <c r="J156" s="358"/>
      <c r="K156" s="358"/>
      <c r="L156" s="358"/>
      <c r="M156" s="358"/>
      <c r="N156" s="358"/>
      <c r="O156" s="358"/>
      <c r="P156" s="358"/>
    </row>
    <row r="157" spans="1:16" s="47" customFormat="1">
      <c r="A157" s="358"/>
      <c r="B157" s="358"/>
      <c r="C157" s="358"/>
      <c r="D157" s="358"/>
      <c r="E157" s="358"/>
      <c r="F157" s="358"/>
      <c r="G157" s="358"/>
      <c r="H157" s="358"/>
      <c r="I157" s="358"/>
      <c r="J157" s="358"/>
      <c r="K157" s="358"/>
      <c r="L157" s="358"/>
      <c r="M157" s="358"/>
      <c r="N157" s="358"/>
      <c r="O157" s="358"/>
      <c r="P157" s="358"/>
    </row>
    <row r="158" spans="1:16" s="47" customFormat="1">
      <c r="A158" s="358"/>
      <c r="B158" s="358"/>
      <c r="C158" s="358"/>
      <c r="D158" s="358"/>
      <c r="E158" s="358"/>
      <c r="F158" s="358"/>
      <c r="G158" s="358"/>
      <c r="H158" s="358"/>
      <c r="I158" s="358"/>
      <c r="J158" s="358"/>
      <c r="K158" s="358"/>
      <c r="L158" s="358"/>
      <c r="M158" s="358"/>
      <c r="N158" s="358"/>
      <c r="O158" s="358"/>
      <c r="P158" s="358"/>
    </row>
    <row r="159" spans="1:16" s="47" customFormat="1">
      <c r="A159" s="358"/>
      <c r="B159" s="358"/>
      <c r="C159" s="358"/>
      <c r="D159" s="358"/>
      <c r="E159" s="358"/>
      <c r="F159" s="358"/>
      <c r="G159" s="358"/>
      <c r="H159" s="358"/>
      <c r="I159" s="358"/>
      <c r="J159" s="358"/>
      <c r="K159" s="358"/>
      <c r="L159" s="358"/>
      <c r="M159" s="358"/>
      <c r="N159" s="358"/>
      <c r="O159" s="358"/>
      <c r="P159" s="358"/>
    </row>
    <row r="160" spans="1:16" s="47" customFormat="1">
      <c r="A160" s="358"/>
      <c r="B160" s="358"/>
      <c r="C160" s="358"/>
      <c r="D160" s="358"/>
      <c r="E160" s="358"/>
      <c r="F160" s="358"/>
      <c r="G160" s="358"/>
      <c r="H160" s="358"/>
      <c r="I160" s="358"/>
      <c r="J160" s="358"/>
      <c r="K160" s="358"/>
      <c r="L160" s="358"/>
      <c r="M160" s="358"/>
      <c r="N160" s="358"/>
      <c r="O160" s="358"/>
      <c r="P160" s="358"/>
    </row>
    <row r="161" spans="1:16" s="47" customFormat="1">
      <c r="A161" s="358"/>
      <c r="B161" s="358"/>
      <c r="C161" s="358"/>
      <c r="D161" s="358"/>
      <c r="E161" s="358"/>
      <c r="F161" s="358"/>
      <c r="G161" s="358"/>
      <c r="H161" s="358"/>
      <c r="I161" s="358"/>
      <c r="J161" s="358"/>
      <c r="K161" s="358"/>
      <c r="L161" s="358"/>
      <c r="M161" s="358"/>
      <c r="N161" s="358"/>
      <c r="O161" s="358"/>
      <c r="P161" s="358"/>
    </row>
    <row r="162" spans="1:16" s="47" customFormat="1">
      <c r="A162" s="358"/>
      <c r="B162" s="358"/>
      <c r="C162" s="358"/>
      <c r="D162" s="358"/>
      <c r="E162" s="358"/>
      <c r="F162" s="358"/>
      <c r="G162" s="358"/>
      <c r="H162" s="358"/>
      <c r="I162" s="358"/>
      <c r="J162" s="358"/>
      <c r="K162" s="358"/>
      <c r="L162" s="358"/>
      <c r="M162" s="358"/>
      <c r="N162" s="358"/>
      <c r="O162" s="358"/>
      <c r="P162" s="358"/>
    </row>
    <row r="163" spans="1:16" s="47" customFormat="1">
      <c r="A163" s="358"/>
      <c r="B163" s="358"/>
      <c r="C163" s="358"/>
      <c r="D163" s="358"/>
      <c r="E163" s="358"/>
      <c r="F163" s="358"/>
      <c r="G163" s="358"/>
      <c r="H163" s="358"/>
      <c r="I163" s="358"/>
      <c r="J163" s="358"/>
      <c r="K163" s="358"/>
      <c r="L163" s="358"/>
      <c r="M163" s="358"/>
      <c r="N163" s="358"/>
      <c r="O163" s="358"/>
      <c r="P163" s="358"/>
    </row>
    <row r="164" spans="1:16" s="47" customFormat="1">
      <c r="A164" s="358"/>
      <c r="B164" s="358"/>
      <c r="C164" s="358"/>
      <c r="D164" s="358"/>
      <c r="E164" s="358"/>
      <c r="F164" s="358"/>
      <c r="G164" s="358"/>
      <c r="H164" s="358"/>
      <c r="I164" s="358"/>
      <c r="J164" s="358"/>
      <c r="K164" s="358"/>
      <c r="L164" s="358"/>
      <c r="M164" s="358"/>
      <c r="N164" s="358"/>
      <c r="O164" s="358"/>
      <c r="P164" s="358"/>
    </row>
    <row r="165" spans="1:16" s="47" customFormat="1">
      <c r="A165" s="358"/>
      <c r="B165" s="358"/>
      <c r="C165" s="358"/>
      <c r="D165" s="358"/>
      <c r="E165" s="358"/>
      <c r="F165" s="358"/>
      <c r="G165" s="358"/>
      <c r="H165" s="358"/>
      <c r="I165" s="358"/>
      <c r="J165" s="358"/>
      <c r="K165" s="358"/>
      <c r="L165" s="358"/>
      <c r="M165" s="358"/>
      <c r="N165" s="358"/>
      <c r="O165" s="358"/>
      <c r="P165" s="358"/>
    </row>
    <row r="166" spans="1:16" s="47" customFormat="1">
      <c r="A166" s="358"/>
      <c r="B166" s="358"/>
      <c r="C166" s="358"/>
      <c r="D166" s="358"/>
      <c r="E166" s="358"/>
      <c r="F166" s="358"/>
      <c r="G166" s="358"/>
      <c r="H166" s="358"/>
      <c r="I166" s="358"/>
      <c r="J166" s="358"/>
      <c r="K166" s="358"/>
      <c r="L166" s="358"/>
      <c r="M166" s="358"/>
      <c r="N166" s="358"/>
      <c r="O166" s="358"/>
      <c r="P166" s="358"/>
    </row>
    <row r="167" spans="1:16" s="47" customFormat="1">
      <c r="A167" s="358"/>
      <c r="B167" s="358"/>
      <c r="C167" s="358"/>
      <c r="D167" s="358"/>
      <c r="E167" s="358"/>
      <c r="F167" s="358"/>
      <c r="G167" s="358"/>
      <c r="H167" s="358"/>
      <c r="I167" s="358"/>
      <c r="J167" s="358"/>
      <c r="K167" s="358"/>
      <c r="L167" s="358"/>
      <c r="M167" s="358"/>
      <c r="N167" s="358"/>
      <c r="O167" s="358"/>
      <c r="P167" s="358"/>
    </row>
    <row r="168" spans="1:16" s="47" customFormat="1">
      <c r="A168" s="358"/>
      <c r="B168" s="358"/>
      <c r="C168" s="358"/>
      <c r="D168" s="358"/>
      <c r="E168" s="358"/>
      <c r="F168" s="358"/>
      <c r="G168" s="358"/>
      <c r="H168" s="358"/>
      <c r="I168" s="358"/>
      <c r="J168" s="358"/>
      <c r="K168" s="358"/>
      <c r="L168" s="358"/>
      <c r="M168" s="358"/>
      <c r="N168" s="358"/>
      <c r="O168" s="358"/>
      <c r="P168" s="358"/>
    </row>
    <row r="169" spans="1:16" s="47" customFormat="1">
      <c r="A169" s="358"/>
      <c r="B169" s="358"/>
      <c r="C169" s="358"/>
      <c r="D169" s="358"/>
      <c r="E169" s="358"/>
      <c r="F169" s="358"/>
      <c r="G169" s="358"/>
      <c r="H169" s="358"/>
      <c r="I169" s="358"/>
      <c r="J169" s="358"/>
      <c r="K169" s="358"/>
      <c r="L169" s="358"/>
      <c r="M169" s="358"/>
      <c r="N169" s="358"/>
      <c r="O169" s="358"/>
      <c r="P169" s="358"/>
    </row>
    <row r="170" spans="1:16" s="47" customFormat="1">
      <c r="A170" s="358"/>
      <c r="B170" s="358"/>
      <c r="C170" s="358"/>
      <c r="D170" s="358"/>
      <c r="E170" s="358"/>
      <c r="F170" s="358"/>
      <c r="G170" s="358"/>
      <c r="H170" s="358"/>
      <c r="I170" s="358"/>
      <c r="J170" s="358"/>
      <c r="K170" s="358"/>
      <c r="L170" s="358"/>
      <c r="M170" s="358"/>
      <c r="N170" s="358"/>
      <c r="O170" s="358"/>
      <c r="P170" s="358"/>
    </row>
    <row r="171" spans="1:16" s="47" customFormat="1">
      <c r="A171" s="358"/>
      <c r="B171" s="358"/>
      <c r="C171" s="358"/>
      <c r="D171" s="358"/>
      <c r="E171" s="358"/>
      <c r="F171" s="358"/>
      <c r="G171" s="358"/>
      <c r="H171" s="358"/>
      <c r="I171" s="358"/>
      <c r="J171" s="358"/>
      <c r="K171" s="358"/>
      <c r="L171" s="358"/>
      <c r="M171" s="358"/>
      <c r="N171" s="358"/>
      <c r="O171" s="358"/>
      <c r="P171" s="358"/>
    </row>
    <row r="172" spans="1:16" s="47" customFormat="1">
      <c r="A172" s="358"/>
      <c r="B172" s="358"/>
      <c r="C172" s="358"/>
      <c r="D172" s="358"/>
      <c r="E172" s="358"/>
      <c r="F172" s="358"/>
      <c r="G172" s="358"/>
      <c r="H172" s="358"/>
      <c r="I172" s="358"/>
      <c r="J172" s="358"/>
      <c r="K172" s="358"/>
      <c r="L172" s="358"/>
      <c r="M172" s="358"/>
      <c r="N172" s="358"/>
      <c r="O172" s="358"/>
      <c r="P172" s="358"/>
    </row>
    <row r="173" spans="1:16" s="47" customFormat="1">
      <c r="A173" s="358"/>
      <c r="B173" s="358"/>
      <c r="C173" s="358"/>
      <c r="D173" s="358"/>
      <c r="E173" s="358"/>
      <c r="F173" s="358"/>
      <c r="G173" s="358"/>
      <c r="H173" s="358"/>
      <c r="I173" s="358"/>
      <c r="J173" s="358"/>
      <c r="K173" s="358"/>
      <c r="L173" s="358"/>
      <c r="M173" s="358"/>
      <c r="N173" s="358"/>
      <c r="O173" s="358"/>
      <c r="P173" s="358"/>
    </row>
    <row r="174" spans="1:16" s="47" customFormat="1">
      <c r="A174" s="358"/>
      <c r="B174" s="358"/>
      <c r="C174" s="358"/>
      <c r="D174" s="358"/>
      <c r="E174" s="358"/>
      <c r="F174" s="358"/>
      <c r="G174" s="358"/>
      <c r="H174" s="358"/>
      <c r="I174" s="358"/>
      <c r="J174" s="358"/>
      <c r="K174" s="358"/>
      <c r="L174" s="358"/>
      <c r="M174" s="358"/>
      <c r="N174" s="358"/>
      <c r="O174" s="358"/>
      <c r="P174" s="358"/>
    </row>
    <row r="175" spans="1:16" s="47" customFormat="1">
      <c r="A175" s="358"/>
      <c r="B175" s="358"/>
      <c r="C175" s="358"/>
      <c r="D175" s="358"/>
      <c r="E175" s="358"/>
      <c r="F175" s="358"/>
      <c r="G175" s="358"/>
      <c r="H175" s="358"/>
      <c r="I175" s="358"/>
      <c r="J175" s="358"/>
      <c r="K175" s="358"/>
      <c r="L175" s="358"/>
      <c r="M175" s="358"/>
      <c r="N175" s="358"/>
      <c r="O175" s="358"/>
      <c r="P175" s="358"/>
    </row>
    <row r="176" spans="1:16" s="47" customFormat="1">
      <c r="A176" s="358"/>
      <c r="B176" s="358"/>
      <c r="C176" s="358"/>
      <c r="D176" s="358"/>
      <c r="E176" s="358"/>
      <c r="F176" s="358"/>
      <c r="G176" s="358"/>
      <c r="H176" s="358"/>
      <c r="I176" s="358"/>
      <c r="J176" s="358"/>
      <c r="K176" s="358"/>
      <c r="L176" s="358"/>
      <c r="M176" s="358"/>
      <c r="N176" s="358"/>
      <c r="O176" s="358"/>
      <c r="P176" s="358"/>
    </row>
    <row r="177" spans="1:16" s="47" customFormat="1">
      <c r="A177" s="358"/>
      <c r="B177" s="358"/>
      <c r="C177" s="358"/>
      <c r="D177" s="358"/>
      <c r="E177" s="358"/>
      <c r="F177" s="358"/>
      <c r="G177" s="358"/>
      <c r="H177" s="358"/>
      <c r="I177" s="358"/>
      <c r="J177" s="358"/>
      <c r="K177" s="358"/>
      <c r="L177" s="358"/>
      <c r="M177" s="358"/>
      <c r="N177" s="358"/>
      <c r="O177" s="358"/>
      <c r="P177" s="358"/>
    </row>
    <row r="178" spans="1:16" s="47" customFormat="1">
      <c r="A178" s="358"/>
      <c r="B178" s="358"/>
      <c r="C178" s="358"/>
      <c r="D178" s="358"/>
      <c r="E178" s="358"/>
      <c r="F178" s="358"/>
      <c r="G178" s="358"/>
      <c r="H178" s="358"/>
      <c r="I178" s="358"/>
      <c r="J178" s="358"/>
      <c r="K178" s="358"/>
      <c r="L178" s="358"/>
      <c r="M178" s="358"/>
      <c r="N178" s="358"/>
      <c r="O178" s="358"/>
      <c r="P178" s="358"/>
    </row>
    <row r="179" spans="1:16" s="47" customFormat="1">
      <c r="A179" s="358"/>
      <c r="B179" s="358"/>
      <c r="C179" s="358"/>
      <c r="D179" s="358"/>
      <c r="E179" s="358"/>
      <c r="F179" s="358"/>
      <c r="G179" s="358"/>
      <c r="H179" s="358"/>
      <c r="I179" s="358"/>
      <c r="J179" s="358"/>
      <c r="K179" s="358"/>
      <c r="L179" s="358"/>
      <c r="M179" s="358"/>
      <c r="N179" s="358"/>
      <c r="O179" s="358"/>
      <c r="P179" s="358"/>
    </row>
    <row r="180" spans="1:16" s="47" customFormat="1">
      <c r="A180" s="358"/>
      <c r="B180" s="358"/>
      <c r="C180" s="358"/>
      <c r="D180" s="358"/>
      <c r="E180" s="358"/>
      <c r="F180" s="358"/>
      <c r="G180" s="358"/>
      <c r="H180" s="358"/>
      <c r="I180" s="358"/>
      <c r="J180" s="358"/>
      <c r="K180" s="358"/>
      <c r="L180" s="358"/>
      <c r="M180" s="358"/>
      <c r="N180" s="358"/>
      <c r="O180" s="358"/>
      <c r="P180" s="358"/>
    </row>
    <row r="181" spans="1:16" s="47" customFormat="1">
      <c r="A181" s="358"/>
      <c r="B181" s="358"/>
      <c r="C181" s="358"/>
      <c r="D181" s="358"/>
      <c r="E181" s="358"/>
      <c r="F181" s="358"/>
      <c r="G181" s="358"/>
      <c r="H181" s="358"/>
      <c r="I181" s="358"/>
      <c r="J181" s="358"/>
      <c r="K181" s="358"/>
      <c r="L181" s="358"/>
      <c r="M181" s="358"/>
      <c r="N181" s="358"/>
      <c r="O181" s="358"/>
      <c r="P181" s="358"/>
    </row>
    <row r="182" spans="1:16" s="47" customFormat="1">
      <c r="A182" s="358"/>
      <c r="B182" s="358"/>
      <c r="C182" s="358"/>
      <c r="D182" s="358"/>
      <c r="E182" s="358"/>
      <c r="F182" s="358"/>
      <c r="G182" s="358"/>
      <c r="H182" s="358"/>
      <c r="I182" s="358"/>
      <c r="J182" s="358"/>
      <c r="K182" s="358"/>
      <c r="L182" s="358"/>
      <c r="M182" s="358"/>
      <c r="N182" s="358"/>
      <c r="O182" s="358"/>
      <c r="P182" s="358"/>
    </row>
    <row r="183" spans="1:16" s="47" customFormat="1">
      <c r="A183" s="358"/>
      <c r="B183" s="358"/>
      <c r="C183" s="358"/>
      <c r="D183" s="358"/>
      <c r="E183" s="358"/>
      <c r="F183" s="358"/>
      <c r="G183" s="358"/>
      <c r="H183" s="358"/>
      <c r="I183" s="358"/>
      <c r="J183" s="358"/>
      <c r="K183" s="358"/>
      <c r="L183" s="358"/>
      <c r="M183" s="358"/>
      <c r="N183" s="358"/>
      <c r="O183" s="358"/>
      <c r="P183" s="358"/>
    </row>
    <row r="184" spans="1:16" s="47" customFormat="1">
      <c r="A184" s="358"/>
      <c r="B184" s="358"/>
      <c r="C184" s="358"/>
      <c r="D184" s="358"/>
      <c r="E184" s="358"/>
      <c r="F184" s="358"/>
      <c r="G184" s="358"/>
      <c r="H184" s="358"/>
      <c r="I184" s="358"/>
      <c r="J184" s="358"/>
      <c r="K184" s="358"/>
      <c r="L184" s="358"/>
      <c r="M184" s="358"/>
      <c r="N184" s="358"/>
      <c r="O184" s="358"/>
      <c r="P184" s="358"/>
    </row>
    <row r="185" spans="1:16" s="47" customFormat="1">
      <c r="A185" s="358"/>
      <c r="B185" s="358"/>
      <c r="C185" s="358"/>
      <c r="D185" s="358"/>
      <c r="E185" s="358"/>
      <c r="F185" s="358"/>
      <c r="G185" s="358"/>
      <c r="H185" s="358"/>
      <c r="I185" s="358"/>
      <c r="J185" s="358"/>
      <c r="K185" s="358"/>
      <c r="L185" s="358"/>
      <c r="M185" s="358"/>
      <c r="N185" s="358"/>
      <c r="O185" s="358"/>
      <c r="P185" s="358"/>
    </row>
    <row r="186" spans="1:16" s="47" customFormat="1">
      <c r="A186" s="358"/>
      <c r="B186" s="358"/>
      <c r="C186" s="358"/>
      <c r="D186" s="358"/>
      <c r="E186" s="358"/>
      <c r="F186" s="358"/>
      <c r="G186" s="358"/>
      <c r="H186" s="358"/>
      <c r="I186" s="358"/>
      <c r="J186" s="358"/>
      <c r="K186" s="358"/>
      <c r="L186" s="358"/>
      <c r="M186" s="358"/>
      <c r="N186" s="358"/>
      <c r="O186" s="358"/>
      <c r="P186" s="358"/>
    </row>
    <row r="187" spans="1:16" s="47" customFormat="1">
      <c r="A187" s="358"/>
      <c r="B187" s="358"/>
      <c r="C187" s="358"/>
      <c r="D187" s="358"/>
      <c r="E187" s="358"/>
      <c r="F187" s="358"/>
      <c r="G187" s="358"/>
      <c r="H187" s="358"/>
      <c r="I187" s="358"/>
      <c r="J187" s="358"/>
      <c r="K187" s="358"/>
      <c r="L187" s="358"/>
      <c r="M187" s="358"/>
      <c r="N187" s="358"/>
      <c r="O187" s="358"/>
      <c r="P187" s="358"/>
    </row>
    <row r="188" spans="1:16" s="47" customFormat="1">
      <c r="A188" s="358"/>
      <c r="B188" s="358"/>
      <c r="C188" s="358"/>
      <c r="D188" s="358"/>
      <c r="E188" s="358"/>
      <c r="F188" s="358"/>
      <c r="G188" s="358"/>
      <c r="H188" s="358"/>
      <c r="I188" s="358"/>
      <c r="J188" s="358"/>
      <c r="K188" s="358"/>
      <c r="L188" s="358"/>
      <c r="M188" s="358"/>
      <c r="N188" s="358"/>
      <c r="O188" s="358"/>
      <c r="P188" s="358"/>
    </row>
    <row r="189" spans="1:16" s="47" customFormat="1">
      <c r="A189" s="358"/>
      <c r="B189" s="358"/>
      <c r="C189" s="358"/>
      <c r="D189" s="358"/>
      <c r="E189" s="358"/>
      <c r="F189" s="358"/>
      <c r="G189" s="358"/>
      <c r="H189" s="358"/>
      <c r="I189" s="358"/>
      <c r="J189" s="358"/>
      <c r="K189" s="358"/>
      <c r="L189" s="358"/>
      <c r="M189" s="358"/>
      <c r="N189" s="358"/>
      <c r="O189" s="358"/>
      <c r="P189" s="358"/>
    </row>
    <row r="190" spans="1:16" s="47" customFormat="1">
      <c r="A190" s="358"/>
      <c r="B190" s="358"/>
      <c r="C190" s="358"/>
      <c r="D190" s="358"/>
      <c r="E190" s="358"/>
      <c r="F190" s="358"/>
      <c r="G190" s="358"/>
      <c r="H190" s="358"/>
      <c r="I190" s="358"/>
      <c r="J190" s="358"/>
      <c r="K190" s="358"/>
      <c r="L190" s="358"/>
      <c r="M190" s="358"/>
      <c r="N190" s="358"/>
      <c r="O190" s="358"/>
      <c r="P190" s="358"/>
    </row>
    <row r="191" spans="1:16" s="47" customFormat="1">
      <c r="A191" s="358"/>
      <c r="B191" s="358"/>
      <c r="C191" s="358"/>
      <c r="D191" s="358"/>
      <c r="E191" s="358"/>
      <c r="F191" s="358"/>
      <c r="G191" s="358"/>
      <c r="H191" s="358"/>
      <c r="I191" s="358"/>
      <c r="J191" s="358"/>
      <c r="K191" s="358"/>
      <c r="L191" s="358"/>
      <c r="M191" s="358"/>
      <c r="N191" s="358"/>
      <c r="O191" s="358"/>
      <c r="P191" s="358"/>
    </row>
    <row r="192" spans="1:16" s="47" customFormat="1">
      <c r="A192" s="358"/>
      <c r="B192" s="358"/>
      <c r="C192" s="358"/>
      <c r="D192" s="358"/>
      <c r="E192" s="358"/>
      <c r="F192" s="358"/>
      <c r="G192" s="358"/>
      <c r="H192" s="358"/>
      <c r="I192" s="358"/>
      <c r="J192" s="358"/>
      <c r="K192" s="358"/>
      <c r="L192" s="358"/>
      <c r="M192" s="358"/>
      <c r="N192" s="358"/>
      <c r="O192" s="358"/>
      <c r="P192" s="358"/>
    </row>
    <row r="193" spans="1:16" s="47" customFormat="1">
      <c r="A193" s="358"/>
      <c r="B193" s="358"/>
      <c r="C193" s="358"/>
      <c r="D193" s="358"/>
      <c r="E193" s="358"/>
      <c r="F193" s="358"/>
      <c r="G193" s="358"/>
      <c r="H193" s="358"/>
      <c r="I193" s="358"/>
      <c r="J193" s="358"/>
      <c r="K193" s="358"/>
      <c r="L193" s="358"/>
      <c r="M193" s="358"/>
      <c r="N193" s="358"/>
      <c r="O193" s="358"/>
      <c r="P193" s="358"/>
    </row>
    <row r="194" spans="1:16" s="47" customFormat="1">
      <c r="A194" s="358"/>
      <c r="B194" s="358"/>
      <c r="C194" s="358"/>
      <c r="D194" s="358"/>
      <c r="E194" s="358"/>
      <c r="F194" s="358"/>
      <c r="G194" s="358"/>
      <c r="H194" s="358"/>
      <c r="I194" s="358"/>
      <c r="J194" s="358"/>
      <c r="K194" s="358"/>
      <c r="L194" s="358"/>
      <c r="M194" s="358"/>
      <c r="N194" s="358"/>
      <c r="O194" s="358"/>
      <c r="P194" s="358"/>
    </row>
    <row r="195" spans="1:16" s="47" customFormat="1">
      <c r="A195" s="358"/>
      <c r="B195" s="358"/>
      <c r="C195" s="358"/>
      <c r="D195" s="358"/>
      <c r="E195" s="358"/>
      <c r="F195" s="358"/>
      <c r="G195" s="358"/>
      <c r="H195" s="358"/>
      <c r="I195" s="358"/>
      <c r="J195" s="358"/>
      <c r="K195" s="358"/>
      <c r="L195" s="358"/>
      <c r="M195" s="358"/>
      <c r="N195" s="358"/>
      <c r="O195" s="358"/>
      <c r="P195" s="358"/>
    </row>
    <row r="196" spans="1:16" s="47" customFormat="1">
      <c r="A196" s="358"/>
      <c r="B196" s="358"/>
      <c r="C196" s="358"/>
      <c r="D196" s="358"/>
      <c r="E196" s="358"/>
      <c r="F196" s="358"/>
      <c r="G196" s="358"/>
      <c r="H196" s="358"/>
      <c r="I196" s="358"/>
      <c r="J196" s="358"/>
      <c r="K196" s="358"/>
      <c r="L196" s="358"/>
      <c r="M196" s="358"/>
      <c r="N196" s="358"/>
      <c r="O196" s="358"/>
      <c r="P196" s="358"/>
    </row>
    <row r="197" spans="1:16" s="47" customFormat="1">
      <c r="A197" s="358"/>
      <c r="B197" s="358"/>
      <c r="C197" s="358"/>
      <c r="D197" s="358"/>
      <c r="E197" s="358"/>
      <c r="F197" s="358"/>
      <c r="G197" s="358"/>
      <c r="H197" s="358"/>
      <c r="I197" s="358"/>
      <c r="J197" s="358"/>
      <c r="K197" s="358"/>
      <c r="L197" s="358"/>
      <c r="M197" s="358"/>
      <c r="N197" s="358"/>
      <c r="O197" s="358"/>
      <c r="P197" s="358"/>
    </row>
    <row r="198" spans="1:16" s="47" customFormat="1">
      <c r="A198" s="358"/>
      <c r="B198" s="358"/>
      <c r="C198" s="358"/>
      <c r="D198" s="358"/>
      <c r="E198" s="358"/>
      <c r="F198" s="358"/>
      <c r="G198" s="358"/>
      <c r="H198" s="358"/>
      <c r="I198" s="358"/>
      <c r="J198" s="358"/>
      <c r="K198" s="358"/>
      <c r="L198" s="358"/>
      <c r="M198" s="358"/>
      <c r="N198" s="358"/>
      <c r="O198" s="358"/>
      <c r="P198" s="358"/>
    </row>
    <row r="199" spans="1:16" s="47" customFormat="1">
      <c r="A199" s="358"/>
      <c r="B199" s="358"/>
      <c r="C199" s="358"/>
      <c r="D199" s="358"/>
      <c r="E199" s="358"/>
      <c r="F199" s="358"/>
      <c r="G199" s="358"/>
      <c r="H199" s="358"/>
      <c r="I199" s="358"/>
      <c r="J199" s="358"/>
      <c r="K199" s="358"/>
      <c r="L199" s="358"/>
      <c r="M199" s="358"/>
      <c r="N199" s="358"/>
      <c r="O199" s="358"/>
      <c r="P199" s="358"/>
    </row>
    <row r="200" spans="1:16" s="47" customFormat="1">
      <c r="A200" s="358"/>
      <c r="B200" s="358"/>
      <c r="C200" s="358"/>
      <c r="D200" s="358"/>
      <c r="E200" s="358"/>
      <c r="F200" s="358"/>
      <c r="G200" s="358"/>
      <c r="H200" s="358"/>
      <c r="I200" s="358"/>
      <c r="J200" s="358"/>
      <c r="K200" s="358"/>
      <c r="L200" s="358"/>
      <c r="M200" s="358"/>
      <c r="N200" s="358"/>
      <c r="O200" s="358"/>
      <c r="P200" s="358"/>
    </row>
    <row r="201" spans="1:16" s="47" customFormat="1">
      <c r="A201" s="358"/>
      <c r="B201" s="358"/>
      <c r="C201" s="358"/>
      <c r="D201" s="358"/>
      <c r="E201" s="358"/>
      <c r="F201" s="358"/>
      <c r="G201" s="358"/>
      <c r="H201" s="358"/>
      <c r="I201" s="358"/>
      <c r="J201" s="358"/>
      <c r="K201" s="358"/>
      <c r="L201" s="358"/>
      <c r="M201" s="358"/>
      <c r="N201" s="358"/>
      <c r="O201" s="358"/>
      <c r="P201" s="358"/>
    </row>
    <row r="202" spans="1:16" s="47" customFormat="1">
      <c r="A202" s="358"/>
      <c r="B202" s="358"/>
      <c r="C202" s="358"/>
      <c r="D202" s="358"/>
      <c r="E202" s="358"/>
      <c r="F202" s="358"/>
      <c r="G202" s="358"/>
      <c r="H202" s="358"/>
      <c r="I202" s="358"/>
      <c r="J202" s="358"/>
      <c r="K202" s="358"/>
      <c r="L202" s="358"/>
      <c r="M202" s="358"/>
      <c r="N202" s="358"/>
      <c r="O202" s="358"/>
      <c r="P202" s="358"/>
    </row>
    <row r="203" spans="1:16" s="47" customFormat="1">
      <c r="A203" s="358"/>
      <c r="B203" s="358"/>
      <c r="C203" s="358"/>
      <c r="D203" s="358"/>
      <c r="E203" s="358"/>
      <c r="F203" s="358"/>
      <c r="G203" s="358"/>
      <c r="H203" s="358"/>
      <c r="I203" s="358"/>
      <c r="J203" s="358"/>
      <c r="K203" s="358"/>
      <c r="L203" s="358"/>
      <c r="M203" s="358"/>
      <c r="N203" s="358"/>
      <c r="O203" s="358"/>
      <c r="P203" s="358"/>
    </row>
    <row r="204" spans="1:16" s="47" customFormat="1">
      <c r="A204" s="358"/>
      <c r="B204" s="358"/>
      <c r="C204" s="358"/>
      <c r="D204" s="358"/>
      <c r="E204" s="358"/>
      <c r="F204" s="358"/>
      <c r="G204" s="358"/>
      <c r="H204" s="358"/>
      <c r="I204" s="358"/>
      <c r="J204" s="358"/>
      <c r="K204" s="358"/>
      <c r="L204" s="358"/>
      <c r="M204" s="358"/>
      <c r="N204" s="358"/>
      <c r="O204" s="358"/>
      <c r="P204" s="358"/>
    </row>
    <row r="205" spans="1:16" s="47" customFormat="1">
      <c r="A205" s="358"/>
      <c r="B205" s="358"/>
      <c r="C205" s="358"/>
      <c r="D205" s="358"/>
      <c r="E205" s="358"/>
      <c r="F205" s="358"/>
      <c r="G205" s="358"/>
      <c r="H205" s="358"/>
      <c r="I205" s="358"/>
      <c r="J205" s="358"/>
      <c r="K205" s="358"/>
      <c r="L205" s="358"/>
      <c r="M205" s="358"/>
      <c r="N205" s="358"/>
      <c r="O205" s="358"/>
      <c r="P205" s="358"/>
    </row>
    <row r="206" spans="1:16" s="47" customFormat="1">
      <c r="A206" s="358"/>
      <c r="B206" s="358"/>
      <c r="C206" s="358"/>
      <c r="D206" s="358"/>
      <c r="E206" s="358"/>
      <c r="F206" s="358"/>
      <c r="G206" s="358"/>
      <c r="H206" s="358"/>
      <c r="I206" s="358"/>
      <c r="J206" s="358"/>
      <c r="K206" s="358"/>
      <c r="L206" s="358"/>
      <c r="M206" s="358"/>
      <c r="N206" s="358"/>
      <c r="O206" s="358"/>
      <c r="P206" s="358"/>
    </row>
    <row r="207" spans="1:16" s="47" customFormat="1">
      <c r="A207" s="358"/>
      <c r="B207" s="358"/>
      <c r="C207" s="358"/>
      <c r="D207" s="358"/>
      <c r="E207" s="358"/>
      <c r="F207" s="358"/>
      <c r="G207" s="358"/>
      <c r="H207" s="358"/>
      <c r="I207" s="358"/>
      <c r="J207" s="358"/>
      <c r="K207" s="358"/>
      <c r="L207" s="358"/>
      <c r="M207" s="358"/>
      <c r="N207" s="358"/>
      <c r="O207" s="358"/>
      <c r="P207" s="358"/>
    </row>
    <row r="208" spans="1:16" s="47" customFormat="1">
      <c r="A208" s="358"/>
      <c r="B208" s="358"/>
      <c r="C208" s="358"/>
      <c r="D208" s="358"/>
      <c r="E208" s="358"/>
      <c r="F208" s="358"/>
      <c r="G208" s="358"/>
      <c r="H208" s="358"/>
      <c r="I208" s="358"/>
      <c r="J208" s="358"/>
      <c r="K208" s="358"/>
      <c r="L208" s="358"/>
      <c r="M208" s="358"/>
      <c r="N208" s="358"/>
      <c r="O208" s="358"/>
      <c r="P208" s="358"/>
    </row>
    <row r="209" spans="1:16" s="47" customFormat="1">
      <c r="A209" s="358"/>
      <c r="B209" s="358"/>
      <c r="C209" s="358"/>
      <c r="D209" s="358"/>
      <c r="E209" s="358"/>
      <c r="F209" s="358"/>
      <c r="G209" s="358"/>
      <c r="H209" s="358"/>
      <c r="I209" s="358"/>
      <c r="J209" s="358"/>
      <c r="K209" s="358"/>
      <c r="L209" s="358"/>
      <c r="M209" s="358"/>
      <c r="N209" s="358"/>
      <c r="O209" s="358"/>
      <c r="P209" s="358"/>
    </row>
    <row r="210" spans="1:16" s="47" customFormat="1">
      <c r="A210" s="358"/>
      <c r="B210" s="358"/>
      <c r="C210" s="358"/>
      <c r="D210" s="358"/>
      <c r="E210" s="358"/>
      <c r="F210" s="358"/>
      <c r="G210" s="358"/>
      <c r="H210" s="358"/>
      <c r="I210" s="358"/>
      <c r="J210" s="358"/>
      <c r="K210" s="358"/>
      <c r="L210" s="358"/>
      <c r="M210" s="358"/>
      <c r="N210" s="358"/>
      <c r="O210" s="358"/>
      <c r="P210" s="358"/>
    </row>
    <row r="211" spans="1:16" s="47" customFormat="1">
      <c r="A211" s="358"/>
      <c r="B211" s="358"/>
      <c r="C211" s="358"/>
      <c r="D211" s="358"/>
      <c r="E211" s="358"/>
      <c r="F211" s="358"/>
      <c r="G211" s="358"/>
      <c r="H211" s="358"/>
      <c r="I211" s="358"/>
      <c r="J211" s="358"/>
      <c r="K211" s="358"/>
      <c r="L211" s="358"/>
      <c r="M211" s="358"/>
      <c r="N211" s="358"/>
      <c r="O211" s="358"/>
      <c r="P211" s="358"/>
    </row>
    <row r="212" spans="1:16" s="47" customFormat="1">
      <c r="A212" s="358"/>
      <c r="B212" s="358"/>
      <c r="C212" s="358"/>
      <c r="D212" s="358"/>
      <c r="E212" s="358"/>
      <c r="F212" s="358"/>
      <c r="G212" s="358"/>
      <c r="H212" s="358"/>
      <c r="I212" s="358"/>
      <c r="J212" s="358"/>
      <c r="K212" s="358"/>
      <c r="L212" s="358"/>
      <c r="M212" s="358"/>
      <c r="N212" s="358"/>
      <c r="O212" s="358"/>
      <c r="P212" s="358"/>
    </row>
    <row r="213" spans="1:16" s="47" customFormat="1">
      <c r="A213" s="358"/>
      <c r="B213" s="358"/>
      <c r="C213" s="358"/>
      <c r="D213" s="358"/>
      <c r="E213" s="358"/>
      <c r="F213" s="358"/>
      <c r="G213" s="358"/>
      <c r="H213" s="358"/>
      <c r="I213" s="358"/>
      <c r="J213" s="358"/>
      <c r="K213" s="358"/>
      <c r="L213" s="358"/>
      <c r="M213" s="358"/>
      <c r="N213" s="358"/>
      <c r="O213" s="358"/>
      <c r="P213" s="358"/>
    </row>
    <row r="214" spans="1:16" s="47" customFormat="1">
      <c r="A214" s="358"/>
      <c r="B214" s="358"/>
      <c r="C214" s="358"/>
      <c r="D214" s="358"/>
      <c r="E214" s="358"/>
      <c r="F214" s="358"/>
      <c r="G214" s="358"/>
      <c r="H214" s="358"/>
      <c r="I214" s="358"/>
      <c r="J214" s="358"/>
      <c r="K214" s="358"/>
      <c r="L214" s="358"/>
      <c r="M214" s="358"/>
      <c r="N214" s="358"/>
      <c r="O214" s="358"/>
      <c r="P214" s="358"/>
    </row>
    <row r="215" spans="1:16" s="47" customFormat="1">
      <c r="A215" s="358"/>
      <c r="B215" s="358"/>
      <c r="C215" s="358"/>
      <c r="D215" s="358"/>
      <c r="E215" s="358"/>
      <c r="F215" s="358"/>
      <c r="G215" s="358"/>
      <c r="H215" s="358"/>
      <c r="I215" s="358"/>
      <c r="J215" s="358"/>
      <c r="K215" s="358"/>
      <c r="L215" s="358"/>
      <c r="M215" s="358"/>
      <c r="N215" s="358"/>
      <c r="O215" s="358"/>
      <c r="P215" s="358"/>
    </row>
    <row r="216" spans="1:16" s="47" customFormat="1">
      <c r="A216" s="358"/>
      <c r="B216" s="358"/>
      <c r="C216" s="358"/>
      <c r="D216" s="358"/>
      <c r="E216" s="358"/>
      <c r="F216" s="358"/>
      <c r="G216" s="358"/>
      <c r="H216" s="358"/>
      <c r="I216" s="358"/>
      <c r="J216" s="358"/>
      <c r="K216" s="358"/>
      <c r="L216" s="358"/>
      <c r="M216" s="358"/>
      <c r="N216" s="358"/>
      <c r="O216" s="358"/>
      <c r="P216" s="358"/>
    </row>
    <row r="217" spans="1:16" s="47" customFormat="1">
      <c r="A217" s="358"/>
      <c r="B217" s="358"/>
      <c r="C217" s="358"/>
      <c r="D217" s="358"/>
      <c r="E217" s="358"/>
      <c r="F217" s="358"/>
      <c r="G217" s="358"/>
      <c r="H217" s="358"/>
      <c r="I217" s="358"/>
      <c r="J217" s="358"/>
      <c r="K217" s="358"/>
      <c r="L217" s="358"/>
      <c r="M217" s="358"/>
      <c r="N217" s="358"/>
      <c r="O217" s="358"/>
      <c r="P217" s="358"/>
    </row>
    <row r="218" spans="1:16" s="47" customFormat="1">
      <c r="A218" s="358"/>
      <c r="B218" s="358"/>
      <c r="C218" s="358"/>
      <c r="D218" s="358"/>
      <c r="E218" s="358"/>
      <c r="F218" s="358"/>
      <c r="G218" s="358"/>
      <c r="H218" s="358"/>
      <c r="I218" s="358"/>
      <c r="J218" s="358"/>
      <c r="K218" s="358"/>
      <c r="L218" s="358"/>
      <c r="M218" s="358"/>
      <c r="N218" s="358"/>
      <c r="O218" s="358"/>
      <c r="P218" s="358"/>
    </row>
    <row r="219" spans="1:16" s="47" customFormat="1">
      <c r="A219" s="358"/>
      <c r="B219" s="358"/>
      <c r="C219" s="358"/>
      <c r="D219" s="358"/>
      <c r="E219" s="358"/>
      <c r="F219" s="358"/>
      <c r="G219" s="358"/>
      <c r="H219" s="358"/>
      <c r="I219" s="358"/>
      <c r="J219" s="358"/>
      <c r="K219" s="358"/>
      <c r="L219" s="358"/>
      <c r="M219" s="358"/>
      <c r="N219" s="358"/>
      <c r="O219" s="358"/>
      <c r="P219" s="358"/>
    </row>
    <row r="220" spans="1:16" s="47" customFormat="1">
      <c r="A220" s="358"/>
      <c r="B220" s="358"/>
      <c r="C220" s="358"/>
      <c r="D220" s="358"/>
      <c r="E220" s="358"/>
      <c r="F220" s="358"/>
      <c r="G220" s="358"/>
      <c r="H220" s="358"/>
      <c r="I220" s="358"/>
      <c r="J220" s="358"/>
      <c r="K220" s="358"/>
      <c r="L220" s="358"/>
      <c r="M220" s="358"/>
      <c r="N220" s="358"/>
      <c r="O220" s="358"/>
      <c r="P220" s="358"/>
    </row>
    <row r="221" spans="1:16" s="47" customFormat="1">
      <c r="A221" s="358"/>
      <c r="B221" s="358"/>
      <c r="C221" s="358"/>
      <c r="D221" s="358"/>
      <c r="E221" s="358"/>
      <c r="F221" s="358"/>
      <c r="G221" s="358"/>
      <c r="H221" s="358"/>
      <c r="I221" s="358"/>
      <c r="J221" s="358"/>
      <c r="K221" s="358"/>
      <c r="L221" s="358"/>
      <c r="M221" s="358"/>
      <c r="N221" s="358"/>
      <c r="O221" s="358"/>
      <c r="P221" s="358"/>
    </row>
    <row r="222" spans="1:16" s="47" customFormat="1">
      <c r="A222" s="358"/>
      <c r="B222" s="358"/>
      <c r="C222" s="358"/>
      <c r="D222" s="358"/>
      <c r="E222" s="358"/>
      <c r="F222" s="358"/>
      <c r="G222" s="358"/>
      <c r="H222" s="358"/>
      <c r="I222" s="358"/>
      <c r="J222" s="358"/>
      <c r="K222" s="358"/>
      <c r="L222" s="358"/>
      <c r="M222" s="358"/>
      <c r="N222" s="358"/>
      <c r="O222" s="358"/>
      <c r="P222" s="358"/>
    </row>
    <row r="223" spans="1:16" s="47" customFormat="1">
      <c r="A223" s="358"/>
      <c r="B223" s="358"/>
      <c r="C223" s="358"/>
      <c r="D223" s="358"/>
      <c r="E223" s="358"/>
      <c r="F223" s="358"/>
      <c r="G223" s="358"/>
      <c r="H223" s="358"/>
      <c r="I223" s="358"/>
      <c r="J223" s="358"/>
      <c r="K223" s="358"/>
      <c r="L223" s="358"/>
      <c r="M223" s="358"/>
      <c r="N223" s="358"/>
      <c r="O223" s="358"/>
      <c r="P223" s="358"/>
    </row>
    <row r="224" spans="1:16" s="47" customFormat="1">
      <c r="A224" s="358"/>
      <c r="B224" s="358"/>
      <c r="C224" s="358"/>
      <c r="D224" s="358"/>
      <c r="E224" s="358"/>
      <c r="F224" s="358"/>
      <c r="G224" s="358"/>
      <c r="H224" s="358"/>
      <c r="I224" s="358"/>
      <c r="J224" s="358"/>
      <c r="K224" s="358"/>
      <c r="L224" s="358"/>
      <c r="M224" s="358"/>
      <c r="N224" s="358"/>
      <c r="O224" s="358"/>
      <c r="P224" s="358"/>
    </row>
    <row r="225" spans="1:16" s="47" customFormat="1">
      <c r="A225" s="358"/>
      <c r="B225" s="358"/>
      <c r="C225" s="358"/>
      <c r="D225" s="358"/>
      <c r="E225" s="358"/>
      <c r="F225" s="358"/>
      <c r="G225" s="358"/>
      <c r="H225" s="358"/>
      <c r="I225" s="358"/>
      <c r="J225" s="358"/>
      <c r="K225" s="358"/>
      <c r="L225" s="358"/>
      <c r="M225" s="358"/>
      <c r="N225" s="358"/>
      <c r="O225" s="358"/>
      <c r="P225" s="358"/>
    </row>
    <row r="226" spans="1:16" s="47" customFormat="1">
      <c r="A226" s="358"/>
      <c r="B226" s="358"/>
      <c r="C226" s="358"/>
      <c r="D226" s="358"/>
      <c r="E226" s="358"/>
      <c r="F226" s="358"/>
      <c r="G226" s="358"/>
      <c r="H226" s="358"/>
      <c r="I226" s="358"/>
      <c r="J226" s="358"/>
      <c r="K226" s="358"/>
      <c r="L226" s="358"/>
      <c r="M226" s="358"/>
      <c r="N226" s="358"/>
      <c r="O226" s="358"/>
      <c r="P226" s="358"/>
    </row>
    <row r="227" spans="1:16" s="47" customFormat="1">
      <c r="A227" s="358"/>
      <c r="B227" s="358"/>
      <c r="C227" s="358"/>
      <c r="D227" s="358"/>
      <c r="E227" s="358"/>
      <c r="F227" s="358"/>
      <c r="G227" s="358"/>
      <c r="H227" s="358"/>
      <c r="I227" s="358"/>
      <c r="J227" s="358"/>
      <c r="K227" s="358"/>
      <c r="L227" s="358"/>
      <c r="M227" s="358"/>
      <c r="N227" s="358"/>
      <c r="O227" s="358"/>
      <c r="P227" s="358"/>
    </row>
    <row r="228" spans="1:16" s="47" customFormat="1">
      <c r="A228" s="358"/>
      <c r="B228" s="358"/>
      <c r="C228" s="358"/>
      <c r="D228" s="358"/>
      <c r="E228" s="358"/>
      <c r="F228" s="358"/>
      <c r="G228" s="358"/>
      <c r="H228" s="358"/>
      <c r="I228" s="358"/>
      <c r="J228" s="358"/>
      <c r="K228" s="358"/>
      <c r="L228" s="358"/>
      <c r="M228" s="358"/>
      <c r="N228" s="358"/>
      <c r="O228" s="358"/>
      <c r="P228" s="358"/>
    </row>
    <row r="229" spans="1:16" s="47" customFormat="1">
      <c r="A229" s="358"/>
      <c r="B229" s="358"/>
      <c r="C229" s="358"/>
      <c r="D229" s="358"/>
      <c r="E229" s="358"/>
      <c r="F229" s="358"/>
      <c r="G229" s="358"/>
      <c r="H229" s="358"/>
      <c r="I229" s="358"/>
      <c r="J229" s="358"/>
      <c r="K229" s="358"/>
      <c r="L229" s="358"/>
      <c r="M229" s="358"/>
      <c r="N229" s="358"/>
      <c r="O229" s="358"/>
      <c r="P229" s="358"/>
    </row>
    <row r="230" spans="1:16" s="47" customFormat="1">
      <c r="A230" s="358"/>
      <c r="B230" s="358"/>
      <c r="C230" s="358"/>
      <c r="D230" s="358"/>
      <c r="E230" s="358"/>
      <c r="F230" s="358"/>
      <c r="G230" s="358"/>
      <c r="H230" s="358"/>
      <c r="I230" s="358"/>
      <c r="J230" s="358"/>
      <c r="K230" s="358"/>
      <c r="L230" s="358"/>
      <c r="M230" s="358"/>
      <c r="N230" s="358"/>
      <c r="O230" s="358"/>
      <c r="P230" s="358"/>
    </row>
    <row r="231" spans="1:16" s="47" customFormat="1">
      <c r="A231" s="358"/>
      <c r="B231" s="358"/>
      <c r="C231" s="358"/>
      <c r="D231" s="358"/>
      <c r="E231" s="358"/>
      <c r="F231" s="358"/>
      <c r="G231" s="358"/>
      <c r="H231" s="358"/>
      <c r="I231" s="358"/>
      <c r="J231" s="358"/>
      <c r="K231" s="358"/>
      <c r="L231" s="358"/>
      <c r="M231" s="358"/>
      <c r="N231" s="358"/>
      <c r="O231" s="358"/>
      <c r="P231" s="358"/>
    </row>
    <row r="232" spans="1:16" s="47" customFormat="1">
      <c r="A232" s="358"/>
      <c r="B232" s="358"/>
      <c r="C232" s="358"/>
      <c r="D232" s="358"/>
      <c r="E232" s="358"/>
      <c r="F232" s="358"/>
      <c r="G232" s="358"/>
      <c r="H232" s="358"/>
      <c r="I232" s="358"/>
      <c r="J232" s="358"/>
      <c r="K232" s="358"/>
      <c r="L232" s="358"/>
      <c r="M232" s="358"/>
      <c r="N232" s="358"/>
      <c r="O232" s="358"/>
      <c r="P232" s="358"/>
    </row>
    <row r="233" spans="1:16" s="47" customFormat="1">
      <c r="A233" s="358"/>
      <c r="B233" s="358"/>
      <c r="C233" s="358"/>
      <c r="D233" s="358"/>
      <c r="E233" s="358"/>
      <c r="F233" s="358"/>
      <c r="G233" s="358"/>
      <c r="H233" s="358"/>
      <c r="I233" s="358"/>
      <c r="J233" s="358"/>
      <c r="K233" s="358"/>
      <c r="L233" s="358"/>
      <c r="M233" s="358"/>
      <c r="N233" s="358"/>
      <c r="O233" s="358"/>
      <c r="P233" s="358"/>
    </row>
    <row r="234" spans="1:16" s="47" customFormat="1">
      <c r="A234" s="358"/>
      <c r="B234" s="358"/>
      <c r="C234" s="358"/>
      <c r="D234" s="358"/>
      <c r="E234" s="358"/>
      <c r="F234" s="358"/>
      <c r="G234" s="358"/>
      <c r="H234" s="358"/>
      <c r="I234" s="358"/>
      <c r="J234" s="358"/>
      <c r="K234" s="358"/>
      <c r="L234" s="358"/>
      <c r="M234" s="358"/>
      <c r="N234" s="358"/>
      <c r="O234" s="358"/>
      <c r="P234" s="358"/>
    </row>
    <row r="235" spans="1:16" s="47" customFormat="1">
      <c r="A235" s="358"/>
      <c r="B235" s="358"/>
      <c r="C235" s="358"/>
      <c r="D235" s="358"/>
      <c r="E235" s="358"/>
      <c r="F235" s="358"/>
      <c r="G235" s="358"/>
      <c r="H235" s="358"/>
      <c r="I235" s="358"/>
      <c r="J235" s="358"/>
      <c r="K235" s="358"/>
      <c r="L235" s="358"/>
      <c r="M235" s="358"/>
      <c r="N235" s="358"/>
      <c r="O235" s="358"/>
      <c r="P235" s="358"/>
    </row>
    <row r="236" spans="1:16" s="47" customFormat="1">
      <c r="A236" s="358"/>
      <c r="B236" s="358"/>
      <c r="C236" s="358"/>
      <c r="D236" s="358"/>
      <c r="E236" s="358"/>
      <c r="F236" s="358"/>
      <c r="G236" s="358"/>
      <c r="H236" s="358"/>
      <c r="I236" s="358"/>
      <c r="J236" s="358"/>
      <c r="K236" s="358"/>
      <c r="L236" s="358"/>
      <c r="M236" s="358"/>
      <c r="N236" s="358"/>
      <c r="O236" s="358"/>
      <c r="P236" s="358"/>
    </row>
    <row r="237" spans="1:16" s="47" customFormat="1">
      <c r="A237" s="358"/>
      <c r="B237" s="358"/>
      <c r="C237" s="358"/>
      <c r="D237" s="358"/>
      <c r="E237" s="358"/>
      <c r="F237" s="358"/>
      <c r="G237" s="358"/>
      <c r="H237" s="358"/>
      <c r="I237" s="358"/>
      <c r="J237" s="358"/>
      <c r="K237" s="358"/>
      <c r="L237" s="358"/>
      <c r="M237" s="358"/>
      <c r="N237" s="358"/>
      <c r="O237" s="358"/>
      <c r="P237" s="358"/>
    </row>
    <row r="238" spans="1:16" s="47" customFormat="1">
      <c r="A238" s="358"/>
      <c r="B238" s="358"/>
      <c r="C238" s="358"/>
      <c r="D238" s="358"/>
      <c r="E238" s="358"/>
      <c r="F238" s="358"/>
      <c r="G238" s="358"/>
      <c r="H238" s="358"/>
      <c r="I238" s="358"/>
      <c r="J238" s="358"/>
      <c r="K238" s="358"/>
      <c r="L238" s="358"/>
      <c r="M238" s="358"/>
      <c r="N238" s="358"/>
      <c r="O238" s="358"/>
      <c r="P238" s="358"/>
    </row>
    <row r="239" spans="1:16" s="47" customFormat="1">
      <c r="A239" s="358"/>
      <c r="B239" s="358"/>
      <c r="C239" s="358"/>
      <c r="D239" s="358"/>
      <c r="E239" s="358"/>
      <c r="F239" s="358"/>
      <c r="G239" s="358"/>
      <c r="H239" s="358"/>
      <c r="I239" s="358"/>
      <c r="J239" s="358"/>
      <c r="K239" s="358"/>
      <c r="L239" s="358"/>
      <c r="M239" s="358"/>
      <c r="N239" s="358"/>
      <c r="O239" s="358"/>
      <c r="P239" s="358"/>
    </row>
    <row r="240" spans="1:16" s="47" customFormat="1">
      <c r="A240" s="358"/>
      <c r="B240" s="358"/>
      <c r="C240" s="358"/>
      <c r="D240" s="358"/>
      <c r="E240" s="358"/>
      <c r="F240" s="358"/>
      <c r="G240" s="358"/>
      <c r="H240" s="358"/>
      <c r="I240" s="358"/>
      <c r="J240" s="358"/>
      <c r="K240" s="358"/>
      <c r="L240" s="358"/>
      <c r="M240" s="358"/>
      <c r="N240" s="358"/>
      <c r="O240" s="358"/>
      <c r="P240" s="358"/>
    </row>
    <row r="241" spans="1:16" s="47" customFormat="1">
      <c r="A241" s="358"/>
      <c r="B241" s="358"/>
      <c r="C241" s="358"/>
      <c r="D241" s="358"/>
      <c r="E241" s="358"/>
      <c r="F241" s="358"/>
      <c r="G241" s="358"/>
      <c r="H241" s="358"/>
      <c r="I241" s="358"/>
      <c r="J241" s="358"/>
      <c r="K241" s="358"/>
      <c r="L241" s="358"/>
      <c r="M241" s="358"/>
      <c r="N241" s="358"/>
      <c r="O241" s="358"/>
      <c r="P241" s="358"/>
    </row>
    <row r="242" spans="1:16" s="47" customFormat="1">
      <c r="A242" s="358"/>
      <c r="B242" s="358"/>
      <c r="C242" s="358"/>
      <c r="D242" s="358"/>
      <c r="E242" s="358"/>
      <c r="F242" s="358"/>
      <c r="G242" s="358"/>
      <c r="H242" s="358"/>
      <c r="I242" s="358"/>
      <c r="J242" s="358"/>
      <c r="K242" s="358"/>
      <c r="L242" s="358"/>
      <c r="M242" s="358"/>
      <c r="N242" s="358"/>
      <c r="O242" s="358"/>
      <c r="P242" s="358"/>
    </row>
    <row r="243" spans="1:16" s="47" customFormat="1">
      <c r="A243" s="358"/>
      <c r="B243" s="358"/>
      <c r="C243" s="358"/>
      <c r="D243" s="358"/>
      <c r="E243" s="358"/>
      <c r="F243" s="358"/>
      <c r="G243" s="358"/>
      <c r="H243" s="358"/>
      <c r="I243" s="358"/>
      <c r="J243" s="358"/>
      <c r="K243" s="358"/>
      <c r="L243" s="358"/>
      <c r="M243" s="358"/>
      <c r="N243" s="358"/>
      <c r="O243" s="358"/>
      <c r="P243" s="358"/>
    </row>
    <row r="244" spans="1:16" s="47" customFormat="1">
      <c r="A244" s="358"/>
      <c r="B244" s="358"/>
      <c r="C244" s="358"/>
      <c r="D244" s="358"/>
      <c r="E244" s="358"/>
      <c r="F244" s="358"/>
      <c r="G244" s="358"/>
      <c r="H244" s="358"/>
      <c r="I244" s="358"/>
      <c r="J244" s="358"/>
      <c r="K244" s="358"/>
      <c r="L244" s="358"/>
      <c r="M244" s="358"/>
      <c r="N244" s="358"/>
      <c r="O244" s="358"/>
      <c r="P244" s="358"/>
    </row>
    <row r="245" spans="1:16" s="47" customFormat="1">
      <c r="A245" s="358"/>
      <c r="B245" s="358"/>
      <c r="C245" s="358"/>
      <c r="D245" s="358"/>
      <c r="E245" s="358"/>
      <c r="F245" s="358"/>
      <c r="G245" s="358"/>
      <c r="H245" s="358"/>
      <c r="I245" s="358"/>
      <c r="J245" s="358"/>
      <c r="K245" s="358"/>
      <c r="L245" s="358"/>
      <c r="M245" s="358"/>
      <c r="N245" s="358"/>
      <c r="O245" s="358"/>
      <c r="P245" s="358"/>
    </row>
    <row r="246" spans="1:16" s="47" customFormat="1">
      <c r="A246" s="358"/>
      <c r="B246" s="358"/>
      <c r="C246" s="358"/>
      <c r="D246" s="358"/>
      <c r="E246" s="358"/>
      <c r="F246" s="358"/>
      <c r="G246" s="358"/>
      <c r="H246" s="358"/>
      <c r="I246" s="358"/>
      <c r="J246" s="358"/>
      <c r="K246" s="358"/>
      <c r="L246" s="358"/>
      <c r="M246" s="358"/>
      <c r="N246" s="358"/>
      <c r="O246" s="358"/>
      <c r="P246" s="358"/>
    </row>
    <row r="247" spans="1:16" s="47" customFormat="1">
      <c r="A247" s="358"/>
      <c r="B247" s="358"/>
      <c r="C247" s="358"/>
      <c r="D247" s="358"/>
      <c r="E247" s="358"/>
      <c r="F247" s="358"/>
      <c r="G247" s="358"/>
      <c r="H247" s="358"/>
      <c r="I247" s="358"/>
      <c r="J247" s="358"/>
      <c r="K247" s="358"/>
      <c r="L247" s="358"/>
      <c r="M247" s="358"/>
      <c r="N247" s="358"/>
      <c r="O247" s="358"/>
      <c r="P247" s="358"/>
    </row>
    <row r="248" spans="1:16" s="47" customFormat="1">
      <c r="A248" s="358"/>
      <c r="B248" s="358"/>
      <c r="C248" s="358"/>
      <c r="D248" s="358"/>
      <c r="E248" s="358"/>
      <c r="F248" s="358"/>
      <c r="G248" s="358"/>
      <c r="H248" s="358"/>
      <c r="I248" s="358"/>
      <c r="J248" s="358"/>
      <c r="K248" s="358"/>
      <c r="L248" s="358"/>
      <c r="M248" s="358"/>
      <c r="N248" s="358"/>
      <c r="O248" s="358"/>
      <c r="P248" s="358"/>
    </row>
    <row r="249" spans="1:16" s="47" customFormat="1">
      <c r="A249" s="358"/>
      <c r="B249" s="358"/>
      <c r="C249" s="358"/>
      <c r="D249" s="358"/>
      <c r="E249" s="358"/>
      <c r="F249" s="358"/>
      <c r="G249" s="358"/>
      <c r="H249" s="358"/>
      <c r="I249" s="358"/>
      <c r="J249" s="358"/>
      <c r="K249" s="358"/>
      <c r="L249" s="358"/>
      <c r="M249" s="358"/>
      <c r="N249" s="358"/>
      <c r="O249" s="358"/>
      <c r="P249" s="358"/>
    </row>
    <row r="250" spans="1:16" s="47" customFormat="1">
      <c r="A250" s="358"/>
      <c r="B250" s="358"/>
      <c r="C250" s="358"/>
      <c r="D250" s="358"/>
      <c r="E250" s="358"/>
      <c r="F250" s="358"/>
      <c r="G250" s="358"/>
      <c r="H250" s="358"/>
      <c r="I250" s="358"/>
      <c r="J250" s="358"/>
      <c r="K250" s="358"/>
      <c r="L250" s="358"/>
      <c r="M250" s="358"/>
      <c r="N250" s="358"/>
      <c r="O250" s="358"/>
      <c r="P250" s="358"/>
    </row>
    <row r="251" spans="1:16" s="47" customFormat="1">
      <c r="A251" s="358"/>
      <c r="B251" s="358"/>
      <c r="C251" s="358"/>
      <c r="D251" s="358"/>
      <c r="E251" s="358"/>
      <c r="F251" s="358"/>
      <c r="G251" s="358"/>
      <c r="H251" s="358"/>
      <c r="I251" s="358"/>
      <c r="J251" s="358"/>
      <c r="K251" s="358"/>
      <c r="L251" s="358"/>
      <c r="M251" s="358"/>
      <c r="N251" s="358"/>
      <c r="O251" s="358"/>
      <c r="P251" s="358"/>
    </row>
    <row r="252" spans="1:16" s="47" customFormat="1">
      <c r="A252" s="358"/>
      <c r="B252" s="358"/>
      <c r="C252" s="358"/>
      <c r="D252" s="358"/>
      <c r="E252" s="358"/>
      <c r="F252" s="358"/>
      <c r="G252" s="358"/>
      <c r="H252" s="358"/>
      <c r="I252" s="358"/>
      <c r="J252" s="358"/>
      <c r="K252" s="358"/>
      <c r="L252" s="358"/>
      <c r="M252" s="358"/>
      <c r="N252" s="358"/>
      <c r="O252" s="358"/>
      <c r="P252" s="358"/>
    </row>
    <row r="253" spans="1:16" s="47" customFormat="1">
      <c r="A253" s="358"/>
      <c r="B253" s="358"/>
      <c r="C253" s="358"/>
      <c r="D253" s="358"/>
      <c r="E253" s="358"/>
      <c r="F253" s="358"/>
      <c r="G253" s="358"/>
      <c r="H253" s="358"/>
      <c r="I253" s="358"/>
      <c r="J253" s="358"/>
      <c r="K253" s="358"/>
      <c r="L253" s="358"/>
      <c r="M253" s="358"/>
      <c r="N253" s="358"/>
      <c r="O253" s="358"/>
      <c r="P253" s="358"/>
    </row>
    <row r="254" spans="1:16" s="47" customFormat="1">
      <c r="A254" s="358"/>
      <c r="B254" s="358"/>
      <c r="C254" s="358"/>
      <c r="D254" s="358"/>
      <c r="E254" s="358"/>
      <c r="F254" s="358"/>
      <c r="G254" s="358"/>
      <c r="H254" s="358"/>
      <c r="I254" s="358"/>
      <c r="J254" s="358"/>
      <c r="K254" s="358"/>
      <c r="L254" s="358"/>
      <c r="M254" s="358"/>
      <c r="N254" s="358"/>
      <c r="O254" s="358"/>
      <c r="P254" s="358"/>
    </row>
    <row r="255" spans="1:16" s="47" customFormat="1">
      <c r="A255" s="358"/>
      <c r="B255" s="358"/>
      <c r="C255" s="358"/>
      <c r="D255" s="358"/>
      <c r="E255" s="358"/>
      <c r="F255" s="358"/>
      <c r="G255" s="358"/>
      <c r="H255" s="358"/>
      <c r="I255" s="358"/>
      <c r="J255" s="358"/>
      <c r="K255" s="358"/>
      <c r="L255" s="358"/>
      <c r="M255" s="358"/>
      <c r="N255" s="358"/>
      <c r="O255" s="358"/>
      <c r="P255" s="358"/>
    </row>
    <row r="256" spans="1:16" s="47" customFormat="1">
      <c r="A256" s="358"/>
      <c r="B256" s="358"/>
      <c r="C256" s="358"/>
      <c r="D256" s="358"/>
      <c r="E256" s="358"/>
      <c r="F256" s="358"/>
      <c r="G256" s="358"/>
      <c r="H256" s="358"/>
      <c r="I256" s="358"/>
      <c r="J256" s="358"/>
      <c r="K256" s="358"/>
      <c r="L256" s="358"/>
      <c r="M256" s="358"/>
      <c r="N256" s="358"/>
      <c r="O256" s="358"/>
      <c r="P256" s="358"/>
    </row>
    <row r="257" spans="1:16" s="47" customFormat="1">
      <c r="A257" s="358"/>
      <c r="B257" s="358"/>
      <c r="C257" s="358"/>
      <c r="D257" s="358"/>
      <c r="E257" s="358"/>
      <c r="F257" s="358"/>
      <c r="G257" s="358"/>
      <c r="H257" s="358"/>
      <c r="I257" s="358"/>
      <c r="J257" s="358"/>
      <c r="K257" s="358"/>
      <c r="L257" s="358"/>
      <c r="M257" s="358"/>
      <c r="N257" s="358"/>
      <c r="O257" s="358"/>
      <c r="P257" s="358"/>
    </row>
    <row r="258" spans="1:16" s="47" customFormat="1">
      <c r="A258" s="358"/>
      <c r="B258" s="358"/>
      <c r="C258" s="358"/>
      <c r="D258" s="358"/>
      <c r="E258" s="358"/>
      <c r="F258" s="358"/>
      <c r="G258" s="358"/>
      <c r="H258" s="358"/>
      <c r="I258" s="358"/>
      <c r="J258" s="358"/>
      <c r="K258" s="358"/>
      <c r="L258" s="358"/>
      <c r="M258" s="358"/>
      <c r="N258" s="358"/>
      <c r="O258" s="358"/>
      <c r="P258" s="358"/>
    </row>
    <row r="259" spans="1:16" s="47" customFormat="1">
      <c r="A259" s="358"/>
      <c r="B259" s="358"/>
      <c r="C259" s="358"/>
      <c r="D259" s="358"/>
      <c r="E259" s="358"/>
      <c r="F259" s="358"/>
      <c r="G259" s="358"/>
      <c r="H259" s="358"/>
      <c r="I259" s="358"/>
      <c r="J259" s="358"/>
      <c r="K259" s="358"/>
      <c r="L259" s="358"/>
      <c r="M259" s="358"/>
      <c r="N259" s="358"/>
      <c r="O259" s="358"/>
      <c r="P259" s="358"/>
    </row>
    <row r="260" spans="1:16" s="47" customFormat="1">
      <c r="A260" s="358"/>
      <c r="B260" s="358"/>
      <c r="C260" s="358"/>
      <c r="D260" s="358"/>
      <c r="E260" s="358"/>
      <c r="F260" s="358"/>
      <c r="G260" s="358"/>
      <c r="H260" s="358"/>
      <c r="I260" s="358"/>
      <c r="J260" s="358"/>
      <c r="K260" s="358"/>
      <c r="L260" s="358"/>
      <c r="M260" s="358"/>
      <c r="N260" s="358"/>
      <c r="O260" s="358"/>
      <c r="P260" s="358"/>
    </row>
    <row r="261" spans="1:16" s="47" customFormat="1">
      <c r="A261" s="358"/>
      <c r="B261" s="358"/>
      <c r="C261" s="358"/>
      <c r="D261" s="358"/>
      <c r="E261" s="358"/>
      <c r="F261" s="358"/>
      <c r="G261" s="358"/>
      <c r="H261" s="358"/>
      <c r="I261" s="358"/>
      <c r="J261" s="358"/>
      <c r="K261" s="358"/>
      <c r="L261" s="358"/>
      <c r="M261" s="358"/>
      <c r="N261" s="358"/>
      <c r="O261" s="358"/>
      <c r="P261" s="358"/>
    </row>
    <row r="262" spans="1:16" s="47" customFormat="1">
      <c r="A262" s="358"/>
      <c r="B262" s="358"/>
      <c r="C262" s="358"/>
      <c r="D262" s="358"/>
      <c r="E262" s="358"/>
      <c r="F262" s="358"/>
      <c r="G262" s="358"/>
      <c r="H262" s="358"/>
      <c r="I262" s="358"/>
      <c r="J262" s="358"/>
      <c r="K262" s="358"/>
      <c r="L262" s="358"/>
      <c r="M262" s="358"/>
      <c r="N262" s="358"/>
      <c r="O262" s="358"/>
      <c r="P262" s="358"/>
    </row>
    <row r="263" spans="1:16" s="47" customFormat="1">
      <c r="A263" s="358"/>
      <c r="B263" s="358"/>
      <c r="C263" s="358"/>
      <c r="D263" s="358"/>
      <c r="E263" s="358"/>
      <c r="F263" s="358"/>
      <c r="G263" s="358"/>
      <c r="H263" s="358"/>
      <c r="I263" s="358"/>
      <c r="J263" s="358"/>
      <c r="K263" s="358"/>
      <c r="L263" s="358"/>
      <c r="M263" s="358"/>
      <c r="N263" s="358"/>
      <c r="O263" s="358"/>
      <c r="P263" s="358"/>
    </row>
    <row r="264" spans="1:16" s="47" customFormat="1">
      <c r="A264" s="358"/>
      <c r="B264" s="358"/>
      <c r="C264" s="358"/>
      <c r="D264" s="358"/>
      <c r="E264" s="358"/>
      <c r="F264" s="358"/>
      <c r="G264" s="358"/>
      <c r="H264" s="358"/>
      <c r="I264" s="358"/>
      <c r="J264" s="358"/>
      <c r="K264" s="358"/>
      <c r="L264" s="358"/>
      <c r="M264" s="358"/>
      <c r="N264" s="358"/>
      <c r="O264" s="358"/>
      <c r="P264" s="358"/>
    </row>
    <row r="265" spans="1:16" s="47" customFormat="1">
      <c r="A265" s="358"/>
      <c r="B265" s="358"/>
      <c r="C265" s="358"/>
      <c r="D265" s="358"/>
      <c r="E265" s="358"/>
      <c r="F265" s="358"/>
      <c r="G265" s="358"/>
      <c r="H265" s="358"/>
      <c r="I265" s="358"/>
      <c r="J265" s="358"/>
      <c r="K265" s="358"/>
      <c r="L265" s="358"/>
      <c r="M265" s="358"/>
      <c r="N265" s="358"/>
      <c r="O265" s="358"/>
      <c r="P265" s="358"/>
    </row>
    <row r="266" spans="1:16" s="47" customFormat="1">
      <c r="A266" s="358"/>
      <c r="B266" s="358"/>
      <c r="C266" s="358"/>
      <c r="D266" s="358"/>
      <c r="E266" s="358"/>
      <c r="F266" s="358"/>
      <c r="G266" s="358"/>
      <c r="H266" s="358"/>
      <c r="I266" s="358"/>
      <c r="J266" s="358"/>
      <c r="K266" s="358"/>
      <c r="L266" s="358"/>
      <c r="M266" s="358"/>
      <c r="N266" s="358"/>
      <c r="O266" s="358"/>
      <c r="P266" s="358"/>
    </row>
    <row r="267" spans="1:16" s="47" customFormat="1">
      <c r="A267" s="358"/>
      <c r="B267" s="358"/>
      <c r="C267" s="358"/>
      <c r="D267" s="358"/>
      <c r="E267" s="358"/>
      <c r="F267" s="358"/>
      <c r="G267" s="358"/>
      <c r="H267" s="358"/>
      <c r="I267" s="358"/>
      <c r="J267" s="358"/>
      <c r="K267" s="358"/>
      <c r="L267" s="358"/>
      <c r="M267" s="358"/>
      <c r="N267" s="358"/>
      <c r="O267" s="358"/>
      <c r="P267" s="358"/>
    </row>
    <row r="268" spans="1:16" s="47" customFormat="1">
      <c r="A268" s="358"/>
      <c r="B268" s="358"/>
      <c r="C268" s="358"/>
      <c r="D268" s="358"/>
      <c r="E268" s="358"/>
      <c r="F268" s="358"/>
      <c r="G268" s="358"/>
      <c r="H268" s="358"/>
      <c r="I268" s="358"/>
      <c r="J268" s="358"/>
      <c r="K268" s="358"/>
      <c r="L268" s="358"/>
      <c r="M268" s="358"/>
      <c r="N268" s="358"/>
      <c r="O268" s="358"/>
      <c r="P268" s="358"/>
    </row>
    <row r="269" spans="1:16" s="47" customFormat="1">
      <c r="A269" s="358"/>
      <c r="B269" s="358"/>
      <c r="C269" s="358"/>
      <c r="D269" s="358"/>
      <c r="E269" s="358"/>
      <c r="F269" s="358"/>
      <c r="G269" s="358"/>
      <c r="H269" s="358"/>
      <c r="I269" s="358"/>
      <c r="J269" s="358"/>
      <c r="K269" s="358"/>
      <c r="L269" s="358"/>
      <c r="M269" s="358"/>
      <c r="N269" s="358"/>
      <c r="O269" s="358"/>
      <c r="P269" s="358"/>
    </row>
    <row r="270" spans="1:16" s="47" customFormat="1">
      <c r="A270" s="358"/>
      <c r="B270" s="358"/>
      <c r="C270" s="358"/>
      <c r="D270" s="358"/>
      <c r="E270" s="358"/>
      <c r="F270" s="358"/>
      <c r="G270" s="358"/>
      <c r="H270" s="358"/>
      <c r="I270" s="358"/>
      <c r="J270" s="358"/>
      <c r="K270" s="358"/>
      <c r="L270" s="358"/>
      <c r="M270" s="358"/>
      <c r="N270" s="358"/>
      <c r="O270" s="358"/>
      <c r="P270" s="358"/>
    </row>
    <row r="271" spans="1:16" s="47" customFormat="1">
      <c r="A271" s="358"/>
      <c r="B271" s="358"/>
      <c r="C271" s="358"/>
      <c r="D271" s="358"/>
      <c r="E271" s="358"/>
      <c r="F271" s="358"/>
      <c r="G271" s="358"/>
      <c r="H271" s="358"/>
      <c r="I271" s="358"/>
      <c r="J271" s="358"/>
      <c r="K271" s="358"/>
      <c r="L271" s="358"/>
      <c r="M271" s="358"/>
      <c r="N271" s="358"/>
      <c r="O271" s="358"/>
      <c r="P271" s="358"/>
    </row>
    <row r="272" spans="1:16" s="47" customFormat="1">
      <c r="A272" s="358"/>
      <c r="B272" s="358"/>
      <c r="C272" s="358"/>
      <c r="D272" s="358"/>
      <c r="E272" s="358"/>
      <c r="F272" s="358"/>
      <c r="G272" s="358"/>
      <c r="H272" s="358"/>
      <c r="I272" s="358"/>
      <c r="J272" s="358"/>
      <c r="K272" s="358"/>
      <c r="L272" s="358"/>
      <c r="M272" s="358"/>
      <c r="N272" s="358"/>
      <c r="O272" s="358"/>
      <c r="P272" s="358"/>
    </row>
    <row r="273" spans="1:16" s="47" customFormat="1">
      <c r="A273" s="358"/>
      <c r="B273" s="358"/>
      <c r="C273" s="358"/>
      <c r="D273" s="358"/>
      <c r="E273" s="358"/>
      <c r="F273" s="358"/>
      <c r="G273" s="358"/>
      <c r="H273" s="358"/>
      <c r="I273" s="358"/>
      <c r="J273" s="358"/>
      <c r="K273" s="358"/>
      <c r="L273" s="358"/>
      <c r="M273" s="358"/>
      <c r="N273" s="358"/>
      <c r="O273" s="358"/>
      <c r="P273" s="358"/>
    </row>
    <row r="274" spans="1:16" s="47" customFormat="1">
      <c r="A274" s="358"/>
      <c r="B274" s="358"/>
      <c r="C274" s="358"/>
      <c r="D274" s="358"/>
      <c r="E274" s="358"/>
      <c r="F274" s="358"/>
      <c r="G274" s="358"/>
      <c r="H274" s="358"/>
      <c r="I274" s="358"/>
      <c r="J274" s="358"/>
      <c r="K274" s="358"/>
      <c r="L274" s="358"/>
      <c r="M274" s="358"/>
      <c r="N274" s="358"/>
      <c r="O274" s="358"/>
      <c r="P274" s="358"/>
    </row>
    <row r="275" spans="1:16" s="47" customFormat="1">
      <c r="A275" s="358"/>
      <c r="B275" s="358"/>
      <c r="C275" s="358"/>
      <c r="D275" s="358"/>
      <c r="E275" s="358"/>
      <c r="F275" s="358"/>
      <c r="G275" s="358"/>
      <c r="H275" s="358"/>
      <c r="I275" s="358"/>
      <c r="J275" s="358"/>
      <c r="K275" s="358"/>
      <c r="L275" s="358"/>
      <c r="M275" s="358"/>
      <c r="N275" s="358"/>
      <c r="O275" s="358"/>
      <c r="P275" s="358"/>
    </row>
    <row r="276" spans="1:16" s="47" customFormat="1">
      <c r="A276" s="358"/>
      <c r="B276" s="358"/>
      <c r="C276" s="358"/>
      <c r="D276" s="358"/>
      <c r="E276" s="358"/>
      <c r="F276" s="358"/>
      <c r="G276" s="358"/>
      <c r="H276" s="358"/>
      <c r="I276" s="358"/>
      <c r="J276" s="358"/>
      <c r="K276" s="358"/>
      <c r="L276" s="358"/>
      <c r="M276" s="358"/>
      <c r="N276" s="358"/>
      <c r="O276" s="358"/>
      <c r="P276" s="358"/>
    </row>
    <row r="277" spans="1:16" s="47" customFormat="1">
      <c r="A277" s="358"/>
      <c r="B277" s="358"/>
      <c r="C277" s="358"/>
      <c r="D277" s="358"/>
      <c r="E277" s="358"/>
      <c r="F277" s="358"/>
      <c r="G277" s="358"/>
      <c r="H277" s="358"/>
      <c r="I277" s="358"/>
      <c r="J277" s="358"/>
      <c r="K277" s="358"/>
      <c r="L277" s="358"/>
      <c r="M277" s="358"/>
      <c r="N277" s="358"/>
      <c r="O277" s="358"/>
      <c r="P277" s="358"/>
    </row>
    <row r="278" spans="1:16" s="47" customFormat="1">
      <c r="A278" s="358"/>
      <c r="B278" s="358"/>
      <c r="C278" s="358"/>
      <c r="D278" s="358"/>
      <c r="E278" s="358"/>
      <c r="F278" s="358"/>
      <c r="G278" s="358"/>
      <c r="H278" s="358"/>
      <c r="I278" s="358"/>
      <c r="J278" s="358"/>
      <c r="K278" s="358"/>
      <c r="L278" s="358"/>
      <c r="M278" s="358"/>
      <c r="N278" s="358"/>
      <c r="O278" s="358"/>
      <c r="P278" s="358"/>
    </row>
    <row r="279" spans="1:16" s="47" customFormat="1">
      <c r="A279" s="358"/>
      <c r="B279" s="358"/>
      <c r="C279" s="358"/>
      <c r="D279" s="358"/>
      <c r="E279" s="358"/>
      <c r="F279" s="358"/>
      <c r="G279" s="358"/>
      <c r="H279" s="358"/>
      <c r="I279" s="358"/>
      <c r="J279" s="358"/>
      <c r="K279" s="358"/>
      <c r="L279" s="358"/>
      <c r="M279" s="358"/>
      <c r="N279" s="358"/>
      <c r="O279" s="358"/>
      <c r="P279" s="358"/>
    </row>
    <row r="280" spans="1:16" s="47" customFormat="1">
      <c r="A280" s="358"/>
      <c r="B280" s="358"/>
      <c r="C280" s="358"/>
      <c r="D280" s="358"/>
      <c r="E280" s="358"/>
      <c r="F280" s="358"/>
      <c r="G280" s="358"/>
      <c r="H280" s="358"/>
      <c r="I280" s="358"/>
      <c r="J280" s="358"/>
      <c r="K280" s="358"/>
      <c r="L280" s="358"/>
      <c r="M280" s="358"/>
      <c r="N280" s="358"/>
      <c r="O280" s="358"/>
      <c r="P280" s="358"/>
    </row>
    <row r="281" spans="1:16" s="47" customFormat="1">
      <c r="A281" s="358"/>
      <c r="B281" s="358"/>
      <c r="C281" s="358"/>
      <c r="D281" s="358"/>
      <c r="E281" s="358"/>
      <c r="F281" s="358"/>
      <c r="G281" s="358"/>
      <c r="H281" s="358"/>
      <c r="I281" s="358"/>
      <c r="J281" s="358"/>
      <c r="K281" s="358"/>
      <c r="L281" s="358"/>
      <c r="M281" s="358"/>
      <c r="N281" s="358"/>
      <c r="O281" s="358"/>
      <c r="P281" s="358"/>
    </row>
    <row r="282" spans="1:16" s="47" customFormat="1">
      <c r="A282" s="358"/>
      <c r="B282" s="358"/>
      <c r="C282" s="358"/>
      <c r="D282" s="358"/>
      <c r="E282" s="358"/>
      <c r="F282" s="358"/>
      <c r="G282" s="358"/>
      <c r="H282" s="358"/>
      <c r="I282" s="358"/>
      <c r="J282" s="358"/>
      <c r="K282" s="358"/>
      <c r="L282" s="358"/>
      <c r="M282" s="358"/>
      <c r="N282" s="358"/>
      <c r="O282" s="358"/>
      <c r="P282" s="358"/>
    </row>
    <row r="283" spans="1:16" s="47" customFormat="1">
      <c r="A283" s="358"/>
      <c r="B283" s="358"/>
      <c r="C283" s="358"/>
      <c r="D283" s="358"/>
      <c r="E283" s="358"/>
      <c r="F283" s="358"/>
      <c r="G283" s="358"/>
      <c r="H283" s="358"/>
      <c r="I283" s="358"/>
      <c r="J283" s="358"/>
      <c r="K283" s="358"/>
      <c r="L283" s="358"/>
      <c r="M283" s="358"/>
      <c r="N283" s="358"/>
      <c r="O283" s="358"/>
      <c r="P283" s="358"/>
    </row>
    <row r="284" spans="1:16" s="47" customFormat="1">
      <c r="A284" s="358"/>
      <c r="B284" s="358"/>
      <c r="C284" s="358"/>
      <c r="D284" s="358"/>
      <c r="E284" s="358"/>
      <c r="F284" s="358"/>
      <c r="G284" s="358"/>
      <c r="H284" s="358"/>
      <c r="I284" s="358"/>
      <c r="J284" s="358"/>
      <c r="K284" s="358"/>
      <c r="L284" s="358"/>
      <c r="M284" s="358"/>
      <c r="N284" s="358"/>
      <c r="O284" s="358"/>
      <c r="P284" s="358"/>
    </row>
    <row r="285" spans="1:16" s="47" customFormat="1">
      <c r="A285" s="358"/>
      <c r="B285" s="358"/>
      <c r="C285" s="358"/>
      <c r="D285" s="358"/>
      <c r="E285" s="358"/>
      <c r="F285" s="358"/>
      <c r="G285" s="358"/>
      <c r="H285" s="358"/>
      <c r="I285" s="358"/>
      <c r="J285" s="358"/>
      <c r="K285" s="358"/>
      <c r="L285" s="358"/>
      <c r="M285" s="358"/>
      <c r="N285" s="358"/>
      <c r="O285" s="358"/>
      <c r="P285" s="358"/>
    </row>
    <row r="286" spans="1:16" s="47" customFormat="1">
      <c r="A286" s="358"/>
      <c r="B286" s="358"/>
      <c r="C286" s="358"/>
      <c r="D286" s="358"/>
      <c r="E286" s="358"/>
      <c r="F286" s="358"/>
      <c r="G286" s="358"/>
      <c r="H286" s="358"/>
      <c r="I286" s="358"/>
      <c r="J286" s="358"/>
      <c r="K286" s="358"/>
      <c r="L286" s="358"/>
      <c r="M286" s="358"/>
      <c r="N286" s="358"/>
      <c r="O286" s="358"/>
      <c r="P286" s="358"/>
    </row>
    <row r="287" spans="1:16" s="47" customFormat="1">
      <c r="A287" s="358"/>
      <c r="B287" s="358"/>
      <c r="C287" s="358"/>
      <c r="D287" s="358"/>
      <c r="E287" s="358"/>
      <c r="F287" s="358"/>
      <c r="G287" s="358"/>
      <c r="H287" s="358"/>
      <c r="I287" s="358"/>
      <c r="J287" s="358"/>
      <c r="K287" s="358"/>
      <c r="L287" s="358"/>
      <c r="M287" s="358"/>
      <c r="N287" s="358"/>
      <c r="O287" s="358"/>
      <c r="P287" s="358"/>
    </row>
    <row r="288" spans="1:16" s="47" customFormat="1">
      <c r="A288" s="358"/>
      <c r="B288" s="358"/>
      <c r="C288" s="358"/>
      <c r="D288" s="358"/>
      <c r="E288" s="358"/>
      <c r="F288" s="358"/>
      <c r="G288" s="358"/>
      <c r="H288" s="358"/>
      <c r="I288" s="358"/>
      <c r="J288" s="358"/>
      <c r="K288" s="358"/>
      <c r="L288" s="358"/>
      <c r="M288" s="358"/>
      <c r="N288" s="358"/>
      <c r="O288" s="358"/>
      <c r="P288" s="358"/>
    </row>
    <row r="289" spans="1:16" s="47" customFormat="1">
      <c r="A289" s="358"/>
      <c r="B289" s="358"/>
      <c r="C289" s="358"/>
      <c r="D289" s="358"/>
      <c r="E289" s="358"/>
      <c r="F289" s="358"/>
      <c r="G289" s="358"/>
      <c r="H289" s="358"/>
      <c r="I289" s="358"/>
      <c r="J289" s="358"/>
      <c r="K289" s="358"/>
      <c r="L289" s="358"/>
      <c r="M289" s="358"/>
      <c r="N289" s="358"/>
      <c r="O289" s="358"/>
      <c r="P289" s="358"/>
    </row>
    <row r="290" spans="1:16" s="47" customFormat="1">
      <c r="A290" s="358"/>
      <c r="B290" s="358"/>
      <c r="C290" s="358"/>
      <c r="D290" s="358"/>
      <c r="E290" s="358"/>
      <c r="F290" s="358"/>
      <c r="G290" s="358"/>
      <c r="H290" s="358"/>
      <c r="I290" s="358"/>
      <c r="J290" s="358"/>
      <c r="K290" s="358"/>
      <c r="L290" s="358"/>
      <c r="M290" s="358"/>
      <c r="N290" s="358"/>
      <c r="O290" s="358"/>
      <c r="P290" s="358"/>
    </row>
    <row r="291" spans="1:16" s="47" customFormat="1">
      <c r="A291" s="358"/>
      <c r="B291" s="358"/>
      <c r="C291" s="358"/>
      <c r="D291" s="358"/>
      <c r="E291" s="358"/>
      <c r="F291" s="358"/>
      <c r="G291" s="358"/>
      <c r="H291" s="358"/>
      <c r="I291" s="358"/>
      <c r="J291" s="358"/>
      <c r="K291" s="358"/>
      <c r="L291" s="358"/>
      <c r="M291" s="358"/>
      <c r="N291" s="358"/>
      <c r="O291" s="358"/>
      <c r="P291" s="358"/>
    </row>
    <row r="292" spans="1:16" s="47" customFormat="1">
      <c r="A292" s="358"/>
      <c r="B292" s="358"/>
      <c r="C292" s="358"/>
      <c r="D292" s="358"/>
      <c r="E292" s="358"/>
      <c r="F292" s="358"/>
      <c r="G292" s="358"/>
      <c r="H292" s="358"/>
      <c r="I292" s="358"/>
      <c r="J292" s="358"/>
      <c r="K292" s="358"/>
      <c r="L292" s="358"/>
      <c r="M292" s="358"/>
      <c r="N292" s="358"/>
      <c r="O292" s="358"/>
      <c r="P292" s="358"/>
    </row>
    <row r="293" spans="1:16" s="47" customFormat="1">
      <c r="A293" s="358"/>
      <c r="B293" s="358"/>
      <c r="C293" s="358"/>
      <c r="D293" s="358"/>
      <c r="E293" s="358"/>
      <c r="F293" s="358"/>
      <c r="G293" s="358"/>
      <c r="H293" s="358"/>
      <c r="I293" s="358"/>
      <c r="J293" s="358"/>
      <c r="K293" s="358"/>
      <c r="L293" s="358"/>
      <c r="M293" s="358"/>
      <c r="N293" s="358"/>
      <c r="O293" s="358"/>
      <c r="P293" s="358"/>
    </row>
    <row r="294" spans="1:16" s="47" customFormat="1">
      <c r="A294" s="358"/>
      <c r="B294" s="358"/>
      <c r="C294" s="358"/>
      <c r="D294" s="358"/>
      <c r="E294" s="358"/>
      <c r="F294" s="358"/>
      <c r="G294" s="358"/>
      <c r="H294" s="358"/>
      <c r="I294" s="358"/>
      <c r="J294" s="358"/>
      <c r="K294" s="358"/>
      <c r="L294" s="358"/>
      <c r="M294" s="358"/>
      <c r="N294" s="358"/>
      <c r="O294" s="358"/>
      <c r="P294" s="358"/>
    </row>
    <row r="295" spans="1:16" s="47" customFormat="1">
      <c r="A295" s="358"/>
      <c r="B295" s="358"/>
      <c r="C295" s="358"/>
      <c r="D295" s="358"/>
      <c r="E295" s="358"/>
      <c r="F295" s="358"/>
      <c r="G295" s="358"/>
      <c r="H295" s="358"/>
      <c r="I295" s="358"/>
      <c r="J295" s="358"/>
      <c r="K295" s="358"/>
      <c r="L295" s="358"/>
      <c r="M295" s="358"/>
      <c r="N295" s="358"/>
      <c r="O295" s="358"/>
      <c r="P295" s="358"/>
    </row>
    <row r="296" spans="1:16" s="47" customFormat="1">
      <c r="A296" s="358"/>
      <c r="B296" s="358"/>
      <c r="C296" s="358"/>
      <c r="D296" s="358"/>
      <c r="E296" s="358"/>
      <c r="F296" s="358"/>
      <c r="G296" s="358"/>
      <c r="H296" s="358"/>
      <c r="I296" s="358"/>
      <c r="J296" s="358"/>
      <c r="K296" s="358"/>
      <c r="L296" s="358"/>
      <c r="M296" s="358"/>
      <c r="N296" s="358"/>
      <c r="O296" s="358"/>
      <c r="P296" s="358"/>
    </row>
    <row r="297" spans="1:16" s="47" customFormat="1">
      <c r="A297" s="358"/>
      <c r="B297" s="358"/>
      <c r="C297" s="358"/>
      <c r="D297" s="358"/>
      <c r="E297" s="358"/>
      <c r="F297" s="358"/>
      <c r="G297" s="358"/>
      <c r="H297" s="358"/>
      <c r="I297" s="358"/>
      <c r="J297" s="358"/>
      <c r="K297" s="358"/>
      <c r="L297" s="358"/>
      <c r="M297" s="358"/>
      <c r="N297" s="358"/>
      <c r="O297" s="358"/>
      <c r="P297" s="358"/>
    </row>
    <row r="298" spans="1:16" s="47" customFormat="1">
      <c r="A298" s="358"/>
      <c r="B298" s="358"/>
      <c r="C298" s="358"/>
      <c r="D298" s="358"/>
      <c r="E298" s="358"/>
      <c r="F298" s="358"/>
      <c r="G298" s="358"/>
      <c r="H298" s="358"/>
      <c r="I298" s="358"/>
      <c r="J298" s="358"/>
      <c r="K298" s="358"/>
      <c r="L298" s="358"/>
      <c r="M298" s="358"/>
      <c r="N298" s="358"/>
      <c r="O298" s="358"/>
      <c r="P298" s="358"/>
    </row>
    <row r="299" spans="1:16" s="47" customFormat="1">
      <c r="A299" s="358"/>
      <c r="B299" s="358"/>
      <c r="C299" s="358"/>
      <c r="D299" s="358"/>
      <c r="E299" s="358"/>
      <c r="F299" s="358"/>
      <c r="G299" s="358"/>
      <c r="H299" s="358"/>
      <c r="I299" s="358"/>
      <c r="J299" s="358"/>
      <c r="K299" s="358"/>
      <c r="L299" s="358"/>
      <c r="M299" s="358"/>
      <c r="N299" s="358"/>
      <c r="O299" s="358"/>
      <c r="P299" s="358"/>
    </row>
    <row r="300" spans="1:16" s="47" customFormat="1">
      <c r="A300" s="358"/>
      <c r="B300" s="358"/>
      <c r="C300" s="358"/>
      <c r="D300" s="358"/>
      <c r="E300" s="358"/>
      <c r="F300" s="358"/>
      <c r="G300" s="358"/>
      <c r="H300" s="358"/>
      <c r="I300" s="358"/>
      <c r="J300" s="358"/>
      <c r="K300" s="358"/>
      <c r="L300" s="358"/>
      <c r="M300" s="358"/>
      <c r="N300" s="358"/>
      <c r="O300" s="358"/>
      <c r="P300" s="358"/>
    </row>
    <row r="301" spans="1:16" s="47" customFormat="1">
      <c r="A301" s="358"/>
      <c r="B301" s="358"/>
      <c r="C301" s="358"/>
      <c r="D301" s="358"/>
      <c r="E301" s="358"/>
      <c r="F301" s="358"/>
      <c r="G301" s="358"/>
      <c r="H301" s="358"/>
      <c r="I301" s="358"/>
      <c r="J301" s="358"/>
      <c r="K301" s="358"/>
      <c r="L301" s="358"/>
      <c r="M301" s="358"/>
      <c r="N301" s="358"/>
      <c r="O301" s="358"/>
      <c r="P301" s="358"/>
    </row>
    <row r="302" spans="1:16" s="47" customFormat="1">
      <c r="A302" s="358"/>
      <c r="B302" s="358"/>
      <c r="C302" s="358"/>
      <c r="D302" s="358"/>
      <c r="E302" s="358"/>
      <c r="F302" s="358"/>
      <c r="G302" s="358"/>
      <c r="H302" s="358"/>
      <c r="I302" s="358"/>
      <c r="J302" s="358"/>
      <c r="K302" s="358"/>
      <c r="L302" s="358"/>
      <c r="M302" s="358"/>
      <c r="N302" s="358"/>
      <c r="O302" s="358"/>
      <c r="P302" s="358"/>
    </row>
    <row r="303" spans="1:16" s="47" customFormat="1">
      <c r="A303" s="358"/>
      <c r="B303" s="358"/>
      <c r="C303" s="358"/>
      <c r="D303" s="358"/>
      <c r="E303" s="358"/>
      <c r="F303" s="358"/>
      <c r="G303" s="358"/>
      <c r="H303" s="358"/>
      <c r="I303" s="358"/>
      <c r="J303" s="358"/>
      <c r="K303" s="358"/>
      <c r="L303" s="358"/>
      <c r="M303" s="358"/>
      <c r="N303" s="358"/>
      <c r="O303" s="358"/>
      <c r="P303" s="358"/>
    </row>
    <row r="304" spans="1:16" s="47" customFormat="1">
      <c r="A304" s="358"/>
      <c r="B304" s="358"/>
      <c r="C304" s="358"/>
      <c r="D304" s="358"/>
      <c r="E304" s="358"/>
      <c r="F304" s="358"/>
      <c r="G304" s="358"/>
      <c r="H304" s="358"/>
      <c r="I304" s="358"/>
      <c r="J304" s="358"/>
      <c r="K304" s="358"/>
      <c r="L304" s="358"/>
      <c r="M304" s="358"/>
      <c r="N304" s="358"/>
      <c r="O304" s="358"/>
      <c r="P304" s="358"/>
    </row>
    <row r="305" spans="1:16" s="47" customFormat="1">
      <c r="A305" s="358"/>
      <c r="B305" s="358"/>
      <c r="C305" s="358"/>
      <c r="D305" s="358"/>
      <c r="E305" s="358"/>
      <c r="F305" s="358"/>
      <c r="G305" s="358"/>
      <c r="H305" s="358"/>
      <c r="I305" s="358"/>
      <c r="J305" s="358"/>
      <c r="K305" s="358"/>
      <c r="L305" s="358"/>
      <c r="M305" s="358"/>
      <c r="N305" s="358"/>
      <c r="O305" s="358"/>
      <c r="P305" s="358"/>
    </row>
    <row r="306" spans="1:16" s="47" customFormat="1">
      <c r="A306" s="358"/>
      <c r="B306" s="358"/>
      <c r="C306" s="358"/>
      <c r="D306" s="358"/>
      <c r="E306" s="358"/>
      <c r="F306" s="358"/>
      <c r="G306" s="358"/>
      <c r="H306" s="358"/>
      <c r="I306" s="358"/>
      <c r="J306" s="358"/>
      <c r="K306" s="358"/>
      <c r="L306" s="358"/>
      <c r="M306" s="358"/>
      <c r="N306" s="358"/>
      <c r="O306" s="358"/>
      <c r="P306" s="358"/>
    </row>
    <row r="307" spans="1:16" s="47" customFormat="1">
      <c r="A307" s="358"/>
      <c r="B307" s="358"/>
      <c r="C307" s="358"/>
      <c r="D307" s="358"/>
      <c r="E307" s="358"/>
      <c r="F307" s="358"/>
      <c r="G307" s="358"/>
      <c r="H307" s="358"/>
      <c r="I307" s="358"/>
      <c r="J307" s="358"/>
      <c r="K307" s="358"/>
      <c r="L307" s="358"/>
      <c r="M307" s="358"/>
      <c r="N307" s="358"/>
      <c r="O307" s="358"/>
      <c r="P307" s="358"/>
    </row>
    <row r="308" spans="1:16" s="47" customFormat="1">
      <c r="A308" s="358"/>
      <c r="B308" s="358"/>
      <c r="C308" s="358"/>
      <c r="D308" s="358"/>
      <c r="E308" s="358"/>
      <c r="F308" s="358"/>
      <c r="G308" s="358"/>
      <c r="H308" s="358"/>
      <c r="I308" s="358"/>
      <c r="J308" s="358"/>
      <c r="K308" s="358"/>
      <c r="L308" s="358"/>
      <c r="M308" s="358"/>
      <c r="N308" s="358"/>
      <c r="O308" s="358"/>
      <c r="P308" s="358"/>
    </row>
    <row r="309" spans="1:16" s="47" customFormat="1">
      <c r="A309" s="358"/>
      <c r="B309" s="358"/>
      <c r="C309" s="358"/>
      <c r="D309" s="358"/>
      <c r="E309" s="358"/>
      <c r="F309" s="358"/>
      <c r="G309" s="358"/>
      <c r="H309" s="358"/>
      <c r="I309" s="358"/>
      <c r="J309" s="358"/>
      <c r="K309" s="358"/>
      <c r="L309" s="358"/>
      <c r="M309" s="358"/>
      <c r="N309" s="358"/>
      <c r="O309" s="358"/>
      <c r="P309" s="358"/>
    </row>
    <row r="310" spans="1:16" s="47" customFormat="1">
      <c r="A310" s="358"/>
      <c r="B310" s="358"/>
      <c r="C310" s="358"/>
      <c r="D310" s="358"/>
      <c r="E310" s="358"/>
      <c r="F310" s="358"/>
      <c r="G310" s="358"/>
      <c r="H310" s="358"/>
      <c r="I310" s="358"/>
      <c r="J310" s="358"/>
      <c r="K310" s="358"/>
      <c r="L310" s="358"/>
      <c r="M310" s="358"/>
      <c r="N310" s="358"/>
      <c r="O310" s="358"/>
      <c r="P310" s="358"/>
    </row>
    <row r="311" spans="1:16" s="47" customFormat="1">
      <c r="A311" s="358"/>
      <c r="B311" s="358"/>
      <c r="C311" s="358"/>
      <c r="D311" s="358"/>
      <c r="E311" s="358"/>
      <c r="F311" s="358"/>
      <c r="G311" s="358"/>
      <c r="H311" s="358"/>
      <c r="I311" s="358"/>
      <c r="J311" s="358"/>
      <c r="K311" s="358"/>
      <c r="L311" s="358"/>
      <c r="M311" s="358"/>
      <c r="N311" s="358"/>
      <c r="O311" s="358"/>
      <c r="P311" s="358"/>
    </row>
    <row r="312" spans="1:16" s="47" customFormat="1">
      <c r="A312" s="358"/>
      <c r="B312" s="358"/>
      <c r="C312" s="358"/>
      <c r="D312" s="358"/>
      <c r="E312" s="358"/>
      <c r="F312" s="358"/>
      <c r="G312" s="358"/>
      <c r="H312" s="358"/>
      <c r="I312" s="358"/>
      <c r="J312" s="358"/>
      <c r="K312" s="358"/>
      <c r="L312" s="358"/>
      <c r="M312" s="358"/>
      <c r="N312" s="358"/>
      <c r="O312" s="358"/>
      <c r="P312" s="358"/>
    </row>
    <row r="313" spans="1:16" s="47" customFormat="1">
      <c r="A313" s="358"/>
      <c r="B313" s="358"/>
      <c r="C313" s="358"/>
      <c r="D313" s="358"/>
      <c r="E313" s="358"/>
      <c r="F313" s="358"/>
      <c r="G313" s="358"/>
      <c r="H313" s="358"/>
      <c r="I313" s="358"/>
      <c r="J313" s="358"/>
      <c r="K313" s="358"/>
      <c r="L313" s="358"/>
      <c r="M313" s="358"/>
      <c r="N313" s="358"/>
      <c r="O313" s="358"/>
      <c r="P313" s="358"/>
    </row>
    <row r="314" spans="1:16" s="47" customFormat="1">
      <c r="A314" s="358"/>
      <c r="B314" s="358"/>
      <c r="C314" s="358"/>
      <c r="D314" s="358"/>
      <c r="E314" s="358"/>
      <c r="F314" s="358"/>
      <c r="G314" s="358"/>
      <c r="H314" s="358"/>
      <c r="I314" s="358"/>
      <c r="J314" s="358"/>
      <c r="K314" s="358"/>
      <c r="L314" s="358"/>
      <c r="M314" s="358"/>
      <c r="N314" s="358"/>
      <c r="O314" s="358"/>
      <c r="P314" s="358"/>
    </row>
    <row r="315" spans="1:16" s="47" customFormat="1">
      <c r="A315" s="358"/>
      <c r="B315" s="358"/>
      <c r="C315" s="358"/>
      <c r="D315" s="358"/>
      <c r="E315" s="358"/>
      <c r="F315" s="358"/>
      <c r="G315" s="358"/>
      <c r="H315" s="358"/>
      <c r="I315" s="358"/>
      <c r="J315" s="358"/>
      <c r="K315" s="358"/>
      <c r="L315" s="358"/>
      <c r="M315" s="358"/>
      <c r="N315" s="358"/>
      <c r="O315" s="358"/>
      <c r="P315" s="358"/>
    </row>
    <row r="316" spans="1:16" s="47" customFormat="1">
      <c r="A316" s="358"/>
      <c r="B316" s="358"/>
      <c r="C316" s="358"/>
      <c r="D316" s="358"/>
      <c r="E316" s="358"/>
      <c r="F316" s="358"/>
      <c r="G316" s="358"/>
      <c r="H316" s="358"/>
      <c r="I316" s="358"/>
      <c r="J316" s="358"/>
      <c r="K316" s="358"/>
      <c r="L316" s="358"/>
      <c r="M316" s="358"/>
      <c r="N316" s="358"/>
      <c r="O316" s="358"/>
      <c r="P316" s="358"/>
    </row>
    <row r="317" spans="1:16" s="47" customFormat="1">
      <c r="A317" s="358"/>
      <c r="B317" s="358"/>
      <c r="C317" s="358"/>
      <c r="D317" s="358"/>
      <c r="E317" s="358"/>
      <c r="F317" s="358"/>
      <c r="G317" s="358"/>
      <c r="H317" s="358"/>
      <c r="I317" s="358"/>
      <c r="J317" s="358"/>
      <c r="K317" s="358"/>
      <c r="L317" s="358"/>
      <c r="M317" s="358"/>
      <c r="N317" s="358"/>
      <c r="O317" s="358"/>
      <c r="P317" s="358"/>
    </row>
    <row r="318" spans="1:16" s="47" customFormat="1">
      <c r="A318" s="358"/>
      <c r="B318" s="358"/>
      <c r="C318" s="358"/>
      <c r="D318" s="358"/>
      <c r="E318" s="358"/>
      <c r="F318" s="358"/>
      <c r="G318" s="358"/>
      <c r="H318" s="358"/>
      <c r="I318" s="358"/>
      <c r="J318" s="358"/>
      <c r="K318" s="358"/>
      <c r="L318" s="358"/>
      <c r="M318" s="358"/>
      <c r="N318" s="358"/>
      <c r="O318" s="358"/>
      <c r="P318" s="358"/>
    </row>
    <row r="319" spans="1:16" s="47" customFormat="1">
      <c r="A319" s="358"/>
      <c r="B319" s="358"/>
      <c r="C319" s="358"/>
      <c r="D319" s="358"/>
      <c r="E319" s="358"/>
      <c r="F319" s="358"/>
      <c r="G319" s="358"/>
      <c r="H319" s="358"/>
      <c r="I319" s="358"/>
      <c r="J319" s="358"/>
      <c r="K319" s="358"/>
      <c r="L319" s="358"/>
      <c r="M319" s="358"/>
      <c r="N319" s="358"/>
      <c r="O319" s="358"/>
      <c r="P319" s="358"/>
    </row>
    <row r="320" spans="1:16" s="47" customFormat="1">
      <c r="A320" s="358"/>
      <c r="B320" s="358"/>
      <c r="C320" s="358"/>
      <c r="D320" s="358"/>
      <c r="E320" s="358"/>
      <c r="F320" s="358"/>
      <c r="G320" s="358"/>
      <c r="H320" s="358"/>
      <c r="I320" s="358"/>
      <c r="J320" s="358"/>
      <c r="K320" s="358"/>
      <c r="L320" s="358"/>
      <c r="M320" s="358"/>
      <c r="N320" s="358"/>
      <c r="O320" s="358"/>
      <c r="P320" s="358"/>
    </row>
    <row r="321" spans="1:16" s="47" customFormat="1">
      <c r="A321" s="358"/>
      <c r="B321" s="358"/>
      <c r="C321" s="358"/>
      <c r="D321" s="358"/>
      <c r="E321" s="358"/>
      <c r="F321" s="358"/>
      <c r="G321" s="358"/>
      <c r="H321" s="358"/>
      <c r="I321" s="358"/>
      <c r="J321" s="358"/>
      <c r="K321" s="358"/>
      <c r="L321" s="358"/>
      <c r="M321" s="358"/>
      <c r="N321" s="358"/>
      <c r="O321" s="358"/>
      <c r="P321" s="358"/>
    </row>
    <row r="322" spans="1:16" s="47" customFormat="1">
      <c r="A322" s="358"/>
      <c r="B322" s="358"/>
      <c r="C322" s="358"/>
      <c r="D322" s="358"/>
      <c r="E322" s="358"/>
      <c r="F322" s="358"/>
      <c r="G322" s="358"/>
      <c r="H322" s="358"/>
      <c r="I322" s="358"/>
      <c r="J322" s="358"/>
      <c r="K322" s="358"/>
      <c r="L322" s="358"/>
      <c r="M322" s="358"/>
      <c r="N322" s="358"/>
      <c r="O322" s="358"/>
      <c r="P322" s="358"/>
    </row>
    <row r="323" spans="1:16" s="47" customFormat="1">
      <c r="A323" s="358"/>
      <c r="B323" s="358"/>
      <c r="C323" s="358"/>
      <c r="D323" s="358"/>
      <c r="E323" s="358"/>
      <c r="F323" s="358"/>
      <c r="G323" s="358"/>
      <c r="H323" s="358"/>
      <c r="I323" s="358"/>
      <c r="J323" s="358"/>
      <c r="K323" s="358"/>
      <c r="L323" s="358"/>
      <c r="M323" s="358"/>
      <c r="N323" s="358"/>
      <c r="O323" s="358"/>
      <c r="P323" s="358"/>
    </row>
    <row r="324" spans="1:16" s="47" customFormat="1">
      <c r="A324" s="358"/>
      <c r="B324" s="358"/>
      <c r="C324" s="358"/>
      <c r="D324" s="358"/>
      <c r="E324" s="358"/>
      <c r="F324" s="358"/>
      <c r="G324" s="358"/>
      <c r="H324" s="358"/>
      <c r="I324" s="358"/>
      <c r="J324" s="358"/>
      <c r="K324" s="358"/>
      <c r="L324" s="358"/>
      <c r="M324" s="358"/>
      <c r="N324" s="358"/>
      <c r="O324" s="358"/>
      <c r="P324" s="358"/>
    </row>
    <row r="325" spans="1:16" s="47" customFormat="1">
      <c r="A325" s="358"/>
      <c r="B325" s="358"/>
      <c r="C325" s="358"/>
      <c r="D325" s="358"/>
      <c r="E325" s="358"/>
      <c r="F325" s="358"/>
      <c r="G325" s="358"/>
      <c r="H325" s="358"/>
      <c r="I325" s="358"/>
      <c r="J325" s="358"/>
      <c r="K325" s="358"/>
      <c r="L325" s="358"/>
      <c r="M325" s="358"/>
      <c r="N325" s="358"/>
      <c r="O325" s="358"/>
      <c r="P325" s="358"/>
    </row>
  </sheetData>
  <sheetProtection formatRows="0" selectLockedCells="1"/>
  <protectedRanges>
    <protectedRange sqref="H34 D57 H41 D45 H53" name="Plage1"/>
  </protectedRanges>
  <mergeCells count="58">
    <mergeCell ref="D35:O35"/>
    <mergeCell ref="D59:L59"/>
    <mergeCell ref="D57:O57"/>
    <mergeCell ref="C61:F61"/>
    <mergeCell ref="G61:J61"/>
    <mergeCell ref="L61:P61"/>
    <mergeCell ref="D39:O39"/>
    <mergeCell ref="D41:G41"/>
    <mergeCell ref="H41:J41"/>
    <mergeCell ref="K41:L41"/>
    <mergeCell ref="M41:N41"/>
    <mergeCell ref="D34:G34"/>
    <mergeCell ref="H34:J34"/>
    <mergeCell ref="K34:L34"/>
    <mergeCell ref="M34:N34"/>
    <mergeCell ref="D55:N55"/>
    <mergeCell ref="D43:N43"/>
    <mergeCell ref="D45:O45"/>
    <mergeCell ref="C49:D49"/>
    <mergeCell ref="H49:I49"/>
    <mergeCell ref="D47:L47"/>
    <mergeCell ref="D51:O51"/>
    <mergeCell ref="D53:G53"/>
    <mergeCell ref="H53:J53"/>
    <mergeCell ref="K53:L53"/>
    <mergeCell ref="M53:N53"/>
    <mergeCell ref="C37:O37"/>
    <mergeCell ref="D30:G30"/>
    <mergeCell ref="H30:J30"/>
    <mergeCell ref="K30:L30"/>
    <mergeCell ref="M30:N30"/>
    <mergeCell ref="D32:N32"/>
    <mergeCell ref="D26:G26"/>
    <mergeCell ref="H26:J26"/>
    <mergeCell ref="K26:L26"/>
    <mergeCell ref="M26:N26"/>
    <mergeCell ref="D28:N28"/>
    <mergeCell ref="C19:P19"/>
    <mergeCell ref="C20:E20"/>
    <mergeCell ref="F20:O20"/>
    <mergeCell ref="C22:O22"/>
    <mergeCell ref="D24:N24"/>
    <mergeCell ref="B66:P66"/>
    <mergeCell ref="B10:P10"/>
    <mergeCell ref="E4:L4"/>
    <mergeCell ref="E5:L5"/>
    <mergeCell ref="E6:L6"/>
    <mergeCell ref="C7:I7"/>
    <mergeCell ref="C9:P9"/>
    <mergeCell ref="C21:P21"/>
    <mergeCell ref="C13:E13"/>
    <mergeCell ref="F13:O13"/>
    <mergeCell ref="C15:E15"/>
    <mergeCell ref="F15:H15"/>
    <mergeCell ref="J15:K15"/>
    <mergeCell ref="L15:O15"/>
    <mergeCell ref="C17:E18"/>
    <mergeCell ref="F17:O18"/>
  </mergeCells>
  <pageMargins left="1.1023622047244095" right="0.31496062992125984" top="0.74803149606299213" bottom="0.74803149606299213" header="0.31496062992125984" footer="0.31496062992125984"/>
  <pageSetup paperSize="9" scale="7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'Les listes'!$L$32:$L$56</xm:f>
          </x14:formula1>
          <xm:sqref>M34:N34 M41:N41 M53:N53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9</vt:i4>
      </vt:variant>
    </vt:vector>
  </HeadingPairs>
  <TitlesOfParts>
    <vt:vector size="20" baseType="lpstr">
      <vt:lpstr>1 Emprunteur-ménage</vt:lpstr>
      <vt:lpstr>2 Emprunteur-Activité</vt:lpstr>
      <vt:lpstr>3 Bilan</vt:lpstr>
      <vt:lpstr>4 TFR</vt:lpstr>
      <vt:lpstr>5 Charges</vt:lpstr>
      <vt:lpstr>6 FluxT</vt:lpstr>
      <vt:lpstr>7 Garanties</vt:lpstr>
      <vt:lpstr>8 Avis techniques</vt:lpstr>
      <vt:lpstr>9 décision</vt:lpstr>
      <vt:lpstr>10 Résumé</vt:lpstr>
      <vt:lpstr>Les listes</vt:lpstr>
      <vt:lpstr>'6 FluxT'!_Toc47356056</vt:lpstr>
      <vt:lpstr>'1 Emprunteur-ménage'!Zone_d_impression</vt:lpstr>
      <vt:lpstr>'10 Résumé'!Zone_d_impression</vt:lpstr>
      <vt:lpstr>'2 Emprunteur-Activité'!Zone_d_impression</vt:lpstr>
      <vt:lpstr>'3 Bilan'!Zone_d_impression</vt:lpstr>
      <vt:lpstr>'5 Charges'!Zone_d_impression</vt:lpstr>
      <vt:lpstr>'7 Garanties'!Zone_d_impression</vt:lpstr>
      <vt:lpstr>'8 Avis techniques'!Zone_d_impression</vt:lpstr>
      <vt:lpstr>'9 décision'!Zone_d_impression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Alain Ngulu</dc:creator>
  <cp:lastModifiedBy>user</cp:lastModifiedBy>
  <cp:lastPrinted>2025-01-07T07:47:09Z</cp:lastPrinted>
  <dcterms:created xsi:type="dcterms:W3CDTF">2004-05-23T09:57:27Z</dcterms:created>
  <dcterms:modified xsi:type="dcterms:W3CDTF">2025-01-07T07:51:11Z</dcterms:modified>
</cp:coreProperties>
</file>