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tinharris/Downloads/Resume Portfolio/"/>
    </mc:Choice>
  </mc:AlternateContent>
  <xr:revisionPtr revIDLastSave="0" documentId="8_{8BE784B1-6D07-574E-9A9F-DD5499188A51}" xr6:coauthVersionLast="47" xr6:coauthVersionMax="47" xr10:uidLastSave="{00000000-0000-0000-0000-000000000000}"/>
  <bookViews>
    <workbookView xWindow="0" yWindow="0" windowWidth="28800" windowHeight="18000" xr2:uid="{245F5314-86D6-7D47-9D6B-EC129FFAA6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B48" i="1" s="1"/>
  <c r="B52" i="1"/>
  <c r="C49" i="1"/>
  <c r="B49" i="1" s="1"/>
  <c r="C50" i="1"/>
  <c r="B50" i="1" s="1"/>
  <c r="C51" i="1"/>
  <c r="B51" i="1" s="1"/>
  <c r="C52" i="1"/>
  <c r="C53" i="1"/>
  <c r="B53" i="1" s="1"/>
  <c r="C54" i="1"/>
  <c r="B54" i="1" s="1"/>
  <c r="C44" i="1"/>
  <c r="C38" i="1"/>
  <c r="C26" i="1"/>
  <c r="C32" i="1"/>
  <c r="B19" i="1"/>
  <c r="F20" i="1" s="1"/>
  <c r="C19" i="1"/>
  <c r="D19" i="1"/>
  <c r="E19" i="1"/>
  <c r="D13" i="1"/>
  <c r="E13" i="1"/>
  <c r="B13" i="1"/>
  <c r="C13" i="1"/>
  <c r="D7" i="1"/>
  <c r="E7" i="1"/>
  <c r="C7" i="1"/>
  <c r="F4" i="1"/>
  <c r="B6" i="1" s="1"/>
  <c r="B7" i="1"/>
  <c r="F8" i="1" l="1"/>
  <c r="C6" i="1"/>
  <c r="F14" i="1"/>
  <c r="D6" i="1"/>
  <c r="E6" i="1"/>
</calcChain>
</file>

<file path=xl/sharedStrings.xml><?xml version="1.0" encoding="utf-8"?>
<sst xmlns="http://schemas.openxmlformats.org/spreadsheetml/2006/main" count="50" uniqueCount="41">
  <si>
    <t>Invesments</t>
  </si>
  <si>
    <t>Group A</t>
  </si>
  <si>
    <t>Group B</t>
  </si>
  <si>
    <t>Total</t>
  </si>
  <si>
    <t>Value</t>
  </si>
  <si>
    <t>Return %</t>
  </si>
  <si>
    <t>Portfolio weight</t>
  </si>
  <si>
    <t>Portfolio Return</t>
  </si>
  <si>
    <t xml:space="preserve">Return </t>
  </si>
  <si>
    <t>Group C</t>
  </si>
  <si>
    <t>Group b</t>
  </si>
  <si>
    <t>Expected Return</t>
  </si>
  <si>
    <t>Rate to rate conversions</t>
  </si>
  <si>
    <t>Value to Rate Conversion</t>
  </si>
  <si>
    <t>percentage of Investment</t>
  </si>
  <si>
    <t>Returns</t>
  </si>
  <si>
    <t>Portfilio weight to Beta</t>
  </si>
  <si>
    <t xml:space="preserve">Portfilio Weight </t>
  </si>
  <si>
    <t>Beta</t>
  </si>
  <si>
    <t>Portfolio Beta</t>
  </si>
  <si>
    <t>Stock Beta</t>
  </si>
  <si>
    <t>Beta to expected return</t>
  </si>
  <si>
    <t>Stock's Beta</t>
  </si>
  <si>
    <t>Expected return on market</t>
  </si>
  <si>
    <t>Risk-free Rate</t>
  </si>
  <si>
    <t>Expected return on stock</t>
  </si>
  <si>
    <t>Market risk-premium to beta</t>
  </si>
  <si>
    <t>Risk-free rate</t>
  </si>
  <si>
    <t>Market risk-premium(MRP)</t>
  </si>
  <si>
    <t>Stock beta</t>
  </si>
  <si>
    <t>expected return on market</t>
  </si>
  <si>
    <t>Stock Expected return</t>
  </si>
  <si>
    <t>Market Expected return</t>
  </si>
  <si>
    <t>Risk free Rate</t>
  </si>
  <si>
    <t>Expected Market return</t>
  </si>
  <si>
    <t>Expected Stock Return</t>
  </si>
  <si>
    <t>Risk Free Rate</t>
  </si>
  <si>
    <t>Expected Portfilio return</t>
  </si>
  <si>
    <t>Portfilio Percentage</t>
  </si>
  <si>
    <t>Risk-Free Rate</t>
  </si>
  <si>
    <t>Risk &amp; Return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</si>
</sst>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%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2" applyNumberFormat="1" applyFont="1"/>
    <xf numFmtId="165" fontId="0" fillId="0" borderId="0" xfId="2" applyNumberFormat="1" applyFont="1"/>
    <xf numFmtId="0" fontId="2" fillId="0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2" applyFont="1" applyBorder="1"/>
    <xf numFmtId="10" fontId="0" fillId="0" borderId="0" xfId="2" applyNumberFormat="1" applyFont="1" applyBorder="1"/>
    <xf numFmtId="9" fontId="0" fillId="0" borderId="5" xfId="2" applyFont="1" applyBorder="1"/>
    <xf numFmtId="10" fontId="0" fillId="0" borderId="5" xfId="2" applyNumberFormat="1" applyFont="1" applyBorder="1"/>
    <xf numFmtId="164" fontId="0" fillId="0" borderId="0" xfId="2" applyNumberFormat="1" applyFont="1" applyBorder="1"/>
    <xf numFmtId="0" fontId="0" fillId="0" borderId="0" xfId="2" applyNumberFormat="1" applyFont="1" applyBorder="1"/>
    <xf numFmtId="0" fontId="0" fillId="0" borderId="0" xfId="1" applyNumberFormat="1" applyFont="1" applyBorder="1"/>
    <xf numFmtId="0" fontId="0" fillId="0" borderId="5" xfId="2" applyNumberFormat="1" applyFont="1" applyBorder="1"/>
    <xf numFmtId="2" fontId="0" fillId="0" borderId="0" xfId="0" applyNumberFormat="1" applyBorder="1"/>
    <xf numFmtId="9" fontId="0" fillId="0" borderId="4" xfId="2" applyFont="1" applyBorder="1"/>
    <xf numFmtId="10" fontId="0" fillId="0" borderId="0" xfId="0" applyNumberFormat="1" applyBorder="1"/>
    <xf numFmtId="166" fontId="0" fillId="0" borderId="0" xfId="0" applyNumberFormat="1" applyBorder="1"/>
    <xf numFmtId="9" fontId="0" fillId="0" borderId="6" xfId="2" applyFont="1" applyBorder="1"/>
    <xf numFmtId="10" fontId="0" fillId="0" borderId="7" xfId="0" applyNumberFormat="1" applyBorder="1"/>
    <xf numFmtId="166" fontId="0" fillId="0" borderId="7" xfId="0" applyNumberFormat="1" applyBorder="1"/>
    <xf numFmtId="0" fontId="0" fillId="0" borderId="7" xfId="0" applyBorder="1"/>
    <xf numFmtId="0" fontId="0" fillId="0" borderId="8" xfId="0" applyBorder="1"/>
    <xf numFmtId="44" fontId="0" fillId="0" borderId="0" xfId="1" applyFont="1" applyBorder="1"/>
    <xf numFmtId="44" fontId="0" fillId="0" borderId="5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0772-4923-214C-A1BB-C4C9B41E35BB}">
  <dimension ref="A1:F60"/>
  <sheetViews>
    <sheetView tabSelected="1" workbookViewId="0">
      <selection activeCell="H11" sqref="H11"/>
    </sheetView>
  </sheetViews>
  <sheetFormatPr baseColWidth="10" defaultRowHeight="16" x14ac:dyDescent="0.2"/>
  <cols>
    <col min="1" max="1" width="24.5" customWidth="1"/>
    <col min="2" max="2" width="19.5" customWidth="1"/>
    <col min="3" max="3" width="21.1640625" bestFit="1" customWidth="1"/>
    <col min="4" max="4" width="14" customWidth="1"/>
    <col min="5" max="5" width="11.5" bestFit="1" customWidth="1"/>
    <col min="6" max="6" width="13" customWidth="1"/>
  </cols>
  <sheetData>
    <row r="1" spans="1:6" ht="21" x14ac:dyDescent="0.25">
      <c r="A1" s="4" t="s">
        <v>40</v>
      </c>
      <c r="B1" s="5"/>
      <c r="C1" s="5"/>
      <c r="D1" s="5"/>
      <c r="E1" s="5"/>
      <c r="F1" s="6"/>
    </row>
    <row r="2" spans="1:6" x14ac:dyDescent="0.2">
      <c r="A2" s="7" t="s">
        <v>13</v>
      </c>
      <c r="B2" s="8"/>
      <c r="C2" s="8"/>
      <c r="D2" s="8"/>
      <c r="E2" s="8"/>
      <c r="F2" s="9"/>
    </row>
    <row r="3" spans="1:6" x14ac:dyDescent="0.2">
      <c r="A3" s="10" t="s">
        <v>0</v>
      </c>
      <c r="B3" s="11" t="s">
        <v>1</v>
      </c>
      <c r="C3" s="11" t="s">
        <v>2</v>
      </c>
      <c r="D3" s="11" t="s">
        <v>9</v>
      </c>
      <c r="E3" s="11" t="s">
        <v>10</v>
      </c>
      <c r="F3" s="12" t="s">
        <v>3</v>
      </c>
    </row>
    <row r="4" spans="1:6" x14ac:dyDescent="0.2">
      <c r="A4" s="10" t="s">
        <v>4</v>
      </c>
      <c r="B4" s="30">
        <v>67100</v>
      </c>
      <c r="C4" s="30">
        <v>38000</v>
      </c>
      <c r="D4" s="30">
        <v>55500</v>
      </c>
      <c r="E4" s="30">
        <v>57525</v>
      </c>
      <c r="F4" s="31">
        <f>SUM(B4:E4)</f>
        <v>218125</v>
      </c>
    </row>
    <row r="5" spans="1:6" x14ac:dyDescent="0.2">
      <c r="A5" s="10" t="s">
        <v>5</v>
      </c>
      <c r="B5" s="13">
        <v>0.13</v>
      </c>
      <c r="C5" s="13">
        <v>0.17</v>
      </c>
      <c r="D5" s="13">
        <v>0.15</v>
      </c>
      <c r="E5" s="13">
        <v>0.16</v>
      </c>
      <c r="F5" s="12"/>
    </row>
    <row r="6" spans="1:6" x14ac:dyDescent="0.2">
      <c r="A6" s="10" t="s">
        <v>6</v>
      </c>
      <c r="B6" s="14">
        <f>B4/F4</f>
        <v>0.30762177650429801</v>
      </c>
      <c r="C6" s="14">
        <f>C4/$F$4</f>
        <v>0.17421203438395416</v>
      </c>
      <c r="D6" s="14">
        <f>D4/$F$4</f>
        <v>0.25444126074498569</v>
      </c>
      <c r="E6" s="14">
        <f>E4/$F$4</f>
        <v>0.2637249283667622</v>
      </c>
      <c r="F6" s="12"/>
    </row>
    <row r="7" spans="1:6" x14ac:dyDescent="0.2">
      <c r="A7" s="10" t="s">
        <v>8</v>
      </c>
      <c r="B7" s="30">
        <f>B4*B5</f>
        <v>8723</v>
      </c>
      <c r="C7" s="30">
        <f>C4*C5</f>
        <v>6460.0000000000009</v>
      </c>
      <c r="D7" s="30">
        <f t="shared" ref="D7:E7" si="0">D4*D5</f>
        <v>8325</v>
      </c>
      <c r="E7" s="30">
        <f t="shared" si="0"/>
        <v>9204</v>
      </c>
      <c r="F7" s="15"/>
    </row>
    <row r="8" spans="1:6" x14ac:dyDescent="0.2">
      <c r="A8" s="10" t="s">
        <v>7</v>
      </c>
      <c r="B8" s="11"/>
      <c r="C8" s="11"/>
      <c r="D8" s="11"/>
      <c r="E8" s="11"/>
      <c r="F8" s="16">
        <f>(B7+C7 +D7+E7)/F4</f>
        <v>0.14996905444126074</v>
      </c>
    </row>
    <row r="9" spans="1:6" x14ac:dyDescent="0.2">
      <c r="A9" s="10"/>
      <c r="B9" s="11"/>
      <c r="C9" s="11"/>
      <c r="D9" s="11"/>
      <c r="E9" s="11"/>
      <c r="F9" s="12"/>
    </row>
    <row r="10" spans="1:6" x14ac:dyDescent="0.2">
      <c r="A10" s="7" t="s">
        <v>12</v>
      </c>
      <c r="B10" s="8"/>
      <c r="C10" s="8"/>
      <c r="D10" s="8"/>
      <c r="E10" s="8"/>
      <c r="F10" s="9"/>
    </row>
    <row r="11" spans="1:6" x14ac:dyDescent="0.2">
      <c r="A11" s="10" t="s">
        <v>14</v>
      </c>
      <c r="B11" s="17">
        <v>0.25</v>
      </c>
      <c r="C11" s="17">
        <v>0.4</v>
      </c>
      <c r="D11" s="17">
        <v>0.35</v>
      </c>
      <c r="E11" s="13"/>
      <c r="F11" s="12"/>
    </row>
    <row r="12" spans="1:6" x14ac:dyDescent="0.2">
      <c r="A12" s="10" t="s">
        <v>11</v>
      </c>
      <c r="B12" s="17">
        <v>8.5000000000000006E-2</v>
      </c>
      <c r="C12" s="17">
        <v>0.11</v>
      </c>
      <c r="D12" s="17">
        <v>0.16400000000000001</v>
      </c>
      <c r="E12" s="11"/>
      <c r="F12" s="12"/>
    </row>
    <row r="13" spans="1:6" x14ac:dyDescent="0.2">
      <c r="A13" s="10" t="s">
        <v>15</v>
      </c>
      <c r="B13" s="13">
        <f>B11*B12</f>
        <v>2.1250000000000002E-2</v>
      </c>
      <c r="C13" s="13">
        <f t="shared" ref="C13:E13" si="1">C11*C12</f>
        <v>4.4000000000000004E-2</v>
      </c>
      <c r="D13" s="13">
        <f t="shared" si="1"/>
        <v>5.74E-2</v>
      </c>
      <c r="E13" s="13">
        <f t="shared" si="1"/>
        <v>0</v>
      </c>
      <c r="F13" s="12"/>
    </row>
    <row r="14" spans="1:6" x14ac:dyDescent="0.2">
      <c r="A14" s="10" t="s">
        <v>7</v>
      </c>
      <c r="B14" s="11"/>
      <c r="C14" s="11"/>
      <c r="D14" s="11"/>
      <c r="E14" s="11"/>
      <c r="F14" s="16">
        <f>SUM(B13:E13)</f>
        <v>0.12265000000000001</v>
      </c>
    </row>
    <row r="15" spans="1:6" x14ac:dyDescent="0.2">
      <c r="A15" s="10"/>
      <c r="B15" s="11"/>
      <c r="C15" s="11"/>
      <c r="D15" s="11"/>
      <c r="E15" s="11"/>
      <c r="F15" s="12"/>
    </row>
    <row r="16" spans="1:6" x14ac:dyDescent="0.2">
      <c r="A16" s="7" t="s">
        <v>16</v>
      </c>
      <c r="B16" s="8"/>
      <c r="C16" s="8"/>
      <c r="D16" s="8"/>
      <c r="E16" s="8"/>
      <c r="F16" s="9"/>
    </row>
    <row r="17" spans="1:6" x14ac:dyDescent="0.2">
      <c r="A17" s="10" t="s">
        <v>17</v>
      </c>
      <c r="B17" s="14">
        <v>0.27</v>
      </c>
      <c r="C17" s="14">
        <v>0.17</v>
      </c>
      <c r="D17" s="14">
        <v>0.43</v>
      </c>
      <c r="E17" s="14">
        <v>0.13</v>
      </c>
      <c r="F17" s="12"/>
    </row>
    <row r="18" spans="1:6" x14ac:dyDescent="0.2">
      <c r="A18" s="10" t="s">
        <v>18</v>
      </c>
      <c r="B18" s="18">
        <v>0.96</v>
      </c>
      <c r="C18" s="18">
        <v>1.02</v>
      </c>
      <c r="D18" s="18">
        <v>1.42</v>
      </c>
      <c r="E18" s="18">
        <v>1.87</v>
      </c>
      <c r="F18" s="12"/>
    </row>
    <row r="19" spans="1:6" x14ac:dyDescent="0.2">
      <c r="A19" s="10" t="s">
        <v>20</v>
      </c>
      <c r="B19" s="19">
        <f>B17*B18</f>
        <v>0.25919999999999999</v>
      </c>
      <c r="C19" s="19">
        <f t="shared" ref="C19:E19" si="2">C17*C18</f>
        <v>0.17340000000000003</v>
      </c>
      <c r="D19" s="19">
        <f t="shared" si="2"/>
        <v>0.61059999999999992</v>
      </c>
      <c r="E19" s="19">
        <f t="shared" si="2"/>
        <v>0.24310000000000001</v>
      </c>
      <c r="F19" s="12"/>
    </row>
    <row r="20" spans="1:6" x14ac:dyDescent="0.2">
      <c r="A20" s="10" t="s">
        <v>19</v>
      </c>
      <c r="B20" s="11"/>
      <c r="C20" s="11"/>
      <c r="D20" s="11"/>
      <c r="E20" s="11"/>
      <c r="F20" s="20">
        <f>SUM(B19:E19)</f>
        <v>1.2863</v>
      </c>
    </row>
    <row r="21" spans="1:6" x14ac:dyDescent="0.2">
      <c r="A21" s="10"/>
      <c r="B21" s="11"/>
      <c r="C21" s="11"/>
      <c r="D21" s="11"/>
      <c r="E21" s="11"/>
      <c r="F21" s="12"/>
    </row>
    <row r="22" spans="1:6" x14ac:dyDescent="0.2">
      <c r="A22" s="7" t="s">
        <v>21</v>
      </c>
      <c r="B22" s="8"/>
      <c r="C22" s="8"/>
      <c r="D22" s="8"/>
      <c r="E22" s="8"/>
      <c r="F22" s="9"/>
    </row>
    <row r="23" spans="1:6" x14ac:dyDescent="0.2">
      <c r="A23" s="10" t="s">
        <v>22</v>
      </c>
      <c r="B23" s="11">
        <v>0.97</v>
      </c>
      <c r="C23" s="11"/>
      <c r="D23" s="11"/>
      <c r="E23" s="11"/>
      <c r="F23" s="12"/>
    </row>
    <row r="24" spans="1:6" x14ac:dyDescent="0.2">
      <c r="A24" s="10" t="s">
        <v>23</v>
      </c>
      <c r="B24" s="14">
        <v>0.108</v>
      </c>
      <c r="C24" s="11"/>
      <c r="D24" s="11"/>
      <c r="E24" s="11"/>
      <c r="F24" s="12"/>
    </row>
    <row r="25" spans="1:6" x14ac:dyDescent="0.2">
      <c r="A25" s="10" t="s">
        <v>24</v>
      </c>
      <c r="B25" s="14">
        <v>6.0999999999999999E-2</v>
      </c>
      <c r="C25" s="11"/>
      <c r="D25" s="11"/>
      <c r="E25" s="11"/>
      <c r="F25" s="12"/>
    </row>
    <row r="26" spans="1:6" x14ac:dyDescent="0.2">
      <c r="A26" s="10" t="s">
        <v>25</v>
      </c>
      <c r="B26" s="11"/>
      <c r="C26" s="14">
        <f>B25+(B24-B25)*B23</f>
        <v>0.10658999999999999</v>
      </c>
      <c r="D26" s="11"/>
      <c r="E26" s="11"/>
      <c r="F26" s="12"/>
    </row>
    <row r="27" spans="1:6" x14ac:dyDescent="0.2">
      <c r="A27" s="10"/>
      <c r="B27" s="11"/>
      <c r="C27" s="11"/>
      <c r="D27" s="11"/>
      <c r="E27" s="11"/>
      <c r="F27" s="12"/>
    </row>
    <row r="28" spans="1:6" x14ac:dyDescent="0.2">
      <c r="A28" s="7" t="s">
        <v>26</v>
      </c>
      <c r="B28" s="8"/>
      <c r="C28" s="8"/>
      <c r="D28" s="8"/>
      <c r="E28" s="8"/>
      <c r="F28" s="9"/>
    </row>
    <row r="29" spans="1:6" x14ac:dyDescent="0.2">
      <c r="A29" s="10" t="s">
        <v>23</v>
      </c>
      <c r="B29" s="14">
        <v>0.154</v>
      </c>
      <c r="C29" s="11"/>
      <c r="D29" s="11"/>
      <c r="E29" s="11"/>
      <c r="F29" s="12"/>
    </row>
    <row r="30" spans="1:6" x14ac:dyDescent="0.2">
      <c r="A30" s="10" t="s">
        <v>27</v>
      </c>
      <c r="B30" s="14">
        <v>6.0999999999999999E-2</v>
      </c>
      <c r="C30" s="11"/>
      <c r="D30" s="11"/>
      <c r="E30" s="11"/>
      <c r="F30" s="12"/>
    </row>
    <row r="31" spans="1:6" x14ac:dyDescent="0.2">
      <c r="A31" s="10" t="s">
        <v>28</v>
      </c>
      <c r="B31" s="14">
        <v>7.9000000000000001E-2</v>
      </c>
      <c r="C31" s="11"/>
      <c r="D31" s="11"/>
      <c r="E31" s="11"/>
      <c r="F31" s="12"/>
    </row>
    <row r="32" spans="1:6" x14ac:dyDescent="0.2">
      <c r="A32" s="10" t="s">
        <v>29</v>
      </c>
      <c r="B32" s="11"/>
      <c r="C32" s="11">
        <f>(B29-B30)/B31</f>
        <v>1.1772151898734178</v>
      </c>
      <c r="D32" s="11"/>
      <c r="E32" s="11"/>
      <c r="F32" s="12"/>
    </row>
    <row r="33" spans="1:6" x14ac:dyDescent="0.2">
      <c r="A33" s="10"/>
      <c r="B33" s="11"/>
      <c r="C33" s="11"/>
      <c r="D33" s="11"/>
      <c r="E33" s="11"/>
      <c r="F33" s="12"/>
    </row>
    <row r="34" spans="1:6" x14ac:dyDescent="0.2">
      <c r="A34" s="7" t="s">
        <v>30</v>
      </c>
      <c r="B34" s="8"/>
      <c r="C34" s="8"/>
      <c r="D34" s="8"/>
      <c r="E34" s="8"/>
      <c r="F34" s="9"/>
    </row>
    <row r="35" spans="1:6" x14ac:dyDescent="0.2">
      <c r="A35" s="10" t="s">
        <v>31</v>
      </c>
      <c r="B35" s="14">
        <v>0.108</v>
      </c>
      <c r="C35" s="11"/>
      <c r="D35" s="11"/>
      <c r="E35" s="11"/>
      <c r="F35" s="12"/>
    </row>
    <row r="36" spans="1:6" x14ac:dyDescent="0.2">
      <c r="A36" s="10" t="s">
        <v>18</v>
      </c>
      <c r="B36" s="11">
        <v>0.97</v>
      </c>
      <c r="C36" s="11"/>
      <c r="D36" s="11"/>
      <c r="E36" s="11"/>
      <c r="F36" s="12"/>
    </row>
    <row r="37" spans="1:6" x14ac:dyDescent="0.2">
      <c r="A37" s="10" t="s">
        <v>24</v>
      </c>
      <c r="B37" s="14">
        <v>6.0999999999999999E-2</v>
      </c>
      <c r="C37" s="11"/>
      <c r="D37" s="11"/>
      <c r="E37" s="11"/>
      <c r="F37" s="12"/>
    </row>
    <row r="38" spans="1:6" x14ac:dyDescent="0.2">
      <c r="A38" s="10" t="s">
        <v>32</v>
      </c>
      <c r="B38" s="11"/>
      <c r="C38" s="14">
        <f>((B35-B37)/B36) +B37</f>
        <v>0.10945360824742267</v>
      </c>
      <c r="D38" s="11"/>
      <c r="E38" s="11"/>
      <c r="F38" s="12"/>
    </row>
    <row r="39" spans="1:6" x14ac:dyDescent="0.2">
      <c r="A39" s="10"/>
      <c r="B39" s="11"/>
      <c r="C39" s="11"/>
      <c r="D39" s="11"/>
      <c r="E39" s="11"/>
      <c r="F39" s="12"/>
    </row>
    <row r="40" spans="1:6" x14ac:dyDescent="0.2">
      <c r="A40" s="7" t="s">
        <v>33</v>
      </c>
      <c r="B40" s="8"/>
      <c r="C40" s="8"/>
      <c r="D40" s="8"/>
      <c r="E40" s="8"/>
      <c r="F40" s="9"/>
    </row>
    <row r="41" spans="1:6" x14ac:dyDescent="0.2">
      <c r="A41" s="10" t="s">
        <v>35</v>
      </c>
      <c r="B41" s="14">
        <v>0.124</v>
      </c>
      <c r="C41" s="11"/>
      <c r="D41" s="11"/>
      <c r="E41" s="11"/>
      <c r="F41" s="12"/>
    </row>
    <row r="42" spans="1:6" x14ac:dyDescent="0.2">
      <c r="A42" s="10" t="s">
        <v>18</v>
      </c>
      <c r="B42" s="21">
        <v>1.1499999999999999</v>
      </c>
      <c r="C42" s="11"/>
      <c r="D42" s="11"/>
      <c r="E42" s="11"/>
      <c r="F42" s="12"/>
    </row>
    <row r="43" spans="1:6" x14ac:dyDescent="0.2">
      <c r="A43" s="10" t="s">
        <v>34</v>
      </c>
      <c r="B43" s="14">
        <v>0.114</v>
      </c>
      <c r="C43" s="11"/>
      <c r="D43" s="11"/>
      <c r="E43" s="11"/>
      <c r="F43" s="12"/>
    </row>
    <row r="44" spans="1:6" x14ac:dyDescent="0.2">
      <c r="A44" s="10" t="s">
        <v>36</v>
      </c>
      <c r="B44" s="11"/>
      <c r="C44" s="14">
        <f>((B42*B43)-B41)/(B42-1)</f>
        <v>4.7333333333333331E-2</v>
      </c>
      <c r="D44" s="11"/>
      <c r="E44" s="11"/>
      <c r="F44" s="12"/>
    </row>
    <row r="45" spans="1:6" x14ac:dyDescent="0.2">
      <c r="A45" s="10"/>
      <c r="B45" s="11"/>
      <c r="C45" s="14"/>
      <c r="D45" s="11"/>
      <c r="E45" s="11"/>
      <c r="F45" s="12"/>
    </row>
    <row r="46" spans="1:6" x14ac:dyDescent="0.2">
      <c r="A46" s="7" t="s">
        <v>37</v>
      </c>
      <c r="B46" s="8"/>
      <c r="C46" s="8"/>
      <c r="D46" s="8"/>
      <c r="E46" s="8"/>
      <c r="F46" s="9"/>
    </row>
    <row r="47" spans="1:6" x14ac:dyDescent="0.2">
      <c r="A47" s="10" t="s">
        <v>38</v>
      </c>
      <c r="B47" s="11" t="s">
        <v>11</v>
      </c>
      <c r="C47" s="11" t="s">
        <v>18</v>
      </c>
      <c r="D47" s="11" t="s">
        <v>11</v>
      </c>
      <c r="E47" s="11" t="s">
        <v>18</v>
      </c>
      <c r="F47" s="12" t="s">
        <v>39</v>
      </c>
    </row>
    <row r="48" spans="1:6" x14ac:dyDescent="0.2">
      <c r="A48" s="22">
        <v>0</v>
      </c>
      <c r="B48" s="23">
        <f>$F$48+(($D$48-$F$48)/$E$48)*C48</f>
        <v>4.53E-2</v>
      </c>
      <c r="C48" s="24">
        <f>A48*$E$48</f>
        <v>0</v>
      </c>
      <c r="D48" s="14">
        <v>0.13150000000000001</v>
      </c>
      <c r="E48" s="11">
        <v>1.28</v>
      </c>
      <c r="F48" s="16">
        <v>4.53E-2</v>
      </c>
    </row>
    <row r="49" spans="1:6" x14ac:dyDescent="0.2">
      <c r="A49" s="22">
        <v>0.25</v>
      </c>
      <c r="B49" s="23">
        <f>$F$48+(($D$48-$F$48)/$E$48)*C49</f>
        <v>6.6849999999999993E-2</v>
      </c>
      <c r="C49" s="24">
        <f>A49*$E$48</f>
        <v>0.32</v>
      </c>
      <c r="D49" s="11"/>
      <c r="E49" s="11"/>
      <c r="F49" s="12"/>
    </row>
    <row r="50" spans="1:6" x14ac:dyDescent="0.2">
      <c r="A50" s="22">
        <v>0.5</v>
      </c>
      <c r="B50" s="23">
        <f>$F$48+(($D$48-$F$48)/$E$48)*C50</f>
        <v>8.8400000000000006E-2</v>
      </c>
      <c r="C50" s="24">
        <f>A50*$E$48</f>
        <v>0.64</v>
      </c>
      <c r="D50" s="11"/>
      <c r="E50" s="11"/>
      <c r="F50" s="12"/>
    </row>
    <row r="51" spans="1:6" x14ac:dyDescent="0.2">
      <c r="A51" s="22">
        <v>0.75</v>
      </c>
      <c r="B51" s="23">
        <f>$F$48+(($D$48-$F$48)/$E$48)*C51</f>
        <v>0.10994999999999999</v>
      </c>
      <c r="C51" s="24">
        <f>A51*$E$48</f>
        <v>0.96</v>
      </c>
      <c r="D51" s="11"/>
      <c r="E51" s="11"/>
      <c r="F51" s="12"/>
    </row>
    <row r="52" spans="1:6" x14ac:dyDescent="0.2">
      <c r="A52" s="22">
        <v>1</v>
      </c>
      <c r="B52" s="23">
        <f>$F$48+(($D$48-$F$48)/$E$48)*C52</f>
        <v>0.13150000000000001</v>
      </c>
      <c r="C52" s="24">
        <f>A52*$E$48</f>
        <v>1.28</v>
      </c>
      <c r="D52" s="11"/>
      <c r="E52" s="11"/>
      <c r="F52" s="12"/>
    </row>
    <row r="53" spans="1:6" x14ac:dyDescent="0.2">
      <c r="A53" s="22">
        <v>1.25</v>
      </c>
      <c r="B53" s="23">
        <f>$F$48+(($D$48-$F$48)/$E$48)*C53</f>
        <v>0.15304999999999999</v>
      </c>
      <c r="C53" s="24">
        <f>A53*$E$48</f>
        <v>1.6</v>
      </c>
      <c r="D53" s="11"/>
      <c r="E53" s="11"/>
      <c r="F53" s="12"/>
    </row>
    <row r="54" spans="1:6" x14ac:dyDescent="0.2">
      <c r="A54" s="25">
        <v>1.5</v>
      </c>
      <c r="B54" s="26">
        <f>$F$48+(($D$48-$F$48)/$E$48)*C54</f>
        <v>0.17459999999999998</v>
      </c>
      <c r="C54" s="27">
        <f>A54*$E$48</f>
        <v>1.92</v>
      </c>
      <c r="D54" s="28"/>
      <c r="E54" s="28"/>
      <c r="F54" s="29"/>
    </row>
    <row r="55" spans="1:6" x14ac:dyDescent="0.2">
      <c r="A55" s="3"/>
    </row>
    <row r="58" spans="1:6" x14ac:dyDescent="0.2">
      <c r="B58" s="1"/>
      <c r="C58" s="1"/>
    </row>
    <row r="59" spans="1:6" x14ac:dyDescent="0.2">
      <c r="B59" s="2"/>
      <c r="C59" s="2"/>
    </row>
    <row r="60" spans="1:6" x14ac:dyDescent="0.2">
      <c r="D60" s="1"/>
    </row>
  </sheetData>
  <mergeCells count="9">
    <mergeCell ref="A34:F34"/>
    <mergeCell ref="A40:F40"/>
    <mergeCell ref="A46:F46"/>
    <mergeCell ref="A1:F1"/>
    <mergeCell ref="A2:F2"/>
    <mergeCell ref="A10:F10"/>
    <mergeCell ref="A16:F16"/>
    <mergeCell ref="A22:F22"/>
    <mergeCell ref="A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 harris</dc:creator>
  <cp:lastModifiedBy>destin harris</cp:lastModifiedBy>
  <dcterms:created xsi:type="dcterms:W3CDTF">2023-11-21T03:13:34Z</dcterms:created>
  <dcterms:modified xsi:type="dcterms:W3CDTF">2023-12-17T06:40:46Z</dcterms:modified>
</cp:coreProperties>
</file>