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orian Breider\Downloads\"/>
    </mc:Choice>
  </mc:AlternateContent>
  <bookViews>
    <workbookView xWindow="0" yWindow="0" windowWidth="21588" windowHeight="8220"/>
  </bookViews>
  <sheets>
    <sheet name="PCB" sheetId="1" r:id="rId1"/>
    <sheet name="PA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4" i="1"/>
  <c r="C12" i="1"/>
  <c r="C11" i="1"/>
  <c r="C10" i="1"/>
  <c r="C9" i="1"/>
  <c r="C8" i="1"/>
  <c r="C7" i="1"/>
  <c r="E17" i="1"/>
  <c r="E16" i="1"/>
  <c r="E14" i="1"/>
  <c r="E13" i="1"/>
  <c r="E12" i="1"/>
  <c r="E11" i="1"/>
  <c r="E10" i="1"/>
  <c r="E9" i="1"/>
  <c r="E8" i="1"/>
  <c r="E6" i="1"/>
  <c r="B7" i="1"/>
  <c r="B8" i="1"/>
  <c r="B9" i="1"/>
  <c r="B10" i="1"/>
  <c r="B11" i="1"/>
  <c r="B12" i="1"/>
  <c r="B13" i="1"/>
  <c r="C13" i="1"/>
  <c r="B14" i="1"/>
  <c r="B15" i="1"/>
  <c r="C15" i="1"/>
  <c r="B16" i="1"/>
  <c r="B17" i="1"/>
  <c r="C17" i="1"/>
  <c r="C6" i="1"/>
  <c r="B6" i="1"/>
  <c r="D7" i="1"/>
  <c r="D8" i="1"/>
  <c r="D9" i="1"/>
  <c r="D10" i="1"/>
  <c r="D11" i="1"/>
  <c r="D12" i="1"/>
  <c r="D13" i="1"/>
  <c r="D14" i="1"/>
  <c r="D15" i="1"/>
  <c r="D16" i="1"/>
  <c r="D17" i="1"/>
  <c r="E7" i="1"/>
  <c r="E15" i="1"/>
  <c r="D6" i="1"/>
</calcChain>
</file>

<file path=xl/sharedStrings.xml><?xml version="1.0" encoding="utf-8"?>
<sst xmlns="http://schemas.openxmlformats.org/spreadsheetml/2006/main" count="335" uniqueCount="58">
  <si>
    <t>PCB</t>
  </si>
  <si>
    <t>std5</t>
  </si>
  <si>
    <t>std4</t>
  </si>
  <si>
    <t>std3</t>
  </si>
  <si>
    <t>1M</t>
  </si>
  <si>
    <t>3P</t>
  </si>
  <si>
    <t>5M</t>
  </si>
  <si>
    <t>CB 28</t>
  </si>
  <si>
    <t>CB 52</t>
  </si>
  <si>
    <t>CB 101</t>
  </si>
  <si>
    <t>CB 105</t>
  </si>
  <si>
    <t>CB 118</t>
  </si>
  <si>
    <t>CB 128</t>
  </si>
  <si>
    <t>CB 138</t>
  </si>
  <si>
    <t>CB 149</t>
  </si>
  <si>
    <t>CB 153</t>
  </si>
  <si>
    <t>CB 156</t>
  </si>
  <si>
    <t>CB 170</t>
  </si>
  <si>
    <t>CB 180</t>
  </si>
  <si>
    <t>ng/ml</t>
  </si>
  <si>
    <t>surface</t>
  </si>
  <si>
    <t>2M</t>
  </si>
  <si>
    <t>4M1</t>
  </si>
  <si>
    <t>4M2</t>
  </si>
  <si>
    <t>7S1</t>
  </si>
  <si>
    <t>7S2</t>
  </si>
  <si>
    <t>8S</t>
  </si>
  <si>
    <t>9S1</t>
  </si>
  <si>
    <t>9S2</t>
  </si>
  <si>
    <t>6C1</t>
  </si>
  <si>
    <t>6C2</t>
  </si>
  <si>
    <t>std6</t>
  </si>
  <si>
    <t>Résultats des analyses des PCBs par GCMSMS dans les sédiments des TP "analyse des polluants dans l'environnement" octobre 2021</t>
  </si>
  <si>
    <t>Exemple</t>
  </si>
  <si>
    <t>Naphthalène</t>
  </si>
  <si>
    <t>Acenaphthylene</t>
  </si>
  <si>
    <t>Acénaphthène</t>
  </si>
  <si>
    <t>Fluorène</t>
  </si>
  <si>
    <t>Phénanthrène</t>
  </si>
  <si>
    <t>Anthracène</t>
  </si>
  <si>
    <t>Fluoranthène</t>
  </si>
  <si>
    <t>Pyrène</t>
  </si>
  <si>
    <t>Benzo (a) Anthracène</t>
  </si>
  <si>
    <t>Chrysène</t>
  </si>
  <si>
    <t>Benzo(b)Fluoranthène</t>
  </si>
  <si>
    <t>Benzo (k) Fluoranthène</t>
  </si>
  <si>
    <t>Benzo (a) Pyrène</t>
  </si>
  <si>
    <t>Dibenz (a,h) Anthracène</t>
  </si>
  <si>
    <t>Benzo (g,h,i) Perylène</t>
  </si>
  <si>
    <t>indeno (1,2,3c,d) pyrene</t>
  </si>
  <si>
    <t>PAH</t>
  </si>
  <si>
    <t>na</t>
  </si>
  <si>
    <t>nd</t>
  </si>
  <si>
    <t>nd: non détecté</t>
  </si>
  <si>
    <t>na: non analysé</t>
  </si>
  <si>
    <t>Résultats des analyses des PAHs par GCMSMS dans les sédiments des TP "analyse des polluants dans l'environnement" octobre 2021</t>
  </si>
  <si>
    <t>std1</t>
  </si>
  <si>
    <t>std2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</si>
</sst>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"/>
      <color rgb="FF2121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1" fillId="0" borderId="9" xfId="0" applyFont="1" applyFill="1" applyBorder="1"/>
    <xf numFmtId="0" fontId="0" fillId="0" borderId="5" xfId="0" applyBorder="1"/>
    <xf numFmtId="0" fontId="0" fillId="0" borderId="5" xfId="0" applyBorder="1" applyAlignment="1"/>
    <xf numFmtId="0" fontId="0" fillId="2" borderId="5" xfId="0" applyFont="1" applyFill="1" applyBorder="1" applyAlignment="1">
      <alignment horizontal="center" vertical="center"/>
    </xf>
    <xf numFmtId="164" fontId="0" fillId="2" borderId="4" xfId="0" applyNumberFormat="1" applyFon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1" fillId="0" borderId="5" xfId="0" applyFont="1" applyFill="1" applyBorder="1"/>
    <xf numFmtId="0" fontId="0" fillId="2" borderId="5" xfId="0" applyFont="1" applyFill="1" applyBorder="1" applyAlignment="1">
      <alignment horizontal="center"/>
    </xf>
    <xf numFmtId="164" fontId="0" fillId="2" borderId="5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ont="1" applyFill="1" applyBorder="1"/>
    <xf numFmtId="0" fontId="1" fillId="0" borderId="0" xfId="0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CB101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PCB!$C$24</c:f>
              <c:strCache>
                <c:ptCount val="1"/>
                <c:pt idx="0">
                  <c:v>surface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080708661417324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PCB!$B$25:$B$28</c:f>
              <c:numCache>
                <c:formatCode>General</c:formatCode>
                <c:ptCount val="4"/>
                <c:pt idx="0">
                  <c:v>0.3</c:v>
                </c:pt>
                <c:pt idx="1">
                  <c:v>0.8</c:v>
                </c:pt>
                <c:pt idx="2" formatCode="0.0">
                  <c:v>3</c:v>
                </c:pt>
                <c:pt idx="3" formatCode="0.0">
                  <c:v>15</c:v>
                </c:pt>
              </c:numCache>
            </c:numRef>
          </c:xVal>
          <c:yVal>
            <c:numRef>
              <c:f>PCB!$C$25:$C$28</c:f>
              <c:numCache>
                <c:formatCode>0</c:formatCode>
                <c:ptCount val="4"/>
                <c:pt idx="0">
                  <c:v>27317.864271457089</c:v>
                </c:pt>
                <c:pt idx="1">
                  <c:v>68602.75689223058</c:v>
                </c:pt>
                <c:pt idx="2">
                  <c:v>273725</c:v>
                </c:pt>
                <c:pt idx="3">
                  <c:v>1244263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2-423D-8744-353197577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00552"/>
        <c:axId val="524499240"/>
      </c:scatterChart>
      <c:valAx>
        <c:axId val="52450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ng/ml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99240"/>
        <c:crosses val="autoZero"/>
        <c:crossBetween val="midCat"/>
      </c:valAx>
      <c:valAx>
        <c:axId val="52449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Surface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0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Anthracène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PAH!$C$27</c:f>
              <c:strCache>
                <c:ptCount val="1"/>
                <c:pt idx="0">
                  <c:v>surface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080708661417324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PAH!$B$28:$B$33</c:f>
              <c:numCache>
                <c:formatCode>General</c:formatCode>
                <c:ptCount val="6"/>
                <c:pt idx="0">
                  <c:v>5.0999999999999996</c:v>
                </c:pt>
                <c:pt idx="1">
                  <c:v>20.3</c:v>
                </c:pt>
                <c:pt idx="2" formatCode="0.0">
                  <c:v>79</c:v>
                </c:pt>
                <c:pt idx="3" formatCode="0.0">
                  <c:v>157</c:v>
                </c:pt>
                <c:pt idx="4">
                  <c:v>392</c:v>
                </c:pt>
                <c:pt idx="5">
                  <c:v>778</c:v>
                </c:pt>
              </c:numCache>
            </c:numRef>
          </c:xVal>
          <c:yVal>
            <c:numRef>
              <c:f>PAH!$C$28:$C$33</c:f>
              <c:numCache>
                <c:formatCode>General</c:formatCode>
                <c:ptCount val="6"/>
                <c:pt idx="0">
                  <c:v>1318448</c:v>
                </c:pt>
                <c:pt idx="1">
                  <c:v>4336669</c:v>
                </c:pt>
                <c:pt idx="2">
                  <c:v>21088773</c:v>
                </c:pt>
                <c:pt idx="3">
                  <c:v>36610046</c:v>
                </c:pt>
                <c:pt idx="4">
                  <c:v>106801394</c:v>
                </c:pt>
                <c:pt idx="5">
                  <c:v>180873666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C-4148-83C2-6011DD3C3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00552"/>
        <c:axId val="524499240"/>
      </c:scatterChart>
      <c:valAx>
        <c:axId val="52450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ng/ml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99240"/>
        <c:crosses val="autoZero"/>
        <c:crossBetween val="midCat"/>
      </c:valAx>
      <c:valAx>
        <c:axId val="52449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Surface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0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</xdr:colOff>
      <xdr:row>22</xdr:row>
      <xdr:rowOff>17008</xdr:rowOff>
    </xdr:from>
    <xdr:to>
      <xdr:col>12</xdr:col>
      <xdr:colOff>0</xdr:colOff>
      <xdr:row>37</xdr:row>
      <xdr:rowOff>7483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25513</xdr:colOff>
      <xdr:row>25</xdr:row>
      <xdr:rowOff>17008</xdr:rowOff>
    </xdr:from>
    <xdr:to>
      <xdr:col>12</xdr:col>
      <xdr:colOff>0</xdr:colOff>
      <xdr:row>40</xdr:row>
      <xdr:rowOff>7483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28"/>
  <sheetViews>
    <sheetView tabSelected="1" topLeftCell="A12" zoomScale="112" zoomScaleNormal="112" workbookViewId="0">
      <selection activeCell="B19" sqref="B19"/>
    </sheetView>
  </sheetViews>
  <sheetFormatPr baseColWidth="10" defaultColWidth="8.83984375" defaultRowHeight="14.4" x14ac:dyDescent="0.55000000000000004"/>
  <cols>
    <col min="2" max="22" width="9" customWidth="1"/>
  </cols>
  <sheetData>
    <row r="2" spans="1:22" x14ac:dyDescent="0.55000000000000004">
      <c r="A2" s="29" t="s">
        <v>32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1"/>
    </row>
    <row r="4" spans="1:22" x14ac:dyDescent="0.55000000000000004">
      <c r="A4" s="34" t="s">
        <v>0</v>
      </c>
      <c r="B4" s="32" t="s">
        <v>56</v>
      </c>
      <c r="C4" s="33"/>
      <c r="D4" s="32" t="s">
        <v>57</v>
      </c>
      <c r="E4" s="33"/>
      <c r="F4" s="32" t="s">
        <v>3</v>
      </c>
      <c r="G4" s="33"/>
      <c r="H4" s="32" t="s">
        <v>2</v>
      </c>
      <c r="I4" s="33"/>
      <c r="J4" s="9" t="s">
        <v>4</v>
      </c>
      <c r="K4" s="9" t="s">
        <v>21</v>
      </c>
      <c r="L4" s="9" t="s">
        <v>22</v>
      </c>
      <c r="M4" s="9" t="s">
        <v>23</v>
      </c>
      <c r="N4" s="9" t="s">
        <v>6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5</v>
      </c>
    </row>
    <row r="5" spans="1:22" s="2" customFormat="1" x14ac:dyDescent="0.55000000000000004">
      <c r="A5" s="35"/>
      <c r="B5" s="14" t="s">
        <v>19</v>
      </c>
      <c r="C5" s="8" t="s">
        <v>20</v>
      </c>
      <c r="D5" s="14" t="s">
        <v>19</v>
      </c>
      <c r="E5" s="8" t="s">
        <v>20</v>
      </c>
      <c r="F5" s="14" t="s">
        <v>19</v>
      </c>
      <c r="G5" s="8" t="s">
        <v>20</v>
      </c>
      <c r="H5" s="14" t="s">
        <v>19</v>
      </c>
      <c r="I5" s="8" t="s">
        <v>20</v>
      </c>
      <c r="J5" s="1" t="s">
        <v>20</v>
      </c>
      <c r="K5" s="1" t="s">
        <v>20</v>
      </c>
      <c r="L5" s="1" t="s">
        <v>20</v>
      </c>
      <c r="M5" s="1" t="s">
        <v>20</v>
      </c>
      <c r="N5" s="1" t="s">
        <v>20</v>
      </c>
      <c r="O5" s="1" t="s">
        <v>20</v>
      </c>
      <c r="P5" s="1" t="s">
        <v>20</v>
      </c>
      <c r="Q5" s="1" t="s">
        <v>20</v>
      </c>
      <c r="R5" s="1" t="s">
        <v>20</v>
      </c>
      <c r="S5" s="1" t="s">
        <v>20</v>
      </c>
      <c r="T5" s="1" t="s">
        <v>20</v>
      </c>
      <c r="U5" s="1" t="s">
        <v>20</v>
      </c>
      <c r="V5" s="1" t="s">
        <v>20</v>
      </c>
    </row>
    <row r="6" spans="1:22" x14ac:dyDescent="0.55000000000000004">
      <c r="A6" s="3" t="s">
        <v>7</v>
      </c>
      <c r="B6" s="15">
        <f>F6/10</f>
        <v>0.3</v>
      </c>
      <c r="C6" s="5">
        <f>G6/10</f>
        <v>93842.9</v>
      </c>
      <c r="D6" s="15">
        <f>F6/4</f>
        <v>0.75</v>
      </c>
      <c r="E6" s="5">
        <f>G6/4.01</f>
        <v>234022.19451371572</v>
      </c>
      <c r="F6" s="16">
        <v>3</v>
      </c>
      <c r="G6" s="6">
        <v>938429</v>
      </c>
      <c r="H6" s="17">
        <v>15</v>
      </c>
      <c r="I6" s="6">
        <v>4271911</v>
      </c>
      <c r="J6" s="6" t="s">
        <v>52</v>
      </c>
      <c r="K6" s="6" t="s">
        <v>52</v>
      </c>
      <c r="L6" s="6">
        <v>86247</v>
      </c>
      <c r="M6" s="6">
        <v>159822</v>
      </c>
      <c r="N6" s="6" t="s">
        <v>52</v>
      </c>
      <c r="O6" s="6">
        <v>62371</v>
      </c>
      <c r="P6" s="6" t="s">
        <v>52</v>
      </c>
      <c r="Q6" s="6">
        <v>50133</v>
      </c>
      <c r="R6" s="6">
        <v>44644</v>
      </c>
      <c r="S6" s="6">
        <v>34734</v>
      </c>
      <c r="T6" s="6">
        <v>69864</v>
      </c>
      <c r="U6" s="6">
        <v>470356</v>
      </c>
      <c r="V6" s="6">
        <v>96861</v>
      </c>
    </row>
    <row r="7" spans="1:22" x14ac:dyDescent="0.55000000000000004">
      <c r="A7" s="3" t="s">
        <v>8</v>
      </c>
      <c r="B7" s="15">
        <f t="shared" ref="B7:B17" si="0">F7/10</f>
        <v>0.3</v>
      </c>
      <c r="C7" s="5">
        <f>G7/10.01</f>
        <v>45950.24975024975</v>
      </c>
      <c r="D7" s="15">
        <f t="shared" ref="D7:D17" si="1">F7/4</f>
        <v>0.75</v>
      </c>
      <c r="E7" s="5">
        <f t="shared" ref="E7:E15" si="2">G7/4</f>
        <v>114990.5</v>
      </c>
      <c r="F7" s="16">
        <v>3</v>
      </c>
      <c r="G7" s="6">
        <v>459962</v>
      </c>
      <c r="H7" s="17">
        <v>15</v>
      </c>
      <c r="I7" s="6">
        <v>2171040</v>
      </c>
      <c r="J7" s="6" t="s">
        <v>52</v>
      </c>
      <c r="K7" s="6" t="s">
        <v>52</v>
      </c>
      <c r="L7" s="6">
        <v>33622</v>
      </c>
      <c r="M7" s="6">
        <v>64060</v>
      </c>
      <c r="N7" s="6" t="s">
        <v>52</v>
      </c>
      <c r="O7" s="6">
        <v>36555</v>
      </c>
      <c r="P7" s="6" t="s">
        <v>52</v>
      </c>
      <c r="Q7" s="6">
        <v>83192</v>
      </c>
      <c r="R7" s="6">
        <v>52080</v>
      </c>
      <c r="S7" s="6">
        <v>31753</v>
      </c>
      <c r="T7" s="6">
        <v>47278</v>
      </c>
      <c r="U7" s="6">
        <v>222946</v>
      </c>
      <c r="V7" s="6">
        <v>170631</v>
      </c>
    </row>
    <row r="8" spans="1:22" x14ac:dyDescent="0.55000000000000004">
      <c r="A8" s="3" t="s">
        <v>9</v>
      </c>
      <c r="B8" s="15">
        <f t="shared" si="0"/>
        <v>0.3</v>
      </c>
      <c r="C8" s="5">
        <f>G8/10.02</f>
        <v>27317.864271457089</v>
      </c>
      <c r="D8" s="15">
        <f t="shared" si="1"/>
        <v>0.75</v>
      </c>
      <c r="E8" s="5">
        <f>G8/3.99</f>
        <v>68602.75689223058</v>
      </c>
      <c r="F8" s="16">
        <v>3</v>
      </c>
      <c r="G8" s="6">
        <v>273725</v>
      </c>
      <c r="H8" s="17">
        <v>15</v>
      </c>
      <c r="I8" s="6">
        <v>1244263</v>
      </c>
      <c r="J8" s="6" t="s">
        <v>52</v>
      </c>
      <c r="K8" s="6" t="s">
        <v>52</v>
      </c>
      <c r="L8" s="6">
        <v>54126</v>
      </c>
      <c r="M8" s="6">
        <v>74115</v>
      </c>
      <c r="N8" s="6" t="s">
        <v>52</v>
      </c>
      <c r="O8" s="6">
        <v>42457</v>
      </c>
      <c r="P8" s="6" t="s">
        <v>52</v>
      </c>
      <c r="Q8" s="6">
        <v>123598</v>
      </c>
      <c r="R8" s="6">
        <v>80868</v>
      </c>
      <c r="S8" s="6">
        <v>51168</v>
      </c>
      <c r="T8" s="6">
        <v>75310</v>
      </c>
      <c r="U8" s="6">
        <v>234074</v>
      </c>
      <c r="V8" s="6">
        <v>260771</v>
      </c>
    </row>
    <row r="9" spans="1:22" x14ac:dyDescent="0.55000000000000004">
      <c r="A9" s="3" t="s">
        <v>10</v>
      </c>
      <c r="B9" s="15">
        <f t="shared" si="0"/>
        <v>0.3</v>
      </c>
      <c r="C9" s="5">
        <f>G9/9.98</f>
        <v>16014.529058116232</v>
      </c>
      <c r="D9" s="15">
        <f t="shared" si="1"/>
        <v>0.75</v>
      </c>
      <c r="E9" s="5">
        <f>G9/4</f>
        <v>39956.25</v>
      </c>
      <c r="F9" s="16">
        <v>3</v>
      </c>
      <c r="G9" s="6">
        <v>159825</v>
      </c>
      <c r="H9" s="17">
        <v>15</v>
      </c>
      <c r="I9" s="6">
        <v>788141</v>
      </c>
      <c r="J9" s="6" t="s">
        <v>52</v>
      </c>
      <c r="K9" s="6" t="s">
        <v>52</v>
      </c>
      <c r="L9" s="6" t="s">
        <v>52</v>
      </c>
      <c r="M9" s="6">
        <v>29241</v>
      </c>
      <c r="N9" s="6" t="s">
        <v>52</v>
      </c>
      <c r="O9" s="6" t="s">
        <v>52</v>
      </c>
      <c r="P9" s="6" t="s">
        <v>52</v>
      </c>
      <c r="Q9" s="6">
        <v>34369</v>
      </c>
      <c r="R9" s="6">
        <v>23004</v>
      </c>
      <c r="S9" s="6" t="s">
        <v>52</v>
      </c>
      <c r="T9" s="6">
        <v>27591</v>
      </c>
      <c r="U9" s="6">
        <v>43617</v>
      </c>
      <c r="V9" s="6">
        <v>87956</v>
      </c>
    </row>
    <row r="10" spans="1:22" x14ac:dyDescent="0.55000000000000004">
      <c r="A10" s="3" t="s">
        <v>11</v>
      </c>
      <c r="B10" s="15">
        <f t="shared" si="0"/>
        <v>0.3</v>
      </c>
      <c r="C10" s="5">
        <f>G10/9.99</f>
        <v>20164.764764764765</v>
      </c>
      <c r="D10" s="15">
        <f t="shared" si="1"/>
        <v>0.75</v>
      </c>
      <c r="E10" s="5">
        <f>G10/4.02</f>
        <v>50110.945273631849</v>
      </c>
      <c r="F10" s="16">
        <v>3</v>
      </c>
      <c r="G10" s="6">
        <v>201446</v>
      </c>
      <c r="H10" s="17">
        <v>15</v>
      </c>
      <c r="I10" s="6">
        <v>1025475</v>
      </c>
      <c r="J10" s="6" t="s">
        <v>52</v>
      </c>
      <c r="K10" s="6" t="s">
        <v>52</v>
      </c>
      <c r="L10" s="6">
        <v>29368</v>
      </c>
      <c r="M10" s="6">
        <v>66333</v>
      </c>
      <c r="N10" s="6" t="s">
        <v>52</v>
      </c>
      <c r="O10" s="6">
        <v>23816</v>
      </c>
      <c r="P10" s="6" t="s">
        <v>52</v>
      </c>
      <c r="Q10" s="6">
        <v>95239</v>
      </c>
      <c r="R10" s="6">
        <v>63427</v>
      </c>
      <c r="S10" s="6">
        <v>45514</v>
      </c>
      <c r="T10" s="6">
        <v>62102</v>
      </c>
      <c r="U10" s="6">
        <v>137408</v>
      </c>
      <c r="V10" s="6">
        <v>203603</v>
      </c>
    </row>
    <row r="11" spans="1:22" x14ac:dyDescent="0.55000000000000004">
      <c r="A11" s="3" t="s">
        <v>12</v>
      </c>
      <c r="B11" s="15">
        <f t="shared" si="0"/>
        <v>0.3</v>
      </c>
      <c r="C11" s="5">
        <f>G11/9.99</f>
        <v>16283.283283283283</v>
      </c>
      <c r="D11" s="15">
        <f t="shared" si="1"/>
        <v>0.75</v>
      </c>
      <c r="E11" s="5">
        <f>G11/3.98</f>
        <v>40871.859296482413</v>
      </c>
      <c r="F11" s="16">
        <v>3</v>
      </c>
      <c r="G11" s="6">
        <v>162670</v>
      </c>
      <c r="H11" s="17">
        <v>15</v>
      </c>
      <c r="I11" s="6">
        <v>775251</v>
      </c>
      <c r="J11" s="6" t="s">
        <v>52</v>
      </c>
      <c r="K11" s="6" t="s">
        <v>52</v>
      </c>
      <c r="L11" s="6" t="s">
        <v>52</v>
      </c>
      <c r="M11" s="6" t="s">
        <v>52</v>
      </c>
      <c r="N11" s="6" t="s">
        <v>52</v>
      </c>
      <c r="O11" s="6" t="s">
        <v>52</v>
      </c>
      <c r="P11" s="6" t="s">
        <v>52</v>
      </c>
      <c r="Q11" s="6">
        <v>12854</v>
      </c>
      <c r="R11" s="6">
        <v>11416</v>
      </c>
      <c r="S11" s="6" t="s">
        <v>52</v>
      </c>
      <c r="T11" s="6">
        <v>10836</v>
      </c>
      <c r="U11" s="6">
        <v>21533</v>
      </c>
      <c r="V11" s="6">
        <v>36941</v>
      </c>
    </row>
    <row r="12" spans="1:22" x14ac:dyDescent="0.55000000000000004">
      <c r="A12" s="3" t="s">
        <v>13</v>
      </c>
      <c r="B12" s="15">
        <f t="shared" si="0"/>
        <v>0.3</v>
      </c>
      <c r="C12" s="5">
        <f>G12/10.02</f>
        <v>16732.035928143712</v>
      </c>
      <c r="D12" s="15">
        <f t="shared" si="1"/>
        <v>0.75</v>
      </c>
      <c r="E12" s="5">
        <f>G12/4</f>
        <v>41913.75</v>
      </c>
      <c r="F12" s="16">
        <v>3</v>
      </c>
      <c r="G12" s="6">
        <v>167655</v>
      </c>
      <c r="H12" s="17">
        <v>15</v>
      </c>
      <c r="I12" s="6">
        <v>895344</v>
      </c>
      <c r="J12" s="6">
        <v>19672</v>
      </c>
      <c r="K12" s="6">
        <v>12117</v>
      </c>
      <c r="L12" s="6">
        <v>78180</v>
      </c>
      <c r="M12" s="6">
        <v>77358</v>
      </c>
      <c r="N12" s="6" t="s">
        <v>52</v>
      </c>
      <c r="O12" s="6">
        <v>36525</v>
      </c>
      <c r="P12" s="6">
        <v>18963</v>
      </c>
      <c r="Q12" s="6">
        <v>116841</v>
      </c>
      <c r="R12" s="6">
        <v>93579</v>
      </c>
      <c r="S12" s="6">
        <v>58878</v>
      </c>
      <c r="T12" s="6">
        <v>139370</v>
      </c>
      <c r="U12" s="6">
        <v>256550</v>
      </c>
      <c r="V12" s="6">
        <v>320396</v>
      </c>
    </row>
    <row r="13" spans="1:22" x14ac:dyDescent="0.55000000000000004">
      <c r="A13" s="3" t="s">
        <v>14</v>
      </c>
      <c r="B13" s="15">
        <f t="shared" si="0"/>
        <v>0.3</v>
      </c>
      <c r="C13" s="5">
        <f t="shared" ref="C13:C17" si="3">G13/10</f>
        <v>13373</v>
      </c>
      <c r="D13" s="15">
        <f t="shared" si="1"/>
        <v>0.75</v>
      </c>
      <c r="E13" s="5">
        <f>G13/4.01</f>
        <v>33349.127182044889</v>
      </c>
      <c r="F13" s="16">
        <v>3</v>
      </c>
      <c r="G13" s="6">
        <v>133730</v>
      </c>
      <c r="H13" s="17">
        <v>15</v>
      </c>
      <c r="I13" s="6">
        <v>626982</v>
      </c>
      <c r="J13" s="6">
        <v>12724</v>
      </c>
      <c r="K13" s="6" t="s">
        <v>52</v>
      </c>
      <c r="L13" s="6">
        <v>55443</v>
      </c>
      <c r="M13" s="6">
        <v>39253</v>
      </c>
      <c r="N13" s="6" t="s">
        <v>52</v>
      </c>
      <c r="O13" s="6">
        <v>24009</v>
      </c>
      <c r="P13" s="6" t="s">
        <v>52</v>
      </c>
      <c r="Q13" s="6">
        <v>71302</v>
      </c>
      <c r="R13" s="6">
        <v>64681</v>
      </c>
      <c r="S13" s="6">
        <v>38592</v>
      </c>
      <c r="T13" s="6">
        <v>75839</v>
      </c>
      <c r="U13" s="6">
        <v>179406</v>
      </c>
      <c r="V13" s="6">
        <v>204809</v>
      </c>
    </row>
    <row r="14" spans="1:22" x14ac:dyDescent="0.55000000000000004">
      <c r="A14" s="3" t="s">
        <v>15</v>
      </c>
      <c r="B14" s="15">
        <f t="shared" si="0"/>
        <v>0.3</v>
      </c>
      <c r="C14" s="5">
        <f>G14/10.02</f>
        <v>8919.8602794411181</v>
      </c>
      <c r="D14" s="15">
        <f t="shared" si="1"/>
        <v>0.75</v>
      </c>
      <c r="E14" s="5">
        <f>G14/3.98</f>
        <v>22456.532663316582</v>
      </c>
      <c r="F14" s="16">
        <v>3</v>
      </c>
      <c r="G14" s="6">
        <v>89377</v>
      </c>
      <c r="H14" s="17">
        <v>15</v>
      </c>
      <c r="I14" s="6">
        <v>447166</v>
      </c>
      <c r="J14" s="6">
        <v>16601</v>
      </c>
      <c r="K14" s="6">
        <v>11959</v>
      </c>
      <c r="L14" s="6">
        <v>73073</v>
      </c>
      <c r="M14" s="6">
        <v>81607</v>
      </c>
      <c r="N14" s="6" t="s">
        <v>52</v>
      </c>
      <c r="O14" s="6">
        <v>36069</v>
      </c>
      <c r="P14" s="6">
        <v>17317</v>
      </c>
      <c r="Q14" s="6">
        <v>115275</v>
      </c>
      <c r="R14" s="6">
        <v>93455</v>
      </c>
      <c r="S14" s="6">
        <v>63212</v>
      </c>
      <c r="T14" s="6">
        <v>130521</v>
      </c>
      <c r="U14" s="6">
        <v>273676</v>
      </c>
      <c r="V14" s="6">
        <v>307597</v>
      </c>
    </row>
    <row r="15" spans="1:22" x14ac:dyDescent="0.55000000000000004">
      <c r="A15" s="3" t="s">
        <v>16</v>
      </c>
      <c r="B15" s="15">
        <f t="shared" si="0"/>
        <v>0.3</v>
      </c>
      <c r="C15" s="5">
        <f t="shared" si="3"/>
        <v>8616.4</v>
      </c>
      <c r="D15" s="15">
        <f t="shared" si="1"/>
        <v>0.75</v>
      </c>
      <c r="E15" s="5">
        <f t="shared" si="2"/>
        <v>21541</v>
      </c>
      <c r="F15" s="16">
        <v>3</v>
      </c>
      <c r="G15" s="6">
        <v>86164</v>
      </c>
      <c r="H15" s="17">
        <v>15</v>
      </c>
      <c r="I15" s="6">
        <v>445144</v>
      </c>
      <c r="J15" s="6" t="s">
        <v>52</v>
      </c>
      <c r="K15" s="6" t="s">
        <v>52</v>
      </c>
      <c r="L15" s="6" t="s">
        <v>52</v>
      </c>
      <c r="M15" s="6" t="s">
        <v>52</v>
      </c>
      <c r="N15" s="6" t="s">
        <v>52</v>
      </c>
      <c r="O15" s="6" t="s">
        <v>52</v>
      </c>
      <c r="P15" s="6" t="s">
        <v>52</v>
      </c>
      <c r="Q15" s="6" t="s">
        <v>52</v>
      </c>
      <c r="R15" s="6" t="s">
        <v>52</v>
      </c>
      <c r="S15" s="6" t="s">
        <v>52</v>
      </c>
      <c r="T15" s="6" t="s">
        <v>52</v>
      </c>
      <c r="U15" s="6">
        <v>13361</v>
      </c>
      <c r="V15" s="6">
        <v>16997</v>
      </c>
    </row>
    <row r="16" spans="1:22" x14ac:dyDescent="0.55000000000000004">
      <c r="A16" s="3" t="s">
        <v>17</v>
      </c>
      <c r="B16" s="15">
        <f t="shared" si="0"/>
        <v>0.3</v>
      </c>
      <c r="C16" s="5">
        <f>G16/9.99</f>
        <v>6133.933933933934</v>
      </c>
      <c r="D16" s="15">
        <f t="shared" si="1"/>
        <v>0.75</v>
      </c>
      <c r="E16" s="5">
        <f>G16/4.03</f>
        <v>15205.459057071959</v>
      </c>
      <c r="F16" s="16">
        <v>3</v>
      </c>
      <c r="G16" s="6">
        <v>61278</v>
      </c>
      <c r="H16" s="17">
        <v>15</v>
      </c>
      <c r="I16" s="6">
        <v>300536</v>
      </c>
      <c r="J16" s="6" t="s">
        <v>52</v>
      </c>
      <c r="K16" s="6" t="s">
        <v>52</v>
      </c>
      <c r="L16" s="6">
        <v>7832</v>
      </c>
      <c r="M16" s="6">
        <v>6246</v>
      </c>
      <c r="N16" s="6" t="s">
        <v>52</v>
      </c>
      <c r="O16" s="6">
        <v>3943</v>
      </c>
      <c r="P16" s="6" t="s">
        <v>52</v>
      </c>
      <c r="Q16" s="6">
        <v>10059</v>
      </c>
      <c r="R16" s="6">
        <v>11333</v>
      </c>
      <c r="S16" s="6">
        <v>4465</v>
      </c>
      <c r="T16" s="6">
        <v>29397</v>
      </c>
      <c r="U16" s="6">
        <v>24956</v>
      </c>
      <c r="V16" s="6">
        <v>36444</v>
      </c>
    </row>
    <row r="17" spans="1:22" x14ac:dyDescent="0.55000000000000004">
      <c r="A17" s="3" t="s">
        <v>18</v>
      </c>
      <c r="B17" s="15">
        <f t="shared" si="0"/>
        <v>0.3</v>
      </c>
      <c r="C17" s="5">
        <f t="shared" si="3"/>
        <v>4741.3999999999996</v>
      </c>
      <c r="D17" s="15">
        <f t="shared" si="1"/>
        <v>0.75</v>
      </c>
      <c r="E17" s="5">
        <f>G17/4</f>
        <v>11853.5</v>
      </c>
      <c r="F17" s="16">
        <v>3</v>
      </c>
      <c r="G17" s="6">
        <v>47414</v>
      </c>
      <c r="H17" s="17">
        <v>15</v>
      </c>
      <c r="I17" s="6">
        <v>235507</v>
      </c>
      <c r="J17" s="6" t="s">
        <v>52</v>
      </c>
      <c r="K17" s="6" t="s">
        <v>52</v>
      </c>
      <c r="L17" s="6">
        <v>15426</v>
      </c>
      <c r="M17" s="6">
        <v>13052</v>
      </c>
      <c r="N17" s="6" t="s">
        <v>52</v>
      </c>
      <c r="O17" s="6">
        <v>6716</v>
      </c>
      <c r="P17" s="6">
        <v>3233</v>
      </c>
      <c r="Q17" s="6">
        <v>23466</v>
      </c>
      <c r="R17" s="6">
        <v>21406</v>
      </c>
      <c r="S17" s="6">
        <v>13197</v>
      </c>
      <c r="T17" s="6">
        <v>55543</v>
      </c>
      <c r="U17" s="6">
        <v>41369</v>
      </c>
      <c r="V17" s="6">
        <v>59514</v>
      </c>
    </row>
    <row r="18" spans="1:22" x14ac:dyDescent="0.55000000000000004">
      <c r="A18" s="38"/>
    </row>
    <row r="20" spans="1:22" x14ac:dyDescent="0.55000000000000004">
      <c r="A20" s="38"/>
    </row>
    <row r="22" spans="1:22" x14ac:dyDescent="0.55000000000000004">
      <c r="A22" s="38"/>
      <c r="B22" s="26" t="s">
        <v>33</v>
      </c>
      <c r="C22" s="27"/>
      <c r="D22" s="27"/>
      <c r="E22" s="27"/>
      <c r="F22" s="27"/>
      <c r="G22" s="27"/>
      <c r="H22" s="27"/>
      <c r="I22" s="27"/>
      <c r="J22" s="27"/>
      <c r="K22" s="27"/>
      <c r="L22" s="28"/>
    </row>
    <row r="23" spans="1:22" x14ac:dyDescent="0.55000000000000004">
      <c r="B23" s="24" t="s">
        <v>9</v>
      </c>
      <c r="C23" s="25"/>
    </row>
    <row r="24" spans="1:22" x14ac:dyDescent="0.55000000000000004">
      <c r="A24" s="38"/>
      <c r="B24" s="6" t="s">
        <v>19</v>
      </c>
      <c r="C24" s="6" t="s">
        <v>20</v>
      </c>
    </row>
    <row r="25" spans="1:22" x14ac:dyDescent="0.55000000000000004">
      <c r="B25" s="6">
        <v>0.3</v>
      </c>
      <c r="C25" s="10">
        <v>27317.864271457089</v>
      </c>
    </row>
    <row r="26" spans="1:22" x14ac:dyDescent="0.55000000000000004">
      <c r="B26" s="6">
        <v>0.8</v>
      </c>
      <c r="C26" s="10">
        <v>68602.75689223058</v>
      </c>
    </row>
    <row r="27" spans="1:22" x14ac:dyDescent="0.55000000000000004">
      <c r="B27" s="7">
        <v>3</v>
      </c>
      <c r="C27" s="10">
        <v>273725</v>
      </c>
    </row>
    <row r="28" spans="1:22" x14ac:dyDescent="0.55000000000000004">
      <c r="B28" s="7">
        <v>15</v>
      </c>
      <c r="C28" s="10">
        <v>1244263</v>
      </c>
    </row>
  </sheetData>
  <mergeCells count="8">
    <mergeCell ref="B23:C23"/>
    <mergeCell ref="B22:L22"/>
    <mergeCell ref="A2:V2"/>
    <mergeCell ref="B4:C4"/>
    <mergeCell ref="D4:E4"/>
    <mergeCell ref="F4:G4"/>
    <mergeCell ref="H4:I4"/>
    <mergeCell ref="A4:A5"/>
  </mergeCells>
  <pageMargins left="0.25" right="0.25" top="0.75" bottom="0.75" header="0.3" footer="0.3"/>
  <pageSetup paperSize="9" scale="71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33"/>
  <sheetViews>
    <sheetView topLeftCell="A11" zoomScale="112" zoomScaleNormal="112" workbookViewId="0">
      <selection activeCell="I22" sqref="I22"/>
    </sheetView>
  </sheetViews>
  <sheetFormatPr baseColWidth="10" defaultColWidth="8.83984375" defaultRowHeight="14.4" x14ac:dyDescent="0.55000000000000004"/>
  <cols>
    <col min="1" max="1" width="23" bestFit="1" customWidth="1"/>
    <col min="2" max="2" width="9" customWidth="1"/>
    <col min="3" max="3" width="10.15625" bestFit="1" customWidth="1"/>
    <col min="4" max="10" width="9" customWidth="1"/>
    <col min="11" max="11" width="10.15625" bestFit="1" customWidth="1"/>
    <col min="12" max="12" width="9" customWidth="1"/>
    <col min="13" max="13" width="10.15625" bestFit="1" customWidth="1"/>
    <col min="14" max="16" width="9" customWidth="1"/>
    <col min="17" max="18" width="10.15625" bestFit="1" customWidth="1"/>
    <col min="19" max="21" width="9" customWidth="1"/>
    <col min="22" max="22" width="10.15625" bestFit="1" customWidth="1"/>
  </cols>
  <sheetData>
    <row r="2" spans="1:26" x14ac:dyDescent="0.55000000000000004">
      <c r="A2" s="29" t="s">
        <v>55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1"/>
    </row>
    <row r="4" spans="1:26" x14ac:dyDescent="0.55000000000000004">
      <c r="A4" s="34" t="s">
        <v>50</v>
      </c>
      <c r="B4" s="36" t="s">
        <v>56</v>
      </c>
      <c r="C4" s="37"/>
      <c r="D4" s="36" t="s">
        <v>57</v>
      </c>
      <c r="E4" s="37"/>
      <c r="F4" s="36" t="s">
        <v>3</v>
      </c>
      <c r="G4" s="37"/>
      <c r="H4" s="36" t="s">
        <v>2</v>
      </c>
      <c r="I4" s="37"/>
      <c r="J4" s="36" t="s">
        <v>1</v>
      </c>
      <c r="K4" s="37"/>
      <c r="L4" s="36" t="s">
        <v>31</v>
      </c>
      <c r="M4" s="37"/>
      <c r="N4" s="9" t="s">
        <v>4</v>
      </c>
      <c r="O4" s="9" t="s">
        <v>21</v>
      </c>
      <c r="P4" s="9" t="s">
        <v>22</v>
      </c>
      <c r="Q4" s="9" t="s">
        <v>23</v>
      </c>
      <c r="R4" s="9" t="s">
        <v>6</v>
      </c>
      <c r="S4" s="9" t="s">
        <v>24</v>
      </c>
      <c r="T4" s="9" t="s">
        <v>25</v>
      </c>
      <c r="U4" s="9" t="s">
        <v>26</v>
      </c>
      <c r="V4" s="9" t="s">
        <v>27</v>
      </c>
      <c r="W4" s="9" t="s">
        <v>28</v>
      </c>
      <c r="X4" s="9" t="s">
        <v>29</v>
      </c>
      <c r="Y4" s="9" t="s">
        <v>30</v>
      </c>
      <c r="Z4" s="9" t="s">
        <v>5</v>
      </c>
    </row>
    <row r="5" spans="1:26" s="2" customFormat="1" x14ac:dyDescent="0.55000000000000004">
      <c r="A5" s="35"/>
      <c r="B5" s="14" t="s">
        <v>19</v>
      </c>
      <c r="C5" s="8" t="s">
        <v>20</v>
      </c>
      <c r="D5" s="14" t="s">
        <v>19</v>
      </c>
      <c r="E5" s="8" t="s">
        <v>20</v>
      </c>
      <c r="F5" s="14" t="s">
        <v>19</v>
      </c>
      <c r="G5" s="8" t="s">
        <v>20</v>
      </c>
      <c r="H5" s="14" t="s">
        <v>19</v>
      </c>
      <c r="I5" s="8" t="s">
        <v>20</v>
      </c>
      <c r="J5" s="14" t="s">
        <v>19</v>
      </c>
      <c r="K5" s="8" t="s">
        <v>20</v>
      </c>
      <c r="L5" s="14" t="s">
        <v>19</v>
      </c>
      <c r="M5" s="8" t="s">
        <v>20</v>
      </c>
      <c r="N5" s="1" t="s">
        <v>20</v>
      </c>
      <c r="O5" s="1" t="s">
        <v>20</v>
      </c>
      <c r="P5" s="1" t="s">
        <v>20</v>
      </c>
      <c r="Q5" s="1" t="s">
        <v>20</v>
      </c>
      <c r="R5" s="1" t="s">
        <v>20</v>
      </c>
      <c r="S5" s="1" t="s">
        <v>20</v>
      </c>
      <c r="T5" s="1" t="s">
        <v>20</v>
      </c>
      <c r="U5" s="1" t="s">
        <v>20</v>
      </c>
      <c r="V5" s="1" t="s">
        <v>20</v>
      </c>
      <c r="W5" s="1" t="s">
        <v>20</v>
      </c>
      <c r="X5" s="1" t="s">
        <v>20</v>
      </c>
      <c r="Y5" s="1" t="s">
        <v>20</v>
      </c>
      <c r="Z5" s="1" t="s">
        <v>20</v>
      </c>
    </row>
    <row r="6" spans="1:26" x14ac:dyDescent="0.55000000000000004">
      <c r="A6" s="18" t="s">
        <v>34</v>
      </c>
      <c r="B6" s="15" t="s">
        <v>51</v>
      </c>
      <c r="C6" s="4" t="s">
        <v>51</v>
      </c>
      <c r="D6" s="15" t="s">
        <v>51</v>
      </c>
      <c r="E6" s="4" t="s">
        <v>51</v>
      </c>
      <c r="F6" s="15" t="s">
        <v>51</v>
      </c>
      <c r="G6" s="4" t="s">
        <v>51</v>
      </c>
      <c r="H6" s="15" t="s">
        <v>51</v>
      </c>
      <c r="I6" s="4" t="s">
        <v>51</v>
      </c>
      <c r="J6" s="15" t="s">
        <v>51</v>
      </c>
      <c r="K6" s="4" t="s">
        <v>51</v>
      </c>
      <c r="L6" s="15" t="s">
        <v>51</v>
      </c>
      <c r="M6" s="4" t="s">
        <v>51</v>
      </c>
      <c r="N6" s="4" t="s">
        <v>51</v>
      </c>
      <c r="O6" s="4" t="s">
        <v>51</v>
      </c>
      <c r="P6" s="4" t="s">
        <v>51</v>
      </c>
      <c r="Q6" s="4" t="s">
        <v>51</v>
      </c>
      <c r="R6" s="4" t="s">
        <v>51</v>
      </c>
      <c r="S6" s="4" t="s">
        <v>51</v>
      </c>
      <c r="T6" s="4" t="s">
        <v>51</v>
      </c>
      <c r="U6" s="4" t="s">
        <v>51</v>
      </c>
      <c r="V6" s="4" t="s">
        <v>51</v>
      </c>
      <c r="W6" s="4" t="s">
        <v>51</v>
      </c>
      <c r="X6" s="4" t="s">
        <v>51</v>
      </c>
      <c r="Y6" s="4" t="s">
        <v>51</v>
      </c>
      <c r="Z6" s="4" t="s">
        <v>51</v>
      </c>
    </row>
    <row r="7" spans="1:26" x14ac:dyDescent="0.55000000000000004">
      <c r="A7" s="18" t="s">
        <v>35</v>
      </c>
      <c r="B7" s="15" t="s">
        <v>51</v>
      </c>
      <c r="C7" s="4" t="s">
        <v>51</v>
      </c>
      <c r="D7" s="15" t="s">
        <v>51</v>
      </c>
      <c r="E7" s="4" t="s">
        <v>51</v>
      </c>
      <c r="F7" s="15" t="s">
        <v>51</v>
      </c>
      <c r="G7" s="4" t="s">
        <v>51</v>
      </c>
      <c r="H7" s="15" t="s">
        <v>51</v>
      </c>
      <c r="I7" s="4" t="s">
        <v>51</v>
      </c>
      <c r="J7" s="15" t="s">
        <v>51</v>
      </c>
      <c r="K7" s="4" t="s">
        <v>51</v>
      </c>
      <c r="L7" s="15" t="s">
        <v>51</v>
      </c>
      <c r="M7" s="4" t="s">
        <v>51</v>
      </c>
      <c r="N7" s="4" t="s">
        <v>51</v>
      </c>
      <c r="O7" s="4" t="s">
        <v>51</v>
      </c>
      <c r="P7" s="4" t="s">
        <v>51</v>
      </c>
      <c r="Q7" s="4" t="s">
        <v>51</v>
      </c>
      <c r="R7" s="4" t="s">
        <v>51</v>
      </c>
      <c r="S7" s="4" t="s">
        <v>51</v>
      </c>
      <c r="T7" s="4" t="s">
        <v>51</v>
      </c>
      <c r="U7" s="4" t="s">
        <v>51</v>
      </c>
      <c r="V7" s="4" t="s">
        <v>51</v>
      </c>
      <c r="W7" s="4" t="s">
        <v>51</v>
      </c>
      <c r="X7" s="4" t="s">
        <v>51</v>
      </c>
      <c r="Y7" s="4" t="s">
        <v>51</v>
      </c>
      <c r="Z7" s="4" t="s">
        <v>51</v>
      </c>
    </row>
    <row r="8" spans="1:26" x14ac:dyDescent="0.55000000000000004">
      <c r="A8" s="18" t="s">
        <v>36</v>
      </c>
      <c r="B8" s="15" t="s">
        <v>51</v>
      </c>
      <c r="C8" s="4" t="s">
        <v>51</v>
      </c>
      <c r="D8" s="15" t="s">
        <v>51</v>
      </c>
      <c r="E8" s="4" t="s">
        <v>51</v>
      </c>
      <c r="F8" s="15" t="s">
        <v>51</v>
      </c>
      <c r="G8" s="4" t="s">
        <v>51</v>
      </c>
      <c r="H8" s="15" t="s">
        <v>51</v>
      </c>
      <c r="I8" s="4" t="s">
        <v>51</v>
      </c>
      <c r="J8" s="15" t="s">
        <v>51</v>
      </c>
      <c r="K8" s="4" t="s">
        <v>51</v>
      </c>
      <c r="L8" s="15" t="s">
        <v>51</v>
      </c>
      <c r="M8" s="4" t="s">
        <v>51</v>
      </c>
      <c r="N8" s="4" t="s">
        <v>51</v>
      </c>
      <c r="O8" s="4" t="s">
        <v>51</v>
      </c>
      <c r="P8" s="4" t="s">
        <v>51</v>
      </c>
      <c r="Q8" s="4" t="s">
        <v>51</v>
      </c>
      <c r="R8" s="4" t="s">
        <v>51</v>
      </c>
      <c r="S8" s="4" t="s">
        <v>51</v>
      </c>
      <c r="T8" s="4" t="s">
        <v>51</v>
      </c>
      <c r="U8" s="4" t="s">
        <v>51</v>
      </c>
      <c r="V8" s="4" t="s">
        <v>51</v>
      </c>
      <c r="W8" s="4" t="s">
        <v>51</v>
      </c>
      <c r="X8" s="4" t="s">
        <v>51</v>
      </c>
      <c r="Y8" s="4" t="s">
        <v>51</v>
      </c>
      <c r="Z8" s="4" t="s">
        <v>51</v>
      </c>
    </row>
    <row r="9" spans="1:26" x14ac:dyDescent="0.55000000000000004">
      <c r="A9" s="18" t="s">
        <v>37</v>
      </c>
      <c r="B9" s="19">
        <v>5.0999999999999996</v>
      </c>
      <c r="C9" s="12">
        <v>7591</v>
      </c>
      <c r="D9" s="19">
        <v>20.3</v>
      </c>
      <c r="E9" s="12">
        <v>25694</v>
      </c>
      <c r="F9" s="20">
        <v>79</v>
      </c>
      <c r="G9" s="12">
        <v>131306</v>
      </c>
      <c r="H9" s="20">
        <v>157</v>
      </c>
      <c r="I9" s="12">
        <v>226427</v>
      </c>
      <c r="J9" s="17">
        <v>392</v>
      </c>
      <c r="K9" s="12">
        <v>614796</v>
      </c>
      <c r="L9" s="17">
        <v>778</v>
      </c>
      <c r="M9" s="12">
        <v>1045119</v>
      </c>
      <c r="N9" s="13">
        <v>8818</v>
      </c>
      <c r="O9" s="13">
        <v>10429</v>
      </c>
      <c r="P9" s="6" t="s">
        <v>52</v>
      </c>
      <c r="Q9" s="6" t="s">
        <v>52</v>
      </c>
      <c r="R9" s="6" t="s">
        <v>52</v>
      </c>
      <c r="S9" s="6" t="s">
        <v>52</v>
      </c>
      <c r="T9" s="6" t="s">
        <v>52</v>
      </c>
      <c r="U9" s="13">
        <v>12107</v>
      </c>
      <c r="V9" s="6" t="s">
        <v>52</v>
      </c>
      <c r="W9" s="13">
        <v>12505</v>
      </c>
      <c r="X9" s="13">
        <v>13134</v>
      </c>
      <c r="Y9" s="13">
        <v>15035</v>
      </c>
      <c r="Z9" s="13">
        <v>569501</v>
      </c>
    </row>
    <row r="10" spans="1:26" x14ac:dyDescent="0.55000000000000004">
      <c r="A10" s="18" t="s">
        <v>38</v>
      </c>
      <c r="B10" s="19">
        <v>5.0999999999999996</v>
      </c>
      <c r="C10" s="12">
        <v>945229</v>
      </c>
      <c r="D10" s="19">
        <v>20.3</v>
      </c>
      <c r="E10" s="12">
        <v>3170297</v>
      </c>
      <c r="F10" s="20">
        <v>79</v>
      </c>
      <c r="G10" s="12">
        <v>15304427</v>
      </c>
      <c r="H10" s="20">
        <v>157</v>
      </c>
      <c r="I10" s="12">
        <v>26303027</v>
      </c>
      <c r="J10" s="17">
        <v>392</v>
      </c>
      <c r="K10" s="12">
        <v>75588179</v>
      </c>
      <c r="L10" s="17">
        <v>778</v>
      </c>
      <c r="M10" s="12">
        <v>130651625</v>
      </c>
      <c r="N10" s="13">
        <v>24923807</v>
      </c>
      <c r="O10" s="13">
        <v>13836580</v>
      </c>
      <c r="P10" s="13">
        <v>8477280</v>
      </c>
      <c r="Q10" s="13">
        <v>6891845</v>
      </c>
      <c r="R10" s="13">
        <v>1174591</v>
      </c>
      <c r="S10" s="13">
        <v>2422010</v>
      </c>
      <c r="T10" s="13">
        <v>2568905</v>
      </c>
      <c r="U10" s="13">
        <v>9844307</v>
      </c>
      <c r="V10" s="13">
        <v>7397426</v>
      </c>
      <c r="W10" s="13">
        <v>20539429</v>
      </c>
      <c r="X10" s="13">
        <v>24773962</v>
      </c>
      <c r="Y10" s="13">
        <v>16221530</v>
      </c>
      <c r="Z10" s="13">
        <v>240999616</v>
      </c>
    </row>
    <row r="11" spans="1:26" x14ac:dyDescent="0.55000000000000004">
      <c r="A11" s="18" t="s">
        <v>39</v>
      </c>
      <c r="B11" s="19">
        <v>5.0999999999999996</v>
      </c>
      <c r="C11" s="12">
        <v>1318448</v>
      </c>
      <c r="D11" s="19">
        <v>20.3</v>
      </c>
      <c r="E11" s="12">
        <v>4336669</v>
      </c>
      <c r="F11" s="20">
        <v>79</v>
      </c>
      <c r="G11" s="12">
        <v>21088773</v>
      </c>
      <c r="H11" s="20">
        <v>157</v>
      </c>
      <c r="I11" s="12">
        <v>36610046</v>
      </c>
      <c r="J11" s="17">
        <v>392</v>
      </c>
      <c r="K11" s="12">
        <v>106801394</v>
      </c>
      <c r="L11" s="17">
        <v>778</v>
      </c>
      <c r="M11" s="12">
        <v>180873666</v>
      </c>
      <c r="N11" s="13">
        <v>5100564</v>
      </c>
      <c r="O11" s="13">
        <v>2035058</v>
      </c>
      <c r="P11" s="13">
        <v>2062882</v>
      </c>
      <c r="Q11" s="13">
        <v>1777334</v>
      </c>
      <c r="R11" s="13">
        <v>154238</v>
      </c>
      <c r="S11" s="13">
        <v>564406</v>
      </c>
      <c r="T11" s="13">
        <v>242591</v>
      </c>
      <c r="U11" s="13">
        <v>3376176</v>
      </c>
      <c r="V11" s="13">
        <v>1391739</v>
      </c>
      <c r="W11" s="13">
        <v>4856916</v>
      </c>
      <c r="X11" s="13">
        <v>4390124</v>
      </c>
      <c r="Y11" s="13">
        <v>3752604</v>
      </c>
      <c r="Z11" s="13">
        <v>170955873</v>
      </c>
    </row>
    <row r="12" spans="1:26" x14ac:dyDescent="0.55000000000000004">
      <c r="A12" s="18" t="s">
        <v>40</v>
      </c>
      <c r="B12" s="19">
        <v>5.0999999999999996</v>
      </c>
      <c r="C12" s="12">
        <v>289935</v>
      </c>
      <c r="D12" s="19">
        <v>20.3</v>
      </c>
      <c r="E12" s="12">
        <v>990946</v>
      </c>
      <c r="F12" s="20">
        <v>79</v>
      </c>
      <c r="G12" s="12">
        <v>4747310</v>
      </c>
      <c r="H12" s="20">
        <v>157</v>
      </c>
      <c r="I12" s="12">
        <v>8391475</v>
      </c>
      <c r="J12" s="17">
        <v>392</v>
      </c>
      <c r="K12" s="12">
        <v>24652087</v>
      </c>
      <c r="L12" s="17">
        <v>778</v>
      </c>
      <c r="M12" s="12">
        <v>44875899</v>
      </c>
      <c r="N12" s="13">
        <v>14754409</v>
      </c>
      <c r="O12" s="13">
        <v>4348483</v>
      </c>
      <c r="P12" s="13">
        <v>4823929</v>
      </c>
      <c r="Q12" s="13">
        <v>5382689</v>
      </c>
      <c r="R12" s="13">
        <v>63101</v>
      </c>
      <c r="S12" s="13">
        <v>2398095</v>
      </c>
      <c r="T12" s="13">
        <v>1050394</v>
      </c>
      <c r="U12" s="13">
        <v>7457238</v>
      </c>
      <c r="V12" s="13">
        <v>4066686</v>
      </c>
      <c r="W12" s="13">
        <v>9153862</v>
      </c>
      <c r="X12" s="13">
        <v>13101310</v>
      </c>
      <c r="Y12" s="13">
        <v>6029868</v>
      </c>
      <c r="Z12" s="13">
        <v>172339658</v>
      </c>
    </row>
    <row r="13" spans="1:26" x14ac:dyDescent="0.55000000000000004">
      <c r="A13" s="18" t="s">
        <v>41</v>
      </c>
      <c r="B13" s="19">
        <v>5.0999999999999996</v>
      </c>
      <c r="C13" s="12">
        <v>233713</v>
      </c>
      <c r="D13" s="19">
        <v>20.3</v>
      </c>
      <c r="E13" s="12">
        <v>853235</v>
      </c>
      <c r="F13" s="20">
        <v>79</v>
      </c>
      <c r="G13" s="12">
        <v>3938485</v>
      </c>
      <c r="H13" s="20">
        <v>157</v>
      </c>
      <c r="I13" s="12">
        <v>6886051</v>
      </c>
      <c r="J13" s="17">
        <v>392</v>
      </c>
      <c r="K13" s="12">
        <v>20417965</v>
      </c>
      <c r="L13" s="17">
        <v>778</v>
      </c>
      <c r="M13" s="12">
        <v>37531214</v>
      </c>
      <c r="N13" s="13">
        <v>8534329</v>
      </c>
      <c r="O13" s="13">
        <v>3369055</v>
      </c>
      <c r="P13" s="13">
        <v>3000281</v>
      </c>
      <c r="Q13" s="13">
        <v>3529588</v>
      </c>
      <c r="R13" s="13">
        <v>34442</v>
      </c>
      <c r="S13" s="13">
        <v>1323093</v>
      </c>
      <c r="T13" s="13">
        <v>1407850</v>
      </c>
      <c r="U13" s="13">
        <v>4690235</v>
      </c>
      <c r="V13" s="13">
        <v>2355065</v>
      </c>
      <c r="W13" s="13">
        <v>5937531</v>
      </c>
      <c r="X13" s="13">
        <v>8850630</v>
      </c>
      <c r="Y13" s="13">
        <v>4684593</v>
      </c>
      <c r="Z13" s="13">
        <v>126162409</v>
      </c>
    </row>
    <row r="14" spans="1:26" x14ac:dyDescent="0.55000000000000004">
      <c r="A14" s="18" t="s">
        <v>42</v>
      </c>
      <c r="B14" s="19">
        <v>5.0999999999999996</v>
      </c>
      <c r="C14" s="12">
        <v>278832</v>
      </c>
      <c r="D14" s="19">
        <v>20.3</v>
      </c>
      <c r="E14" s="12">
        <v>1008411</v>
      </c>
      <c r="F14" s="20">
        <v>79</v>
      </c>
      <c r="G14" s="12">
        <v>4809688</v>
      </c>
      <c r="H14" s="20">
        <v>157</v>
      </c>
      <c r="I14" s="12">
        <v>8622020</v>
      </c>
      <c r="J14" s="17">
        <v>392</v>
      </c>
      <c r="K14" s="12">
        <v>26410784</v>
      </c>
      <c r="L14" s="17">
        <v>778</v>
      </c>
      <c r="M14" s="12">
        <v>49538534</v>
      </c>
      <c r="N14" s="6" t="s">
        <v>52</v>
      </c>
      <c r="O14" s="6" t="s">
        <v>52</v>
      </c>
      <c r="P14" s="13">
        <v>120542</v>
      </c>
      <c r="Q14" s="13">
        <v>245439</v>
      </c>
      <c r="R14" s="6" t="s">
        <v>52</v>
      </c>
      <c r="S14" s="13">
        <v>166686</v>
      </c>
      <c r="T14" s="6" t="s">
        <v>52</v>
      </c>
      <c r="U14" s="13">
        <v>690724</v>
      </c>
      <c r="V14" s="13">
        <v>281240</v>
      </c>
      <c r="W14" s="13">
        <v>1166398</v>
      </c>
      <c r="X14" s="13">
        <v>1766116</v>
      </c>
      <c r="Y14" s="6" t="s">
        <v>52</v>
      </c>
      <c r="Z14" s="13">
        <v>78370926</v>
      </c>
    </row>
    <row r="15" spans="1:26" x14ac:dyDescent="0.55000000000000004">
      <c r="A15" s="18" t="s">
        <v>43</v>
      </c>
      <c r="B15" s="19">
        <v>5.0999999999999996</v>
      </c>
      <c r="C15" s="12">
        <v>318916</v>
      </c>
      <c r="D15" s="19">
        <v>20.3</v>
      </c>
      <c r="E15" s="12">
        <v>1188851</v>
      </c>
      <c r="F15" s="20">
        <v>79</v>
      </c>
      <c r="G15" s="12">
        <v>5390353</v>
      </c>
      <c r="H15" s="20">
        <v>157</v>
      </c>
      <c r="I15" s="12">
        <v>9765579</v>
      </c>
      <c r="J15" s="17">
        <v>392</v>
      </c>
      <c r="K15" s="12">
        <v>29405013</v>
      </c>
      <c r="L15" s="17">
        <v>778</v>
      </c>
      <c r="M15" s="12">
        <v>53671926</v>
      </c>
      <c r="N15" s="13">
        <v>44455</v>
      </c>
      <c r="O15" s="13">
        <v>12348</v>
      </c>
      <c r="P15" s="13">
        <v>76235</v>
      </c>
      <c r="Q15" s="13">
        <v>161502</v>
      </c>
      <c r="R15" s="6" t="s">
        <v>52</v>
      </c>
      <c r="S15" s="13">
        <v>104322</v>
      </c>
      <c r="T15" s="6" t="s">
        <v>52</v>
      </c>
      <c r="U15" s="13">
        <v>334992</v>
      </c>
      <c r="V15" s="13">
        <v>189748</v>
      </c>
      <c r="W15" s="13">
        <v>708699</v>
      </c>
      <c r="X15" s="13">
        <v>1064443</v>
      </c>
      <c r="Y15" s="6" t="s">
        <v>52</v>
      </c>
      <c r="Z15" s="13">
        <v>69786869</v>
      </c>
    </row>
    <row r="16" spans="1:26" x14ac:dyDescent="0.55000000000000004">
      <c r="A16" s="18" t="s">
        <v>44</v>
      </c>
      <c r="B16" s="19">
        <v>5.0999999999999996</v>
      </c>
      <c r="C16" s="12">
        <v>201490</v>
      </c>
      <c r="D16" s="19">
        <v>20.3</v>
      </c>
      <c r="E16" s="12">
        <v>650713</v>
      </c>
      <c r="F16" s="20">
        <v>79</v>
      </c>
      <c r="G16" s="12">
        <v>3368981</v>
      </c>
      <c r="H16" s="20">
        <v>157</v>
      </c>
      <c r="I16" s="12">
        <v>5778687</v>
      </c>
      <c r="J16" s="17">
        <v>392</v>
      </c>
      <c r="K16" s="12">
        <v>18905024</v>
      </c>
      <c r="L16" s="17">
        <v>778</v>
      </c>
      <c r="M16" s="12">
        <v>34624702</v>
      </c>
      <c r="N16" s="6" t="s">
        <v>52</v>
      </c>
      <c r="O16" s="6" t="s">
        <v>52</v>
      </c>
      <c r="P16" s="6" t="s">
        <v>52</v>
      </c>
      <c r="Q16" s="6" t="s">
        <v>52</v>
      </c>
      <c r="R16" s="6" t="s">
        <v>52</v>
      </c>
      <c r="S16" s="6" t="s">
        <v>52</v>
      </c>
      <c r="T16" s="6" t="s">
        <v>52</v>
      </c>
      <c r="U16" s="6" t="s">
        <v>52</v>
      </c>
      <c r="V16" s="6" t="s">
        <v>52</v>
      </c>
      <c r="W16" s="6" t="s">
        <v>52</v>
      </c>
      <c r="X16" s="6" t="s">
        <v>52</v>
      </c>
      <c r="Y16" s="6" t="s">
        <v>52</v>
      </c>
      <c r="Z16" s="13">
        <v>8128890</v>
      </c>
    </row>
    <row r="17" spans="1:26" x14ac:dyDescent="0.55000000000000004">
      <c r="A17" s="18" t="s">
        <v>45</v>
      </c>
      <c r="B17" s="19">
        <v>5.0999999999999996</v>
      </c>
      <c r="C17" s="12">
        <v>197992</v>
      </c>
      <c r="D17" s="19">
        <v>20.3</v>
      </c>
      <c r="E17" s="12">
        <v>602309</v>
      </c>
      <c r="F17" s="20">
        <v>79</v>
      </c>
      <c r="G17" s="12">
        <v>3323876</v>
      </c>
      <c r="H17" s="20">
        <v>157</v>
      </c>
      <c r="I17" s="12">
        <v>5568172</v>
      </c>
      <c r="J17" s="17">
        <v>392</v>
      </c>
      <c r="K17" s="12">
        <v>18046895</v>
      </c>
      <c r="L17" s="17">
        <v>778</v>
      </c>
      <c r="M17" s="12">
        <v>32293888</v>
      </c>
      <c r="N17" s="6" t="s">
        <v>52</v>
      </c>
      <c r="O17" s="6" t="s">
        <v>52</v>
      </c>
      <c r="P17" s="6" t="s">
        <v>52</v>
      </c>
      <c r="Q17" s="6" t="s">
        <v>52</v>
      </c>
      <c r="R17" s="6" t="s">
        <v>52</v>
      </c>
      <c r="S17" s="6" t="s">
        <v>52</v>
      </c>
      <c r="T17" s="6" t="s">
        <v>52</v>
      </c>
      <c r="U17" s="6" t="s">
        <v>52</v>
      </c>
      <c r="V17" s="6" t="s">
        <v>52</v>
      </c>
      <c r="W17" s="6" t="s">
        <v>52</v>
      </c>
      <c r="X17" s="6" t="s">
        <v>52</v>
      </c>
      <c r="Y17" s="6" t="s">
        <v>52</v>
      </c>
      <c r="Z17" s="13">
        <v>8041961</v>
      </c>
    </row>
    <row r="18" spans="1:26" x14ac:dyDescent="0.55000000000000004">
      <c r="A18" s="18" t="s">
        <v>46</v>
      </c>
      <c r="B18" s="19">
        <v>5.0999999999999996</v>
      </c>
      <c r="C18" s="12">
        <v>206369</v>
      </c>
      <c r="D18" s="19">
        <v>20.3</v>
      </c>
      <c r="E18" s="12">
        <v>689721</v>
      </c>
      <c r="F18" s="20">
        <v>79</v>
      </c>
      <c r="G18" s="12">
        <v>3668785</v>
      </c>
      <c r="H18" s="20">
        <v>157</v>
      </c>
      <c r="I18" s="12">
        <v>5980976</v>
      </c>
      <c r="J18" s="17">
        <v>392</v>
      </c>
      <c r="K18" s="12">
        <v>20644078</v>
      </c>
      <c r="L18" s="17">
        <v>778</v>
      </c>
      <c r="M18" s="12">
        <v>37419008</v>
      </c>
      <c r="N18" s="6" t="s">
        <v>52</v>
      </c>
      <c r="O18" s="6" t="s">
        <v>52</v>
      </c>
      <c r="P18" s="6" t="s">
        <v>52</v>
      </c>
      <c r="Q18" s="6" t="s">
        <v>52</v>
      </c>
      <c r="R18" s="6" t="s">
        <v>52</v>
      </c>
      <c r="S18" s="6" t="s">
        <v>52</v>
      </c>
      <c r="T18" s="6" t="s">
        <v>52</v>
      </c>
      <c r="U18" s="6" t="s">
        <v>52</v>
      </c>
      <c r="V18" s="6" t="s">
        <v>52</v>
      </c>
      <c r="W18" s="6" t="s">
        <v>52</v>
      </c>
      <c r="X18" s="6" t="s">
        <v>52</v>
      </c>
      <c r="Y18" s="6" t="s">
        <v>52</v>
      </c>
      <c r="Z18" s="13">
        <v>13837842</v>
      </c>
    </row>
    <row r="19" spans="1:26" x14ac:dyDescent="0.55000000000000004">
      <c r="A19" s="18" t="s">
        <v>47</v>
      </c>
      <c r="B19" s="19">
        <v>5.0999999999999996</v>
      </c>
      <c r="C19" s="12">
        <v>1095002</v>
      </c>
      <c r="D19" s="19">
        <v>20.3</v>
      </c>
      <c r="E19" s="12">
        <v>3069556</v>
      </c>
      <c r="F19" s="20">
        <v>79</v>
      </c>
      <c r="G19" s="12">
        <v>18356804</v>
      </c>
      <c r="H19" s="20">
        <v>157</v>
      </c>
      <c r="I19" s="12">
        <v>27952889</v>
      </c>
      <c r="J19" s="17">
        <v>392</v>
      </c>
      <c r="K19" s="12">
        <v>103890317</v>
      </c>
      <c r="L19" s="17">
        <v>778</v>
      </c>
      <c r="M19" s="12">
        <v>190205321</v>
      </c>
      <c r="N19" s="6" t="s">
        <v>52</v>
      </c>
      <c r="O19" s="6" t="s">
        <v>52</v>
      </c>
      <c r="P19" s="6" t="s">
        <v>52</v>
      </c>
      <c r="Q19" s="6" t="s">
        <v>52</v>
      </c>
      <c r="R19" s="6" t="s">
        <v>52</v>
      </c>
      <c r="S19" s="6" t="s">
        <v>52</v>
      </c>
      <c r="T19" s="6" t="s">
        <v>52</v>
      </c>
      <c r="U19" s="6" t="s">
        <v>52</v>
      </c>
      <c r="V19" s="6" t="s">
        <v>52</v>
      </c>
      <c r="W19" s="6" t="s">
        <v>52</v>
      </c>
      <c r="X19" s="6" t="s">
        <v>52</v>
      </c>
      <c r="Y19" s="6" t="s">
        <v>52</v>
      </c>
      <c r="Z19" s="13">
        <v>453069</v>
      </c>
    </row>
    <row r="20" spans="1:26" x14ac:dyDescent="0.55000000000000004">
      <c r="A20" s="18" t="s">
        <v>48</v>
      </c>
      <c r="B20" s="19">
        <v>5.0999999999999996</v>
      </c>
      <c r="C20" s="12">
        <v>1159499</v>
      </c>
      <c r="D20" s="19">
        <v>20.3</v>
      </c>
      <c r="E20" s="12">
        <v>3323953</v>
      </c>
      <c r="F20" s="20">
        <v>79</v>
      </c>
      <c r="G20" s="12">
        <v>18873681</v>
      </c>
      <c r="H20" s="20">
        <v>157</v>
      </c>
      <c r="I20" s="12">
        <v>29121615</v>
      </c>
      <c r="J20" s="17">
        <v>392</v>
      </c>
      <c r="K20" s="12">
        <v>101979245</v>
      </c>
      <c r="L20" s="17">
        <v>778</v>
      </c>
      <c r="M20" s="12">
        <v>183628022</v>
      </c>
      <c r="N20" s="6" t="s">
        <v>52</v>
      </c>
      <c r="O20" s="13">
        <v>121053</v>
      </c>
      <c r="P20" s="6" t="s">
        <v>52</v>
      </c>
      <c r="Q20" s="6" t="s">
        <v>52</v>
      </c>
      <c r="R20" s="6" t="s">
        <v>52</v>
      </c>
      <c r="S20" s="6" t="s">
        <v>52</v>
      </c>
      <c r="T20" s="13">
        <v>252411</v>
      </c>
      <c r="U20" s="6" t="s">
        <v>52</v>
      </c>
      <c r="V20" s="6" t="s">
        <v>52</v>
      </c>
      <c r="W20" s="6" t="s">
        <v>52</v>
      </c>
      <c r="X20" s="13">
        <v>202726</v>
      </c>
      <c r="Y20" s="6" t="s">
        <v>52</v>
      </c>
      <c r="Z20" s="13">
        <v>3672932</v>
      </c>
    </row>
    <row r="21" spans="1:26" x14ac:dyDescent="0.55000000000000004">
      <c r="A21" s="18" t="s">
        <v>49</v>
      </c>
      <c r="B21" s="19">
        <v>5.0999999999999996</v>
      </c>
      <c r="C21" s="12">
        <v>30316</v>
      </c>
      <c r="D21" s="19">
        <v>20.3</v>
      </c>
      <c r="E21" s="12">
        <v>123255</v>
      </c>
      <c r="F21" s="20">
        <v>79</v>
      </c>
      <c r="G21" s="12">
        <v>659188</v>
      </c>
      <c r="H21" s="20">
        <v>157</v>
      </c>
      <c r="I21" s="12">
        <v>1008814</v>
      </c>
      <c r="J21" s="17">
        <v>392</v>
      </c>
      <c r="K21" s="12">
        <v>3518112</v>
      </c>
      <c r="L21" s="17">
        <v>778</v>
      </c>
      <c r="M21" s="12">
        <v>6568569</v>
      </c>
      <c r="N21" s="6" t="s">
        <v>52</v>
      </c>
      <c r="O21" s="6" t="s">
        <v>52</v>
      </c>
      <c r="P21" s="6" t="s">
        <v>52</v>
      </c>
      <c r="Q21" s="6" t="s">
        <v>52</v>
      </c>
      <c r="R21" s="6" t="s">
        <v>52</v>
      </c>
      <c r="S21" s="6" t="s">
        <v>52</v>
      </c>
      <c r="T21" s="6" t="s">
        <v>52</v>
      </c>
      <c r="U21" s="6" t="s">
        <v>52</v>
      </c>
      <c r="V21" s="6" t="s">
        <v>52</v>
      </c>
      <c r="W21" s="6" t="s">
        <v>52</v>
      </c>
      <c r="X21" s="6" t="s">
        <v>52</v>
      </c>
      <c r="Y21" s="13">
        <v>4133</v>
      </c>
      <c r="Z21" s="13">
        <v>54144</v>
      </c>
    </row>
    <row r="22" spans="1:26" x14ac:dyDescent="0.55000000000000004">
      <c r="A22" s="22" t="s">
        <v>54</v>
      </c>
    </row>
    <row r="23" spans="1:26" x14ac:dyDescent="0.55000000000000004">
      <c r="A23" s="22" t="s">
        <v>53</v>
      </c>
    </row>
    <row r="24" spans="1:26" x14ac:dyDescent="0.55000000000000004">
      <c r="A24" s="23"/>
    </row>
    <row r="25" spans="1:26" x14ac:dyDescent="0.55000000000000004">
      <c r="A25" s="11"/>
      <c r="B25" s="26" t="s">
        <v>33</v>
      </c>
      <c r="C25" s="27"/>
      <c r="D25" s="27"/>
      <c r="E25" s="27"/>
      <c r="F25" s="27"/>
      <c r="G25" s="27"/>
      <c r="H25" s="27"/>
      <c r="I25" s="27"/>
      <c r="J25" s="27"/>
      <c r="K25" s="27"/>
      <c r="L25" s="28"/>
    </row>
    <row r="26" spans="1:26" x14ac:dyDescent="0.55000000000000004">
      <c r="A26" s="11"/>
      <c r="B26" s="24" t="s">
        <v>39</v>
      </c>
      <c r="C26" s="25"/>
    </row>
    <row r="27" spans="1:26" x14ac:dyDescent="0.55000000000000004">
      <c r="A27" s="11"/>
      <c r="B27" s="6" t="s">
        <v>19</v>
      </c>
      <c r="C27" s="6" t="s">
        <v>20</v>
      </c>
    </row>
    <row r="28" spans="1:26" x14ac:dyDescent="0.55000000000000004">
      <c r="B28" s="6">
        <v>5.0999999999999996</v>
      </c>
      <c r="C28" s="12">
        <v>1318448</v>
      </c>
    </row>
    <row r="29" spans="1:26" x14ac:dyDescent="0.55000000000000004">
      <c r="B29" s="6">
        <v>20.3</v>
      </c>
      <c r="C29" s="12">
        <v>4336669</v>
      </c>
    </row>
    <row r="30" spans="1:26" x14ac:dyDescent="0.55000000000000004">
      <c r="B30" s="7">
        <v>79</v>
      </c>
      <c r="C30" s="12">
        <v>21088773</v>
      </c>
    </row>
    <row r="31" spans="1:26" x14ac:dyDescent="0.55000000000000004">
      <c r="B31" s="7">
        <v>157</v>
      </c>
      <c r="C31" s="12">
        <v>36610046</v>
      </c>
    </row>
    <row r="32" spans="1:26" x14ac:dyDescent="0.55000000000000004">
      <c r="B32" s="21">
        <v>392</v>
      </c>
      <c r="C32" s="12">
        <v>106801394</v>
      </c>
    </row>
    <row r="33" spans="2:3" x14ac:dyDescent="0.55000000000000004">
      <c r="B33" s="21">
        <v>778</v>
      </c>
      <c r="C33" s="12">
        <v>180873666</v>
      </c>
    </row>
  </sheetData>
  <sortState ref="F46:S51">
    <sortCondition ref="F46"/>
  </sortState>
  <mergeCells count="10">
    <mergeCell ref="B25:L25"/>
    <mergeCell ref="B26:C26"/>
    <mergeCell ref="A2:V2"/>
    <mergeCell ref="A4:A5"/>
    <mergeCell ref="F4:G4"/>
    <mergeCell ref="H4:I4"/>
    <mergeCell ref="J4:K4"/>
    <mergeCell ref="L4:M4"/>
    <mergeCell ref="B4:C4"/>
    <mergeCell ref="D4:E4"/>
  </mergeCells>
  <pageMargins left="0.25" right="0.25" top="0.75" bottom="0.75" header="0.3" footer="0.3"/>
  <pageSetup paperSize="9" scale="55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PCB</vt:lpstr>
      <vt:lpstr>PAH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Florian Breider</cp:lastModifiedBy>
  <cp:lastPrinted>2021-11-02T13:39:33Z</cp:lastPrinted>
  <dcterms:created xsi:type="dcterms:W3CDTF">2021-11-01T13:18:20Z</dcterms:created>
  <dcterms:modified xsi:type="dcterms:W3CDTF">2021-11-02T15:16:08Z</dcterms:modified>
</cp:coreProperties>
</file>