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240" windowWidth="19440" windowHeight="9345" tabRatio="898" activeTab="6"/>
  </bookViews>
  <sheets>
    <sheet name="Баночки" sheetId="3" r:id="rId1"/>
    <sheet name=" Бочонки арт. 100-199" sheetId="1" r:id="rId2"/>
    <sheet name="Бочонки арт. 200-999" sheetId="4" r:id="rId3"/>
    <sheet name="Бочонки из керамики" sheetId="6" r:id="rId4"/>
    <sheet name="Оформление" sheetId="5" r:id="rId5"/>
    <sheet name="Чай" sheetId="7" r:id="rId6"/>
    <sheet name="Тубусы" sheetId="8" r:id="rId7"/>
    <sheet name="Данные" sheetId="2" state="hidden" r:id="rId8"/>
  </sheets>
  <definedNames>
    <definedName name="_xlnm._FilterDatabase" localSheetId="1" hidden="1">' Бочонки арт. 100-199'!$B$20:$M$47</definedName>
    <definedName name="_xlnm._FilterDatabase" localSheetId="0" hidden="1">Баночки!#REF!</definedName>
    <definedName name="_xlnm._FilterDatabase" localSheetId="2" hidden="1">'Бочонки арт. 200-999'!$B$20:$M$134</definedName>
    <definedName name="_xlnm._FilterDatabase" localSheetId="3" hidden="1">'Бочонки из керамики'!#REF!</definedName>
    <definedName name="_xlnm._FilterDatabase" localSheetId="7" hidden="1">Данные!$I$1:$Q$174</definedName>
    <definedName name="_xlnm._FilterDatabase" localSheetId="4" hidden="1">Оформление!#REF!</definedName>
    <definedName name="F_1">Данные!$L$119:$P$119</definedName>
    <definedName name="F_10">Данные!$L$137:$P$137</definedName>
    <definedName name="F_1000">Данные!$L$173:$P$173</definedName>
    <definedName name="F_1001">Данные!$L$175:$P$175</definedName>
    <definedName name="F_1002">Данные!$L$177:$P$177</definedName>
    <definedName name="F_1003">Данные!$L$179:$P$179</definedName>
    <definedName name="F_1004">Данные!$L$181:$P$181</definedName>
    <definedName name="F_1005">Данные!$L$183:$P$183</definedName>
    <definedName name="F_101">Данные!$L$1:$P$1</definedName>
    <definedName name="F_102">Данные!$L$3:$P$3</definedName>
    <definedName name="F_103">Данные!$L$5:$P$5</definedName>
    <definedName name="F_104">Данные!$L$99:$P$99</definedName>
    <definedName name="F_105">Данные!$L$101:$P$101</definedName>
    <definedName name="F_106">Данные!$L$103:$P$103</definedName>
    <definedName name="F_107">Данные!$L$105:$P$105</definedName>
    <definedName name="F_108">Данные!$L$107:$P$107</definedName>
    <definedName name="F_109">Данные!$L$109:$P$109</definedName>
    <definedName name="F_11">Данные!$L$139:$P$139</definedName>
    <definedName name="F_113">Данные!$L$25:$P$25</definedName>
    <definedName name="F_12">Данные!$L$141:$P$141</definedName>
    <definedName name="F_13">Данные!$L$143:$P$143</definedName>
    <definedName name="F_14">Данные!$L$145:$P$145</definedName>
    <definedName name="F_15">Данные!$L$147:$P$147</definedName>
    <definedName name="F_16">Данные!$L$149:$P$149</definedName>
    <definedName name="F_17">Данные!$L$151:$P$151</definedName>
    <definedName name="F_2">Данные!$L$121:$P$121</definedName>
    <definedName name="F_204">Данные!$L$7:$P$7</definedName>
    <definedName name="F_205">Данные!$L$9:$P$9</definedName>
    <definedName name="F_206">Данные!$L$11:$P$11</definedName>
    <definedName name="F_207">Данные!$L$13:$P$13</definedName>
    <definedName name="F_208">Данные!$L$15:$P$15</definedName>
    <definedName name="F_209">Данные!$L$17:$P$17</definedName>
    <definedName name="F_210">Данные!$L$19:$P$19</definedName>
    <definedName name="F_211">Данные!$L$21:$P$21</definedName>
    <definedName name="F_212">Данные!$L$23:$P$23</definedName>
    <definedName name="F_213">Данные!$L$27:$P$27</definedName>
    <definedName name="F_214">Данные!$L$29:$P$29</definedName>
    <definedName name="F_215">Данные!$L$31:$P$31</definedName>
    <definedName name="F_216">Данные!$L$33:$P$33</definedName>
    <definedName name="F_3">Данные!$L$123:$P$123</definedName>
    <definedName name="F_302">Данные!$L$35:$P$35</definedName>
    <definedName name="F_303">Данные!$L$37:$P$37</definedName>
    <definedName name="F_304">Данные!$L$39:$P$39</definedName>
    <definedName name="F_4">Данные!$L$125:$P$125</definedName>
    <definedName name="F_401">Данные!$L$41:$P$41</definedName>
    <definedName name="F_402">Данные!$L$43:$P$43</definedName>
    <definedName name="F_403">Данные!$L$45:$P$45</definedName>
    <definedName name="F_404">Данные!$L$47:$P$47</definedName>
    <definedName name="F_405">Данные!$L$49:$P$49</definedName>
    <definedName name="F_406">Данные!$L$51:$P$51</definedName>
    <definedName name="F_5">Данные!$L$127:$P$127</definedName>
    <definedName name="F_501">Данные!$L$53:$P$53</definedName>
    <definedName name="F_502">Данные!$L$55:$P$55</definedName>
    <definedName name="F_503">Данные!$L$57:$P$57</definedName>
    <definedName name="F_504">Данные!$L$59:$P$59</definedName>
    <definedName name="F_506">Данные!$L$61:$P$61</definedName>
    <definedName name="F_507">Данные!$L$63:$P$63</definedName>
    <definedName name="F_508">Данные!$L$65:$P$65</definedName>
    <definedName name="F_510">Данные!$L$67:$P$67</definedName>
    <definedName name="F_6">Данные!$L$129:$P$129</definedName>
    <definedName name="F_601">Данные!$L$83:$P$83</definedName>
    <definedName name="F_602">Данные!$L$85:$P$85</definedName>
    <definedName name="F_7">Данные!$L$131:$P$131</definedName>
    <definedName name="F_701">Данные!$L$69:$P$69</definedName>
    <definedName name="F_702">Данные!$L$71:$P$71</definedName>
    <definedName name="F_704">Данные!$L$73:$P$73</definedName>
    <definedName name="F_707">Данные!$L$75:$P$75</definedName>
    <definedName name="F_8">Данные!$L$133:$P$133</definedName>
    <definedName name="F_801">Данные!$L$77:$P$77</definedName>
    <definedName name="F_803">Данные!$L$79:$P$79</definedName>
    <definedName name="F_806">Данные!$L$81:$P$81</definedName>
    <definedName name="F_9">Данные!$L$135:$P$135</definedName>
    <definedName name="F_901">Данные!$L$87:$P$87</definedName>
    <definedName name="F_902">Данные!$L$89:$P$89</definedName>
    <definedName name="F_903">Данные!$L$91:$P$91</definedName>
    <definedName name="F_914">Данные!$L$93:$P$93</definedName>
    <definedName name="F_915">Данные!$L$95:$P$95</definedName>
    <definedName name="F_916">Данные!$L$97:$P$97</definedName>
    <definedName name="Z_76FAB5F5_1BFA_48DB_9CCA_968BD0D70877_.wvu.FilterData" localSheetId="7" hidden="1">Данные!$I$1:$P$174</definedName>
    <definedName name="_xlnm.Print_Area" localSheetId="1">' Бочонки арт. 100-199'!$A$1:$L$43</definedName>
    <definedName name="_xlnm.Print_Area" localSheetId="0">Баночки!$A$1:$L$73</definedName>
    <definedName name="_xlnm.Print_Area" localSheetId="2">'Бочонки арт. 200-999'!$A$1:$M$133</definedName>
    <definedName name="_xlnm.Print_Area" localSheetId="3">'Бочонки из керамики'!$A$1:$L$31</definedName>
    <definedName name="_xlnm.Print_Area" localSheetId="4">Оформление!$A$1:$L$31</definedName>
    <definedName name="_xlnm.Print_Area" localSheetId="6">Тубусы!$A$1:$H$17</definedName>
    <definedName name="_xlnm.Print_Area" localSheetId="5">Чай!$A$1:$H$126</definedName>
    <definedName name="Объём">Данные!$Q$1</definedName>
  </definedNames>
  <calcPr calcId="144525"/>
  <customWorkbookViews>
    <customWorkbookView name="RePack by Diakov - Личное представление" guid="{76FAB5F5-1BFA-48DB-9CCA-968BD0D70877}" mergeInterval="0" personalView="1" maximized="1" windowWidth="1916" windowHeight="805" activeSheetId="1"/>
  </customWorkbookViews>
</workbook>
</file>

<file path=xl/calcChain.xml><?xml version="1.0" encoding="utf-8"?>
<calcChain xmlns="http://schemas.openxmlformats.org/spreadsheetml/2006/main">
  <c r="E13" i="4" l="1"/>
  <c r="E14" i="1" l="1"/>
  <c r="H126" i="7" l="1"/>
  <c r="G126" i="7"/>
  <c r="F126" i="7"/>
  <c r="E126" i="7"/>
  <c r="H125" i="7"/>
  <c r="G125" i="7"/>
  <c r="F125" i="7"/>
  <c r="E125" i="7"/>
  <c r="H124" i="7"/>
  <c r="G124" i="7"/>
  <c r="F124" i="7"/>
  <c r="E124" i="7"/>
  <c r="H123" i="7"/>
  <c r="G123" i="7"/>
  <c r="F123" i="7"/>
  <c r="E123" i="7"/>
  <c r="H122" i="7"/>
  <c r="G122" i="7"/>
  <c r="F122" i="7"/>
  <c r="E122" i="7"/>
  <c r="H121" i="7"/>
  <c r="G121" i="7"/>
  <c r="F121" i="7"/>
  <c r="E121" i="7"/>
  <c r="H120" i="7"/>
  <c r="G120" i="7"/>
  <c r="F120" i="7"/>
  <c r="E120" i="7"/>
  <c r="H119" i="7"/>
  <c r="G119" i="7"/>
  <c r="F119" i="7"/>
  <c r="E119" i="7"/>
  <c r="H118" i="7"/>
  <c r="G118" i="7"/>
  <c r="F118" i="7"/>
  <c r="E118" i="7"/>
  <c r="H117" i="7"/>
  <c r="G117" i="7"/>
  <c r="F117" i="7"/>
  <c r="E117" i="7"/>
  <c r="H116" i="7"/>
  <c r="G116" i="7"/>
  <c r="F116" i="7"/>
  <c r="E116" i="7"/>
  <c r="H115" i="7"/>
  <c r="G115" i="7"/>
  <c r="F115" i="7"/>
  <c r="E115" i="7"/>
  <c r="H114" i="7"/>
  <c r="G114" i="7"/>
  <c r="F114" i="7"/>
  <c r="E114" i="7"/>
  <c r="H113" i="7"/>
  <c r="G113" i="7"/>
  <c r="F113" i="7"/>
  <c r="E113" i="7"/>
  <c r="H112" i="7"/>
  <c r="G112" i="7"/>
  <c r="F112" i="7"/>
  <c r="E112" i="7"/>
  <c r="H111" i="7"/>
  <c r="G111" i="7"/>
  <c r="F111" i="7"/>
  <c r="E111" i="7"/>
  <c r="H110" i="7"/>
  <c r="G110" i="7"/>
  <c r="F110" i="7"/>
  <c r="E110" i="7"/>
  <c r="H109" i="7"/>
  <c r="G109" i="7"/>
  <c r="F109" i="7"/>
  <c r="E109" i="7"/>
  <c r="H108" i="7"/>
  <c r="G108" i="7"/>
  <c r="F108" i="7"/>
  <c r="E108" i="7"/>
  <c r="H107" i="7"/>
  <c r="G107" i="7"/>
  <c r="F107" i="7"/>
  <c r="E107" i="7"/>
  <c r="H106" i="7"/>
  <c r="G106" i="7"/>
  <c r="F106" i="7"/>
  <c r="E106" i="7"/>
  <c r="H105" i="7"/>
  <c r="G105" i="7"/>
  <c r="F105" i="7"/>
  <c r="E105" i="7"/>
  <c r="H104" i="7"/>
  <c r="G104" i="7"/>
  <c r="F104" i="7"/>
  <c r="E104" i="7"/>
  <c r="H103" i="7"/>
  <c r="G103" i="7"/>
  <c r="F103" i="7"/>
  <c r="E103" i="7"/>
  <c r="H102" i="7"/>
  <c r="G102" i="7"/>
  <c r="F102" i="7"/>
  <c r="E102" i="7"/>
  <c r="H101" i="7"/>
  <c r="G101" i="7"/>
  <c r="F101" i="7"/>
  <c r="E101" i="7"/>
  <c r="H100" i="7"/>
  <c r="G100" i="7"/>
  <c r="F100" i="7"/>
  <c r="E100" i="7"/>
  <c r="H99" i="7"/>
  <c r="G99" i="7"/>
  <c r="F99" i="7"/>
  <c r="E99" i="7"/>
  <c r="H98" i="7"/>
  <c r="G98" i="7"/>
  <c r="F98" i="7"/>
  <c r="E98" i="7"/>
  <c r="H97" i="7"/>
  <c r="G97" i="7"/>
  <c r="F97" i="7"/>
  <c r="E97" i="7"/>
  <c r="H96" i="7"/>
  <c r="G96" i="7"/>
  <c r="F96" i="7"/>
  <c r="E96" i="7"/>
  <c r="H95" i="7"/>
  <c r="G95" i="7"/>
  <c r="F95" i="7"/>
  <c r="E95" i="7"/>
  <c r="H94" i="7"/>
  <c r="G94" i="7"/>
  <c r="F94" i="7"/>
  <c r="E94" i="7"/>
  <c r="H93" i="7"/>
  <c r="G93" i="7"/>
  <c r="F93" i="7"/>
  <c r="E93" i="7"/>
  <c r="H92" i="7"/>
  <c r="G92" i="7"/>
  <c r="F92" i="7"/>
  <c r="E92" i="7"/>
  <c r="H91" i="7"/>
  <c r="G91" i="7"/>
  <c r="F91" i="7"/>
  <c r="E91" i="7"/>
  <c r="H90" i="7"/>
  <c r="G90" i="7"/>
  <c r="F90" i="7"/>
  <c r="E90" i="7"/>
  <c r="H89" i="7"/>
  <c r="G89" i="7"/>
  <c r="F89" i="7"/>
  <c r="E89" i="7"/>
  <c r="H88" i="7"/>
  <c r="G88" i="7"/>
  <c r="F88" i="7"/>
  <c r="E88" i="7"/>
  <c r="H87" i="7"/>
  <c r="G87" i="7"/>
  <c r="F87" i="7"/>
  <c r="E87" i="7"/>
  <c r="H86" i="7"/>
  <c r="G86" i="7"/>
  <c r="F86" i="7"/>
  <c r="E86" i="7"/>
  <c r="H85" i="7"/>
  <c r="G85" i="7"/>
  <c r="F85" i="7"/>
  <c r="E85" i="7"/>
  <c r="H84" i="7"/>
  <c r="G84" i="7"/>
  <c r="F84" i="7"/>
  <c r="E84" i="7"/>
  <c r="H83" i="7"/>
  <c r="G83" i="7"/>
  <c r="F83" i="7"/>
  <c r="E83" i="7"/>
  <c r="H82" i="7"/>
  <c r="G82" i="7"/>
  <c r="F82" i="7"/>
  <c r="E82" i="7"/>
  <c r="H81" i="7"/>
  <c r="G81" i="7"/>
  <c r="F81" i="7"/>
  <c r="E81" i="7"/>
  <c r="H80" i="7"/>
  <c r="G80" i="7"/>
  <c r="F80" i="7"/>
  <c r="E80" i="7"/>
  <c r="H79" i="7"/>
  <c r="G79" i="7"/>
  <c r="F79" i="7"/>
  <c r="E79" i="7"/>
  <c r="H78" i="7"/>
  <c r="G78" i="7"/>
  <c r="F78" i="7"/>
  <c r="E78" i="7"/>
  <c r="H77" i="7"/>
  <c r="G77" i="7"/>
  <c r="F77" i="7"/>
  <c r="E77" i="7"/>
  <c r="H76" i="7"/>
  <c r="G76" i="7"/>
  <c r="F76" i="7"/>
  <c r="E76" i="7"/>
  <c r="H75" i="7"/>
  <c r="G75" i="7"/>
  <c r="F75" i="7"/>
  <c r="E75" i="7"/>
  <c r="H74" i="7"/>
  <c r="G74" i="7"/>
  <c r="F74" i="7"/>
  <c r="E74" i="7"/>
  <c r="H73" i="7"/>
  <c r="G73" i="7"/>
  <c r="F73" i="7"/>
  <c r="E73" i="7"/>
  <c r="H72" i="7"/>
  <c r="G72" i="7"/>
  <c r="F72" i="7"/>
  <c r="E72" i="7"/>
  <c r="H71" i="7"/>
  <c r="G71" i="7"/>
  <c r="F71" i="7"/>
  <c r="E71" i="7"/>
  <c r="H70" i="7"/>
  <c r="G70" i="7"/>
  <c r="F70" i="7"/>
  <c r="E70" i="7"/>
  <c r="H69" i="7"/>
  <c r="G69" i="7"/>
  <c r="F69" i="7"/>
  <c r="E69" i="7"/>
  <c r="H68" i="7"/>
  <c r="G68" i="7"/>
  <c r="F68" i="7"/>
  <c r="E68" i="7"/>
  <c r="H67" i="7"/>
  <c r="G67" i="7"/>
  <c r="F67" i="7"/>
  <c r="E67" i="7"/>
  <c r="H66" i="7"/>
  <c r="G66" i="7"/>
  <c r="F66" i="7"/>
  <c r="E66" i="7"/>
  <c r="H65" i="7"/>
  <c r="G65" i="7"/>
  <c r="F65" i="7"/>
  <c r="E65" i="7"/>
  <c r="H64" i="7"/>
  <c r="G64" i="7"/>
  <c r="F64" i="7"/>
  <c r="E64" i="7"/>
  <c r="H63" i="7"/>
  <c r="G63" i="7"/>
  <c r="F63" i="7"/>
  <c r="E63" i="7"/>
  <c r="H62" i="7"/>
  <c r="G62" i="7"/>
  <c r="F62" i="7"/>
  <c r="E62" i="7"/>
  <c r="H61" i="7"/>
  <c r="G61" i="7"/>
  <c r="F61" i="7"/>
  <c r="E61" i="7"/>
  <c r="H60" i="7"/>
  <c r="G60" i="7"/>
  <c r="F60" i="7"/>
  <c r="E60" i="7"/>
  <c r="H59" i="7"/>
  <c r="G59" i="7"/>
  <c r="F59" i="7"/>
  <c r="E59" i="7"/>
  <c r="H58" i="7"/>
  <c r="G58" i="7"/>
  <c r="F58" i="7"/>
  <c r="E58" i="7"/>
  <c r="H57" i="7"/>
  <c r="G57" i="7"/>
  <c r="F57" i="7"/>
  <c r="E57" i="7"/>
  <c r="H56" i="7"/>
  <c r="G56" i="7"/>
  <c r="F56" i="7"/>
  <c r="E56" i="7"/>
  <c r="H55" i="7"/>
  <c r="G55" i="7"/>
  <c r="F55" i="7"/>
  <c r="E55" i="7"/>
  <c r="H54" i="7"/>
  <c r="G54" i="7"/>
  <c r="F54" i="7"/>
  <c r="E54" i="7"/>
  <c r="H53" i="7"/>
  <c r="G53" i="7"/>
  <c r="F53" i="7"/>
  <c r="E53" i="7"/>
  <c r="H52" i="7"/>
  <c r="G52" i="7"/>
  <c r="F52" i="7"/>
  <c r="E52" i="7"/>
  <c r="H51" i="7"/>
  <c r="G51" i="7"/>
  <c r="F51" i="7"/>
  <c r="E51" i="7"/>
  <c r="H50" i="7"/>
  <c r="G50" i="7"/>
  <c r="F50" i="7"/>
  <c r="E50" i="7"/>
  <c r="H49" i="7"/>
  <c r="G49" i="7"/>
  <c r="F49" i="7"/>
  <c r="E49" i="7"/>
  <c r="H48" i="7"/>
  <c r="G48" i="7"/>
  <c r="F48" i="7"/>
  <c r="E48" i="7"/>
  <c r="H47" i="7"/>
  <c r="G47" i="7"/>
  <c r="F47" i="7"/>
  <c r="E47" i="7"/>
  <c r="H46" i="7"/>
  <c r="G46" i="7"/>
  <c r="F46" i="7"/>
  <c r="E46" i="7"/>
  <c r="H45" i="7"/>
  <c r="G45" i="7"/>
  <c r="F45" i="7"/>
  <c r="E45" i="7"/>
  <c r="H44" i="7"/>
  <c r="G44" i="7"/>
  <c r="F44" i="7"/>
  <c r="E44" i="7"/>
  <c r="H43" i="7"/>
  <c r="G43" i="7"/>
  <c r="F43" i="7"/>
  <c r="E43" i="7"/>
  <c r="H42" i="7"/>
  <c r="G42" i="7"/>
  <c r="F42" i="7"/>
  <c r="E42" i="7"/>
  <c r="H41" i="7"/>
  <c r="G41" i="7"/>
  <c r="F41" i="7"/>
  <c r="E41" i="7"/>
  <c r="H40" i="7"/>
  <c r="G40" i="7"/>
  <c r="F40" i="7"/>
  <c r="E40" i="7"/>
  <c r="H39" i="7"/>
  <c r="G39" i="7"/>
  <c r="F39" i="7"/>
  <c r="E39" i="7"/>
  <c r="H38" i="7"/>
  <c r="G38" i="7"/>
  <c r="F38" i="7"/>
  <c r="E38" i="7"/>
  <c r="H37" i="7"/>
  <c r="G37" i="7"/>
  <c r="F37" i="7"/>
  <c r="E37" i="7"/>
  <c r="H36" i="7"/>
  <c r="G36" i="7"/>
  <c r="F36" i="7"/>
  <c r="E36" i="7"/>
  <c r="H35" i="7"/>
  <c r="G35" i="7"/>
  <c r="F35" i="7"/>
  <c r="E35" i="7"/>
  <c r="H34" i="7"/>
  <c r="G34" i="7"/>
  <c r="F34" i="7"/>
  <c r="E34" i="7"/>
  <c r="H33" i="7"/>
  <c r="G33" i="7"/>
  <c r="F33" i="7"/>
  <c r="E33" i="7"/>
  <c r="H32" i="7"/>
  <c r="G32" i="7"/>
  <c r="F32" i="7"/>
  <c r="E32" i="7"/>
  <c r="H31" i="7"/>
  <c r="G31" i="7"/>
  <c r="F31" i="7"/>
  <c r="E31" i="7"/>
  <c r="H30" i="7"/>
  <c r="G30" i="7"/>
  <c r="F30" i="7"/>
  <c r="E30" i="7"/>
  <c r="H29" i="7"/>
  <c r="G29" i="7"/>
  <c r="F29" i="7"/>
  <c r="E29" i="7"/>
  <c r="H28" i="7"/>
  <c r="G28" i="7"/>
  <c r="F28" i="7"/>
  <c r="E28" i="7"/>
  <c r="H27" i="7"/>
  <c r="G27" i="7"/>
  <c r="F27" i="7"/>
  <c r="E27" i="7"/>
  <c r="H26" i="7"/>
  <c r="G26" i="7"/>
  <c r="F26" i="7"/>
  <c r="E26" i="7"/>
  <c r="H25" i="7"/>
  <c r="G25" i="7"/>
  <c r="F25" i="7"/>
  <c r="E25" i="7"/>
  <c r="H24" i="7"/>
  <c r="G24" i="7"/>
  <c r="F24" i="7"/>
  <c r="E24" i="7"/>
  <c r="H23" i="7"/>
  <c r="G23" i="7"/>
  <c r="F23" i="7"/>
  <c r="E23" i="7"/>
  <c r="H22" i="7"/>
  <c r="G22" i="7"/>
  <c r="F22" i="7"/>
  <c r="E22" i="7"/>
  <c r="H21" i="7"/>
  <c r="G21" i="7"/>
  <c r="F21" i="7"/>
  <c r="E21" i="7"/>
  <c r="H20" i="7"/>
  <c r="G20" i="7"/>
  <c r="F20" i="7"/>
  <c r="E20" i="7"/>
  <c r="H19" i="7"/>
  <c r="G19" i="7"/>
  <c r="F19" i="7"/>
  <c r="E19" i="7"/>
  <c r="H18" i="7"/>
  <c r="G18" i="7"/>
  <c r="F18" i="7"/>
  <c r="E18" i="7"/>
  <c r="H17" i="7"/>
  <c r="G17" i="7"/>
  <c r="F17" i="7"/>
  <c r="E17" i="7"/>
  <c r="H16" i="7"/>
  <c r="G16" i="7"/>
  <c r="F16" i="7"/>
  <c r="E16" i="7"/>
  <c r="H15" i="7"/>
  <c r="G15" i="7"/>
  <c r="F15" i="7"/>
  <c r="E15" i="7"/>
  <c r="H14" i="7"/>
  <c r="G14" i="7"/>
  <c r="F14" i="7"/>
  <c r="E14" i="7"/>
  <c r="H13" i="7"/>
  <c r="G13" i="7"/>
  <c r="F13" i="7"/>
  <c r="E13" i="7"/>
  <c r="H12" i="7"/>
  <c r="G12" i="7"/>
  <c r="F12" i="7"/>
  <c r="E12" i="7"/>
  <c r="H11" i="7"/>
  <c r="G11" i="7"/>
  <c r="F11" i="7"/>
  <c r="E11" i="7"/>
  <c r="H10" i="7"/>
  <c r="G10" i="7"/>
  <c r="F10" i="7"/>
  <c r="E10" i="7"/>
  <c r="H9" i="7"/>
  <c r="G9" i="7"/>
  <c r="F9" i="7"/>
  <c r="E9" i="7"/>
  <c r="H8" i="7"/>
  <c r="G8" i="7"/>
  <c r="F8" i="7"/>
  <c r="E8" i="7"/>
  <c r="C15" i="6" l="1"/>
  <c r="E14" i="6"/>
  <c r="E13" i="6"/>
  <c r="E12" i="6"/>
  <c r="E11" i="6"/>
  <c r="E10" i="6"/>
  <c r="L14" i="6"/>
  <c r="L10" i="6"/>
  <c r="L13" i="6"/>
  <c r="L12" i="6"/>
  <c r="L11" i="6"/>
  <c r="M10" i="6" l="1"/>
  <c r="N10" i="6"/>
  <c r="M12" i="6"/>
  <c r="N12" i="6"/>
  <c r="M14" i="6"/>
  <c r="N14" i="6"/>
  <c r="N11" i="6"/>
  <c r="M11" i="6"/>
  <c r="N13" i="6"/>
  <c r="M13" i="6"/>
  <c r="C17" i="5"/>
  <c r="E16" i="5"/>
  <c r="E15" i="5"/>
  <c r="E14" i="5"/>
  <c r="E13" i="5"/>
  <c r="E12" i="5"/>
  <c r="L12" i="5"/>
  <c r="L13" i="5"/>
  <c r="L16" i="5"/>
  <c r="L14" i="5"/>
  <c r="L15" i="5"/>
  <c r="O11" i="6" l="1"/>
  <c r="O12" i="6"/>
  <c r="O13" i="6"/>
  <c r="O14" i="6"/>
  <c r="N15" i="6"/>
  <c r="H11" i="6" s="1"/>
  <c r="O10" i="6"/>
  <c r="M13" i="5"/>
  <c r="N13" i="5"/>
  <c r="M15" i="5"/>
  <c r="N15" i="5"/>
  <c r="N12" i="5"/>
  <c r="M12" i="5"/>
  <c r="N14" i="5"/>
  <c r="M14" i="5"/>
  <c r="N16" i="5"/>
  <c r="M16" i="5"/>
  <c r="C17" i="4"/>
  <c r="E16" i="4"/>
  <c r="E15" i="4"/>
  <c r="E14" i="4"/>
  <c r="E12" i="4"/>
  <c r="C17" i="3"/>
  <c r="E16" i="3"/>
  <c r="E15" i="3"/>
  <c r="E14" i="3"/>
  <c r="E13" i="3"/>
  <c r="E12" i="3"/>
  <c r="L15" i="4"/>
  <c r="L16" i="3"/>
  <c r="L15" i="3"/>
  <c r="L16" i="4"/>
  <c r="L12" i="4"/>
  <c r="L13" i="3"/>
  <c r="L14" i="4"/>
  <c r="L12" i="3"/>
  <c r="L13" i="4"/>
  <c r="L14" i="3"/>
  <c r="H10" i="6" l="1"/>
  <c r="F10" i="6" s="1"/>
  <c r="G10" i="6" s="1"/>
  <c r="F11" i="6"/>
  <c r="G11" i="6" s="1"/>
  <c r="I11" i="6"/>
  <c r="H14" i="6"/>
  <c r="J14" i="6" s="1"/>
  <c r="H13" i="6"/>
  <c r="J13" i="6" s="1"/>
  <c r="H12" i="6"/>
  <c r="J12" i="6" s="1"/>
  <c r="O15" i="6"/>
  <c r="J11" i="6"/>
  <c r="O16" i="5"/>
  <c r="O14" i="5"/>
  <c r="O15" i="5"/>
  <c r="N17" i="5"/>
  <c r="H14" i="5" s="1"/>
  <c r="O12" i="5"/>
  <c r="O13" i="5"/>
  <c r="M13" i="4"/>
  <c r="N13" i="4"/>
  <c r="M15" i="4"/>
  <c r="N15" i="4"/>
  <c r="N12" i="4"/>
  <c r="M12" i="4"/>
  <c r="N14" i="4"/>
  <c r="M14" i="4"/>
  <c r="N16" i="4"/>
  <c r="M16" i="4"/>
  <c r="M13" i="3"/>
  <c r="N13" i="3"/>
  <c r="M15" i="3"/>
  <c r="N15" i="3"/>
  <c r="N12" i="3"/>
  <c r="M12" i="3"/>
  <c r="N14" i="3"/>
  <c r="M14" i="3"/>
  <c r="N16" i="3"/>
  <c r="M16" i="3"/>
  <c r="E13" i="1"/>
  <c r="E15" i="1"/>
  <c r="E16" i="1"/>
  <c r="E12" i="1"/>
  <c r="L16" i="1"/>
  <c r="L15" i="1"/>
  <c r="L12" i="1"/>
  <c r="L13" i="1"/>
  <c r="L14" i="1"/>
  <c r="I10" i="6" l="1"/>
  <c r="J10" i="6"/>
  <c r="J15" i="6" s="1"/>
  <c r="H13" i="5"/>
  <c r="F13" i="5" s="1"/>
  <c r="G13" i="5" s="1"/>
  <c r="H12" i="5"/>
  <c r="F12" i="5" s="1"/>
  <c r="G12" i="5" s="1"/>
  <c r="F13" i="6"/>
  <c r="G13" i="6" s="1"/>
  <c r="I13" i="6"/>
  <c r="F12" i="6"/>
  <c r="G12" i="6" s="1"/>
  <c r="I12" i="6"/>
  <c r="F14" i="6"/>
  <c r="G14" i="6" s="1"/>
  <c r="I14" i="6"/>
  <c r="F14" i="5"/>
  <c r="G14" i="5" s="1"/>
  <c r="I14" i="5"/>
  <c r="J14" i="5"/>
  <c r="H16" i="5"/>
  <c r="J16" i="5" s="1"/>
  <c r="O17" i="5"/>
  <c r="H15" i="5"/>
  <c r="J15" i="5" s="1"/>
  <c r="O14" i="4"/>
  <c r="O15" i="4"/>
  <c r="O16" i="4"/>
  <c r="N17" i="4"/>
  <c r="H14" i="4" s="1"/>
  <c r="O12" i="4"/>
  <c r="O13" i="4"/>
  <c r="O16" i="3"/>
  <c r="O14" i="3"/>
  <c r="O15" i="3"/>
  <c r="N17" i="3"/>
  <c r="H14" i="3" s="1"/>
  <c r="O12" i="3"/>
  <c r="O13" i="3"/>
  <c r="N12" i="1"/>
  <c r="O12" i="1" s="1"/>
  <c r="N15" i="1"/>
  <c r="O15" i="1" s="1"/>
  <c r="N14" i="1"/>
  <c r="O14" i="1" s="1"/>
  <c r="N13" i="1"/>
  <c r="O13" i="1" s="1"/>
  <c r="N16" i="1"/>
  <c r="O16" i="1" s="1"/>
  <c r="C17" i="1"/>
  <c r="J13" i="5" l="1"/>
  <c r="J12" i="5"/>
  <c r="I12" i="5"/>
  <c r="I13" i="5"/>
  <c r="I15" i="6"/>
  <c r="F16" i="5"/>
  <c r="G16" i="5" s="1"/>
  <c r="I16" i="5"/>
  <c r="F15" i="5"/>
  <c r="G15" i="5" s="1"/>
  <c r="I15" i="5"/>
  <c r="H13" i="4"/>
  <c r="F13" i="4" s="1"/>
  <c r="G13" i="4" s="1"/>
  <c r="H12" i="4"/>
  <c r="F12" i="4" s="1"/>
  <c r="G12" i="4" s="1"/>
  <c r="H13" i="3"/>
  <c r="F13" i="3" s="1"/>
  <c r="G13" i="3" s="1"/>
  <c r="H12" i="3"/>
  <c r="F12" i="3" s="1"/>
  <c r="G12" i="3" s="1"/>
  <c r="F14" i="4"/>
  <c r="G14" i="4" s="1"/>
  <c r="I14" i="4"/>
  <c r="H16" i="4"/>
  <c r="J16" i="4" s="1"/>
  <c r="H15" i="4"/>
  <c r="J15" i="4" s="1"/>
  <c r="O17" i="4"/>
  <c r="J14" i="4"/>
  <c r="F14" i="3"/>
  <c r="G14" i="3" s="1"/>
  <c r="I14" i="3"/>
  <c r="J14" i="3"/>
  <c r="H16" i="3"/>
  <c r="J16" i="3" s="1"/>
  <c r="O17" i="3"/>
  <c r="H15" i="3"/>
  <c r="J15" i="3" s="1"/>
  <c r="O17" i="1"/>
  <c r="N17" i="1"/>
  <c r="H16" i="1" s="1"/>
  <c r="J17" i="5" l="1"/>
  <c r="I17" i="5"/>
  <c r="J12" i="4"/>
  <c r="I12" i="4"/>
  <c r="I13" i="4"/>
  <c r="J13" i="4"/>
  <c r="I13" i="3"/>
  <c r="J13" i="3"/>
  <c r="J12" i="3"/>
  <c r="I12" i="3"/>
  <c r="F15" i="4"/>
  <c r="G15" i="4" s="1"/>
  <c r="I15" i="4"/>
  <c r="F16" i="4"/>
  <c r="G16" i="4" s="1"/>
  <c r="I16" i="4"/>
  <c r="F16" i="3"/>
  <c r="G16" i="3" s="1"/>
  <c r="I16" i="3"/>
  <c r="F15" i="3"/>
  <c r="G15" i="3" s="1"/>
  <c r="I15" i="3"/>
  <c r="I16" i="1"/>
  <c r="F16" i="1"/>
  <c r="G16" i="1" s="1"/>
  <c r="J16" i="1"/>
  <c r="H14" i="1"/>
  <c r="J14" i="1" s="1"/>
  <c r="H15" i="1"/>
  <c r="H12" i="1"/>
  <c r="F12" i="1" s="1"/>
  <c r="G12" i="1" s="1"/>
  <c r="H13" i="1"/>
  <c r="M12" i="1"/>
  <c r="J17" i="4" l="1"/>
  <c r="J17" i="3"/>
  <c r="I17" i="3"/>
  <c r="I17" i="4"/>
  <c r="F14" i="1"/>
  <c r="G14" i="1" s="1"/>
  <c r="I14" i="1"/>
  <c r="F15" i="1"/>
  <c r="G15" i="1" s="1"/>
  <c r="I15" i="1"/>
  <c r="J15" i="1"/>
  <c r="J12" i="1"/>
  <c r="I12" i="1"/>
  <c r="F13" i="1"/>
  <c r="G13" i="1" s="1"/>
  <c r="I13" i="1"/>
  <c r="J13" i="1"/>
  <c r="M13" i="1"/>
  <c r="M14" i="1"/>
  <c r="M15" i="1"/>
  <c r="M16" i="1"/>
  <c r="J17" i="1" l="1"/>
  <c r="I17" i="1"/>
</calcChain>
</file>

<file path=xl/sharedStrings.xml><?xml version="1.0" encoding="utf-8"?>
<sst xmlns="http://schemas.openxmlformats.org/spreadsheetml/2006/main" count="1634" uniqueCount="611">
  <si>
    <t>Цена за ед. (руб.): </t>
  </si>
  <si>
    <t>Артикул</t>
  </si>
  <si>
    <t>БОЧОНКИ</t>
  </si>
  <si>
    <t>50*80</t>
  </si>
  <si>
    <t>60*95</t>
  </si>
  <si>
    <t xml:space="preserve">Бочонок </t>
  </si>
  <si>
    <t>цена, за ед., руб.</t>
  </si>
  <si>
    <t>80*115</t>
  </si>
  <si>
    <t>105*150</t>
  </si>
  <si>
    <t>120*180</t>
  </si>
  <si>
    <t>95*115</t>
  </si>
  <si>
    <t>110*130</t>
  </si>
  <si>
    <t>Бочонок светлый с обручами</t>
  </si>
  <si>
    <t>125*150</t>
  </si>
  <si>
    <t>Бочонок цвета дуб с обручами</t>
  </si>
  <si>
    <t>Бочонок темный с обручами с лаковым покрытием</t>
  </si>
  <si>
    <t>Бочонок темный с обручами</t>
  </si>
  <si>
    <t>Бочонок темный с текстурой</t>
  </si>
  <si>
    <t>Бочонок темный с проточками</t>
  </si>
  <si>
    <t>Бочонок темный с проточками с лаковым покрытием</t>
  </si>
  <si>
    <t>Бочонок светлый с проточками</t>
  </si>
  <si>
    <t>90*105</t>
  </si>
  <si>
    <t>100*120</t>
  </si>
  <si>
    <t>125*140</t>
  </si>
  <si>
    <t>Бочонок светлый</t>
  </si>
  <si>
    <t>Бочонок темный с лаковым покрытием</t>
  </si>
  <si>
    <t>150*170</t>
  </si>
  <si>
    <t>160*230</t>
  </si>
  <si>
    <t>120*135</t>
  </si>
  <si>
    <t>145*180</t>
  </si>
  <si>
    <t>Бочонок-рой желтый</t>
  </si>
  <si>
    <t>Бочонок-рой светлый</t>
  </si>
  <si>
    <t>Бочонок-рой белый</t>
  </si>
  <si>
    <t>Бочонок темный</t>
  </si>
  <si>
    <t>Бочонок - рой темный без стеклянной банки</t>
  </si>
  <si>
    <t>ВЕДЕРКИ</t>
  </si>
  <si>
    <t>95*130</t>
  </si>
  <si>
    <t>120*160</t>
  </si>
  <si>
    <t>130*170</t>
  </si>
  <si>
    <t>Ведерко со светлой полосой</t>
  </si>
  <si>
    <t>Ведерко с темной полосой</t>
  </si>
  <si>
    <t>БАТМАНЫ</t>
  </si>
  <si>
    <t>95*142</t>
  </si>
  <si>
    <t>105*157</t>
  </si>
  <si>
    <t>Батман светлый для меда</t>
  </si>
  <si>
    <t>КАДОЧКИ</t>
  </si>
  <si>
    <t>Кадочка темная</t>
  </si>
  <si>
    <t>Кадочка светлая</t>
  </si>
  <si>
    <t>Кадочка расписная для меда</t>
  </si>
  <si>
    <t>КАДУШКИ</t>
  </si>
  <si>
    <t>Кадушка светлая с обручами</t>
  </si>
  <si>
    <t>Кадушка светлая с линиями с обручами</t>
  </si>
  <si>
    <t>Кадушка темная с обручами, покрытая лаком</t>
  </si>
  <si>
    <t>Кадушка темная с обручами</t>
  </si>
  <si>
    <t>Кадушка темная с обручами с текстурой</t>
  </si>
  <si>
    <t>85*120</t>
  </si>
  <si>
    <t>100*140</t>
  </si>
  <si>
    <t>Кадушка светлая с полосами</t>
  </si>
  <si>
    <t>Кадушка темная с полосами</t>
  </si>
  <si>
    <t>ТУЕСА</t>
  </si>
  <si>
    <t>Туес темный с обручами, покрытый лаком</t>
  </si>
  <si>
    <t>Туес темный с обручами</t>
  </si>
  <si>
    <t>Туес расписной с обручами</t>
  </si>
  <si>
    <t>Туес светлый с обручами</t>
  </si>
  <si>
    <t>ЧИЛЯКИ</t>
  </si>
  <si>
    <t>85*105</t>
  </si>
  <si>
    <t>Чиляк темный с обручами</t>
  </si>
  <si>
    <t>Чиляк темный с обручами цвета дуб</t>
  </si>
  <si>
    <t>Чиляк расписной</t>
  </si>
  <si>
    <t>САМОВАРЫ</t>
  </si>
  <si>
    <t>100*220</t>
  </si>
  <si>
    <t>115*250</t>
  </si>
  <si>
    <t>135*280</t>
  </si>
  <si>
    <t>Самовар расписной</t>
  </si>
  <si>
    <t>Самовар темный</t>
  </si>
  <si>
    <t>ПОСТАВЦЫ</t>
  </si>
  <si>
    <t>Поставец расписной светлый</t>
  </si>
  <si>
    <t>Поставец расписной белый</t>
  </si>
  <si>
    <t>Поставец темный</t>
  </si>
  <si>
    <t>УЛЬИ</t>
  </si>
  <si>
    <t>Улей резной</t>
  </si>
  <si>
    <t>ПЕНЬКИ</t>
  </si>
  <si>
    <t>Пенек темный резной</t>
  </si>
  <si>
    <t>Медведи</t>
  </si>
  <si>
    <t>80*210</t>
  </si>
  <si>
    <t>105*230</t>
  </si>
  <si>
    <t>120*260</t>
  </si>
  <si>
    <t>200*120</t>
  </si>
  <si>
    <t>210*160</t>
  </si>
  <si>
    <t>220*190</t>
  </si>
  <si>
    <t>Бочонок с обручами с медведем на крышке, вырезанным вручную цвета дуб</t>
  </si>
  <si>
    <t>Бочонок с медведем на крышке, вырезанным на станке</t>
  </si>
  <si>
    <t>Ложки для мёда</t>
  </si>
  <si>
    <t>Ложка деревянная</t>
  </si>
  <si>
    <t>Ложка деревянная с логотипом,выточенная из липы</t>
  </si>
  <si>
    <t>длина 19</t>
  </si>
  <si>
    <t>Ложка деревянная, сроки изготовления от 1 месяца</t>
  </si>
  <si>
    <t>Бочонок с вырезанным вручную медведем на крышке</t>
  </si>
  <si>
    <t>Бочонок с вырезанным вручную медведем на подставке</t>
  </si>
  <si>
    <t>Бочонок с медведем на подставке, вырезанным на станке</t>
  </si>
  <si>
    <t>Бочонок с обручами с медведем на крышке, выточенным на станке цвета дуб</t>
  </si>
  <si>
    <t>Длина</t>
  </si>
  <si>
    <t>Наименование</t>
  </si>
  <si>
    <t>Мёд Подсолнечный с Разнотравьем</t>
  </si>
  <si>
    <t>Мёд Кориандровый</t>
  </si>
  <si>
    <t>Мёд Акациевый</t>
  </si>
  <si>
    <t>Мёд Липовый (средняя полоса)</t>
  </si>
  <si>
    <t>Мёд Амурский Бархат</t>
  </si>
  <si>
    <t>Мёд Каштановый</t>
  </si>
  <si>
    <t>Мёд с Прополисом</t>
  </si>
  <si>
    <t>Мёд с Имбирем</t>
  </si>
  <si>
    <t>Мёд с Кедровой Живицей</t>
  </si>
  <si>
    <t>Мёд с Малиной</t>
  </si>
  <si>
    <t>Мёд с Ягодами Годжи</t>
  </si>
  <si>
    <t>Мёд с Кедровым Орехом</t>
  </si>
  <si>
    <t>Мёд с Маточным Молочком</t>
  </si>
  <si>
    <t>Мёд с Курагой</t>
  </si>
  <si>
    <t>Мёд с Ванилью</t>
  </si>
  <si>
    <t>Мёд с Черникой</t>
  </si>
  <si>
    <t>Мёд с Сухим Молоком</t>
  </si>
  <si>
    <t>Мёд Разнотравье (от 5 до 10 видов цветов)</t>
  </si>
  <si>
    <t>Мёд Гречишный (Орловская обл)</t>
  </si>
  <si>
    <t>Мёд Лесной</t>
  </si>
  <si>
    <t>Мёд Донниковый с разнотравьем</t>
  </si>
  <si>
    <t>Мёд Кипрейный (Иван-Чай ) с разнотравьем (нет в наличии)</t>
  </si>
  <si>
    <t>Мёд Хлопковый (Казахстан)</t>
  </si>
  <si>
    <t>Мёд Аккураевый (Казахстан)</t>
  </si>
  <si>
    <t>Мёд Майский-Акация</t>
  </si>
  <si>
    <t>Мёд Таёжный с Дягилевым</t>
  </si>
  <si>
    <t>Мёд Липовый (Башкирия)</t>
  </si>
  <si>
    <t>Мёд Амурской и Маньчжурской Липы</t>
  </si>
  <si>
    <t>Мёд Горный Эспарцетовый (Киргизия) Тянь Шань</t>
  </si>
  <si>
    <t>Мёд Горный Цветочный (Киргизия) Иссык Куль</t>
  </si>
  <si>
    <t>Мёд Цитрусовый (Абхазия) (нет в наличии)</t>
  </si>
  <si>
    <t>Мёд с Грецким Орехом</t>
  </si>
  <si>
    <t>№ п.п.</t>
  </si>
  <si>
    <t>Цена за 1 кг</t>
  </si>
  <si>
    <t>Доп. расх.</t>
  </si>
  <si>
    <t>Наименование мёда</t>
  </si>
  <si>
    <t>Сумма:</t>
  </si>
  <si>
    <t>Сумма</t>
  </si>
  <si>
    <t>90*110</t>
  </si>
  <si>
    <t>105*130</t>
  </si>
  <si>
    <t>127*150</t>
  </si>
  <si>
    <t>85*90</t>
  </si>
  <si>
    <t>100*105</t>
  </si>
  <si>
    <t>115*120</t>
  </si>
  <si>
    <t>125*130</t>
  </si>
  <si>
    <t>110*120</t>
  </si>
  <si>
    <t>130*142</t>
  </si>
  <si>
    <t>85*110</t>
  </si>
  <si>
    <t>100*135</t>
  </si>
  <si>
    <t>125*160</t>
  </si>
  <si>
    <t>Банка</t>
  </si>
  <si>
    <t>45*38</t>
  </si>
  <si>
    <t>Банка без этикетки</t>
  </si>
  <si>
    <t>Банка "Кубик", без этикетки</t>
  </si>
  <si>
    <t>45*50</t>
  </si>
  <si>
    <t>75*113</t>
  </si>
  <si>
    <t>Банка "Восьмигранник"</t>
  </si>
  <si>
    <t>70*50</t>
  </si>
  <si>
    <t>Банка "шайба"</t>
  </si>
  <si>
    <t>Банка "шестигранник"</t>
  </si>
  <si>
    <t>85*58</t>
  </si>
  <si>
    <t>Банка "Мишка"</t>
  </si>
  <si>
    <t>Банка "цилиндр"</t>
  </si>
  <si>
    <t>88*91</t>
  </si>
  <si>
    <t>Мед в стеклянной банке</t>
  </si>
  <si>
    <t>88*140</t>
  </si>
  <si>
    <t>Арт. 101</t>
  </si>
  <si>
    <t>Арт. 102</t>
  </si>
  <si>
    <t>Арт. 103</t>
  </si>
  <si>
    <t>Арт. 204</t>
  </si>
  <si>
    <t>Арт. 205</t>
  </si>
  <si>
    <t>Арт. 206</t>
  </si>
  <si>
    <t>Арт. 207</t>
  </si>
  <si>
    <t>Арт. 208</t>
  </si>
  <si>
    <t>Арт. 209</t>
  </si>
  <si>
    <t>Арт. 210</t>
  </si>
  <si>
    <t>Арт. 211</t>
  </si>
  <si>
    <t>Арт. 212</t>
  </si>
  <si>
    <t>Арт. 113</t>
  </si>
  <si>
    <t>Арт. 213</t>
  </si>
  <si>
    <t>Арт. 214</t>
  </si>
  <si>
    <t>Арт. 215</t>
  </si>
  <si>
    <t>Арт. 216</t>
  </si>
  <si>
    <t>Арт. 302</t>
  </si>
  <si>
    <t>Арт. 303</t>
  </si>
  <si>
    <t>Арт. 304</t>
  </si>
  <si>
    <t>Арт. 401</t>
  </si>
  <si>
    <t>Арт. 402</t>
  </si>
  <si>
    <t>Арт. 403</t>
  </si>
  <si>
    <t>Арт. 404</t>
  </si>
  <si>
    <t>Арт. 405</t>
  </si>
  <si>
    <t>Арт. 406</t>
  </si>
  <si>
    <t>Арт. 501</t>
  </si>
  <si>
    <t>Арт. 502</t>
  </si>
  <si>
    <t>Арт. 503</t>
  </si>
  <si>
    <t>Арт. 504</t>
  </si>
  <si>
    <t>Арт. 506</t>
  </si>
  <si>
    <t>Арт. 507</t>
  </si>
  <si>
    <t>Арт. 508</t>
  </si>
  <si>
    <t>Арт. 510</t>
  </si>
  <si>
    <t>Арт. 701</t>
  </si>
  <si>
    <t>Арт. 702</t>
  </si>
  <si>
    <t>Арт. 704</t>
  </si>
  <si>
    <t>Арт. 707</t>
  </si>
  <si>
    <t>Арт. 801</t>
  </si>
  <si>
    <t>Арт. 803</t>
  </si>
  <si>
    <t>Арт. 806</t>
  </si>
  <si>
    <t>Арт. 601</t>
  </si>
  <si>
    <t>Арт. 602</t>
  </si>
  <si>
    <t>Арт. 901</t>
  </si>
  <si>
    <t>Арт. 902</t>
  </si>
  <si>
    <t>Арт. 903</t>
  </si>
  <si>
    <t>Арт. 914</t>
  </si>
  <si>
    <t>Арт. 915</t>
  </si>
  <si>
    <t>Арт. 916</t>
  </si>
  <si>
    <t>Арт. 104</t>
  </si>
  <si>
    <t>Арт. 105</t>
  </si>
  <si>
    <t>Арт. 106</t>
  </si>
  <si>
    <t>Арт. 107</t>
  </si>
  <si>
    <t>Арт. 108</t>
  </si>
  <si>
    <t>Арт. 109</t>
  </si>
  <si>
    <t>Арт. 1</t>
  </si>
  <si>
    <t>Арт. 2</t>
  </si>
  <si>
    <t>Арт. 3</t>
  </si>
  <si>
    <t>Арт. 4</t>
  </si>
  <si>
    <t>Арт. 5</t>
  </si>
  <si>
    <t>Арт. 6</t>
  </si>
  <si>
    <t>Арт. 7</t>
  </si>
  <si>
    <t>Арт. 8</t>
  </si>
  <si>
    <t>Арт. 9</t>
  </si>
  <si>
    <t>Арт. 10</t>
  </si>
  <si>
    <t>Арт. 11</t>
  </si>
  <si>
    <t>Арт. 12</t>
  </si>
  <si>
    <t>Арт. 110</t>
  </si>
  <si>
    <t>Арт. 111</t>
  </si>
  <si>
    <t>Размер Ø*высота (мм): </t>
  </si>
  <si>
    <t>Объем (кг/л): </t>
  </si>
  <si>
    <t>Любая наклейка с Вашей символикой прямоугольной формы на банку</t>
  </si>
  <si>
    <t>Простой крафт пакет</t>
  </si>
  <si>
    <t>Крафт пакет с Вашей символикой</t>
  </si>
  <si>
    <t>Размер</t>
  </si>
  <si>
    <t>2*3 см</t>
  </si>
  <si>
    <t>Доп. оформление крафт бумагой</t>
  </si>
  <si>
    <t>Доп. оформление мешковиной</t>
  </si>
  <si>
    <t>Доп. оформление биркой с согласованным дизайном на различной бумаге</t>
  </si>
  <si>
    <t>Термоэтикетка с данными по составу, срокам хранения и т.п., на дно баночки</t>
  </si>
  <si>
    <t>7,5*9*3 см</t>
  </si>
  <si>
    <t>Вес</t>
  </si>
  <si>
    <t>150 гр.</t>
  </si>
  <si>
    <t>Объем (кг/л):</t>
  </si>
  <si>
    <t>Сумма без НДС</t>
  </si>
  <si>
    <t>Сумма с НДС</t>
  </si>
  <si>
    <t>Скидка</t>
  </si>
  <si>
    <t>Размер скидки</t>
  </si>
  <si>
    <t>Размеры (Ш*В), мм*мм</t>
  </si>
  <si>
    <t>80*120</t>
  </si>
  <si>
    <t>90*135</t>
  </si>
  <si>
    <t>Отправляем продукцию во все регионы транспортными компаниями</t>
  </si>
  <si>
    <t>Скидки:  от 50000руб -3 %, от 100000руб - 5%, от 300000руб - 7% , от 500000 -8%, от 1млн-10%</t>
  </si>
  <si>
    <t>Заказ одной позиции в стекло банке от 10000 рублей. Сроки фасовки и изготовления - от 1 дня.</t>
  </si>
  <si>
    <t>Заказ  мёда в сотах в  картонной упаковке с вашей символикой от 30000руб. Сроки фасовки и изготовления от 5 дней</t>
  </si>
  <si>
    <t>Мы работаем на упрощенной системе. При работе с НДС цены увеличиваются на 18%.</t>
  </si>
  <si>
    <t>Мед сотовый серия «Элита Ассорти» , без картонной упаковки</t>
  </si>
  <si>
    <t>Мед сотовый серия «Элита Ассорти», в картонной упаковке с вашей символикой</t>
  </si>
  <si>
    <t xml:space="preserve">Расчетный прайс на фасованный мёд "Amhani"    тел. +7(499)372-05-11, +7(965)449-05-11
 е-мейл: Amhani@yandex.ru   сайт: http://am-present.ru
               Производство и  продажа фасованного мёда на заказ                                                                                                
</t>
  </si>
  <si>
    <t>Мед сотовый серия «Элита Ассорти», в картонной упаковке с нашим брендом</t>
  </si>
  <si>
    <t>Арт. 30</t>
  </si>
  <si>
    <t>Арт. 31</t>
  </si>
  <si>
    <t>Арт. 32</t>
  </si>
  <si>
    <t>61*58,
68*58</t>
  </si>
  <si>
    <t>Мед сотовый серия «Элита Ассорти», в картонной упаковке под нашим брендом</t>
  </si>
  <si>
    <t>0,03/0,25</t>
  </si>
  <si>
    <t>0,05/0,35</t>
  </si>
  <si>
    <t>0,13/0,1</t>
  </si>
  <si>
    <t>0,25/0,2</t>
  </si>
  <si>
    <t>0,3/0,25</t>
  </si>
  <si>
    <t>0,35/0,28</t>
  </si>
  <si>
    <t>0,37/0,3</t>
  </si>
  <si>
    <t>0,5/0,39</t>
  </si>
  <si>
    <t>1/0,7</t>
  </si>
  <si>
    <t>0,45/0,35</t>
  </si>
  <si>
    <t xml:space="preserve">Заказ деревянных бочонков с вашей символикой от 30000 руб и от 40штук(есть исключения). Стоимость нанесения символики рассчитывается индивидуально(от 0 до 100руб/шт). Сроки изготовления от 10 дней. </t>
  </si>
  <si>
    <t>Выберите артикул</t>
  </si>
  <si>
    <t>Выберите сорт мёда</t>
  </si>
  <si>
    <t>Коэффициент</t>
  </si>
  <si>
    <t>Цена без НДС, руб/шт.</t>
  </si>
  <si>
    <t>Цена с НДС, руб/шт.</t>
  </si>
  <si>
    <t>Цена за штуку от … руб.</t>
  </si>
  <si>
    <t>Арт. 112</t>
  </si>
  <si>
    <t>Цена без НДС со скидкой, руб/шт.</t>
  </si>
  <si>
    <t>Цена с НДС со скидкой, руб/шт.</t>
  </si>
  <si>
    <t>Выберите объём</t>
  </si>
  <si>
    <t>Цена руб/шт.</t>
  </si>
  <si>
    <t>Объем, кг</t>
  </si>
  <si>
    <t>Кол-во, шт</t>
  </si>
  <si>
    <t>Наименование товара</t>
  </si>
  <si>
    <t>Итого без НДС</t>
  </si>
  <si>
    <t>Итого с НДС</t>
  </si>
  <si>
    <t>Чтобы рассчитать стоимость продукции выберите            (или введите) в желтых ячейках артикул, объём тары, наименование мёда и введите количество. Сохраните изменения и вышлите на е-мейл: Amhani@yandex.ru ваш заказ .</t>
  </si>
  <si>
    <t>Арт. 13</t>
  </si>
  <si>
    <t>Арт. 14</t>
  </si>
  <si>
    <t>Арт. 15</t>
  </si>
  <si>
    <t>Арт. 16</t>
  </si>
  <si>
    <t>Арт. 17</t>
  </si>
  <si>
    <t>0.2/0.17</t>
  </si>
  <si>
    <t>0.25/0.2</t>
  </si>
  <si>
    <t>0.32/0.26</t>
  </si>
  <si>
    <t>0.55/0.5</t>
  </si>
  <si>
    <t>Арт. 50</t>
  </si>
  <si>
    <t>Арт. 51</t>
  </si>
  <si>
    <t>Арт. 52</t>
  </si>
  <si>
    <t>Арт. 53</t>
  </si>
  <si>
    <t>Арт. 54</t>
  </si>
  <si>
    <t>Арт. 55</t>
  </si>
  <si>
    <t>Арт. 56</t>
  </si>
  <si>
    <t>Бочонок с медведем</t>
  </si>
  <si>
    <t>Улей</t>
  </si>
  <si>
    <t>Крынка "Дед"</t>
  </si>
  <si>
    <t>Крынка "Самовар"</t>
  </si>
  <si>
    <t>Крынка "Дом"</t>
  </si>
  <si>
    <t>Банка "Конфуций"</t>
  </si>
  <si>
    <t>Банка "Капелька"</t>
  </si>
  <si>
    <t>Банка "Оптима"</t>
  </si>
  <si>
    <t>Арт. 1000</t>
  </si>
  <si>
    <t>Арт. 1001</t>
  </si>
  <si>
    <t>Арт. 1002</t>
  </si>
  <si>
    <t>Арт. 1004</t>
  </si>
  <si>
    <t>Арт. 1003</t>
  </si>
  <si>
    <t>Арт. 1005</t>
  </si>
  <si>
    <t>Цены пустых тубусов для мёда. Виды медов в баночках можно подобрать в разделе "Баночки"</t>
  </si>
  <si>
    <t>Количество банок в тубусе</t>
  </si>
  <si>
    <t>Цена Руб/шт с полноцветной печатью  при тираже  от 30шт</t>
  </si>
  <si>
    <t>Цена Руб/шт с полноцветной печатью  при тираже  от 50шт</t>
  </si>
  <si>
    <t>Цена Руб/шт с полноцветной печатью  при тираже  от 100шт</t>
  </si>
  <si>
    <t>Цена Руб/шт с полноцветной печатью  при тираже  от 500шт</t>
  </si>
  <si>
    <t xml:space="preserve">Тубус с золотой крышкой для 2 банок "шайба" 130гр.  мёда  (арт. 4) </t>
  </si>
  <si>
    <t>120*84</t>
  </si>
  <si>
    <t xml:space="preserve">Тубус с золотой крышкой для 3 банок "шайба" 130гр  мёда  (арт. 4) </t>
  </si>
  <si>
    <t>170*84</t>
  </si>
  <si>
    <t xml:space="preserve">Тубус с золотой крышкой для 4 банок "шайба" 130гр  мёда  (арт. 4) </t>
  </si>
  <si>
    <t>220*84</t>
  </si>
  <si>
    <t xml:space="preserve">Тубус с золотой крышкой для 2 банок "шайба" 250гр. мёда (арт. 5) </t>
  </si>
  <si>
    <t>140*96</t>
  </si>
  <si>
    <t xml:space="preserve">Тубус с золотой крышкой для 3 банок "шайба"  250гр. мёда  (арт. 5) </t>
  </si>
  <si>
    <t>200*96</t>
  </si>
  <si>
    <t xml:space="preserve">Тубус с золотой крышкой для 4 банок "шайба"  250гр. мёда  (арт. 5) </t>
  </si>
  <si>
    <t>260*96</t>
  </si>
  <si>
    <t xml:space="preserve">Тубус с серебряной крышкой для 2 банок "шайба" 130гр.  мёда  (арт. 4) </t>
  </si>
  <si>
    <t xml:space="preserve">Тубус с серебряной крышкой для 3 банок "шайба" 130гр  мёда  (арт. 4) </t>
  </si>
  <si>
    <t xml:space="preserve">Тубус с серебряной крышкой для 4 банок "шайба" 130гр  мёда  (арт. 4) </t>
  </si>
  <si>
    <t xml:space="preserve">Тубус с серебряной крышкой для 2 банок "шайба" 250гр. мёда (арт. 5) </t>
  </si>
  <si>
    <t>Тубус с серебряной крышкой для 3 банок "шайба"  250гр. мёда  (арт. 5)</t>
  </si>
  <si>
    <t xml:space="preserve">Тубус с серебряной  крышкой для 4 банок "шайба"  250гр. мёда  (арт. 5) </t>
  </si>
  <si>
    <t xml:space="preserve">Прайс лист на чай "Amhani"    тел. +7(499)372-05-11, +7(965)449-05-11
 е-мейл: Amhani@yandex.ru   сайт: http://am-present.ru
</t>
  </si>
  <si>
    <t>Скидки на чай в пакетах: от 30000руб -5%,   от 50000руб -8 %, от 100000руб - 10%, от 300000руб - 15% , от 500000 -20%, от 1млн-30%</t>
  </si>
  <si>
    <t>Вид чая</t>
  </si>
  <si>
    <t>Название</t>
  </si>
  <si>
    <t>Цена  за крафт пакет с чаем 50гр</t>
  </si>
  <si>
    <t>Цена  за крафт пакет с чаем 100гр</t>
  </si>
  <si>
    <t>Цена  за крафт пакет с чаем 50гр с наклееным стикером</t>
  </si>
  <si>
    <t>Цена  за крафт пакет с чаем 100гр с наклееным стикером</t>
  </si>
  <si>
    <t>Зеленый ароматизированный чай</t>
  </si>
  <si>
    <t>ZA001</t>
  </si>
  <si>
    <r>
      <t xml:space="preserve">Японская липа </t>
    </r>
    <r>
      <rPr>
        <sz val="9"/>
        <rFont val="Times New Roman"/>
        <family val="1"/>
        <charset val="204"/>
      </rPr>
      <t xml:space="preserve"> (Зеленый чай сенча, и зеленый порох, цветки ромашки, корка апельсина, цветы липы, ароматизированый натуральными маслами)</t>
    </r>
  </si>
  <si>
    <t>ZA0066</t>
  </si>
  <si>
    <r>
      <t xml:space="preserve">Грезы Султана </t>
    </r>
    <r>
      <rPr>
        <sz val="9"/>
        <rFont val="Times New Roman"/>
        <family val="1"/>
        <charset val="204"/>
      </rPr>
      <t xml:space="preserve"> (Зеленый китайский чай ганпаудер "порох",кусочки суш. Ананаса, лепестки роз, лепестки подсолнечника , василек, стручки кэроба,  ароматизированый натуральными маслами)</t>
    </r>
  </si>
  <si>
    <t>ZA008</t>
  </si>
  <si>
    <r>
      <t>Сказочный</t>
    </r>
    <r>
      <rPr>
        <sz val="9"/>
        <color indexed="8"/>
        <rFont val="Times New Roman"/>
        <family val="1"/>
        <charset val="204"/>
      </rPr>
      <t xml:space="preserve">  ( Зеленый чай ганпаудер с добавлением клюквы, кусочков клубники и лепестков розы. Чай ароматизирован натуральными маслами.)</t>
    </r>
  </si>
  <si>
    <t>ZA159</t>
  </si>
  <si>
    <r>
      <t xml:space="preserve">Экзотика фруктов  </t>
    </r>
    <r>
      <rPr>
        <sz val="9"/>
        <rFont val="Times New Roman"/>
        <family val="1"/>
        <charset val="204"/>
      </rPr>
      <t>(Зеленый чай порох, вишня, манго, персик, ананас, цукаты красные цукаты оранж., лепестки сафлора и лепестки подсолнечника, ароматизирован натуральными маслами)</t>
    </r>
  </si>
  <si>
    <t>ZA005</t>
  </si>
  <si>
    <r>
      <t>Спелый барбарис</t>
    </r>
    <r>
      <rPr>
        <sz val="9"/>
        <color indexed="8"/>
        <rFont val="Times New Roman"/>
        <family val="1"/>
        <charset val="204"/>
      </rPr>
      <t xml:space="preserve">    (Зеленый чай сенча, шиповник, брусника,изюм красный, черноплодная рябина, кусочки ананаса и аромат спелого барбариса, ароматизированный натуральными маслами.)</t>
    </r>
  </si>
  <si>
    <t>ZA152</t>
  </si>
  <si>
    <r>
      <t>Силуэт Императрицы</t>
    </r>
    <r>
      <rPr>
        <sz val="9"/>
        <color indexed="8"/>
        <rFont val="Times New Roman"/>
        <family val="1"/>
        <charset val="204"/>
      </rPr>
      <t xml:space="preserve"> (Зеленый чай ганпаудер  с добавлением Боярышника,Можжевельника, кусочков Клубники, Цветами ромашки, а также Корицы и  Орегано (душица) -ароматизированый натуральными маслами )</t>
    </r>
  </si>
  <si>
    <t>ZA153</t>
  </si>
  <si>
    <r>
      <t>Мулен Руж в Париже</t>
    </r>
    <r>
      <rPr>
        <sz val="9"/>
        <color indexed="8"/>
        <rFont val="Times New Roman"/>
        <family val="1"/>
        <charset val="204"/>
      </rPr>
      <t xml:space="preserve"> ( Зеленый чай ганпаудер  с добавлением кусочков ананасов и  папаи, листья и кусочки Клубники , а так же лепестки Розы, подсолнечника и  Василека )</t>
    </r>
  </si>
  <si>
    <t>ZA006</t>
  </si>
  <si>
    <r>
      <t>Нежная мята</t>
    </r>
    <r>
      <rPr>
        <sz val="9"/>
        <color indexed="8"/>
        <rFont val="Times New Roman"/>
        <family val="1"/>
        <charset val="204"/>
      </rPr>
      <t xml:space="preserve"> (Зеленый китайский чай ганпаудер "порох", с добавлением листьев мяты,пропитанный натуральными маслами.)</t>
    </r>
  </si>
  <si>
    <t>ZA155</t>
  </si>
  <si>
    <r>
      <t xml:space="preserve">Бонапарт </t>
    </r>
    <r>
      <rPr>
        <sz val="9"/>
        <color indexed="8"/>
        <rFont val="Times New Roman"/>
        <family val="1"/>
        <charset val="204"/>
      </rPr>
      <t>(Зеленый чай ганпаудер с добавлением кусочков клубники, красной смородины, лепестков календулы, листа клубники, ароматизирован натуральными маслами)</t>
    </r>
  </si>
  <si>
    <t>ZA004</t>
  </si>
  <si>
    <r>
      <t>Лимон с имбирем</t>
    </r>
    <r>
      <rPr>
        <sz val="9"/>
        <color indexed="8"/>
        <rFont val="Times New Roman"/>
        <family val="1"/>
        <charset val="204"/>
      </rPr>
      <t xml:space="preserve"> (Смесь зеленого чая сенча и китайский чай ганпаудер "порох", лимонник, лепестки подсолнечника, имбирь, ароматизированый натуральными маслами)</t>
    </r>
  </si>
  <si>
    <t>ZA0067</t>
  </si>
  <si>
    <r>
      <t>Восемь Сокровищ Шаолиня</t>
    </r>
    <r>
      <rPr>
        <sz val="9"/>
        <color indexed="8"/>
        <rFont val="Times New Roman"/>
        <family val="1"/>
        <charset val="204"/>
      </rPr>
      <t xml:space="preserve"> (Купаж зеленого чая (сенча+ крупный ганпаундер) с кусочками ананаса и манго, сладким османтусом,  лепестками календулы, сафлора и подсолнечника)</t>
    </r>
  </si>
  <si>
    <t>ZA007</t>
  </si>
  <si>
    <r>
      <t>Клубника со сливками</t>
    </r>
    <r>
      <rPr>
        <sz val="9"/>
        <color indexed="8"/>
        <rFont val="Times New Roman"/>
        <family val="1"/>
        <charset val="204"/>
      </rPr>
      <t xml:space="preserve">  (Зеленый китайский чай ганпаудер "порох", чай зеленый сенча, кусочки клубники, листья клубники, сафлор, ароматизированый натуральными маслами)</t>
    </r>
  </si>
  <si>
    <t>ZA156</t>
  </si>
  <si>
    <r>
      <t xml:space="preserve">Улыбка Гейши </t>
    </r>
    <r>
      <rPr>
        <sz val="9"/>
        <color indexed="8"/>
        <rFont val="Times New Roman"/>
        <family val="1"/>
        <charset val="204"/>
      </rPr>
      <t>(Купаж зеленого чая (сенча + крупный ганпаудер) с кусочками ананаса и манго, кубники, календулы, моркови, хризантемы, ароматизирован натуральными маслами)</t>
    </r>
  </si>
  <si>
    <t>ZA12508</t>
  </si>
  <si>
    <r>
      <t xml:space="preserve">Зеленый кактус </t>
    </r>
    <r>
      <rPr>
        <sz val="9"/>
        <color indexed="8"/>
        <rFont val="Times New Roman"/>
        <family val="1"/>
        <charset val="204"/>
      </rPr>
      <t>(Зеленый чай Сенча  и ганпаундер с добавлением лимонной и апельсиновой корки,  а так же лимонной травы, аромат плодов кактуса.Чай ароматизирован натур. маслами)</t>
    </r>
  </si>
  <si>
    <r>
      <t xml:space="preserve">Зеленый с кактусом </t>
    </r>
    <r>
      <rPr>
        <sz val="9"/>
        <rFont val="Times New Roman"/>
        <family val="1"/>
        <charset val="204"/>
      </rPr>
      <t>(Зеленый чай Сенча  и ганпаундер с добавлением лимонной и апельсиновой корки,  а так же лимонной травы, аромат плодов кактуса. Чай ароматизирован натур. маслами)</t>
    </r>
  </si>
  <si>
    <t>ZA009</t>
  </si>
  <si>
    <r>
      <t xml:space="preserve">Бенгальский Тигр </t>
    </r>
    <r>
      <rPr>
        <sz val="9"/>
        <color indexed="8"/>
        <rFont val="Times New Roman"/>
        <family val="1"/>
        <charset val="204"/>
      </rPr>
      <t xml:space="preserve">  ( Смесь зеленого чая Сенча и ганпаундера - пороха, лепестки подсолнечника, кусочки ананаса,листья клубники,лепестки софлора, кусочки манго, цветки василька,  Чай ароматизирован натуральными маслами.)</t>
    </r>
  </si>
  <si>
    <t>ZA158</t>
  </si>
  <si>
    <r>
      <t xml:space="preserve">Черника - йогурт </t>
    </r>
    <r>
      <rPr>
        <sz val="9"/>
        <rFont val="Times New Roman"/>
        <family val="1"/>
        <charset val="204"/>
      </rPr>
      <t>(Чай сенча, черника плоды, клубничный лист, лист ежевики, ароматизирован натуральными маслами)</t>
    </r>
  </si>
  <si>
    <t>ZA003</t>
  </si>
  <si>
    <r>
      <t>Фруктовая карамель</t>
    </r>
    <r>
      <rPr>
        <sz val="9"/>
        <color indexed="8"/>
        <rFont val="Times New Roman"/>
        <family val="1"/>
        <charset val="204"/>
      </rPr>
      <t xml:space="preserve"> (Зеленый чай Сенча с добавлением лепестков календулы,кусочков ананаса и ягод брусники,с ароматом барбариса )</t>
    </r>
  </si>
  <si>
    <t>ZA002</t>
  </si>
  <si>
    <r>
      <t>Земляника со сливками</t>
    </r>
    <r>
      <rPr>
        <sz val="9"/>
        <rFont val="Times New Roman"/>
        <family val="1"/>
        <charset val="204"/>
      </rPr>
      <t xml:space="preserve"> (Зеленый чай порох, кусочки клубники, листья ежевики, лепестки сафлора, ароматизированый маслами земляники и сливок)</t>
    </r>
  </si>
  <si>
    <t>ZA157</t>
  </si>
  <si>
    <r>
      <t xml:space="preserve">Таёжный на порохе </t>
    </r>
    <r>
      <rPr>
        <sz val="9"/>
        <color indexed="8"/>
        <rFont val="Times New Roman"/>
        <family val="1"/>
        <charset val="204"/>
      </rPr>
      <t>(Зеленый чай порох, брусника, рябина черноплодная, ежевика, календула, василек, брусника лист, ароматизирован натуральными маслами)</t>
    </r>
  </si>
  <si>
    <t>Черный ароматизированный чай</t>
  </si>
  <si>
    <t>CA010</t>
  </si>
  <si>
    <r>
      <t xml:space="preserve">Черный с чабрецом </t>
    </r>
    <r>
      <rPr>
        <sz val="9"/>
        <color indexed="8"/>
        <rFont val="Times New Roman"/>
        <family val="1"/>
        <charset val="204"/>
      </rPr>
      <t>(Крупнолистовой черный чай из Индии, тимьян)</t>
    </r>
  </si>
  <si>
    <t>СА0348</t>
  </si>
  <si>
    <r>
      <t>Черный с чабрецом и мелиссой</t>
    </r>
    <r>
      <rPr>
        <sz val="9"/>
        <color indexed="8"/>
        <rFont val="Times New Roman"/>
        <family val="1"/>
        <charset val="204"/>
      </rPr>
      <t xml:space="preserve"> (Среднелистовой черный чай из Индии, тимьян, мелисса)</t>
    </r>
  </si>
  <si>
    <t>CA002</t>
  </si>
  <si>
    <r>
      <t>Черный с Мятой и мелисой (</t>
    </r>
    <r>
      <rPr>
        <sz val="9"/>
        <color indexed="8"/>
        <rFont val="Times New Roman"/>
        <family val="1"/>
        <charset val="204"/>
      </rPr>
      <t>Смесь индийских и китайских черных чаев, с добавлением мяты и мелиссы.)</t>
    </r>
  </si>
  <si>
    <t>CA001</t>
  </si>
  <si>
    <r>
      <t>Эрл Грей Классик</t>
    </r>
    <r>
      <rPr>
        <sz val="9"/>
        <color indexed="8"/>
        <rFont val="Times New Roman"/>
        <family val="1"/>
        <charset val="204"/>
      </rPr>
      <t xml:space="preserve">  (Крупнолистовой чай из Индии, ароматизированый натуральными маслами цитрусовых)</t>
    </r>
  </si>
  <si>
    <t>CA007</t>
  </si>
  <si>
    <r>
      <t>Черный  чай с Апельсином и корицей</t>
    </r>
    <r>
      <rPr>
        <sz val="9"/>
        <color indexed="8"/>
        <rFont val="Times New Roman"/>
        <family val="1"/>
        <charset val="204"/>
      </rPr>
      <t xml:space="preserve"> ( Черный чая из Индиии,лепестки календулы, корка апельсина, корица, ароматизирован натуральными маслами )</t>
    </r>
  </si>
  <si>
    <t>CA006</t>
  </si>
  <si>
    <r>
      <t>Черный чай с имбирем</t>
    </r>
    <r>
      <rPr>
        <sz val="9"/>
        <color indexed="8"/>
        <rFont val="Times New Roman"/>
        <family val="1"/>
        <charset val="204"/>
      </rPr>
      <t xml:space="preserve"> ( Черный  индийский чай с кусочками имбиря. Он поможет улучшить обмен веществ, устранит накопившиеся в нашем организме различные токсины и наладит пищеварение.)</t>
    </r>
  </si>
  <si>
    <t>CA0103</t>
  </si>
  <si>
    <r>
      <t>Ирландские сливки</t>
    </r>
    <r>
      <rPr>
        <sz val="9"/>
        <color indexed="8"/>
        <rFont val="Times New Roman"/>
        <family val="1"/>
        <charset val="204"/>
      </rPr>
      <t xml:space="preserve"> ( Черный чай индийский с миндалем  и сливочным ароматом)</t>
    </r>
  </si>
  <si>
    <t>СА0345</t>
  </si>
  <si>
    <r>
      <t xml:space="preserve">Черный чай с Шалфеем </t>
    </r>
    <r>
      <rPr>
        <sz val="9"/>
        <color indexed="8"/>
        <rFont val="Times New Roman"/>
        <family val="1"/>
        <charset val="204"/>
      </rPr>
      <t>( черный чай из Индии, и шалфей)</t>
    </r>
  </si>
  <si>
    <t>СА0346</t>
  </si>
  <si>
    <r>
      <t xml:space="preserve">Черный чай с Лавандой </t>
    </r>
    <r>
      <rPr>
        <sz val="9"/>
        <color indexed="8"/>
        <rFont val="Times New Roman"/>
        <family val="1"/>
        <charset val="204"/>
      </rPr>
      <t>( черный чай из Индии, и лаванда)</t>
    </r>
  </si>
  <si>
    <t>CA0102</t>
  </si>
  <si>
    <r>
      <t>Чай "Таёжный"</t>
    </r>
    <r>
      <rPr>
        <sz val="9"/>
        <color indexed="8"/>
        <rFont val="Times New Roman"/>
        <family val="1"/>
        <charset val="204"/>
      </rPr>
      <t xml:space="preserve"> ( Чай черный ассам, можжевеловая ягода, цветки василька,  ягода рябина, ягода калина, плоды черемухи, ароматизирован натуральными маслами)</t>
    </r>
  </si>
  <si>
    <t>CA316</t>
  </si>
  <si>
    <r>
      <t>Черный чай Взрывной Пунш</t>
    </r>
    <r>
      <rPr>
        <sz val="9"/>
        <color indexed="8"/>
        <rFont val="Times New Roman"/>
        <family val="1"/>
        <charset val="204"/>
      </rPr>
      <t xml:space="preserve"> (Среднелистовой черный чай из Индии, вишня ягоды, ананас, календула, сафлор, ароматизирован маслами)</t>
    </r>
  </si>
  <si>
    <t>CA008</t>
  </si>
  <si>
    <r>
      <t>1001 Ночь</t>
    </r>
    <r>
      <rPr>
        <sz val="9"/>
        <color indexed="8"/>
        <rFont val="Times New Roman"/>
        <family val="1"/>
        <charset val="204"/>
      </rPr>
      <t xml:space="preserve">  ( Смесь крупнолистового черного чая из Индии и зеленого чая из Китая, изюм, кубики папайи, мальва, роза, календула, ар-ый натур. Маслами)</t>
    </r>
  </si>
  <si>
    <t>CA012</t>
  </si>
  <si>
    <r>
      <t xml:space="preserve">Черный чай с персиком </t>
    </r>
    <r>
      <rPr>
        <sz val="9"/>
        <color indexed="8"/>
        <rFont val="Times New Roman"/>
        <family val="1"/>
        <charset val="204"/>
      </rPr>
      <t>(Чай черный, ананас, календула, черноплодная рябина, ароматизированный натуральными маслами)</t>
    </r>
  </si>
  <si>
    <t>CA315</t>
  </si>
  <si>
    <r>
      <t xml:space="preserve">Дикая вишня </t>
    </r>
    <r>
      <rPr>
        <sz val="9"/>
        <color indexed="8"/>
        <rFont val="Times New Roman"/>
        <family val="1"/>
        <charset val="204"/>
      </rPr>
      <t>(Чай черный из Индии,  ягоды вишни цельные,  рябина черноплодная,ароматизирован эфирными маслами)</t>
    </r>
  </si>
  <si>
    <t>CA415</t>
  </si>
  <si>
    <r>
      <t xml:space="preserve">Ирландский завтрак -  </t>
    </r>
    <r>
      <rPr>
        <sz val="9"/>
        <color indexed="8"/>
        <rFont val="Times New Roman"/>
        <family val="1"/>
        <charset val="204"/>
      </rPr>
      <t>купаж лучших сортов черного чая Ассам (Индия). Утренний очень крепкий и терпкий напиток, который, чаще всего, подается с молоком,  некоторые предпочитают употреблять ее с сахаром и лимоном.</t>
    </r>
  </si>
  <si>
    <t>CA009</t>
  </si>
  <si>
    <r>
      <t>Масала (</t>
    </r>
    <r>
      <rPr>
        <sz val="9"/>
        <color indexed="8"/>
        <rFont val="Times New Roman"/>
        <family val="1"/>
        <charset val="204"/>
      </rPr>
      <t>Чай черный индийский,фенхель, корень имбиря, анис, бадьян, черный перец, гвоздика, кардамон, кориандр)</t>
    </r>
  </si>
  <si>
    <t>CA212</t>
  </si>
  <si>
    <r>
      <t xml:space="preserve">Айва с персиком </t>
    </r>
    <r>
      <rPr>
        <sz val="9"/>
        <color indexed="8"/>
        <rFont val="Times New Roman"/>
        <family val="1"/>
        <charset val="204"/>
      </rPr>
      <t xml:space="preserve">( Черный индийский чай, с кусочками Яблока, дольками Ананаса, лепестками Сафлора и с листиями Брусники)
</t>
    </r>
    <r>
      <rPr>
        <b/>
        <sz val="9"/>
        <color indexed="8"/>
        <rFont val="Times New Roman"/>
        <family val="1"/>
        <charset val="204"/>
      </rPr>
      <t/>
    </r>
  </si>
  <si>
    <t>CA013</t>
  </si>
  <si>
    <r>
      <t xml:space="preserve">Черный чай с  Медовой Дыней </t>
    </r>
    <r>
      <rPr>
        <sz val="9"/>
        <color indexed="8"/>
        <rFont val="Times New Roman"/>
        <family val="1"/>
        <charset val="204"/>
      </rPr>
      <t>(Черный чай из Индии,  кусочки ананаса,подсолнечник лепестки, груша медовая,ароматизированный натуральными маслами)</t>
    </r>
  </si>
  <si>
    <t>CA413</t>
  </si>
  <si>
    <r>
      <t xml:space="preserve">Черный чай "Для БАНИ" </t>
    </r>
    <r>
      <rPr>
        <sz val="9"/>
        <color indexed="8"/>
        <rFont val="Times New Roman"/>
        <family val="1"/>
        <charset val="204"/>
      </rPr>
      <t>(Чай чёрный индийский OPА, Мелисса трава,Шалфей лист,Лимонная трава,Мята перечная, Календула лепестки,Тимьян,Бузина плоды, Липа )</t>
    </r>
  </si>
  <si>
    <t>CA314</t>
  </si>
  <si>
    <r>
      <t xml:space="preserve">Земляника со сливками черный чай </t>
    </r>
    <r>
      <rPr>
        <sz val="9"/>
        <color indexed="8"/>
        <rFont val="Times New Roman"/>
        <family val="1"/>
        <charset val="204"/>
      </rPr>
      <t>( Черный чая из Индиии,клубника лист, цукаты, сафлор лепестки, ароматизирован натуральными маслами )</t>
    </r>
  </si>
  <si>
    <t>CA003</t>
  </si>
  <si>
    <r>
      <t>Екатерина Великая</t>
    </r>
    <r>
      <rPr>
        <sz val="9"/>
        <color indexed="8"/>
        <rFont val="Times New Roman"/>
        <family val="1"/>
        <charset val="204"/>
      </rPr>
      <t xml:space="preserve">  (Черный чай ассам,лепестки красной розы, ягоды клубники,ягоды ежевики, ароматизированый натуральными маслами)</t>
    </r>
  </si>
  <si>
    <t>CA414</t>
  </si>
  <si>
    <r>
      <t>Английский завтрак</t>
    </r>
    <r>
      <rPr>
        <sz val="9"/>
        <color indexed="8"/>
        <rFont val="Times New Roman"/>
        <family val="1"/>
        <charset val="204"/>
      </rPr>
      <t xml:space="preserve"> - купаж лучших сортов черного чая (Индия, Шри-Ланка и Кения). Очень хорошо сочетается с молоком и сахаром, традиционно ассоциируясь с типичным английским завтраком.</t>
    </r>
  </si>
  <si>
    <t>CA005</t>
  </si>
  <si>
    <r>
      <t>Мишки Гамми</t>
    </r>
    <r>
      <rPr>
        <sz val="9"/>
        <color indexed="8"/>
        <rFont val="Times New Roman"/>
        <family val="1"/>
        <charset val="204"/>
      </rPr>
      <t xml:space="preserve"> (Черный чай Ассам,кусочки ананаса, ягоды брусники, вишня сушенная, лепестки календулы ароматизированый натуральными маслами)</t>
    </r>
  </si>
  <si>
    <t>CA0114</t>
  </si>
  <si>
    <r>
      <t>Черный СОУСЕП</t>
    </r>
    <r>
      <rPr>
        <sz val="9"/>
        <color indexed="8"/>
        <rFont val="Times New Roman"/>
        <family val="1"/>
        <charset val="204"/>
      </rPr>
      <t xml:space="preserve"> ( Черный чай индийский с цветками мальвы, кусочками манго, лепестками василька и лепестками календулы)</t>
    </r>
  </si>
  <si>
    <t>CA011</t>
  </si>
  <si>
    <r>
      <t xml:space="preserve">Черный  чай с Розой </t>
    </r>
    <r>
      <rPr>
        <sz val="9"/>
        <color indexed="8"/>
        <rFont val="Times New Roman"/>
        <family val="1"/>
        <charset val="204"/>
      </rPr>
      <t>(Черный чая из Индии, лепестки роз, календула, ананас, аромат розы)</t>
    </r>
  </si>
  <si>
    <t>CA004</t>
  </si>
  <si>
    <r>
      <t>Граф Орлов</t>
    </r>
    <r>
      <rPr>
        <sz val="9"/>
        <color indexed="8"/>
        <rFont val="Times New Roman"/>
        <family val="1"/>
        <charset val="204"/>
      </rPr>
      <t xml:space="preserve"> (Крупнолистовой черный чай из Цейлона, сафлор, василек, красная смородина,ароматизированый натуральными маслами)</t>
    </r>
  </si>
  <si>
    <t>CA0125</t>
  </si>
  <si>
    <r>
      <t xml:space="preserve">МАРТИНИКА  </t>
    </r>
    <r>
      <rPr>
        <sz val="9"/>
        <color indexed="8"/>
        <rFont val="Times New Roman"/>
        <family val="1"/>
        <charset val="204"/>
      </rPr>
      <t>( Черный чай индийский с ананосом, коркой апельсина, кожурой шиповника, лепестками сафлора, красной розы лепестки, лепестки василька и подсолнечника)</t>
    </r>
  </si>
  <si>
    <t>CA313</t>
  </si>
  <si>
    <r>
      <t xml:space="preserve">Черный чай с клюквой </t>
    </r>
    <r>
      <rPr>
        <sz val="9"/>
        <color indexed="8"/>
        <rFont val="Times New Roman"/>
        <family val="1"/>
        <charset val="204"/>
      </rPr>
      <t>(Чай черный из Индии, с ягодами красной смородины, листьями красной смородины, сушеные ягоды клюквы, и изюм , ароматизированный натуральными маслами)</t>
    </r>
  </si>
  <si>
    <t>СА0347</t>
  </si>
  <si>
    <r>
      <t xml:space="preserve">Черный чай Монастырский №1 </t>
    </r>
    <r>
      <rPr>
        <sz val="9"/>
        <color indexed="8"/>
        <rFont val="Times New Roman"/>
        <family val="1"/>
        <charset val="204"/>
      </rPr>
      <t>(Чай черный индийский, Клубника лист, Малина лист, Смородиновый лист, Ежевика лист, Тимьян, Мята лист, Мелисса трава резаная, Шалфей, Календула лепестки, Сенна, Липы цветки, "Иван-чай", зеленый Шиповник, кожура Цветки ромашки, Зверобой трава Орегано (душица), Девясила корневища, Хвоща полевого трава, Тысячелистника трава, Одуванчика корень)</t>
    </r>
  </si>
  <si>
    <t>CA0110</t>
  </si>
  <si>
    <r>
      <t xml:space="preserve">Спелый барбарис на Цейлоне </t>
    </r>
    <r>
      <rPr>
        <sz val="9"/>
        <color indexed="8"/>
        <rFont val="Times New Roman"/>
        <family val="1"/>
        <charset val="204"/>
      </rPr>
      <t>(Чай черный Цейлон, клубника, шиповник, рябина, ананас, ароматизирован натуральными маслами)</t>
    </r>
  </si>
  <si>
    <t>Фруктовый чай</t>
  </si>
  <si>
    <t>T002</t>
  </si>
  <si>
    <r>
      <t xml:space="preserve">Королевский каркадэ ( </t>
    </r>
    <r>
      <rPr>
        <sz val="9"/>
        <color indexed="8"/>
        <rFont val="Times New Roman"/>
        <family val="1"/>
        <charset val="204"/>
      </rPr>
      <t>сладковато-кислый на вкус чайный напиток ярко-красного или бордового цвета, изготавливаемый из сушёных прицветников цветков суданской розы )</t>
    </r>
  </si>
  <si>
    <t>F003</t>
  </si>
  <si>
    <r>
      <t>Дикий персик</t>
    </r>
    <r>
      <rPr>
        <sz val="9"/>
        <color indexed="8"/>
        <rFont val="Times New Roman"/>
        <family val="1"/>
        <charset val="204"/>
      </rPr>
      <t xml:space="preserve">  (Гибискус, кусочки яблока, черноплодная рябина, корка апельсина, лепестки календулы, ароматизирован натуральными маслами )</t>
    </r>
  </si>
  <si>
    <t>F005</t>
  </si>
  <si>
    <r>
      <t xml:space="preserve"> Вишнёвый пунш </t>
    </r>
    <r>
      <rPr>
        <sz val="9"/>
        <color indexed="8"/>
        <rFont val="Times New Roman"/>
        <family val="1"/>
        <charset val="204"/>
      </rPr>
      <t xml:space="preserve"> ( Гибискус, яблоко , кусочки вишни, шиповник,смородиновый лист, кусочки груши,ароматизированый натуральными маслами)</t>
    </r>
  </si>
  <si>
    <t>F004</t>
  </si>
  <si>
    <r>
      <t>Наглый</t>
    </r>
    <r>
      <rPr>
        <sz val="9"/>
        <color indexed="8"/>
        <rFont val="Times New Roman"/>
        <family val="1"/>
        <charset val="204"/>
      </rPr>
      <t xml:space="preserve"> (</t>
    </r>
    <r>
      <rPr>
        <b/>
        <sz val="9"/>
        <color indexed="8"/>
        <rFont val="Times New Roman"/>
        <family val="1"/>
        <charset val="204"/>
      </rPr>
      <t>нахальный) фрукт</t>
    </r>
    <r>
      <rPr>
        <sz val="9"/>
        <color indexed="8"/>
        <rFont val="Times New Roman"/>
        <family val="1"/>
        <charset val="204"/>
      </rPr>
      <t xml:space="preserve"> (Гибискус, шиповник, кусочки яблока, кусочки ананаса, изюм, кусочки папайи, ароматизированый натуральными маслами)</t>
    </r>
  </si>
  <si>
    <t>F007</t>
  </si>
  <si>
    <r>
      <t>Фруктовая мечта</t>
    </r>
    <r>
      <rPr>
        <sz val="9"/>
        <color indexed="8"/>
        <rFont val="Times New Roman"/>
        <family val="1"/>
        <charset val="204"/>
      </rPr>
      <t xml:space="preserve">   ( Изюм, кусочки папайи,манго и апельсина,  с добавлением ягод шиповника,цветов календулы и гибискуса )</t>
    </r>
  </si>
  <si>
    <t>F0072</t>
  </si>
  <si>
    <r>
      <t>Пина Колада</t>
    </r>
    <r>
      <rPr>
        <sz val="9"/>
        <color indexed="8"/>
        <rFont val="Times New Roman"/>
        <family val="1"/>
        <charset val="204"/>
      </rPr>
      <t xml:space="preserve"> ( кусочки яблока, плоды шиповника, гибискус, кусочки ананаса и кокоса.)</t>
    </r>
  </si>
  <si>
    <t>F0071</t>
  </si>
  <si>
    <r>
      <t xml:space="preserve">Глинтвейн </t>
    </r>
    <r>
      <rPr>
        <sz val="9"/>
        <color indexed="8"/>
        <rFont val="Times New Roman"/>
        <family val="1"/>
        <charset val="204"/>
      </rPr>
      <t xml:space="preserve"> ( Гибискус, кусочки яблока,корка апельсина,имбирь, корица,кардамон,гвоздика,бадьян, ароматизированый натуральными маслами)</t>
    </r>
  </si>
  <si>
    <t>F006</t>
  </si>
  <si>
    <r>
      <t>Бабушкин Сад</t>
    </r>
    <r>
      <rPr>
        <sz val="9"/>
        <color indexed="8"/>
        <rFont val="Times New Roman"/>
        <family val="1"/>
        <charset val="204"/>
      </rPr>
      <t xml:space="preserve">  (Фруктовая смесь на основе гибискуса, с добавлением шиповника, кусочков яблока, кубиков ананаса, папайи и манго, с лепестками подсолнечника, ароматизированнная натуральными маслами.)</t>
    </r>
  </si>
  <si>
    <t>F0073</t>
  </si>
  <si>
    <r>
      <t>Малина с мятой</t>
    </r>
    <r>
      <rPr>
        <sz val="9"/>
        <color indexed="8"/>
        <rFont val="Times New Roman"/>
        <family val="1"/>
        <charset val="204"/>
      </rPr>
      <t xml:space="preserve"> - Фруктово-травяной чай (Фруктовая смесь с добавлением яблока, мяты, красной розы, ромашки, календулы, мелиссы,ягоды малины, ройбуша, смородины листа, гибискуса, ароматизированная натуральными маслами)</t>
    </r>
  </si>
  <si>
    <t>F002</t>
  </si>
  <si>
    <r>
      <t>Облепиховый компот</t>
    </r>
    <r>
      <rPr>
        <sz val="9"/>
        <color indexed="8"/>
        <rFont val="Times New Roman"/>
        <family val="1"/>
        <charset val="204"/>
      </rPr>
      <t xml:space="preserve"> ( Облепиха цельная,кусочки груши, резанное кусочками,яблоко, и плоды красноплодная рябины)</t>
    </r>
  </si>
  <si>
    <t>F008</t>
  </si>
  <si>
    <r>
      <t>Красный сарафан</t>
    </r>
    <r>
      <rPr>
        <sz val="9"/>
        <color indexed="8"/>
        <rFont val="Times New Roman"/>
        <family val="1"/>
        <charset val="204"/>
      </rPr>
      <t xml:space="preserve">   ( Черноплодная рябина,цветки гибискуса, можжевельник,клубника ,ежевика,шиповник кожура,
лепестки календулы,ароматизированный натуральными маслами )</t>
    </r>
  </si>
  <si>
    <t>F009</t>
  </si>
  <si>
    <r>
      <t>Императорский Сад</t>
    </r>
    <r>
      <rPr>
        <sz val="9"/>
        <color indexed="8"/>
        <rFont val="Times New Roman"/>
        <family val="1"/>
        <charset val="204"/>
      </rPr>
      <t xml:space="preserve">   (Смесь кусочков яблок,манго,ананаса, гибискуса,и черноплодной рябины с добавлением ягод ежевики,цветов календулы)</t>
    </r>
  </si>
  <si>
    <t>Черный чай    (Индия, Цейлон, Кения,Вьетнам)</t>
  </si>
  <si>
    <t>С1203</t>
  </si>
  <si>
    <t>Чай черный Ассам PF  (1203)  - Мелкая дробь чайного листа</t>
  </si>
  <si>
    <t>С1202</t>
  </si>
  <si>
    <t xml:space="preserve">Чай черный Ассам FBOP (1202) - средний резанный лист </t>
  </si>
  <si>
    <t>С4210</t>
  </si>
  <si>
    <t>Чай черный Ассам GBOP  (4210)  - средний резанный лист  с типсами</t>
  </si>
  <si>
    <t>C4302</t>
  </si>
  <si>
    <t>Черный чай ОРА 2М крупный лист</t>
  </si>
  <si>
    <t>C4301</t>
  </si>
  <si>
    <t>Черный чай ОРА Вьетнам (4301) - крупный лист</t>
  </si>
  <si>
    <t>C04209</t>
  </si>
  <si>
    <t>Ассам Chamraj OP (4209)</t>
  </si>
  <si>
    <t>C4220</t>
  </si>
  <si>
    <t>Ассам FP (4220)</t>
  </si>
  <si>
    <t>C002/4208</t>
  </si>
  <si>
    <t>Ассам FTGFOP (4208)</t>
  </si>
  <si>
    <t>C003</t>
  </si>
  <si>
    <t>Ассам Dikom (4204)</t>
  </si>
  <si>
    <t>C001</t>
  </si>
  <si>
    <t>Ассам Mokalbari (4203)</t>
  </si>
  <si>
    <t>C005</t>
  </si>
  <si>
    <t>Ассам  TGFOP (4201)</t>
  </si>
  <si>
    <t>C002</t>
  </si>
  <si>
    <t>Ассам FBOP (4200)</t>
  </si>
  <si>
    <t>C004</t>
  </si>
  <si>
    <r>
      <t xml:space="preserve">Ассам Behora (4202)  </t>
    </r>
    <r>
      <rPr>
        <b/>
        <sz val="9"/>
        <color indexed="8"/>
        <rFont val="Times New Roman"/>
        <family val="1"/>
        <charset val="204"/>
      </rPr>
      <t>ХИТ</t>
    </r>
  </si>
  <si>
    <t>C007</t>
  </si>
  <si>
    <r>
      <t xml:space="preserve">Ассам Gold Tips (4206) </t>
    </r>
    <r>
      <rPr>
        <b/>
        <sz val="9"/>
        <color indexed="8"/>
        <rFont val="Times New Roman"/>
        <family val="1"/>
        <charset val="204"/>
      </rPr>
      <t>ХИТ</t>
    </r>
  </si>
  <si>
    <t>C008</t>
  </si>
  <si>
    <t>Ассам Mangalam premium (4207)</t>
  </si>
  <si>
    <t>C010/4217</t>
  </si>
  <si>
    <t>Дарджилинг FTGFOP (4217)</t>
  </si>
  <si>
    <t>C009</t>
  </si>
  <si>
    <t>Дарджилинг Rohini (4211)</t>
  </si>
  <si>
    <t>C010</t>
  </si>
  <si>
    <t>Дарджилинг Gopaldhara (4212)</t>
  </si>
  <si>
    <t>C011</t>
  </si>
  <si>
    <t>Дарджилинг Margarets Hope (4214)</t>
  </si>
  <si>
    <t>C013</t>
  </si>
  <si>
    <t>Дарджилинг Rishihat (4215)</t>
  </si>
  <si>
    <t>C018/Si</t>
  </si>
  <si>
    <t>Дарджлинг Sikkim TEMI (4218)</t>
  </si>
  <si>
    <t>C012</t>
  </si>
  <si>
    <t>Дарджилинг THURBO FTGFOP (4213)</t>
  </si>
  <si>
    <t>C017</t>
  </si>
  <si>
    <t>Дарджилинг Badamtam (4216)</t>
  </si>
  <si>
    <t>C014</t>
  </si>
  <si>
    <t xml:space="preserve">Чай кенийский черный  </t>
  </si>
  <si>
    <t>C015</t>
  </si>
  <si>
    <r>
      <t xml:space="preserve">Цейлон Ува </t>
    </r>
    <r>
      <rPr>
        <b/>
        <sz val="9"/>
        <color indexed="8"/>
        <rFont val="Times New Roman"/>
        <family val="1"/>
        <charset val="204"/>
      </rPr>
      <t>ХИТ</t>
    </r>
  </si>
  <si>
    <t>C016</t>
  </si>
  <si>
    <t>Цейлон Дирааба</t>
  </si>
  <si>
    <t xml:space="preserve">Цейлон OP </t>
  </si>
  <si>
    <t>Зеленый чай</t>
  </si>
  <si>
    <t>Z13423AA</t>
  </si>
  <si>
    <t>Зеленый чай мелкий рубленный лист</t>
  </si>
  <si>
    <t>Z13429</t>
  </si>
  <si>
    <t>Зеленый листовой чай PS ( средний лист)</t>
  </si>
  <si>
    <t>Z13427</t>
  </si>
  <si>
    <t>Зеленый чай ОР (крупный лист)</t>
  </si>
  <si>
    <t>Z13428</t>
  </si>
  <si>
    <t>Зеленый  МОЛОЧНЫЙ чай ОР</t>
  </si>
  <si>
    <t>Z001</t>
  </si>
  <si>
    <t xml:space="preserve">Сенча </t>
  </si>
  <si>
    <t>Z13430</t>
  </si>
  <si>
    <t>Ганпаудер крупный лист 9374</t>
  </si>
  <si>
    <t>Z002</t>
  </si>
  <si>
    <r>
      <t xml:space="preserve">Ганпаудер  ( Храм неба)  </t>
    </r>
    <r>
      <rPr>
        <b/>
        <sz val="9"/>
        <color indexed="8"/>
        <rFont val="Times New Roman"/>
        <family val="1"/>
        <charset val="204"/>
      </rPr>
      <t>ХИТ</t>
    </r>
  </si>
  <si>
    <t>Z002/3430</t>
  </si>
  <si>
    <t xml:space="preserve">Зеленый  "Душистый"  чай </t>
  </si>
  <si>
    <t>Z002/142</t>
  </si>
  <si>
    <t>Люй Лянь Ча (Изумрудный Лотос)</t>
  </si>
  <si>
    <t>Z011</t>
  </si>
  <si>
    <t>Люй Мао Фэн (Зеленые ворсистые пики)</t>
  </si>
  <si>
    <t>Z003</t>
  </si>
  <si>
    <r>
      <t xml:space="preserve">Бай Мао Хоу (Беловолосая Обезьяна) </t>
    </r>
    <r>
      <rPr>
        <b/>
        <sz val="9"/>
        <color indexed="8"/>
        <rFont val="Times New Roman"/>
        <family val="1"/>
        <charset val="204"/>
      </rPr>
      <t>ХИТ</t>
    </r>
  </si>
  <si>
    <t>Z13416</t>
  </si>
  <si>
    <t>Е Шэн  (Дикорастущий зеленый чай) Кат.Б</t>
  </si>
  <si>
    <t>Z012</t>
  </si>
  <si>
    <t>Чжэнь Ло (Зеленая спираль)</t>
  </si>
  <si>
    <t>Z007</t>
  </si>
  <si>
    <t>Кудин (Горькая слеза) Игла</t>
  </si>
  <si>
    <t>Z010</t>
  </si>
  <si>
    <r>
      <t xml:space="preserve">Би Ло Чунь (Изумрудные спирали весны из Дунтина) </t>
    </r>
    <r>
      <rPr>
        <b/>
        <sz val="9"/>
        <color indexed="8"/>
        <rFont val="Times New Roman"/>
        <family val="1"/>
        <charset val="204"/>
      </rPr>
      <t>ХИТ</t>
    </r>
  </si>
  <si>
    <t>Z016/314</t>
  </si>
  <si>
    <t xml:space="preserve">Лун Чжу с ананасом (ананасовая жемчужина)           </t>
  </si>
  <si>
    <t>Z016</t>
  </si>
  <si>
    <t xml:space="preserve">Люй Лун Чжу (Зеленая жемчужина)           </t>
  </si>
  <si>
    <t>Z004</t>
  </si>
  <si>
    <r>
      <t xml:space="preserve">Лун Цзин (Колодец дракона)   высшая категория </t>
    </r>
    <r>
      <rPr>
        <b/>
        <sz val="9"/>
        <color indexed="8"/>
        <rFont val="Times New Roman"/>
        <family val="1"/>
        <charset val="204"/>
      </rPr>
      <t>ХИТ</t>
    </r>
  </si>
  <si>
    <t>Z005</t>
  </si>
  <si>
    <t xml:space="preserve">Бай Ча Лун Цзин (Колодец дракона из белого листа) </t>
  </si>
  <si>
    <t>Z006</t>
  </si>
  <si>
    <t>Си Ху Лун Цзин (Колодец дракона с озера Си Ху)</t>
  </si>
  <si>
    <t>Z3973</t>
  </si>
  <si>
    <t>Мин Люй (Фуцзянский зеленый чай)</t>
  </si>
  <si>
    <t>Z3964</t>
  </si>
  <si>
    <t xml:space="preserve">Сун Люй (Аньхойский зеленый) </t>
  </si>
  <si>
    <t>Z005/152</t>
  </si>
  <si>
    <t>Шу Сян Люй  Прмемиум</t>
  </si>
  <si>
    <t>Z008/121</t>
  </si>
  <si>
    <t xml:space="preserve">Кудин (Горькая слеза) рассыпной  - Сорт Ми Я </t>
  </si>
  <si>
    <t>Z008/0003</t>
  </si>
  <si>
    <t>Е Шэн Люй Ча (Дикорастущий зеленый чай)</t>
  </si>
  <si>
    <t>Ч021/0004</t>
  </si>
  <si>
    <t>Сюнин Сюнло (Зеленая улитка из Сюнина)</t>
  </si>
  <si>
    <t>Z009</t>
  </si>
  <si>
    <t>Тай пин Хоу куй (Главарь из Хоу-Кэна)</t>
  </si>
  <si>
    <t>Z013</t>
  </si>
  <si>
    <t xml:space="preserve">Най Сян Чжен Чжу (Молочная жемчужина) </t>
  </si>
  <si>
    <t>Z014</t>
  </si>
  <si>
    <t>Зеленый Индийский чай Nilgiri</t>
  </si>
  <si>
    <t>Z015</t>
  </si>
  <si>
    <t>Зеленый Индийский чай Nilgiri   КАТ.Б</t>
  </si>
  <si>
    <t>Сроки изговления 10 рабочих дней с момента согласования дизайна</t>
  </si>
  <si>
    <t>Цена за штуку</t>
  </si>
  <si>
    <t xml:space="preserve">Цена за штуку </t>
  </si>
  <si>
    <t>Максимальная скорость изготовления данных бочонков 20шт/сутки. Возможно нанесение вашего логотипа</t>
  </si>
  <si>
    <t>Размеры высота(мм)*диаметр(мм)</t>
  </si>
  <si>
    <t xml:space="preserve">Прайс лист на тубусы "Amhani"    тел. +7(499)372-05-11, +7(965)449-05-11
 е-мейл: Amhani@yandex.ru   сайт: http://am-present.ru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</si>
</sst>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р_._-;\-* #,##0.00_р_._-;_-* &quot;-&quot;??_р_._-;_-@_-"/>
    <numFmt numFmtId="165" formatCode="0.0"/>
    <numFmt numFmtId="166" formatCode="_-* #,##0_р_._-;\-* #,##0_р_._-;_-* &quot;-&quot;??_р_._-;_-@_-"/>
  </numFmts>
  <fonts count="2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7"/>
      <color rgb="FF3D1900"/>
      <name val="Roboto Slab"/>
    </font>
    <font>
      <b/>
      <sz val="11"/>
      <color theme="1"/>
      <name val="Calibri"/>
      <family val="2"/>
      <charset val="204"/>
      <scheme val="minor"/>
    </font>
    <font>
      <b/>
      <sz val="26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b/>
      <sz val="8"/>
      <color indexed="8"/>
      <name val="Times New Roman"/>
      <family val="1"/>
      <charset val="204"/>
    </font>
    <font>
      <b/>
      <sz val="9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4"/>
      <color indexed="8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0" borderId="0"/>
  </cellStyleXfs>
  <cellXfs count="179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0" fillId="0" borderId="2" xfId="0" applyBorder="1"/>
    <xf numFmtId="0" fontId="0" fillId="0" borderId="2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4" fillId="0" borderId="2" xfId="0" applyFont="1" applyFill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vertical="center"/>
    </xf>
    <xf numFmtId="4" fontId="4" fillId="2" borderId="2" xfId="0" applyNumberFormat="1" applyFont="1" applyFill="1" applyBorder="1" applyAlignment="1">
      <alignment vertical="center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wrapText="1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 vertical="center"/>
    </xf>
    <xf numFmtId="166" fontId="1" fillId="0" borderId="0" xfId="1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 wrapText="1"/>
    </xf>
    <xf numFmtId="0" fontId="0" fillId="3" borderId="2" xfId="0" applyNumberForma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0" borderId="0" xfId="0" applyFont="1"/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 wrapText="1"/>
    </xf>
    <xf numFmtId="9" fontId="0" fillId="0" borderId="2" xfId="0" applyNumberFormat="1" applyFill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9" fontId="4" fillId="0" borderId="2" xfId="0" applyNumberFormat="1" applyFont="1" applyBorder="1" applyAlignment="1">
      <alignment horizontal="center" vertical="center"/>
    </xf>
    <xf numFmtId="0" fontId="0" fillId="2" borderId="2" xfId="0" applyFill="1" applyBorder="1" applyAlignment="1" applyProtection="1">
      <alignment vertical="center" wrapText="1"/>
      <protection hidden="1"/>
    </xf>
    <xf numFmtId="4" fontId="0" fillId="2" borderId="2" xfId="0" applyNumberFormat="1" applyFill="1" applyBorder="1" applyAlignment="1" applyProtection="1">
      <alignment vertical="center"/>
      <protection hidden="1"/>
    </xf>
    <xf numFmtId="9" fontId="0" fillId="2" borderId="2" xfId="0" applyNumberFormat="1" applyFill="1" applyBorder="1" applyAlignment="1" applyProtection="1">
      <alignment vertical="center"/>
      <protection hidden="1"/>
    </xf>
    <xf numFmtId="0" fontId="0" fillId="0" borderId="2" xfId="0" applyBorder="1" applyAlignment="1">
      <alignment horizontal="center" vertical="center"/>
    </xf>
    <xf numFmtId="0" fontId="0" fillId="0" borderId="0" xfId="0" applyFont="1" applyFill="1" applyBorder="1" applyAlignment="1"/>
    <xf numFmtId="0" fontId="7" fillId="0" borderId="0" xfId="0" applyFont="1" applyAlignment="1">
      <alignment wrapText="1"/>
    </xf>
    <xf numFmtId="0" fontId="7" fillId="5" borderId="0" xfId="0" applyFont="1" applyFill="1" applyAlignment="1">
      <alignment wrapText="1"/>
    </xf>
    <xf numFmtId="0" fontId="0" fillId="5" borderId="0" xfId="0" applyFill="1" applyAlignment="1">
      <alignment wrapText="1"/>
    </xf>
    <xf numFmtId="0" fontId="5" fillId="5" borderId="0" xfId="0" applyFont="1" applyFill="1" applyAlignment="1">
      <alignment vertical="center" wrapText="1"/>
    </xf>
    <xf numFmtId="0" fontId="0" fillId="5" borderId="0" xfId="0" applyFill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4" fontId="10" fillId="0" borderId="0" xfId="0" applyNumberFormat="1" applyFont="1" applyFill="1" applyBorder="1" applyAlignment="1" applyProtection="1">
      <alignment vertical="center"/>
      <protection hidden="1"/>
    </xf>
    <xf numFmtId="4" fontId="9" fillId="0" borderId="0" xfId="0" applyNumberFormat="1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wrapText="1"/>
    </xf>
    <xf numFmtId="1" fontId="4" fillId="6" borderId="2" xfId="0" applyNumberFormat="1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vertical="center" wrapText="1"/>
      <protection locked="0"/>
    </xf>
    <xf numFmtId="0" fontId="11" fillId="0" borderId="0" xfId="0" applyFont="1"/>
    <xf numFmtId="0" fontId="4" fillId="0" borderId="4" xfId="0" applyFont="1" applyFill="1" applyBorder="1" applyAlignment="1">
      <alignment wrapText="1"/>
    </xf>
    <xf numFmtId="0" fontId="0" fillId="0" borderId="4" xfId="0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0" fillId="0" borderId="0" xfId="0" applyBorder="1"/>
    <xf numFmtId="0" fontId="4" fillId="0" borderId="7" xfId="0" applyFont="1" applyFill="1" applyBorder="1" applyAlignment="1">
      <alignment wrapText="1"/>
    </xf>
    <xf numFmtId="0" fontId="0" fillId="0" borderId="7" xfId="0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2" fontId="0" fillId="0" borderId="0" xfId="0" applyNumberForma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12" fillId="0" borderId="0" xfId="0" applyFont="1" applyBorder="1" applyAlignment="1"/>
    <xf numFmtId="0" fontId="14" fillId="0" borderId="8" xfId="0" applyFont="1" applyFill="1" applyBorder="1" applyAlignment="1">
      <alignment horizontal="center" vertical="center" wrapText="1"/>
    </xf>
    <xf numFmtId="0" fontId="18" fillId="0" borderId="8" xfId="3" applyNumberFormat="1" applyFont="1" applyFill="1" applyBorder="1" applyAlignment="1">
      <alignment horizontal="left" vertical="center" wrapText="1"/>
    </xf>
    <xf numFmtId="4" fontId="20" fillId="0" borderId="8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15" fillId="0" borderId="8" xfId="3" applyNumberFormat="1" applyFont="1" applyFill="1" applyBorder="1" applyAlignment="1">
      <alignment vertical="center" wrapText="1"/>
    </xf>
    <xf numFmtId="0" fontId="14" fillId="0" borderId="8" xfId="3" applyNumberFormat="1" applyFont="1" applyFill="1" applyBorder="1" applyAlignment="1">
      <alignment horizontal="center" vertical="center" wrapText="1"/>
    </xf>
    <xf numFmtId="0" fontId="15" fillId="0" borderId="8" xfId="3" applyNumberFormat="1" applyFont="1" applyFill="1" applyBorder="1" applyAlignment="1">
      <alignment horizontal="left" vertical="top" wrapText="1"/>
    </xf>
    <xf numFmtId="0" fontId="15" fillId="0" borderId="8" xfId="3" applyNumberFormat="1" applyFont="1" applyFill="1" applyBorder="1" applyAlignment="1">
      <alignment horizontal="left" vertical="center" wrapText="1"/>
    </xf>
    <xf numFmtId="4" fontId="19" fillId="0" borderId="8" xfId="0" applyNumberFormat="1" applyFont="1" applyFill="1" applyBorder="1" applyAlignment="1">
      <alignment horizontal="center" vertical="center" wrapText="1"/>
    </xf>
    <xf numFmtId="0" fontId="14" fillId="7" borderId="8" xfId="3" applyNumberFormat="1" applyFont="1" applyFill="1" applyBorder="1" applyAlignment="1">
      <alignment horizontal="center" vertical="center" wrapText="1"/>
    </xf>
    <xf numFmtId="0" fontId="20" fillId="7" borderId="8" xfId="3" applyNumberFormat="1" applyFont="1" applyFill="1" applyBorder="1" applyAlignment="1">
      <alignment horizontal="left" vertical="center" wrapText="1"/>
    </xf>
    <xf numFmtId="0" fontId="20" fillId="0" borderId="8" xfId="3" applyNumberFormat="1" applyFont="1" applyFill="1" applyBorder="1" applyAlignment="1">
      <alignment horizontal="left" vertical="center" wrapText="1"/>
    </xf>
    <xf numFmtId="0" fontId="20" fillId="7" borderId="8" xfId="3" applyNumberFormat="1" applyFont="1" applyFill="1" applyBorder="1" applyAlignment="1">
      <alignment vertical="center" wrapText="1"/>
    </xf>
    <xf numFmtId="4" fontId="20" fillId="7" borderId="8" xfId="0" applyNumberFormat="1" applyFont="1" applyFill="1" applyBorder="1" applyAlignment="1">
      <alignment horizontal="center" vertical="center" wrapText="1"/>
    </xf>
    <xf numFmtId="0" fontId="20" fillId="7" borderId="8" xfId="0" applyFont="1" applyFill="1" applyBorder="1" applyAlignment="1">
      <alignment vertical="center" wrapText="1"/>
    </xf>
    <xf numFmtId="4" fontId="20" fillId="0" borderId="8" xfId="0" applyNumberFormat="1" applyFont="1" applyFill="1" applyBorder="1" applyAlignment="1">
      <alignment horizontal="center" wrapText="1"/>
    </xf>
    <xf numFmtId="4" fontId="19" fillId="0" borderId="8" xfId="0" applyNumberFormat="1" applyFont="1" applyFill="1" applyBorder="1" applyAlignment="1">
      <alignment horizontal="center" wrapText="1"/>
    </xf>
    <xf numFmtId="4" fontId="20" fillId="7" borderId="8" xfId="0" applyNumberFormat="1" applyFont="1" applyFill="1" applyBorder="1" applyAlignment="1">
      <alignment horizontal="center" wrapText="1"/>
    </xf>
    <xf numFmtId="0" fontId="0" fillId="0" borderId="13" xfId="0" applyBorder="1" applyAlignment="1">
      <alignment wrapText="1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wrapText="1"/>
    </xf>
    <xf numFmtId="0" fontId="0" fillId="9" borderId="13" xfId="0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3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5" fillId="4" borderId="0" xfId="0" applyFont="1" applyFill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3" fillId="7" borderId="8" xfId="0" applyFont="1" applyFill="1" applyBorder="1" applyAlignment="1">
      <alignment horizontal="center" vertical="center" wrapText="1"/>
    </xf>
    <xf numFmtId="0" fontId="22" fillId="7" borderId="8" xfId="0" applyFont="1" applyFill="1" applyBorder="1" applyAlignment="1">
      <alignment horizontal="center" vertical="center" wrapText="1"/>
    </xf>
    <xf numFmtId="0" fontId="21" fillId="7" borderId="8" xfId="0" applyFont="1" applyFill="1" applyBorder="1" applyAlignment="1">
      <alignment horizontal="center" vertical="center" wrapText="1"/>
    </xf>
    <xf numFmtId="0" fontId="15" fillId="7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7" fillId="7" borderId="9" xfId="2" applyNumberFormat="1" applyFont="1" applyFill="1" applyBorder="1" applyAlignment="1" applyProtection="1">
      <alignment horizontal="center" vertical="center" wrapText="1"/>
    </xf>
    <xf numFmtId="0" fontId="17" fillId="7" borderId="8" xfId="2" applyNumberFormat="1" applyFont="1" applyFill="1" applyBorder="1" applyAlignment="1" applyProtection="1">
      <alignment horizontal="center" vertical="center" wrapText="1"/>
    </xf>
    <xf numFmtId="0" fontId="17" fillId="7" borderId="11" xfId="2" applyNumberFormat="1" applyFont="1" applyFill="1" applyBorder="1" applyAlignment="1" applyProtection="1">
      <alignment horizontal="center" vertical="center" wrapText="1"/>
    </xf>
    <xf numFmtId="0" fontId="17" fillId="7" borderId="12" xfId="2" applyNumberFormat="1" applyFont="1" applyFill="1" applyBorder="1" applyAlignment="1" applyProtection="1">
      <alignment horizontal="center" vertical="center" wrapText="1"/>
    </xf>
    <xf numFmtId="0" fontId="17" fillId="7" borderId="10" xfId="2" applyNumberFormat="1" applyFont="1" applyFill="1" applyBorder="1" applyAlignment="1" applyProtection="1">
      <alignment horizontal="center" vertical="center" wrapText="1"/>
    </xf>
    <xf numFmtId="0" fontId="6" fillId="0" borderId="14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3" fontId="8" fillId="4" borderId="2" xfId="0" applyNumberFormat="1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</cellXfs>
  <cellStyles count="4">
    <cellStyle name="Excel Built-in Normal" xfId="3"/>
    <cellStyle name="Excel_BuiltIn_20% — акцент3" xfId="2"/>
    <cellStyle name="Обычный" xfId="0" builtinId="0"/>
    <cellStyle name="Финансовый 2" xfId="1"/>
  </cellStyles>
  <dxfs count="0"/>
  <tableStyles count="0" defaultTableStyle="TableStyleMedium2" defaultPivotStyle="PivotStyleLight16"/>
  <colors>
    <mruColors>
      <color rgb="FFFF0000"/>
      <color rgb="FFD6E7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jpeg"/><Relationship Id="rId3" Type="http://schemas.openxmlformats.org/officeDocument/2006/relationships/image" Target="../media/image23.jpeg"/><Relationship Id="rId7" Type="http://schemas.openxmlformats.org/officeDocument/2006/relationships/image" Target="../media/image27.jpeg"/><Relationship Id="rId12" Type="http://schemas.openxmlformats.org/officeDocument/2006/relationships/image" Target="../media/image16.PNG"/><Relationship Id="rId2" Type="http://schemas.openxmlformats.org/officeDocument/2006/relationships/image" Target="../media/image22.jpeg"/><Relationship Id="rId1" Type="http://schemas.openxmlformats.org/officeDocument/2006/relationships/image" Target="../media/image21.jpeg"/><Relationship Id="rId6" Type="http://schemas.openxmlformats.org/officeDocument/2006/relationships/image" Target="../media/image26.jpeg"/><Relationship Id="rId11" Type="http://schemas.openxmlformats.org/officeDocument/2006/relationships/image" Target="../media/image12.png"/><Relationship Id="rId5" Type="http://schemas.openxmlformats.org/officeDocument/2006/relationships/image" Target="../media/image25.jpe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jpeg"/><Relationship Id="rId13" Type="http://schemas.openxmlformats.org/officeDocument/2006/relationships/image" Target="../media/image43.jpeg"/><Relationship Id="rId18" Type="http://schemas.openxmlformats.org/officeDocument/2006/relationships/image" Target="../media/image48.jpeg"/><Relationship Id="rId26" Type="http://schemas.openxmlformats.org/officeDocument/2006/relationships/image" Target="../media/image56.jpeg"/><Relationship Id="rId39" Type="http://schemas.openxmlformats.org/officeDocument/2006/relationships/image" Target="../media/image69.jpeg"/><Relationship Id="rId3" Type="http://schemas.openxmlformats.org/officeDocument/2006/relationships/image" Target="../media/image33.jpeg"/><Relationship Id="rId21" Type="http://schemas.openxmlformats.org/officeDocument/2006/relationships/image" Target="../media/image51.jpeg"/><Relationship Id="rId34" Type="http://schemas.openxmlformats.org/officeDocument/2006/relationships/image" Target="../media/image64.jpeg"/><Relationship Id="rId42" Type="http://schemas.openxmlformats.org/officeDocument/2006/relationships/image" Target="../media/image72.jpeg"/><Relationship Id="rId47" Type="http://schemas.openxmlformats.org/officeDocument/2006/relationships/image" Target="../media/image16.PNG"/><Relationship Id="rId7" Type="http://schemas.openxmlformats.org/officeDocument/2006/relationships/image" Target="../media/image37.jpeg"/><Relationship Id="rId12" Type="http://schemas.openxmlformats.org/officeDocument/2006/relationships/image" Target="../media/image42.jpeg"/><Relationship Id="rId17" Type="http://schemas.openxmlformats.org/officeDocument/2006/relationships/image" Target="../media/image47.jpeg"/><Relationship Id="rId25" Type="http://schemas.openxmlformats.org/officeDocument/2006/relationships/image" Target="../media/image55.jpeg"/><Relationship Id="rId33" Type="http://schemas.openxmlformats.org/officeDocument/2006/relationships/image" Target="../media/image63.jpeg"/><Relationship Id="rId38" Type="http://schemas.openxmlformats.org/officeDocument/2006/relationships/image" Target="../media/image68.jpeg"/><Relationship Id="rId46" Type="http://schemas.openxmlformats.org/officeDocument/2006/relationships/image" Target="../media/image12.png"/><Relationship Id="rId2" Type="http://schemas.openxmlformats.org/officeDocument/2006/relationships/image" Target="../media/image32.jpeg"/><Relationship Id="rId16" Type="http://schemas.openxmlformats.org/officeDocument/2006/relationships/image" Target="../media/image46.jpeg"/><Relationship Id="rId20" Type="http://schemas.openxmlformats.org/officeDocument/2006/relationships/image" Target="../media/image50.jpeg"/><Relationship Id="rId29" Type="http://schemas.openxmlformats.org/officeDocument/2006/relationships/image" Target="../media/image59.jpeg"/><Relationship Id="rId41" Type="http://schemas.openxmlformats.org/officeDocument/2006/relationships/image" Target="../media/image71.jpeg"/><Relationship Id="rId1" Type="http://schemas.openxmlformats.org/officeDocument/2006/relationships/image" Target="../media/image31.jpeg"/><Relationship Id="rId6" Type="http://schemas.openxmlformats.org/officeDocument/2006/relationships/image" Target="../media/image36.jpeg"/><Relationship Id="rId11" Type="http://schemas.openxmlformats.org/officeDocument/2006/relationships/image" Target="../media/image41.jpeg"/><Relationship Id="rId24" Type="http://schemas.openxmlformats.org/officeDocument/2006/relationships/image" Target="../media/image54.jpeg"/><Relationship Id="rId32" Type="http://schemas.openxmlformats.org/officeDocument/2006/relationships/image" Target="../media/image62.jpeg"/><Relationship Id="rId37" Type="http://schemas.openxmlformats.org/officeDocument/2006/relationships/image" Target="../media/image67.jpeg"/><Relationship Id="rId40" Type="http://schemas.openxmlformats.org/officeDocument/2006/relationships/image" Target="../media/image70.jpeg"/><Relationship Id="rId45" Type="http://schemas.openxmlformats.org/officeDocument/2006/relationships/image" Target="../media/image75.jpeg"/><Relationship Id="rId5" Type="http://schemas.openxmlformats.org/officeDocument/2006/relationships/image" Target="../media/image35.jpeg"/><Relationship Id="rId15" Type="http://schemas.openxmlformats.org/officeDocument/2006/relationships/image" Target="../media/image45.jpeg"/><Relationship Id="rId23" Type="http://schemas.openxmlformats.org/officeDocument/2006/relationships/image" Target="../media/image53.jpeg"/><Relationship Id="rId28" Type="http://schemas.openxmlformats.org/officeDocument/2006/relationships/image" Target="../media/image58.jpeg"/><Relationship Id="rId36" Type="http://schemas.openxmlformats.org/officeDocument/2006/relationships/image" Target="../media/image66.jpeg"/><Relationship Id="rId10" Type="http://schemas.openxmlformats.org/officeDocument/2006/relationships/image" Target="../media/image40.jpeg"/><Relationship Id="rId19" Type="http://schemas.openxmlformats.org/officeDocument/2006/relationships/image" Target="../media/image49.jpeg"/><Relationship Id="rId31" Type="http://schemas.openxmlformats.org/officeDocument/2006/relationships/image" Target="../media/image61.jpeg"/><Relationship Id="rId44" Type="http://schemas.openxmlformats.org/officeDocument/2006/relationships/image" Target="../media/image74.jpeg"/><Relationship Id="rId4" Type="http://schemas.openxmlformats.org/officeDocument/2006/relationships/image" Target="../media/image34.jpeg"/><Relationship Id="rId9" Type="http://schemas.openxmlformats.org/officeDocument/2006/relationships/image" Target="../media/image39.jpeg"/><Relationship Id="rId14" Type="http://schemas.openxmlformats.org/officeDocument/2006/relationships/image" Target="../media/image44.jpeg"/><Relationship Id="rId22" Type="http://schemas.openxmlformats.org/officeDocument/2006/relationships/image" Target="../media/image52.jpeg"/><Relationship Id="rId27" Type="http://schemas.openxmlformats.org/officeDocument/2006/relationships/image" Target="../media/image57.jpeg"/><Relationship Id="rId30" Type="http://schemas.openxmlformats.org/officeDocument/2006/relationships/image" Target="../media/image60.jpeg"/><Relationship Id="rId35" Type="http://schemas.openxmlformats.org/officeDocument/2006/relationships/image" Target="../media/image65.jpeg"/><Relationship Id="rId43" Type="http://schemas.openxmlformats.org/officeDocument/2006/relationships/image" Target="../media/image7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jpg"/><Relationship Id="rId3" Type="http://schemas.openxmlformats.org/officeDocument/2006/relationships/image" Target="../media/image76.jpg"/><Relationship Id="rId7" Type="http://schemas.openxmlformats.org/officeDocument/2006/relationships/image" Target="../media/image80.jpg"/><Relationship Id="rId2" Type="http://schemas.openxmlformats.org/officeDocument/2006/relationships/image" Target="../media/image16.PNG"/><Relationship Id="rId1" Type="http://schemas.openxmlformats.org/officeDocument/2006/relationships/image" Target="../media/image12.png"/><Relationship Id="rId6" Type="http://schemas.openxmlformats.org/officeDocument/2006/relationships/image" Target="../media/image79.jpg"/><Relationship Id="rId5" Type="http://schemas.openxmlformats.org/officeDocument/2006/relationships/image" Target="../media/image78.jpg"/><Relationship Id="rId4" Type="http://schemas.openxmlformats.org/officeDocument/2006/relationships/image" Target="../media/image77.jp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jpg"/><Relationship Id="rId3" Type="http://schemas.openxmlformats.org/officeDocument/2006/relationships/image" Target="../media/image83.png"/><Relationship Id="rId7" Type="http://schemas.openxmlformats.org/officeDocument/2006/relationships/image" Target="../media/image86.jpeg"/><Relationship Id="rId2" Type="http://schemas.openxmlformats.org/officeDocument/2006/relationships/image" Target="../media/image82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5" Type="http://schemas.openxmlformats.org/officeDocument/2006/relationships/image" Target="../media/image85.jpeg"/><Relationship Id="rId4" Type="http://schemas.openxmlformats.org/officeDocument/2006/relationships/image" Target="../media/image84.jpg"/><Relationship Id="rId9" Type="http://schemas.openxmlformats.org/officeDocument/2006/relationships/image" Target="../media/image8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1.jpeg"/><Relationship Id="rId2" Type="http://schemas.openxmlformats.org/officeDocument/2006/relationships/image" Target="../media/image90.jpeg"/><Relationship Id="rId1" Type="http://schemas.openxmlformats.org/officeDocument/2006/relationships/image" Target="../media/image89.png"/><Relationship Id="rId4" Type="http://schemas.openxmlformats.org/officeDocument/2006/relationships/image" Target="../media/image9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522528</xdr:colOff>
      <xdr:row>19</xdr:row>
      <xdr:rowOff>21772</xdr:rowOff>
    </xdr:from>
    <xdr:to>
      <xdr:col>1</xdr:col>
      <xdr:colOff>198964</xdr:colOff>
      <xdr:row>21</xdr:row>
      <xdr:rowOff>94458</xdr:rowOff>
    </xdr:to>
    <xdr:pic macro="[0]!ZoomImage"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528" y="9644743"/>
          <a:ext cx="884750" cy="900001"/>
        </a:xfrm>
        <a:prstGeom prst="rect">
          <a:avLst/>
        </a:prstGeom>
      </xdr:spPr>
    </xdr:pic>
    <xdr:clientData/>
  </xdr:twoCellAnchor>
  <xdr:twoCellAnchor editAs="oneCell">
    <xdr:from>
      <xdr:col>0</xdr:col>
      <xdr:colOff>555186</xdr:colOff>
      <xdr:row>24</xdr:row>
      <xdr:rowOff>0</xdr:rowOff>
    </xdr:from>
    <xdr:to>
      <xdr:col>1</xdr:col>
      <xdr:colOff>68422</xdr:colOff>
      <xdr:row>26</xdr:row>
      <xdr:rowOff>72686</xdr:rowOff>
    </xdr:to>
    <xdr:pic macro="[0]!ZoomImage"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5186" y="11711940"/>
          <a:ext cx="717196" cy="895646"/>
        </a:xfrm>
        <a:prstGeom prst="rect">
          <a:avLst/>
        </a:prstGeom>
      </xdr:spPr>
    </xdr:pic>
    <xdr:clientData/>
  </xdr:twoCellAnchor>
  <xdr:twoCellAnchor editAs="oneCell">
    <xdr:from>
      <xdr:col>0</xdr:col>
      <xdr:colOff>511642</xdr:colOff>
      <xdr:row>29</xdr:row>
      <xdr:rowOff>0</xdr:rowOff>
    </xdr:from>
    <xdr:to>
      <xdr:col>1</xdr:col>
      <xdr:colOff>246878</xdr:colOff>
      <xdr:row>31</xdr:row>
      <xdr:rowOff>72686</xdr:rowOff>
    </xdr:to>
    <xdr:pic macro="[0]!ZoomImage"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1642" y="13815060"/>
          <a:ext cx="939196" cy="895646"/>
        </a:xfrm>
        <a:prstGeom prst="rect">
          <a:avLst/>
        </a:prstGeom>
      </xdr:spPr>
    </xdr:pic>
    <xdr:clientData/>
  </xdr:twoCellAnchor>
  <xdr:twoCellAnchor editAs="oneCell">
    <xdr:from>
      <xdr:col>0</xdr:col>
      <xdr:colOff>359238</xdr:colOff>
      <xdr:row>34</xdr:row>
      <xdr:rowOff>0</xdr:rowOff>
    </xdr:from>
    <xdr:to>
      <xdr:col>1</xdr:col>
      <xdr:colOff>370524</xdr:colOff>
      <xdr:row>36</xdr:row>
      <xdr:rowOff>72685</xdr:rowOff>
    </xdr:to>
    <xdr:pic macro="[0]!ZoomImage"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9238" y="15918180"/>
          <a:ext cx="1215246" cy="895645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39</xdr:row>
      <xdr:rowOff>0</xdr:rowOff>
    </xdr:from>
    <xdr:to>
      <xdr:col>1</xdr:col>
      <xdr:colOff>165714</xdr:colOff>
      <xdr:row>41</xdr:row>
      <xdr:rowOff>72685</xdr:rowOff>
    </xdr:to>
    <xdr:pic macro="[0]!ZoomImage"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2528" y="18021300"/>
          <a:ext cx="847146" cy="895645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44</xdr:row>
      <xdr:rowOff>0</xdr:rowOff>
    </xdr:from>
    <xdr:to>
      <xdr:col>1</xdr:col>
      <xdr:colOff>100214</xdr:colOff>
      <xdr:row>46</xdr:row>
      <xdr:rowOff>72687</xdr:rowOff>
    </xdr:to>
    <xdr:pic macro="[0]!ZoomImage"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2528" y="20124420"/>
          <a:ext cx="781646" cy="895647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19</xdr:row>
      <xdr:rowOff>0</xdr:rowOff>
    </xdr:from>
    <xdr:to>
      <xdr:col>5</xdr:col>
      <xdr:colOff>558524</xdr:colOff>
      <xdr:row>21</xdr:row>
      <xdr:rowOff>72686</xdr:rowOff>
    </xdr:to>
    <xdr:pic macro="[0]!ZoomImage"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59670" y="9608820"/>
          <a:ext cx="696734" cy="895646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29</xdr:row>
      <xdr:rowOff>0</xdr:rowOff>
    </xdr:from>
    <xdr:to>
      <xdr:col>5</xdr:col>
      <xdr:colOff>413235</xdr:colOff>
      <xdr:row>31</xdr:row>
      <xdr:rowOff>72686</xdr:rowOff>
    </xdr:to>
    <xdr:pic macro="[0]!ZoomImage"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59656" y="13815060"/>
          <a:ext cx="551459" cy="895646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34</xdr:row>
      <xdr:rowOff>0</xdr:rowOff>
    </xdr:from>
    <xdr:to>
      <xdr:col>5</xdr:col>
      <xdr:colOff>422924</xdr:colOff>
      <xdr:row>36</xdr:row>
      <xdr:rowOff>72685</xdr:rowOff>
    </xdr:to>
    <xdr:pic macro="[0]!ZoomImage"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59670" y="15918180"/>
          <a:ext cx="561134" cy="8956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44</xdr:row>
      <xdr:rowOff>0</xdr:rowOff>
    </xdr:from>
    <xdr:to>
      <xdr:col>5</xdr:col>
      <xdr:colOff>471085</xdr:colOff>
      <xdr:row>46</xdr:row>
      <xdr:rowOff>72687</xdr:rowOff>
    </xdr:to>
    <xdr:pic macro="[0]!ZoomImage"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59656" y="20124420"/>
          <a:ext cx="609309" cy="895647"/>
        </a:xfrm>
        <a:prstGeom prst="rect">
          <a:avLst/>
        </a:prstGeom>
      </xdr:spPr>
    </xdr:pic>
    <xdr:clientData/>
  </xdr:twoCellAnchor>
  <xdr:twoCellAnchor editAs="oneCell">
    <xdr:from>
      <xdr:col>4</xdr:col>
      <xdr:colOff>1284536</xdr:colOff>
      <xdr:row>39</xdr:row>
      <xdr:rowOff>0</xdr:rowOff>
    </xdr:from>
    <xdr:to>
      <xdr:col>5</xdr:col>
      <xdr:colOff>495175</xdr:colOff>
      <xdr:row>41</xdr:row>
      <xdr:rowOff>72685</xdr:rowOff>
    </xdr:to>
    <xdr:pic macro="[0]!ZoomImage"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574596" y="18021300"/>
          <a:ext cx="818459" cy="895645"/>
        </a:xfrm>
        <a:prstGeom prst="rect">
          <a:avLst/>
        </a:prstGeom>
      </xdr:spPr>
    </xdr:pic>
    <xdr:clientData/>
  </xdr:twoCellAnchor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71" name="Рисунок 66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31176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284486</xdr:colOff>
      <xdr:row>62</xdr:row>
      <xdr:rowOff>72687</xdr:rowOff>
    </xdr:to>
    <xdr:pic macro="[0]!ZoomImage">
      <xdr:nvPicPr>
        <xdr:cNvPr id="72" name="Рисунок 7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35029140"/>
          <a:ext cx="1488446" cy="895647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228606</xdr:colOff>
      <xdr:row>64</xdr:row>
      <xdr:rowOff>0</xdr:rowOff>
    </xdr:from>
    <xdr:to>
      <xdr:col>0</xdr:col>
      <xdr:colOff>1167531</xdr:colOff>
      <xdr:row>67</xdr:row>
      <xdr:rowOff>72690</xdr:rowOff>
    </xdr:to>
    <xdr:pic macro="[0]!ZoomImage">
      <xdr:nvPicPr>
        <xdr:cNvPr id="73" name="Рисунок 7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8606" y="36583620"/>
          <a:ext cx="938925" cy="895650"/>
        </a:xfrm>
        <a:prstGeom prst="rect">
          <a:avLst/>
        </a:prstGeom>
      </xdr:spPr>
    </xdr:pic>
    <xdr:clientData/>
  </xdr:twoCellAnchor>
  <xdr:twoCellAnchor editAs="oneCell">
    <xdr:from>
      <xdr:col>4</xdr:col>
      <xdr:colOff>1456466</xdr:colOff>
      <xdr:row>24</xdr:row>
      <xdr:rowOff>9071</xdr:rowOff>
    </xdr:from>
    <xdr:to>
      <xdr:col>5</xdr:col>
      <xdr:colOff>520583</xdr:colOff>
      <xdr:row>26</xdr:row>
      <xdr:rowOff>226786</xdr:rowOff>
    </xdr:to>
    <xdr:pic macro="[0]!ZoomImage">
      <xdr:nvPicPr>
        <xdr:cNvPr id="79" name="Рисунок 78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6526" y="11721011"/>
          <a:ext cx="671937" cy="1040675"/>
        </a:xfrm>
        <a:prstGeom prst="rect">
          <a:avLst/>
        </a:prstGeom>
      </xdr:spPr>
    </xdr:pic>
    <xdr:clientData/>
  </xdr:twoCellAnchor>
  <xdr:twoCellAnchor editAs="oneCell">
    <xdr:from>
      <xdr:col>7</xdr:col>
      <xdr:colOff>204108</xdr:colOff>
      <xdr:row>8</xdr:row>
      <xdr:rowOff>10143</xdr:rowOff>
    </xdr:from>
    <xdr:to>
      <xdr:col>7</xdr:col>
      <xdr:colOff>922122</xdr:colOff>
      <xdr:row>8</xdr:row>
      <xdr:rowOff>571499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548" y="3622023"/>
          <a:ext cx="718014" cy="561356"/>
        </a:xfrm>
        <a:prstGeom prst="rect">
          <a:avLst/>
        </a:prstGeom>
      </xdr:spPr>
    </xdr:pic>
    <xdr:clientData/>
  </xdr:twoCellAnchor>
  <xdr:twoCellAnchor editAs="oneCell">
    <xdr:from>
      <xdr:col>0</xdr:col>
      <xdr:colOff>402740</xdr:colOff>
      <xdr:row>49</xdr:row>
      <xdr:rowOff>0</xdr:rowOff>
    </xdr:from>
    <xdr:to>
      <xdr:col>1</xdr:col>
      <xdr:colOff>274426</xdr:colOff>
      <xdr:row>52</xdr:row>
      <xdr:rowOff>29040</xdr:rowOff>
    </xdr:to>
    <xdr:pic macro="[0]!ZoomImage"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740" y="22228629"/>
          <a:ext cx="1080000" cy="1400640"/>
        </a:xfrm>
        <a:prstGeom prst="rect">
          <a:avLst/>
        </a:prstGeom>
      </xdr:spPr>
    </xdr:pic>
    <xdr:clientData/>
  </xdr:twoCellAnchor>
  <xdr:twoCellAnchor editAs="oneCell">
    <xdr:from>
      <xdr:col>4</xdr:col>
      <xdr:colOff>435440</xdr:colOff>
      <xdr:row>49</xdr:row>
      <xdr:rowOff>0</xdr:rowOff>
    </xdr:from>
    <xdr:to>
      <xdr:col>5</xdr:col>
      <xdr:colOff>624354</xdr:colOff>
      <xdr:row>52</xdr:row>
      <xdr:rowOff>297950</xdr:rowOff>
    </xdr:to>
    <xdr:pic macro="[0]!ZoomImage"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5297" y="22228629"/>
          <a:ext cx="1800000" cy="1669550"/>
        </a:xfrm>
        <a:prstGeom prst="rect">
          <a:avLst/>
        </a:prstGeom>
      </xdr:spPr>
    </xdr:pic>
    <xdr:clientData/>
  </xdr:twoCellAnchor>
  <xdr:twoCellAnchor editAs="oneCell">
    <xdr:from>
      <xdr:col>0</xdr:col>
      <xdr:colOff>370082</xdr:colOff>
      <xdr:row>54</xdr:row>
      <xdr:rowOff>0</xdr:rowOff>
    </xdr:from>
    <xdr:to>
      <xdr:col>1</xdr:col>
      <xdr:colOff>241768</xdr:colOff>
      <xdr:row>57</xdr:row>
      <xdr:rowOff>261000</xdr:rowOff>
    </xdr:to>
    <xdr:pic macro="[0]!ZoomImage">
      <xdr:nvPicPr>
        <xdr:cNvPr id="31" name="Рисунок 30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082" y="24329571"/>
          <a:ext cx="1080000" cy="14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1132102</xdr:colOff>
      <xdr:row>54</xdr:row>
      <xdr:rowOff>0</xdr:rowOff>
    </xdr:from>
    <xdr:to>
      <xdr:col>5</xdr:col>
      <xdr:colOff>601016</xdr:colOff>
      <xdr:row>57</xdr:row>
      <xdr:rowOff>254250</xdr:rowOff>
    </xdr:to>
    <xdr:pic macro="[0]!ZoomImage">
      <xdr:nvPicPr>
        <xdr:cNvPr id="32" name="Рисунок 31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1959" y="24329571"/>
          <a:ext cx="1080000" cy="1397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0</xdr:col>
      <xdr:colOff>900000</xdr:colOff>
      <xdr:row>21</xdr:row>
      <xdr:rowOff>72688</xdr:rowOff>
    </xdr:to>
    <xdr:pic macro="[0]!ZoomImage">
      <xdr:nvPicPr>
        <xdr:cNvPr id="173" name="Рисунок 172" descr="http://am-present.ru/images/bochonki/101_big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19</xdr:row>
      <xdr:rowOff>0</xdr:rowOff>
    </xdr:from>
    <xdr:to>
      <xdr:col>7</xdr:col>
      <xdr:colOff>1368098</xdr:colOff>
      <xdr:row>21</xdr:row>
      <xdr:rowOff>72688</xdr:rowOff>
    </xdr:to>
    <xdr:pic macro="[0]!ZoomImage">
      <xdr:nvPicPr>
        <xdr:cNvPr id="175" name="Рисунок 174" descr="http://am-present.ru/images/bochonki/102_big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900000</xdr:colOff>
      <xdr:row>26</xdr:row>
      <xdr:rowOff>72689</xdr:rowOff>
    </xdr:to>
    <xdr:pic macro="[0]!ZoomImage">
      <xdr:nvPicPr>
        <xdr:cNvPr id="176" name="Рисунок 175" descr="http://am-present.ru/images/bochonki/103_big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522528</xdr:colOff>
      <xdr:row>39</xdr:row>
      <xdr:rowOff>0</xdr:rowOff>
    </xdr:from>
    <xdr:to>
      <xdr:col>7</xdr:col>
      <xdr:colOff>1393778</xdr:colOff>
      <xdr:row>41</xdr:row>
      <xdr:rowOff>72685</xdr:rowOff>
    </xdr:to>
    <xdr:pic macro="[0]!ZoomImage">
      <xdr:nvPicPr>
        <xdr:cNvPr id="191" name="Рисунок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1385" y="18070286"/>
          <a:ext cx="871250" cy="8999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468098</xdr:colOff>
      <xdr:row>24</xdr:row>
      <xdr:rowOff>0</xdr:rowOff>
    </xdr:from>
    <xdr:to>
      <xdr:col>7</xdr:col>
      <xdr:colOff>1368098</xdr:colOff>
      <xdr:row>26</xdr:row>
      <xdr:rowOff>72686</xdr:rowOff>
    </xdr:to>
    <xdr:pic macro="[0]!ZoomImage">
      <xdr:nvPicPr>
        <xdr:cNvPr id="263" name="Рисунок 262" descr="http://am-present.ru/images/bochonki/104_big.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3623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900000</xdr:colOff>
      <xdr:row>31</xdr:row>
      <xdr:rowOff>72688</xdr:rowOff>
    </xdr:to>
    <xdr:pic macro="[0]!ZoomImage">
      <xdr:nvPicPr>
        <xdr:cNvPr id="264" name="Рисунок 263" descr="http://am-present.ru/images/bochonki/105_big.jp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29</xdr:row>
      <xdr:rowOff>0</xdr:rowOff>
    </xdr:from>
    <xdr:to>
      <xdr:col>7</xdr:col>
      <xdr:colOff>1368098</xdr:colOff>
      <xdr:row>31</xdr:row>
      <xdr:rowOff>72688</xdr:rowOff>
    </xdr:to>
    <xdr:pic macro="[0]!ZoomImage">
      <xdr:nvPicPr>
        <xdr:cNvPr id="265" name="Рисунок 264" descr="http://am-present.ru/images/bochonki/106_big.j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900000</xdr:colOff>
      <xdr:row>36</xdr:row>
      <xdr:rowOff>72690</xdr:rowOff>
    </xdr:to>
    <xdr:pic macro="[0]!ZoomImage">
      <xdr:nvPicPr>
        <xdr:cNvPr id="266" name="Рисунок 265" descr="http://am-present.ru/images/bochonki/107_big.jp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34</xdr:row>
      <xdr:rowOff>0</xdr:rowOff>
    </xdr:from>
    <xdr:to>
      <xdr:col>7</xdr:col>
      <xdr:colOff>1368098</xdr:colOff>
      <xdr:row>36</xdr:row>
      <xdr:rowOff>72690</xdr:rowOff>
    </xdr:to>
    <xdr:pic macro="[0]!ZoomImage">
      <xdr:nvPicPr>
        <xdr:cNvPr id="267" name="Рисунок 266" descr="http://am-present.ru/images/bochonki/108_big.jp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900000</xdr:colOff>
      <xdr:row>41</xdr:row>
      <xdr:rowOff>72689</xdr:rowOff>
    </xdr:to>
    <xdr:pic macro="[0]!ZoomImage">
      <xdr:nvPicPr>
        <xdr:cNvPr id="268" name="Рисунок 267" descr="http://am-present.ru/images/bochonki/109_big.jp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6072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79" name="Рисунок 66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51859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204108</xdr:colOff>
      <xdr:row>8</xdr:row>
      <xdr:rowOff>10143</xdr:rowOff>
    </xdr:from>
    <xdr:to>
      <xdr:col>7</xdr:col>
      <xdr:colOff>922122</xdr:colOff>
      <xdr:row>8</xdr:row>
      <xdr:rowOff>571499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2965" y="3635086"/>
          <a:ext cx="718014" cy="5613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0</xdr:col>
      <xdr:colOff>900000</xdr:colOff>
      <xdr:row>21</xdr:row>
      <xdr:rowOff>301289</xdr:rowOff>
    </xdr:to>
    <xdr:pic macro="[0]!ZoomImage">
      <xdr:nvPicPr>
        <xdr:cNvPr id="16" name="Рисунок 15" descr="http://am-present.ru/images/bochonki/204_big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622971"/>
          <a:ext cx="900000" cy="900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478984</xdr:colOff>
      <xdr:row>19</xdr:row>
      <xdr:rowOff>0</xdr:rowOff>
    </xdr:from>
    <xdr:to>
      <xdr:col>7</xdr:col>
      <xdr:colOff>1378984</xdr:colOff>
      <xdr:row>21</xdr:row>
      <xdr:rowOff>301287</xdr:rowOff>
    </xdr:to>
    <xdr:pic macro="[0]!ZoomImage">
      <xdr:nvPicPr>
        <xdr:cNvPr id="17" name="Рисунок 16" descr="http://am-present.ru/images/bochonki/205_big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7841" y="9622971"/>
          <a:ext cx="900000" cy="900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900000</xdr:colOff>
      <xdr:row>26</xdr:row>
      <xdr:rowOff>301287</xdr:rowOff>
    </xdr:to>
    <xdr:pic macro="[0]!ZoomImage">
      <xdr:nvPicPr>
        <xdr:cNvPr id="18" name="Рисунок 17" descr="http://am-present.ru/images/bochonki/206_big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95314"/>
          <a:ext cx="900000" cy="900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478984</xdr:colOff>
      <xdr:row>24</xdr:row>
      <xdr:rowOff>0</xdr:rowOff>
    </xdr:from>
    <xdr:to>
      <xdr:col>7</xdr:col>
      <xdr:colOff>1378984</xdr:colOff>
      <xdr:row>26</xdr:row>
      <xdr:rowOff>301285</xdr:rowOff>
    </xdr:to>
    <xdr:pic macro="[0]!ZoomImage">
      <xdr:nvPicPr>
        <xdr:cNvPr id="19" name="Рисунок 18" descr="http://am-present.ru/images/bochonki/207_big.jp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7841" y="114953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900000</xdr:colOff>
      <xdr:row>31</xdr:row>
      <xdr:rowOff>301286</xdr:rowOff>
    </xdr:to>
    <xdr:pic macro="[0]!ZoomImage">
      <xdr:nvPicPr>
        <xdr:cNvPr id="20" name="Рисунок 19" descr="http://am-present.ru/images/bochonki/208_big.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676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478984</xdr:colOff>
      <xdr:row>29</xdr:row>
      <xdr:rowOff>0</xdr:rowOff>
    </xdr:from>
    <xdr:to>
      <xdr:col>7</xdr:col>
      <xdr:colOff>1378984</xdr:colOff>
      <xdr:row>31</xdr:row>
      <xdr:rowOff>301288</xdr:rowOff>
    </xdr:to>
    <xdr:pic macro="[0]!ZoomImage">
      <xdr:nvPicPr>
        <xdr:cNvPr id="21" name="Рисунок 20" descr="http://am-present.ru/images/bochonki/209_big.jp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7841" y="13367657"/>
          <a:ext cx="900000" cy="900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900000</xdr:colOff>
      <xdr:row>36</xdr:row>
      <xdr:rowOff>301288</xdr:rowOff>
    </xdr:to>
    <xdr:pic macro="[0]!ZoomImage">
      <xdr:nvPicPr>
        <xdr:cNvPr id="22" name="Рисунок 21" descr="http://am-present.ru/images/bochonki/210_big.j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0"/>
          <a:ext cx="900000" cy="900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478984</xdr:colOff>
      <xdr:row>34</xdr:row>
      <xdr:rowOff>0</xdr:rowOff>
    </xdr:from>
    <xdr:to>
      <xdr:col>7</xdr:col>
      <xdr:colOff>1378984</xdr:colOff>
      <xdr:row>36</xdr:row>
      <xdr:rowOff>301284</xdr:rowOff>
    </xdr:to>
    <xdr:pic macro="[0]!ZoomImage">
      <xdr:nvPicPr>
        <xdr:cNvPr id="23" name="Рисунок 22" descr="http://am-present.ru/images/bochonki/211_big.jp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7841" y="15240000"/>
          <a:ext cx="900000" cy="899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900000</xdr:colOff>
      <xdr:row>41</xdr:row>
      <xdr:rowOff>301284</xdr:rowOff>
    </xdr:to>
    <xdr:pic macro="[0]!ZoomImage">
      <xdr:nvPicPr>
        <xdr:cNvPr id="24" name="Рисунок 23" descr="http://am-present.ru/images/bochonki/212_big.jp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12343"/>
          <a:ext cx="900000" cy="899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39</xdr:row>
      <xdr:rowOff>0</xdr:rowOff>
    </xdr:from>
    <xdr:to>
      <xdr:col>7</xdr:col>
      <xdr:colOff>1368098</xdr:colOff>
      <xdr:row>41</xdr:row>
      <xdr:rowOff>301285</xdr:rowOff>
    </xdr:to>
    <xdr:pic macro="[0]!ZoomImage">
      <xdr:nvPicPr>
        <xdr:cNvPr id="25" name="Рисунок 24" descr="http://am-present.ru/images/bochonki/213_big.jp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5103114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900000</xdr:colOff>
      <xdr:row>46</xdr:row>
      <xdr:rowOff>301285</xdr:rowOff>
    </xdr:to>
    <xdr:pic macro="[0]!ZoomImage">
      <xdr:nvPicPr>
        <xdr:cNvPr id="26" name="Рисунок 25" descr="http://am-present.ru/images/bochonki/214_big.jp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138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44</xdr:row>
      <xdr:rowOff>0</xdr:rowOff>
    </xdr:from>
    <xdr:to>
      <xdr:col>7</xdr:col>
      <xdr:colOff>1368098</xdr:colOff>
      <xdr:row>46</xdr:row>
      <xdr:rowOff>301285</xdr:rowOff>
    </xdr:to>
    <xdr:pic macro="[0]!ZoomImage">
      <xdr:nvPicPr>
        <xdr:cNvPr id="27" name="Рисунок 26" descr="http://am-present.ru/images/bochonki/215_big.j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5295138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900000</xdr:colOff>
      <xdr:row>51</xdr:row>
      <xdr:rowOff>301283</xdr:rowOff>
    </xdr:to>
    <xdr:pic macro="[0]!ZoomImage">
      <xdr:nvPicPr>
        <xdr:cNvPr id="29" name="Рисунок 28" descr="http://am-present.ru/images/bochonki/216_big.j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7162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49</xdr:row>
      <xdr:rowOff>0</xdr:rowOff>
    </xdr:from>
    <xdr:to>
      <xdr:col>7</xdr:col>
      <xdr:colOff>1368098</xdr:colOff>
      <xdr:row>51</xdr:row>
      <xdr:rowOff>301283</xdr:rowOff>
    </xdr:to>
    <xdr:pic macro="[0]!ZoomImage">
      <xdr:nvPicPr>
        <xdr:cNvPr id="30" name="Рисунок 29" descr="http://am-present.ru/images/bochonki/302_big.jp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5487162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900000</xdr:colOff>
      <xdr:row>56</xdr:row>
      <xdr:rowOff>301285</xdr:rowOff>
    </xdr:to>
    <xdr:pic macro="[0]!ZoomImage">
      <xdr:nvPicPr>
        <xdr:cNvPr id="31" name="Рисунок 30" descr="http://am-present.ru/images/bochonki/303_big.jp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74614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54</xdr:row>
      <xdr:rowOff>0</xdr:rowOff>
    </xdr:from>
    <xdr:to>
      <xdr:col>7</xdr:col>
      <xdr:colOff>1368098</xdr:colOff>
      <xdr:row>56</xdr:row>
      <xdr:rowOff>301285</xdr:rowOff>
    </xdr:to>
    <xdr:pic macro="[0]!ZoomImage">
      <xdr:nvPicPr>
        <xdr:cNvPr id="32" name="Рисунок 31" descr="http://am-present.ru/images/bochonki/304_big.jp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5674614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900000</xdr:colOff>
      <xdr:row>61</xdr:row>
      <xdr:rowOff>301284</xdr:rowOff>
    </xdr:to>
    <xdr:pic macro="[0]!ZoomImage">
      <xdr:nvPicPr>
        <xdr:cNvPr id="33" name="Рисунок 32" descr="http://am-present.ru/images/bochonki/401_big.jp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62066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59</xdr:row>
      <xdr:rowOff>0</xdr:rowOff>
    </xdr:from>
    <xdr:to>
      <xdr:col>7</xdr:col>
      <xdr:colOff>1368098</xdr:colOff>
      <xdr:row>61</xdr:row>
      <xdr:rowOff>301284</xdr:rowOff>
    </xdr:to>
    <xdr:pic macro="[0]!ZoomImage">
      <xdr:nvPicPr>
        <xdr:cNvPr id="34" name="Рисунок 33" descr="http://am-present.ru/images/bochonki/402_big.jpg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5862066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900000</xdr:colOff>
      <xdr:row>66</xdr:row>
      <xdr:rowOff>301286</xdr:rowOff>
    </xdr:to>
    <xdr:pic macro="[0]!ZoomImage">
      <xdr:nvPicPr>
        <xdr:cNvPr id="35" name="Рисунок 34" descr="http://am-present.ru/images/bochonki/403_big.jpg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49518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64</xdr:row>
      <xdr:rowOff>0</xdr:rowOff>
    </xdr:from>
    <xdr:to>
      <xdr:col>7</xdr:col>
      <xdr:colOff>1368098</xdr:colOff>
      <xdr:row>66</xdr:row>
      <xdr:rowOff>301286</xdr:rowOff>
    </xdr:to>
    <xdr:pic macro="[0]!ZoomImage">
      <xdr:nvPicPr>
        <xdr:cNvPr id="36" name="Рисунок 35" descr="http://am-present.ru/images/bochonki/404_big.jpg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049518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900000</xdr:colOff>
      <xdr:row>71</xdr:row>
      <xdr:rowOff>301288</xdr:rowOff>
    </xdr:to>
    <xdr:pic macro="[0]!ZoomImage">
      <xdr:nvPicPr>
        <xdr:cNvPr id="37" name="Рисунок 36" descr="http://am-present.ru/images/bochonki/405_big.jpg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369700"/>
          <a:ext cx="900000" cy="895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69</xdr:row>
      <xdr:rowOff>0</xdr:rowOff>
    </xdr:from>
    <xdr:to>
      <xdr:col>7</xdr:col>
      <xdr:colOff>1368098</xdr:colOff>
      <xdr:row>71</xdr:row>
      <xdr:rowOff>301288</xdr:rowOff>
    </xdr:to>
    <xdr:pic macro="[0]!ZoomImage">
      <xdr:nvPicPr>
        <xdr:cNvPr id="38" name="Рисунок 37" descr="http://am-present.ru/images/bochonki/406_big.jpg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2369700"/>
          <a:ext cx="900000" cy="895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0</xdr:col>
      <xdr:colOff>900000</xdr:colOff>
      <xdr:row>76</xdr:row>
      <xdr:rowOff>301284</xdr:rowOff>
    </xdr:to>
    <xdr:pic macro="[0]!ZoomImage">
      <xdr:nvPicPr>
        <xdr:cNvPr id="39" name="Рисунок 38" descr="http://am-present.ru/images/bochonki/501_big.jpg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44220"/>
          <a:ext cx="900000" cy="895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74</xdr:row>
      <xdr:rowOff>0</xdr:rowOff>
    </xdr:from>
    <xdr:to>
      <xdr:col>7</xdr:col>
      <xdr:colOff>1368098</xdr:colOff>
      <xdr:row>76</xdr:row>
      <xdr:rowOff>301284</xdr:rowOff>
    </xdr:to>
    <xdr:pic macro="[0]!ZoomImage">
      <xdr:nvPicPr>
        <xdr:cNvPr id="40" name="Рисунок 39" descr="http://am-present.ru/images/bochonki/502_big.jpg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4244220"/>
          <a:ext cx="900000" cy="895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900000</xdr:colOff>
      <xdr:row>81</xdr:row>
      <xdr:rowOff>301283</xdr:rowOff>
    </xdr:to>
    <xdr:pic macro="[0]!ZoomImage">
      <xdr:nvPicPr>
        <xdr:cNvPr id="41" name="Рисунок 40" descr="http://am-present.ru/images/bochonki/503_big.jpg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118740"/>
          <a:ext cx="900000" cy="895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79</xdr:row>
      <xdr:rowOff>0</xdr:rowOff>
    </xdr:from>
    <xdr:to>
      <xdr:col>7</xdr:col>
      <xdr:colOff>1368098</xdr:colOff>
      <xdr:row>81</xdr:row>
      <xdr:rowOff>301283</xdr:rowOff>
    </xdr:to>
    <xdr:pic macro="[0]!ZoomImage">
      <xdr:nvPicPr>
        <xdr:cNvPr id="42" name="Рисунок 41" descr="http://am-present.ru/images/bochonki/504_big.jpg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6118740"/>
          <a:ext cx="900000" cy="895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900000</xdr:colOff>
      <xdr:row>86</xdr:row>
      <xdr:rowOff>301283</xdr:rowOff>
    </xdr:to>
    <xdr:pic macro="[0]!ZoomImage">
      <xdr:nvPicPr>
        <xdr:cNvPr id="43" name="Рисунок 42" descr="http://am-present.ru/images/bochonki/506_big.jpg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99326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84</xdr:row>
      <xdr:rowOff>0</xdr:rowOff>
    </xdr:from>
    <xdr:to>
      <xdr:col>7</xdr:col>
      <xdr:colOff>1368098</xdr:colOff>
      <xdr:row>86</xdr:row>
      <xdr:rowOff>301283</xdr:rowOff>
    </xdr:to>
    <xdr:pic macro="[0]!ZoomImage">
      <xdr:nvPicPr>
        <xdr:cNvPr id="44" name="Рисунок 43" descr="http://am-present.ru/images/bochonki/507_big.jpg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799326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0</xdr:col>
      <xdr:colOff>900000</xdr:colOff>
      <xdr:row>91</xdr:row>
      <xdr:rowOff>301285</xdr:rowOff>
    </xdr:to>
    <xdr:pic macro="[0]!ZoomImage">
      <xdr:nvPicPr>
        <xdr:cNvPr id="45" name="Рисунок 44" descr="http://am-present.ru/images/bochonki/508_big.jpg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86778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89</xdr:row>
      <xdr:rowOff>0</xdr:rowOff>
    </xdr:from>
    <xdr:to>
      <xdr:col>7</xdr:col>
      <xdr:colOff>1368098</xdr:colOff>
      <xdr:row>91</xdr:row>
      <xdr:rowOff>301285</xdr:rowOff>
    </xdr:to>
    <xdr:pic macro="[0]!ZoomImage">
      <xdr:nvPicPr>
        <xdr:cNvPr id="46" name="Рисунок 45" descr="http://am-present.ru/images/bochonki/510_big.jpg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6986778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900000</xdr:colOff>
      <xdr:row>100</xdr:row>
      <xdr:rowOff>214198</xdr:rowOff>
    </xdr:to>
    <xdr:pic macro="[0]!ZoomImage">
      <xdr:nvPicPr>
        <xdr:cNvPr id="47" name="Рисунок 46" descr="http://am-present.ru/images/bochonki/701_big.jpg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74230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99</xdr:row>
      <xdr:rowOff>0</xdr:rowOff>
    </xdr:from>
    <xdr:to>
      <xdr:col>7</xdr:col>
      <xdr:colOff>1368098</xdr:colOff>
      <xdr:row>100</xdr:row>
      <xdr:rowOff>214198</xdr:rowOff>
    </xdr:to>
    <xdr:pic macro="[0]!ZoomImage">
      <xdr:nvPicPr>
        <xdr:cNvPr id="48" name="Рисунок 47" descr="http://am-present.ru/images/bochonki/702_big.jpg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71742300"/>
          <a:ext cx="900000" cy="895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0</xdr:col>
      <xdr:colOff>900000</xdr:colOff>
      <xdr:row>106</xdr:row>
      <xdr:rowOff>301286</xdr:rowOff>
    </xdr:to>
    <xdr:pic macro="[0]!ZoomImage">
      <xdr:nvPicPr>
        <xdr:cNvPr id="49" name="Рисунок 48" descr="http://am-present.ru/images/bochonki/704_big.jpg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61682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104</xdr:row>
      <xdr:rowOff>0</xdr:rowOff>
    </xdr:from>
    <xdr:to>
      <xdr:col>7</xdr:col>
      <xdr:colOff>1368098</xdr:colOff>
      <xdr:row>106</xdr:row>
      <xdr:rowOff>301286</xdr:rowOff>
    </xdr:to>
    <xdr:pic macro="[0]!ZoomImage">
      <xdr:nvPicPr>
        <xdr:cNvPr id="50" name="Рисунок 49" descr="http://am-present.ru/images/bochonki/707_big.jpg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73616820"/>
          <a:ext cx="900000" cy="895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900000</xdr:colOff>
      <xdr:row>111</xdr:row>
      <xdr:rowOff>301290</xdr:rowOff>
    </xdr:to>
    <xdr:pic macro="[0]!ZoomImage">
      <xdr:nvPicPr>
        <xdr:cNvPr id="51" name="Рисунок 50" descr="http://am-present.ru/images/bochonki/801_big.jpg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5537060"/>
          <a:ext cx="900000" cy="895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109</xdr:row>
      <xdr:rowOff>0</xdr:rowOff>
    </xdr:from>
    <xdr:to>
      <xdr:col>7</xdr:col>
      <xdr:colOff>1368098</xdr:colOff>
      <xdr:row>111</xdr:row>
      <xdr:rowOff>301290</xdr:rowOff>
    </xdr:to>
    <xdr:pic macro="[0]!ZoomImage">
      <xdr:nvPicPr>
        <xdr:cNvPr id="52" name="Рисунок 51" descr="http://am-present.ru/images/bochonki/803_big.jpg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75537060"/>
          <a:ext cx="900000" cy="895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900000</xdr:colOff>
      <xdr:row>116</xdr:row>
      <xdr:rowOff>301289</xdr:rowOff>
    </xdr:to>
    <xdr:pic macro="[0]!ZoomImage">
      <xdr:nvPicPr>
        <xdr:cNvPr id="53" name="Рисунок 52" descr="http://am-present.ru/images/bochonki/806_big.jpg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7411580"/>
          <a:ext cx="900000" cy="895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900000</xdr:colOff>
      <xdr:row>96</xdr:row>
      <xdr:rowOff>301289</xdr:rowOff>
    </xdr:to>
    <xdr:pic macro="[0]!ZoomImage">
      <xdr:nvPicPr>
        <xdr:cNvPr id="54" name="Рисунок 53" descr="http://am-present.ru/images/bochonki/601_big.jpg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751657"/>
          <a:ext cx="900000" cy="900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478984</xdr:colOff>
      <xdr:row>94</xdr:row>
      <xdr:rowOff>0</xdr:rowOff>
    </xdr:from>
    <xdr:to>
      <xdr:col>7</xdr:col>
      <xdr:colOff>1378984</xdr:colOff>
      <xdr:row>96</xdr:row>
      <xdr:rowOff>301285</xdr:rowOff>
    </xdr:to>
    <xdr:pic macro="[0]!ZoomImage">
      <xdr:nvPicPr>
        <xdr:cNvPr id="55" name="Рисунок 54" descr="http://am-present.ru/images/bochonki/602_big.jpg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07841" y="37751657"/>
          <a:ext cx="900000" cy="899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114</xdr:row>
      <xdr:rowOff>0</xdr:rowOff>
    </xdr:from>
    <xdr:to>
      <xdr:col>7</xdr:col>
      <xdr:colOff>1368098</xdr:colOff>
      <xdr:row>116</xdr:row>
      <xdr:rowOff>301285</xdr:rowOff>
    </xdr:to>
    <xdr:pic macro="[0]!ZoomImage">
      <xdr:nvPicPr>
        <xdr:cNvPr id="56" name="Рисунок 55" descr="http://am-present.ru/images/bochonki/901_big.jpg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7928610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900000</xdr:colOff>
      <xdr:row>121</xdr:row>
      <xdr:rowOff>301284</xdr:rowOff>
    </xdr:to>
    <xdr:pic macro="[0]!ZoomImage">
      <xdr:nvPicPr>
        <xdr:cNvPr id="57" name="Рисунок 56" descr="http://am-present.ru/images/bochonki/902_big.jpg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6062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119</xdr:row>
      <xdr:rowOff>0</xdr:rowOff>
    </xdr:from>
    <xdr:to>
      <xdr:col>7</xdr:col>
      <xdr:colOff>1368098</xdr:colOff>
      <xdr:row>121</xdr:row>
      <xdr:rowOff>301284</xdr:rowOff>
    </xdr:to>
    <xdr:pic macro="[0]!ZoomImage">
      <xdr:nvPicPr>
        <xdr:cNvPr id="58" name="Рисунок 57" descr="http://am-present.ru/images/bochonki/903_big.jpg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8116062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0</xdr:col>
      <xdr:colOff>900000</xdr:colOff>
      <xdr:row>126</xdr:row>
      <xdr:rowOff>301285</xdr:rowOff>
    </xdr:to>
    <xdr:pic macro="[0]!ZoomImage">
      <xdr:nvPicPr>
        <xdr:cNvPr id="59" name="Рисунок 58" descr="http://am-present.ru/images/bochonki/914_big.jpg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03514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124</xdr:row>
      <xdr:rowOff>0</xdr:rowOff>
    </xdr:from>
    <xdr:to>
      <xdr:col>7</xdr:col>
      <xdr:colOff>1368098</xdr:colOff>
      <xdr:row>126</xdr:row>
      <xdr:rowOff>301285</xdr:rowOff>
    </xdr:to>
    <xdr:pic macro="[0]!ZoomImage">
      <xdr:nvPicPr>
        <xdr:cNvPr id="60" name="Рисунок 59" descr="http://am-present.ru/images/bochonki/915_big.jpg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9538" y="83035140"/>
          <a:ext cx="900000" cy="895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900000</xdr:colOff>
      <xdr:row>131</xdr:row>
      <xdr:rowOff>301287</xdr:rowOff>
    </xdr:to>
    <xdr:pic macro="[0]!ZoomImage">
      <xdr:nvPicPr>
        <xdr:cNvPr id="61" name="Рисунок 60" descr="http://am-present.ru/images/bochonki/916_big.jpg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909660"/>
          <a:ext cx="900000" cy="895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71" name="Рисунок 666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31176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204108</xdr:colOff>
      <xdr:row>8</xdr:row>
      <xdr:rowOff>10143</xdr:rowOff>
    </xdr:from>
    <xdr:to>
      <xdr:col>7</xdr:col>
      <xdr:colOff>922122</xdr:colOff>
      <xdr:row>8</xdr:row>
      <xdr:rowOff>571499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548" y="3622023"/>
          <a:ext cx="718014" cy="5613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13" name="Рисунок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31176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204108</xdr:colOff>
      <xdr:row>6</xdr:row>
      <xdr:rowOff>10143</xdr:rowOff>
    </xdr:from>
    <xdr:to>
      <xdr:col>7</xdr:col>
      <xdr:colOff>922122</xdr:colOff>
      <xdr:row>6</xdr:row>
      <xdr:rowOff>571499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548" y="3622023"/>
          <a:ext cx="718014" cy="561356"/>
        </a:xfrm>
        <a:prstGeom prst="rect">
          <a:avLst/>
        </a:prstGeom>
      </xdr:spPr>
    </xdr:pic>
    <xdr:clientData/>
  </xdr:twoCellAnchor>
  <xdr:twoCellAnchor editAs="oneCell">
    <xdr:from>
      <xdr:col>0</xdr:col>
      <xdr:colOff>566072</xdr:colOff>
      <xdr:row>27</xdr:row>
      <xdr:rowOff>0</xdr:rowOff>
    </xdr:from>
    <xdr:to>
      <xdr:col>1</xdr:col>
      <xdr:colOff>437758</xdr:colOff>
      <xdr:row>30</xdr:row>
      <xdr:rowOff>121740</xdr:rowOff>
    </xdr:to>
    <xdr:pic macro="[0]!ZoomImage">
      <xdr:nvPicPr>
        <xdr:cNvPr id="41" name="Рисунок 4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72" y="13824857"/>
          <a:ext cx="1080000" cy="1493340"/>
        </a:xfrm>
        <a:prstGeom prst="rect">
          <a:avLst/>
        </a:prstGeom>
      </xdr:spPr>
    </xdr:pic>
    <xdr:clientData/>
  </xdr:twoCellAnchor>
  <xdr:twoCellAnchor editAs="oneCell">
    <xdr:from>
      <xdr:col>4</xdr:col>
      <xdr:colOff>1132144</xdr:colOff>
      <xdr:row>17</xdr:row>
      <xdr:rowOff>0</xdr:rowOff>
    </xdr:from>
    <xdr:to>
      <xdr:col>5</xdr:col>
      <xdr:colOff>601058</xdr:colOff>
      <xdr:row>20</xdr:row>
      <xdr:rowOff>99030</xdr:rowOff>
    </xdr:to>
    <xdr:pic macro="[0]!ZoomImage">
      <xdr:nvPicPr>
        <xdr:cNvPr id="42" name="Рисунок 4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2001" y="9622971"/>
          <a:ext cx="1080000" cy="1470630"/>
        </a:xfrm>
        <a:prstGeom prst="rect">
          <a:avLst/>
        </a:prstGeom>
      </xdr:spPr>
    </xdr:pic>
    <xdr:clientData/>
  </xdr:twoCellAnchor>
  <xdr:twoCellAnchor editAs="oneCell">
    <xdr:from>
      <xdr:col>0</xdr:col>
      <xdr:colOff>566072</xdr:colOff>
      <xdr:row>17</xdr:row>
      <xdr:rowOff>0</xdr:rowOff>
    </xdr:from>
    <xdr:to>
      <xdr:col>1</xdr:col>
      <xdr:colOff>437758</xdr:colOff>
      <xdr:row>20</xdr:row>
      <xdr:rowOff>68400</xdr:rowOff>
    </xdr:to>
    <xdr:pic macro="[0]!ZoomImage">
      <xdr:nvPicPr>
        <xdr:cNvPr id="43" name="Рисунок 4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72" y="9622971"/>
          <a:ext cx="1080000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566072</xdr:colOff>
      <xdr:row>22</xdr:row>
      <xdr:rowOff>0</xdr:rowOff>
    </xdr:from>
    <xdr:to>
      <xdr:col>1</xdr:col>
      <xdr:colOff>437758</xdr:colOff>
      <xdr:row>25</xdr:row>
      <xdr:rowOff>468090</xdr:rowOff>
    </xdr:to>
    <xdr:pic macro="[0]!ZoomImage">
      <xdr:nvPicPr>
        <xdr:cNvPr id="45" name="Рисунок 4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72" y="11723914"/>
          <a:ext cx="1080000" cy="1839690"/>
        </a:xfrm>
        <a:prstGeom prst="rect">
          <a:avLst/>
        </a:prstGeom>
      </xdr:spPr>
    </xdr:pic>
    <xdr:clientData/>
  </xdr:twoCellAnchor>
  <xdr:twoCellAnchor editAs="oneCell">
    <xdr:from>
      <xdr:col>4</xdr:col>
      <xdr:colOff>1132144</xdr:colOff>
      <xdr:row>27</xdr:row>
      <xdr:rowOff>0</xdr:rowOff>
    </xdr:from>
    <xdr:to>
      <xdr:col>5</xdr:col>
      <xdr:colOff>601058</xdr:colOff>
      <xdr:row>30</xdr:row>
      <xdr:rowOff>68400</xdr:rowOff>
    </xdr:to>
    <xdr:pic macro="[0]!ZoomImage">
      <xdr:nvPicPr>
        <xdr:cNvPr id="46" name="Рисунок 4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2001" y="13824857"/>
          <a:ext cx="108000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1132144</xdr:colOff>
      <xdr:row>22</xdr:row>
      <xdr:rowOff>0</xdr:rowOff>
    </xdr:from>
    <xdr:to>
      <xdr:col>5</xdr:col>
      <xdr:colOff>601058</xdr:colOff>
      <xdr:row>25</xdr:row>
      <xdr:rowOff>103530</xdr:rowOff>
    </xdr:to>
    <xdr:pic macro="[0]!ZoomImage">
      <xdr:nvPicPr>
        <xdr:cNvPr id="47" name="Рисунок 4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2001" y="11723914"/>
          <a:ext cx="1080000" cy="14751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526141</xdr:colOff>
      <xdr:row>0</xdr:row>
      <xdr:rowOff>0</xdr:rowOff>
    </xdr:from>
    <xdr:to>
      <xdr:col>1</xdr:col>
      <xdr:colOff>553357</xdr:colOff>
      <xdr:row>0</xdr:row>
      <xdr:rowOff>1438306</xdr:rowOff>
    </xdr:to>
    <xdr:pic macro="[0]!ZoomImage">
      <xdr:nvPicPr>
        <xdr:cNvPr id="13" name="Рисунок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31176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1006928</xdr:colOff>
      <xdr:row>19</xdr:row>
      <xdr:rowOff>24816</xdr:rowOff>
    </xdr:from>
    <xdr:to>
      <xdr:col>5</xdr:col>
      <xdr:colOff>763602</xdr:colOff>
      <xdr:row>19</xdr:row>
      <xdr:rowOff>848439</xdr:rowOff>
    </xdr:to>
    <xdr:pic macro="[0]!ZoomImage"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6988" y="26458596"/>
          <a:ext cx="1364494" cy="819268"/>
        </a:xfrm>
        <a:prstGeom prst="rect">
          <a:avLst/>
        </a:prstGeom>
      </xdr:spPr>
    </xdr:pic>
    <xdr:clientData/>
  </xdr:twoCellAnchor>
  <xdr:twoCellAnchor editAs="oneCell">
    <xdr:from>
      <xdr:col>0</xdr:col>
      <xdr:colOff>529775</xdr:colOff>
      <xdr:row>22</xdr:row>
      <xdr:rowOff>16314</xdr:rowOff>
    </xdr:from>
    <xdr:to>
      <xdr:col>1</xdr:col>
      <xdr:colOff>381459</xdr:colOff>
      <xdr:row>22</xdr:row>
      <xdr:rowOff>1079123</xdr:rowOff>
    </xdr:to>
    <xdr:pic macro="[0]!ZoomImage"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775" y="11283028"/>
          <a:ext cx="1059998" cy="1062809"/>
        </a:xfrm>
        <a:prstGeom prst="rect">
          <a:avLst/>
        </a:prstGeom>
      </xdr:spPr>
    </xdr:pic>
    <xdr:clientData/>
  </xdr:twoCellAnchor>
  <xdr:twoCellAnchor editAs="oneCell">
    <xdr:from>
      <xdr:col>0</xdr:col>
      <xdr:colOff>738039</xdr:colOff>
      <xdr:row>29</xdr:row>
      <xdr:rowOff>19906</xdr:rowOff>
    </xdr:from>
    <xdr:to>
      <xdr:col>1</xdr:col>
      <xdr:colOff>469525</xdr:colOff>
      <xdr:row>31</xdr:row>
      <xdr:rowOff>165051</xdr:rowOff>
    </xdr:to>
    <xdr:pic macro="[0]!ZoomImage"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039" y="14824477"/>
          <a:ext cx="939800" cy="974273"/>
        </a:xfrm>
        <a:prstGeom prst="rect">
          <a:avLst/>
        </a:prstGeom>
      </xdr:spPr>
    </xdr:pic>
    <xdr:clientData/>
  </xdr:twoCellAnchor>
  <xdr:twoCellAnchor editAs="oneCell">
    <xdr:from>
      <xdr:col>0</xdr:col>
      <xdr:colOff>625933</xdr:colOff>
      <xdr:row>25</xdr:row>
      <xdr:rowOff>23558</xdr:rowOff>
    </xdr:from>
    <xdr:to>
      <xdr:col>1</xdr:col>
      <xdr:colOff>417290</xdr:colOff>
      <xdr:row>25</xdr:row>
      <xdr:rowOff>937062</xdr:rowOff>
    </xdr:to>
    <xdr:pic macro="[0]!ZoomImage"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33" y="12988444"/>
          <a:ext cx="999671" cy="989704"/>
        </a:xfrm>
        <a:prstGeom prst="rect">
          <a:avLst/>
        </a:prstGeom>
      </xdr:spPr>
    </xdr:pic>
    <xdr:clientData/>
  </xdr:twoCellAnchor>
  <xdr:twoCellAnchor editAs="oneCell">
    <xdr:from>
      <xdr:col>7</xdr:col>
      <xdr:colOff>204108</xdr:colOff>
      <xdr:row>8</xdr:row>
      <xdr:rowOff>10143</xdr:rowOff>
    </xdr:from>
    <xdr:to>
      <xdr:col>7</xdr:col>
      <xdr:colOff>922122</xdr:colOff>
      <xdr:row>8</xdr:row>
      <xdr:rowOff>571499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548" y="3622023"/>
          <a:ext cx="718014" cy="561356"/>
        </a:xfrm>
        <a:prstGeom prst="rect">
          <a:avLst/>
        </a:prstGeom>
      </xdr:spPr>
    </xdr:pic>
    <xdr:clientData/>
  </xdr:twoCellAnchor>
  <xdr:twoCellAnchor editAs="oneCell">
    <xdr:from>
      <xdr:col>4</xdr:col>
      <xdr:colOff>1306278</xdr:colOff>
      <xdr:row>22</xdr:row>
      <xdr:rowOff>0</xdr:rowOff>
    </xdr:from>
    <xdr:to>
      <xdr:col>5</xdr:col>
      <xdr:colOff>620338</xdr:colOff>
      <xdr:row>22</xdr:row>
      <xdr:rowOff>1123255</xdr:rowOff>
    </xdr:to>
    <xdr:pic macro="[0]!ZoomImage">
      <xdr:nvPicPr>
        <xdr:cNvPr id="29" name="Рисунок 2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6135" y="11266714"/>
          <a:ext cx="925146" cy="1123255"/>
        </a:xfrm>
        <a:prstGeom prst="rect">
          <a:avLst/>
        </a:prstGeom>
      </xdr:spPr>
    </xdr:pic>
    <xdr:clientData/>
  </xdr:twoCellAnchor>
  <xdr:twoCellAnchor editAs="oneCell">
    <xdr:from>
      <xdr:col>4</xdr:col>
      <xdr:colOff>1382480</xdr:colOff>
      <xdr:row>25</xdr:row>
      <xdr:rowOff>0</xdr:rowOff>
    </xdr:from>
    <xdr:to>
      <xdr:col>5</xdr:col>
      <xdr:colOff>635901</xdr:colOff>
      <xdr:row>26</xdr:row>
      <xdr:rowOff>130628</xdr:rowOff>
    </xdr:to>
    <xdr:pic macro="[0]!ZoomImage"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2337" y="12964886"/>
          <a:ext cx="864507" cy="1273627"/>
        </a:xfrm>
        <a:prstGeom prst="rect">
          <a:avLst/>
        </a:prstGeom>
      </xdr:spPr>
    </xdr:pic>
    <xdr:clientData/>
  </xdr:twoCellAnchor>
  <xdr:twoCellAnchor editAs="oneCell">
    <xdr:from>
      <xdr:col>0</xdr:col>
      <xdr:colOff>172357</xdr:colOff>
      <xdr:row>19</xdr:row>
      <xdr:rowOff>244929</xdr:rowOff>
    </xdr:from>
    <xdr:to>
      <xdr:col>1</xdr:col>
      <xdr:colOff>614309</xdr:colOff>
      <xdr:row>20</xdr:row>
      <xdr:rowOff>99785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357" y="9833429"/>
          <a:ext cx="1666595" cy="7982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0</xdr:row>
      <xdr:rowOff>107950</xdr:rowOff>
    </xdr:from>
    <xdr:to>
      <xdr:col>0</xdr:col>
      <xdr:colOff>1073150</xdr:colOff>
      <xdr:row>0</xdr:row>
      <xdr:rowOff>996395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100" y="107950"/>
          <a:ext cx="781050" cy="888445"/>
        </a:xfrm>
        <a:prstGeom prst="rect">
          <a:avLst/>
        </a:prstGeom>
      </xdr:spPr>
    </xdr:pic>
    <xdr:clientData/>
  </xdr:twoCellAnchor>
  <xdr:twoCellAnchor editAs="oneCell">
    <xdr:from>
      <xdr:col>4</xdr:col>
      <xdr:colOff>44450</xdr:colOff>
      <xdr:row>6</xdr:row>
      <xdr:rowOff>698500</xdr:rowOff>
    </xdr:from>
    <xdr:to>
      <xdr:col>4</xdr:col>
      <xdr:colOff>610399</xdr:colOff>
      <xdr:row>7</xdr:row>
      <xdr:rowOff>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3879850"/>
          <a:ext cx="667549" cy="10731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6</xdr:row>
      <xdr:rowOff>723900</xdr:rowOff>
    </xdr:from>
    <xdr:to>
      <xdr:col>5</xdr:col>
      <xdr:colOff>610399</xdr:colOff>
      <xdr:row>7</xdr:row>
      <xdr:rowOff>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0" y="3905250"/>
          <a:ext cx="667549" cy="1073149"/>
        </a:xfrm>
        <a:prstGeom prst="rect">
          <a:avLst/>
        </a:prstGeom>
      </xdr:spPr>
    </xdr:pic>
    <xdr:clientData/>
  </xdr:twoCellAnchor>
  <xdr:twoCellAnchor editAs="oneCell">
    <xdr:from>
      <xdr:col>6</xdr:col>
      <xdr:colOff>63500</xdr:colOff>
      <xdr:row>6</xdr:row>
      <xdr:rowOff>774700</xdr:rowOff>
    </xdr:from>
    <xdr:to>
      <xdr:col>6</xdr:col>
      <xdr:colOff>611250</xdr:colOff>
      <xdr:row>7</xdr:row>
      <xdr:rowOff>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2050" y="3956050"/>
          <a:ext cx="655700" cy="1054100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6</xdr:row>
      <xdr:rowOff>781050</xdr:rowOff>
    </xdr:from>
    <xdr:to>
      <xdr:col>7</xdr:col>
      <xdr:colOff>607879</xdr:colOff>
      <xdr:row>7</xdr:row>
      <xdr:rowOff>599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69450" y="3962400"/>
          <a:ext cx="652329" cy="105469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292099</xdr:colOff>
      <xdr:row>0</xdr:row>
      <xdr:rowOff>107950</xdr:rowOff>
    </xdr:from>
    <xdr:to>
      <xdr:col>1</xdr:col>
      <xdr:colOff>292100</xdr:colOff>
      <xdr:row>0</xdr:row>
      <xdr:rowOff>787400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099" y="107950"/>
          <a:ext cx="679451" cy="679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Q73"/>
  <sheetViews>
    <sheetView zoomScale="70" zoomScaleNormal="70" workbookViewId="0">
      <selection sqref="A1:L1"/>
    </sheetView>
  </sheetViews>
  <sheetFormatPr defaultColWidth="8.85546875" defaultRowHeight="15"/>
  <cols>
    <col min="1" max="1" width="17.5703125" style="1" bestFit="1" customWidth="1"/>
    <col min="2" max="2" width="10" style="1" customWidth="1"/>
    <col min="3" max="3" width="10.42578125" style="1" customWidth="1"/>
    <col min="4" max="4" width="24.5703125" style="1" customWidth="1"/>
    <col min="5" max="5" width="23.42578125" style="1" customWidth="1"/>
    <col min="6" max="6" width="11.85546875" style="1" customWidth="1"/>
    <col min="7" max="7" width="14.5703125" style="1" bestFit="1" customWidth="1"/>
    <col min="8" max="8" width="23.5703125" style="1" customWidth="1"/>
    <col min="9" max="9" width="23.140625" style="1" bestFit="1" customWidth="1"/>
    <col min="10" max="11" width="15.140625" customWidth="1"/>
    <col min="12" max="12" width="13.85546875" bestFit="1" customWidth="1"/>
    <col min="13" max="13" width="16.42578125" style="1" bestFit="1" customWidth="1"/>
    <col min="14" max="14" width="13.140625" style="1" customWidth="1"/>
    <col min="15" max="15" width="13.5703125" style="1" customWidth="1"/>
    <col min="16" max="251" width="8.85546875" style="1"/>
    <col min="252" max="252" width="30.85546875" style="1" customWidth="1"/>
    <col min="253" max="253" width="34.85546875" style="1" customWidth="1"/>
    <col min="254" max="254" width="28" style="1" bestFit="1" customWidth="1"/>
    <col min="255" max="255" width="22.85546875" style="1" bestFit="1" customWidth="1"/>
    <col min="256" max="258" width="8.85546875" style="1"/>
    <col min="259" max="259" width="12.5703125" style="1" customWidth="1"/>
    <col min="260" max="260" width="18.85546875" style="1" customWidth="1"/>
    <col min="261" max="261" width="19.85546875" style="1" customWidth="1"/>
    <col min="262" max="507" width="8.85546875" style="1"/>
    <col min="508" max="508" width="30.85546875" style="1" customWidth="1"/>
    <col min="509" max="509" width="34.85546875" style="1" customWidth="1"/>
    <col min="510" max="510" width="28" style="1" bestFit="1" customWidth="1"/>
    <col min="511" max="511" width="22.85546875" style="1" bestFit="1" customWidth="1"/>
    <col min="512" max="514" width="8.85546875" style="1"/>
    <col min="515" max="515" width="12.5703125" style="1" customWidth="1"/>
    <col min="516" max="516" width="18.85546875" style="1" customWidth="1"/>
    <col min="517" max="517" width="19.85546875" style="1" customWidth="1"/>
    <col min="518" max="763" width="8.85546875" style="1"/>
    <col min="764" max="764" width="30.85546875" style="1" customWidth="1"/>
    <col min="765" max="765" width="34.85546875" style="1" customWidth="1"/>
    <col min="766" max="766" width="28" style="1" bestFit="1" customWidth="1"/>
    <col min="767" max="767" width="22.85546875" style="1" bestFit="1" customWidth="1"/>
    <col min="768" max="770" width="8.85546875" style="1"/>
    <col min="771" max="771" width="12.5703125" style="1" customWidth="1"/>
    <col min="772" max="772" width="18.85546875" style="1" customWidth="1"/>
    <col min="773" max="773" width="19.85546875" style="1" customWidth="1"/>
    <col min="774" max="1019" width="8.85546875" style="1"/>
    <col min="1020" max="1020" width="30.85546875" style="1" customWidth="1"/>
    <col min="1021" max="1021" width="34.85546875" style="1" customWidth="1"/>
    <col min="1022" max="1022" width="28" style="1" bestFit="1" customWidth="1"/>
    <col min="1023" max="1023" width="22.85546875" style="1" bestFit="1" customWidth="1"/>
    <col min="1024" max="1026" width="8.85546875" style="1"/>
    <col min="1027" max="1027" width="12.5703125" style="1" customWidth="1"/>
    <col min="1028" max="1028" width="18.85546875" style="1" customWidth="1"/>
    <col min="1029" max="1029" width="19.85546875" style="1" customWidth="1"/>
    <col min="1030" max="1275" width="8.85546875" style="1"/>
    <col min="1276" max="1276" width="30.85546875" style="1" customWidth="1"/>
    <col min="1277" max="1277" width="34.85546875" style="1" customWidth="1"/>
    <col min="1278" max="1278" width="28" style="1" bestFit="1" customWidth="1"/>
    <col min="1279" max="1279" width="22.85546875" style="1" bestFit="1" customWidth="1"/>
    <col min="1280" max="1282" width="8.85546875" style="1"/>
    <col min="1283" max="1283" width="12.5703125" style="1" customWidth="1"/>
    <col min="1284" max="1284" width="18.85546875" style="1" customWidth="1"/>
    <col min="1285" max="1285" width="19.85546875" style="1" customWidth="1"/>
    <col min="1286" max="1531" width="8.85546875" style="1"/>
    <col min="1532" max="1532" width="30.85546875" style="1" customWidth="1"/>
    <col min="1533" max="1533" width="34.85546875" style="1" customWidth="1"/>
    <col min="1534" max="1534" width="28" style="1" bestFit="1" customWidth="1"/>
    <col min="1535" max="1535" width="22.85546875" style="1" bestFit="1" customWidth="1"/>
    <col min="1536" max="1538" width="8.85546875" style="1"/>
    <col min="1539" max="1539" width="12.5703125" style="1" customWidth="1"/>
    <col min="1540" max="1540" width="18.85546875" style="1" customWidth="1"/>
    <col min="1541" max="1541" width="19.85546875" style="1" customWidth="1"/>
    <col min="1542" max="1787" width="8.85546875" style="1"/>
    <col min="1788" max="1788" width="30.85546875" style="1" customWidth="1"/>
    <col min="1789" max="1789" width="34.85546875" style="1" customWidth="1"/>
    <col min="1790" max="1790" width="28" style="1" bestFit="1" customWidth="1"/>
    <col min="1791" max="1791" width="22.85546875" style="1" bestFit="1" customWidth="1"/>
    <col min="1792" max="1794" width="8.85546875" style="1"/>
    <col min="1795" max="1795" width="12.5703125" style="1" customWidth="1"/>
    <col min="1796" max="1796" width="18.85546875" style="1" customWidth="1"/>
    <col min="1797" max="1797" width="19.85546875" style="1" customWidth="1"/>
    <col min="1798" max="2043" width="8.85546875" style="1"/>
    <col min="2044" max="2044" width="30.85546875" style="1" customWidth="1"/>
    <col min="2045" max="2045" width="34.85546875" style="1" customWidth="1"/>
    <col min="2046" max="2046" width="28" style="1" bestFit="1" customWidth="1"/>
    <col min="2047" max="2047" width="22.85546875" style="1" bestFit="1" customWidth="1"/>
    <col min="2048" max="2050" width="8.85546875" style="1"/>
    <col min="2051" max="2051" width="12.5703125" style="1" customWidth="1"/>
    <col min="2052" max="2052" width="18.85546875" style="1" customWidth="1"/>
    <col min="2053" max="2053" width="19.85546875" style="1" customWidth="1"/>
    <col min="2054" max="2299" width="8.85546875" style="1"/>
    <col min="2300" max="2300" width="30.85546875" style="1" customWidth="1"/>
    <col min="2301" max="2301" width="34.85546875" style="1" customWidth="1"/>
    <col min="2302" max="2302" width="28" style="1" bestFit="1" customWidth="1"/>
    <col min="2303" max="2303" width="22.85546875" style="1" bestFit="1" customWidth="1"/>
    <col min="2304" max="2306" width="8.85546875" style="1"/>
    <col min="2307" max="2307" width="12.5703125" style="1" customWidth="1"/>
    <col min="2308" max="2308" width="18.85546875" style="1" customWidth="1"/>
    <col min="2309" max="2309" width="19.85546875" style="1" customWidth="1"/>
    <col min="2310" max="2555" width="8.85546875" style="1"/>
    <col min="2556" max="2556" width="30.85546875" style="1" customWidth="1"/>
    <col min="2557" max="2557" width="34.85546875" style="1" customWidth="1"/>
    <col min="2558" max="2558" width="28" style="1" bestFit="1" customWidth="1"/>
    <col min="2559" max="2559" width="22.85546875" style="1" bestFit="1" customWidth="1"/>
    <col min="2560" max="2562" width="8.85546875" style="1"/>
    <col min="2563" max="2563" width="12.5703125" style="1" customWidth="1"/>
    <col min="2564" max="2564" width="18.85546875" style="1" customWidth="1"/>
    <col min="2565" max="2565" width="19.85546875" style="1" customWidth="1"/>
    <col min="2566" max="2811" width="8.85546875" style="1"/>
    <col min="2812" max="2812" width="30.85546875" style="1" customWidth="1"/>
    <col min="2813" max="2813" width="34.85546875" style="1" customWidth="1"/>
    <col min="2814" max="2814" width="28" style="1" bestFit="1" customWidth="1"/>
    <col min="2815" max="2815" width="22.85546875" style="1" bestFit="1" customWidth="1"/>
    <col min="2816" max="2818" width="8.85546875" style="1"/>
    <col min="2819" max="2819" width="12.5703125" style="1" customWidth="1"/>
    <col min="2820" max="2820" width="18.85546875" style="1" customWidth="1"/>
    <col min="2821" max="2821" width="19.85546875" style="1" customWidth="1"/>
    <col min="2822" max="3067" width="8.85546875" style="1"/>
    <col min="3068" max="3068" width="30.85546875" style="1" customWidth="1"/>
    <col min="3069" max="3069" width="34.85546875" style="1" customWidth="1"/>
    <col min="3070" max="3070" width="28" style="1" bestFit="1" customWidth="1"/>
    <col min="3071" max="3071" width="22.85546875" style="1" bestFit="1" customWidth="1"/>
    <col min="3072" max="3074" width="8.85546875" style="1"/>
    <col min="3075" max="3075" width="12.5703125" style="1" customWidth="1"/>
    <col min="3076" max="3076" width="18.85546875" style="1" customWidth="1"/>
    <col min="3077" max="3077" width="19.85546875" style="1" customWidth="1"/>
    <col min="3078" max="3323" width="8.85546875" style="1"/>
    <col min="3324" max="3324" width="30.85546875" style="1" customWidth="1"/>
    <col min="3325" max="3325" width="34.85546875" style="1" customWidth="1"/>
    <col min="3326" max="3326" width="28" style="1" bestFit="1" customWidth="1"/>
    <col min="3327" max="3327" width="22.85546875" style="1" bestFit="1" customWidth="1"/>
    <col min="3328" max="3330" width="8.85546875" style="1"/>
    <col min="3331" max="3331" width="12.5703125" style="1" customWidth="1"/>
    <col min="3332" max="3332" width="18.85546875" style="1" customWidth="1"/>
    <col min="3333" max="3333" width="19.85546875" style="1" customWidth="1"/>
    <col min="3334" max="3579" width="8.85546875" style="1"/>
    <col min="3580" max="3580" width="30.85546875" style="1" customWidth="1"/>
    <col min="3581" max="3581" width="34.85546875" style="1" customWidth="1"/>
    <col min="3582" max="3582" width="28" style="1" bestFit="1" customWidth="1"/>
    <col min="3583" max="3583" width="22.85546875" style="1" bestFit="1" customWidth="1"/>
    <col min="3584" max="3586" width="8.85546875" style="1"/>
    <col min="3587" max="3587" width="12.5703125" style="1" customWidth="1"/>
    <col min="3588" max="3588" width="18.85546875" style="1" customWidth="1"/>
    <col min="3589" max="3589" width="19.85546875" style="1" customWidth="1"/>
    <col min="3590" max="3835" width="8.85546875" style="1"/>
    <col min="3836" max="3836" width="30.85546875" style="1" customWidth="1"/>
    <col min="3837" max="3837" width="34.85546875" style="1" customWidth="1"/>
    <col min="3838" max="3838" width="28" style="1" bestFit="1" customWidth="1"/>
    <col min="3839" max="3839" width="22.85546875" style="1" bestFit="1" customWidth="1"/>
    <col min="3840" max="3842" width="8.85546875" style="1"/>
    <col min="3843" max="3843" width="12.5703125" style="1" customWidth="1"/>
    <col min="3844" max="3844" width="18.85546875" style="1" customWidth="1"/>
    <col min="3845" max="3845" width="19.85546875" style="1" customWidth="1"/>
    <col min="3846" max="4091" width="8.85546875" style="1"/>
    <col min="4092" max="4092" width="30.85546875" style="1" customWidth="1"/>
    <col min="4093" max="4093" width="34.85546875" style="1" customWidth="1"/>
    <col min="4094" max="4094" width="28" style="1" bestFit="1" customWidth="1"/>
    <col min="4095" max="4095" width="22.85546875" style="1" bestFit="1" customWidth="1"/>
    <col min="4096" max="4098" width="8.85546875" style="1"/>
    <col min="4099" max="4099" width="12.5703125" style="1" customWidth="1"/>
    <col min="4100" max="4100" width="18.85546875" style="1" customWidth="1"/>
    <col min="4101" max="4101" width="19.85546875" style="1" customWidth="1"/>
    <col min="4102" max="4347" width="8.85546875" style="1"/>
    <col min="4348" max="4348" width="30.85546875" style="1" customWidth="1"/>
    <col min="4349" max="4349" width="34.85546875" style="1" customWidth="1"/>
    <col min="4350" max="4350" width="28" style="1" bestFit="1" customWidth="1"/>
    <col min="4351" max="4351" width="22.85546875" style="1" bestFit="1" customWidth="1"/>
    <col min="4352" max="4354" width="8.85546875" style="1"/>
    <col min="4355" max="4355" width="12.5703125" style="1" customWidth="1"/>
    <col min="4356" max="4356" width="18.85546875" style="1" customWidth="1"/>
    <col min="4357" max="4357" width="19.85546875" style="1" customWidth="1"/>
    <col min="4358" max="4603" width="8.85546875" style="1"/>
    <col min="4604" max="4604" width="30.85546875" style="1" customWidth="1"/>
    <col min="4605" max="4605" width="34.85546875" style="1" customWidth="1"/>
    <col min="4606" max="4606" width="28" style="1" bestFit="1" customWidth="1"/>
    <col min="4607" max="4607" width="22.85546875" style="1" bestFit="1" customWidth="1"/>
    <col min="4608" max="4610" width="8.85546875" style="1"/>
    <col min="4611" max="4611" width="12.5703125" style="1" customWidth="1"/>
    <col min="4612" max="4612" width="18.85546875" style="1" customWidth="1"/>
    <col min="4613" max="4613" width="19.85546875" style="1" customWidth="1"/>
    <col min="4614" max="4859" width="8.85546875" style="1"/>
    <col min="4860" max="4860" width="30.85546875" style="1" customWidth="1"/>
    <col min="4861" max="4861" width="34.85546875" style="1" customWidth="1"/>
    <col min="4862" max="4862" width="28" style="1" bestFit="1" customWidth="1"/>
    <col min="4863" max="4863" width="22.85546875" style="1" bestFit="1" customWidth="1"/>
    <col min="4864" max="4866" width="8.85546875" style="1"/>
    <col min="4867" max="4867" width="12.5703125" style="1" customWidth="1"/>
    <col min="4868" max="4868" width="18.85546875" style="1" customWidth="1"/>
    <col min="4869" max="4869" width="19.85546875" style="1" customWidth="1"/>
    <col min="4870" max="5115" width="8.85546875" style="1"/>
    <col min="5116" max="5116" width="30.85546875" style="1" customWidth="1"/>
    <col min="5117" max="5117" width="34.85546875" style="1" customWidth="1"/>
    <col min="5118" max="5118" width="28" style="1" bestFit="1" customWidth="1"/>
    <col min="5119" max="5119" width="22.85546875" style="1" bestFit="1" customWidth="1"/>
    <col min="5120" max="5122" width="8.85546875" style="1"/>
    <col min="5123" max="5123" width="12.5703125" style="1" customWidth="1"/>
    <col min="5124" max="5124" width="18.85546875" style="1" customWidth="1"/>
    <col min="5125" max="5125" width="19.85546875" style="1" customWidth="1"/>
    <col min="5126" max="5371" width="8.85546875" style="1"/>
    <col min="5372" max="5372" width="30.85546875" style="1" customWidth="1"/>
    <col min="5373" max="5373" width="34.85546875" style="1" customWidth="1"/>
    <col min="5374" max="5374" width="28" style="1" bestFit="1" customWidth="1"/>
    <col min="5375" max="5375" width="22.85546875" style="1" bestFit="1" customWidth="1"/>
    <col min="5376" max="5378" width="8.85546875" style="1"/>
    <col min="5379" max="5379" width="12.5703125" style="1" customWidth="1"/>
    <col min="5380" max="5380" width="18.85546875" style="1" customWidth="1"/>
    <col min="5381" max="5381" width="19.85546875" style="1" customWidth="1"/>
    <col min="5382" max="5627" width="8.85546875" style="1"/>
    <col min="5628" max="5628" width="30.85546875" style="1" customWidth="1"/>
    <col min="5629" max="5629" width="34.85546875" style="1" customWidth="1"/>
    <col min="5630" max="5630" width="28" style="1" bestFit="1" customWidth="1"/>
    <col min="5631" max="5631" width="22.85546875" style="1" bestFit="1" customWidth="1"/>
    <col min="5632" max="5634" width="8.85546875" style="1"/>
    <col min="5635" max="5635" width="12.5703125" style="1" customWidth="1"/>
    <col min="5636" max="5636" width="18.85546875" style="1" customWidth="1"/>
    <col min="5637" max="5637" width="19.85546875" style="1" customWidth="1"/>
    <col min="5638" max="5883" width="8.85546875" style="1"/>
    <col min="5884" max="5884" width="30.85546875" style="1" customWidth="1"/>
    <col min="5885" max="5885" width="34.85546875" style="1" customWidth="1"/>
    <col min="5886" max="5886" width="28" style="1" bestFit="1" customWidth="1"/>
    <col min="5887" max="5887" width="22.85546875" style="1" bestFit="1" customWidth="1"/>
    <col min="5888" max="5890" width="8.85546875" style="1"/>
    <col min="5891" max="5891" width="12.5703125" style="1" customWidth="1"/>
    <col min="5892" max="5892" width="18.85546875" style="1" customWidth="1"/>
    <col min="5893" max="5893" width="19.85546875" style="1" customWidth="1"/>
    <col min="5894" max="6139" width="8.85546875" style="1"/>
    <col min="6140" max="6140" width="30.85546875" style="1" customWidth="1"/>
    <col min="6141" max="6141" width="34.85546875" style="1" customWidth="1"/>
    <col min="6142" max="6142" width="28" style="1" bestFit="1" customWidth="1"/>
    <col min="6143" max="6143" width="22.85546875" style="1" bestFit="1" customWidth="1"/>
    <col min="6144" max="6146" width="8.85546875" style="1"/>
    <col min="6147" max="6147" width="12.5703125" style="1" customWidth="1"/>
    <col min="6148" max="6148" width="18.85546875" style="1" customWidth="1"/>
    <col min="6149" max="6149" width="19.85546875" style="1" customWidth="1"/>
    <col min="6150" max="6395" width="8.85546875" style="1"/>
    <col min="6396" max="6396" width="30.85546875" style="1" customWidth="1"/>
    <col min="6397" max="6397" width="34.85546875" style="1" customWidth="1"/>
    <col min="6398" max="6398" width="28" style="1" bestFit="1" customWidth="1"/>
    <col min="6399" max="6399" width="22.85546875" style="1" bestFit="1" customWidth="1"/>
    <col min="6400" max="6402" width="8.85546875" style="1"/>
    <col min="6403" max="6403" width="12.5703125" style="1" customWidth="1"/>
    <col min="6404" max="6404" width="18.85546875" style="1" customWidth="1"/>
    <col min="6405" max="6405" width="19.85546875" style="1" customWidth="1"/>
    <col min="6406" max="6651" width="8.85546875" style="1"/>
    <col min="6652" max="6652" width="30.85546875" style="1" customWidth="1"/>
    <col min="6653" max="6653" width="34.85546875" style="1" customWidth="1"/>
    <col min="6654" max="6654" width="28" style="1" bestFit="1" customWidth="1"/>
    <col min="6655" max="6655" width="22.85546875" style="1" bestFit="1" customWidth="1"/>
    <col min="6656" max="6658" width="8.85546875" style="1"/>
    <col min="6659" max="6659" width="12.5703125" style="1" customWidth="1"/>
    <col min="6660" max="6660" width="18.85546875" style="1" customWidth="1"/>
    <col min="6661" max="6661" width="19.85546875" style="1" customWidth="1"/>
    <col min="6662" max="6907" width="8.85546875" style="1"/>
    <col min="6908" max="6908" width="30.85546875" style="1" customWidth="1"/>
    <col min="6909" max="6909" width="34.85546875" style="1" customWidth="1"/>
    <col min="6910" max="6910" width="28" style="1" bestFit="1" customWidth="1"/>
    <col min="6911" max="6911" width="22.85546875" style="1" bestFit="1" customWidth="1"/>
    <col min="6912" max="6914" width="8.85546875" style="1"/>
    <col min="6915" max="6915" width="12.5703125" style="1" customWidth="1"/>
    <col min="6916" max="6916" width="18.85546875" style="1" customWidth="1"/>
    <col min="6917" max="6917" width="19.85546875" style="1" customWidth="1"/>
    <col min="6918" max="7163" width="8.85546875" style="1"/>
    <col min="7164" max="7164" width="30.85546875" style="1" customWidth="1"/>
    <col min="7165" max="7165" width="34.85546875" style="1" customWidth="1"/>
    <col min="7166" max="7166" width="28" style="1" bestFit="1" customWidth="1"/>
    <col min="7167" max="7167" width="22.85546875" style="1" bestFit="1" customWidth="1"/>
    <col min="7168" max="7170" width="8.85546875" style="1"/>
    <col min="7171" max="7171" width="12.5703125" style="1" customWidth="1"/>
    <col min="7172" max="7172" width="18.85546875" style="1" customWidth="1"/>
    <col min="7173" max="7173" width="19.85546875" style="1" customWidth="1"/>
    <col min="7174" max="7419" width="8.85546875" style="1"/>
    <col min="7420" max="7420" width="30.85546875" style="1" customWidth="1"/>
    <col min="7421" max="7421" width="34.85546875" style="1" customWidth="1"/>
    <col min="7422" max="7422" width="28" style="1" bestFit="1" customWidth="1"/>
    <col min="7423" max="7423" width="22.85546875" style="1" bestFit="1" customWidth="1"/>
    <col min="7424" max="7426" width="8.85546875" style="1"/>
    <col min="7427" max="7427" width="12.5703125" style="1" customWidth="1"/>
    <col min="7428" max="7428" width="18.85546875" style="1" customWidth="1"/>
    <col min="7429" max="7429" width="19.85546875" style="1" customWidth="1"/>
    <col min="7430" max="7675" width="8.85546875" style="1"/>
    <col min="7676" max="7676" width="30.85546875" style="1" customWidth="1"/>
    <col min="7677" max="7677" width="34.85546875" style="1" customWidth="1"/>
    <col min="7678" max="7678" width="28" style="1" bestFit="1" customWidth="1"/>
    <col min="7679" max="7679" width="22.85546875" style="1" bestFit="1" customWidth="1"/>
    <col min="7680" max="7682" width="8.85546875" style="1"/>
    <col min="7683" max="7683" width="12.5703125" style="1" customWidth="1"/>
    <col min="7684" max="7684" width="18.85546875" style="1" customWidth="1"/>
    <col min="7685" max="7685" width="19.85546875" style="1" customWidth="1"/>
    <col min="7686" max="7931" width="8.85546875" style="1"/>
    <col min="7932" max="7932" width="30.85546875" style="1" customWidth="1"/>
    <col min="7933" max="7933" width="34.85546875" style="1" customWidth="1"/>
    <col min="7934" max="7934" width="28" style="1" bestFit="1" customWidth="1"/>
    <col min="7935" max="7935" width="22.85546875" style="1" bestFit="1" customWidth="1"/>
    <col min="7936" max="7938" width="8.85546875" style="1"/>
    <col min="7939" max="7939" width="12.5703125" style="1" customWidth="1"/>
    <col min="7940" max="7940" width="18.85546875" style="1" customWidth="1"/>
    <col min="7941" max="7941" width="19.85546875" style="1" customWidth="1"/>
    <col min="7942" max="8187" width="8.85546875" style="1"/>
    <col min="8188" max="8188" width="30.85546875" style="1" customWidth="1"/>
    <col min="8189" max="8189" width="34.85546875" style="1" customWidth="1"/>
    <col min="8190" max="8190" width="28" style="1" bestFit="1" customWidth="1"/>
    <col min="8191" max="8191" width="22.85546875" style="1" bestFit="1" customWidth="1"/>
    <col min="8192" max="8194" width="8.85546875" style="1"/>
    <col min="8195" max="8195" width="12.5703125" style="1" customWidth="1"/>
    <col min="8196" max="8196" width="18.85546875" style="1" customWidth="1"/>
    <col min="8197" max="8197" width="19.85546875" style="1" customWidth="1"/>
    <col min="8198" max="8443" width="8.85546875" style="1"/>
    <col min="8444" max="8444" width="30.85546875" style="1" customWidth="1"/>
    <col min="8445" max="8445" width="34.85546875" style="1" customWidth="1"/>
    <col min="8446" max="8446" width="28" style="1" bestFit="1" customWidth="1"/>
    <col min="8447" max="8447" width="22.85546875" style="1" bestFit="1" customWidth="1"/>
    <col min="8448" max="8450" width="8.85546875" style="1"/>
    <col min="8451" max="8451" width="12.5703125" style="1" customWidth="1"/>
    <col min="8452" max="8452" width="18.85546875" style="1" customWidth="1"/>
    <col min="8453" max="8453" width="19.85546875" style="1" customWidth="1"/>
    <col min="8454" max="8699" width="8.85546875" style="1"/>
    <col min="8700" max="8700" width="30.85546875" style="1" customWidth="1"/>
    <col min="8701" max="8701" width="34.85546875" style="1" customWidth="1"/>
    <col min="8702" max="8702" width="28" style="1" bestFit="1" customWidth="1"/>
    <col min="8703" max="8703" width="22.85546875" style="1" bestFit="1" customWidth="1"/>
    <col min="8704" max="8706" width="8.85546875" style="1"/>
    <col min="8707" max="8707" width="12.5703125" style="1" customWidth="1"/>
    <col min="8708" max="8708" width="18.85546875" style="1" customWidth="1"/>
    <col min="8709" max="8709" width="19.85546875" style="1" customWidth="1"/>
    <col min="8710" max="8955" width="8.85546875" style="1"/>
    <col min="8956" max="8956" width="30.85546875" style="1" customWidth="1"/>
    <col min="8957" max="8957" width="34.85546875" style="1" customWidth="1"/>
    <col min="8958" max="8958" width="28" style="1" bestFit="1" customWidth="1"/>
    <col min="8959" max="8959" width="22.85546875" style="1" bestFit="1" customWidth="1"/>
    <col min="8960" max="8962" width="8.85546875" style="1"/>
    <col min="8963" max="8963" width="12.5703125" style="1" customWidth="1"/>
    <col min="8964" max="8964" width="18.85546875" style="1" customWidth="1"/>
    <col min="8965" max="8965" width="19.85546875" style="1" customWidth="1"/>
    <col min="8966" max="9211" width="8.85546875" style="1"/>
    <col min="9212" max="9212" width="30.85546875" style="1" customWidth="1"/>
    <col min="9213" max="9213" width="34.85546875" style="1" customWidth="1"/>
    <col min="9214" max="9214" width="28" style="1" bestFit="1" customWidth="1"/>
    <col min="9215" max="9215" width="22.85546875" style="1" bestFit="1" customWidth="1"/>
    <col min="9216" max="9218" width="8.85546875" style="1"/>
    <col min="9219" max="9219" width="12.5703125" style="1" customWidth="1"/>
    <col min="9220" max="9220" width="18.85546875" style="1" customWidth="1"/>
    <col min="9221" max="9221" width="19.85546875" style="1" customWidth="1"/>
    <col min="9222" max="9467" width="8.85546875" style="1"/>
    <col min="9468" max="9468" width="30.85546875" style="1" customWidth="1"/>
    <col min="9469" max="9469" width="34.85546875" style="1" customWidth="1"/>
    <col min="9470" max="9470" width="28" style="1" bestFit="1" customWidth="1"/>
    <col min="9471" max="9471" width="22.85546875" style="1" bestFit="1" customWidth="1"/>
    <col min="9472" max="9474" width="8.85546875" style="1"/>
    <col min="9475" max="9475" width="12.5703125" style="1" customWidth="1"/>
    <col min="9476" max="9476" width="18.85546875" style="1" customWidth="1"/>
    <col min="9477" max="9477" width="19.85546875" style="1" customWidth="1"/>
    <col min="9478" max="9723" width="8.85546875" style="1"/>
    <col min="9724" max="9724" width="30.85546875" style="1" customWidth="1"/>
    <col min="9725" max="9725" width="34.85546875" style="1" customWidth="1"/>
    <col min="9726" max="9726" width="28" style="1" bestFit="1" customWidth="1"/>
    <col min="9727" max="9727" width="22.85546875" style="1" bestFit="1" customWidth="1"/>
    <col min="9728" max="9730" width="8.85546875" style="1"/>
    <col min="9731" max="9731" width="12.5703125" style="1" customWidth="1"/>
    <col min="9732" max="9732" width="18.85546875" style="1" customWidth="1"/>
    <col min="9733" max="9733" width="19.85546875" style="1" customWidth="1"/>
    <col min="9734" max="9979" width="8.85546875" style="1"/>
    <col min="9980" max="9980" width="30.85546875" style="1" customWidth="1"/>
    <col min="9981" max="9981" width="34.85546875" style="1" customWidth="1"/>
    <col min="9982" max="9982" width="28" style="1" bestFit="1" customWidth="1"/>
    <col min="9983" max="9983" width="22.85546875" style="1" bestFit="1" customWidth="1"/>
    <col min="9984" max="9986" width="8.85546875" style="1"/>
    <col min="9987" max="9987" width="12.5703125" style="1" customWidth="1"/>
    <col min="9988" max="9988" width="18.85546875" style="1" customWidth="1"/>
    <col min="9989" max="9989" width="19.85546875" style="1" customWidth="1"/>
    <col min="9990" max="10235" width="8.85546875" style="1"/>
    <col min="10236" max="10236" width="30.85546875" style="1" customWidth="1"/>
    <col min="10237" max="10237" width="34.85546875" style="1" customWidth="1"/>
    <col min="10238" max="10238" width="28" style="1" bestFit="1" customWidth="1"/>
    <col min="10239" max="10239" width="22.85546875" style="1" bestFit="1" customWidth="1"/>
    <col min="10240" max="10242" width="8.85546875" style="1"/>
    <col min="10243" max="10243" width="12.5703125" style="1" customWidth="1"/>
    <col min="10244" max="10244" width="18.85546875" style="1" customWidth="1"/>
    <col min="10245" max="10245" width="19.85546875" style="1" customWidth="1"/>
    <col min="10246" max="10491" width="8.85546875" style="1"/>
    <col min="10492" max="10492" width="30.85546875" style="1" customWidth="1"/>
    <col min="10493" max="10493" width="34.85546875" style="1" customWidth="1"/>
    <col min="10494" max="10494" width="28" style="1" bestFit="1" customWidth="1"/>
    <col min="10495" max="10495" width="22.85546875" style="1" bestFit="1" customWidth="1"/>
    <col min="10496" max="10498" width="8.85546875" style="1"/>
    <col min="10499" max="10499" width="12.5703125" style="1" customWidth="1"/>
    <col min="10500" max="10500" width="18.85546875" style="1" customWidth="1"/>
    <col min="10501" max="10501" width="19.85546875" style="1" customWidth="1"/>
    <col min="10502" max="10747" width="8.85546875" style="1"/>
    <col min="10748" max="10748" width="30.85546875" style="1" customWidth="1"/>
    <col min="10749" max="10749" width="34.85546875" style="1" customWidth="1"/>
    <col min="10750" max="10750" width="28" style="1" bestFit="1" customWidth="1"/>
    <col min="10751" max="10751" width="22.85546875" style="1" bestFit="1" customWidth="1"/>
    <col min="10752" max="10754" width="8.85546875" style="1"/>
    <col min="10755" max="10755" width="12.5703125" style="1" customWidth="1"/>
    <col min="10756" max="10756" width="18.85546875" style="1" customWidth="1"/>
    <col min="10757" max="10757" width="19.85546875" style="1" customWidth="1"/>
    <col min="10758" max="11003" width="8.85546875" style="1"/>
    <col min="11004" max="11004" width="30.85546875" style="1" customWidth="1"/>
    <col min="11005" max="11005" width="34.85546875" style="1" customWidth="1"/>
    <col min="11006" max="11006" width="28" style="1" bestFit="1" customWidth="1"/>
    <col min="11007" max="11007" width="22.85546875" style="1" bestFit="1" customWidth="1"/>
    <col min="11008" max="11010" width="8.85546875" style="1"/>
    <col min="11011" max="11011" width="12.5703125" style="1" customWidth="1"/>
    <col min="11012" max="11012" width="18.85546875" style="1" customWidth="1"/>
    <col min="11013" max="11013" width="19.85546875" style="1" customWidth="1"/>
    <col min="11014" max="11259" width="8.85546875" style="1"/>
    <col min="11260" max="11260" width="30.85546875" style="1" customWidth="1"/>
    <col min="11261" max="11261" width="34.85546875" style="1" customWidth="1"/>
    <col min="11262" max="11262" width="28" style="1" bestFit="1" customWidth="1"/>
    <col min="11263" max="11263" width="22.85546875" style="1" bestFit="1" customWidth="1"/>
    <col min="11264" max="11266" width="8.85546875" style="1"/>
    <col min="11267" max="11267" width="12.5703125" style="1" customWidth="1"/>
    <col min="11268" max="11268" width="18.85546875" style="1" customWidth="1"/>
    <col min="11269" max="11269" width="19.85546875" style="1" customWidth="1"/>
    <col min="11270" max="11515" width="8.85546875" style="1"/>
    <col min="11516" max="11516" width="30.85546875" style="1" customWidth="1"/>
    <col min="11517" max="11517" width="34.85546875" style="1" customWidth="1"/>
    <col min="11518" max="11518" width="28" style="1" bestFit="1" customWidth="1"/>
    <col min="11519" max="11519" width="22.85546875" style="1" bestFit="1" customWidth="1"/>
    <col min="11520" max="11522" width="8.85546875" style="1"/>
    <col min="11523" max="11523" width="12.5703125" style="1" customWidth="1"/>
    <col min="11524" max="11524" width="18.85546875" style="1" customWidth="1"/>
    <col min="11525" max="11525" width="19.85546875" style="1" customWidth="1"/>
    <col min="11526" max="11771" width="8.85546875" style="1"/>
    <col min="11772" max="11772" width="30.85546875" style="1" customWidth="1"/>
    <col min="11773" max="11773" width="34.85546875" style="1" customWidth="1"/>
    <col min="11774" max="11774" width="28" style="1" bestFit="1" customWidth="1"/>
    <col min="11775" max="11775" width="22.85546875" style="1" bestFit="1" customWidth="1"/>
    <col min="11776" max="11778" width="8.85546875" style="1"/>
    <col min="11779" max="11779" width="12.5703125" style="1" customWidth="1"/>
    <col min="11780" max="11780" width="18.85546875" style="1" customWidth="1"/>
    <col min="11781" max="11781" width="19.85546875" style="1" customWidth="1"/>
    <col min="11782" max="12027" width="8.85546875" style="1"/>
    <col min="12028" max="12028" width="30.85546875" style="1" customWidth="1"/>
    <col min="12029" max="12029" width="34.85546875" style="1" customWidth="1"/>
    <col min="12030" max="12030" width="28" style="1" bestFit="1" customWidth="1"/>
    <col min="12031" max="12031" width="22.85546875" style="1" bestFit="1" customWidth="1"/>
    <col min="12032" max="12034" width="8.85546875" style="1"/>
    <col min="12035" max="12035" width="12.5703125" style="1" customWidth="1"/>
    <col min="12036" max="12036" width="18.85546875" style="1" customWidth="1"/>
    <col min="12037" max="12037" width="19.85546875" style="1" customWidth="1"/>
    <col min="12038" max="12283" width="8.85546875" style="1"/>
    <col min="12284" max="12284" width="30.85546875" style="1" customWidth="1"/>
    <col min="12285" max="12285" width="34.85546875" style="1" customWidth="1"/>
    <col min="12286" max="12286" width="28" style="1" bestFit="1" customWidth="1"/>
    <col min="12287" max="12287" width="22.85546875" style="1" bestFit="1" customWidth="1"/>
    <col min="12288" max="12290" width="8.85546875" style="1"/>
    <col min="12291" max="12291" width="12.5703125" style="1" customWidth="1"/>
    <col min="12292" max="12292" width="18.85546875" style="1" customWidth="1"/>
    <col min="12293" max="12293" width="19.85546875" style="1" customWidth="1"/>
    <col min="12294" max="12539" width="8.85546875" style="1"/>
    <col min="12540" max="12540" width="30.85546875" style="1" customWidth="1"/>
    <col min="12541" max="12541" width="34.85546875" style="1" customWidth="1"/>
    <col min="12542" max="12542" width="28" style="1" bestFit="1" customWidth="1"/>
    <col min="12543" max="12543" width="22.85546875" style="1" bestFit="1" customWidth="1"/>
    <col min="12544" max="12546" width="8.85546875" style="1"/>
    <col min="12547" max="12547" width="12.5703125" style="1" customWidth="1"/>
    <col min="12548" max="12548" width="18.85546875" style="1" customWidth="1"/>
    <col min="12549" max="12549" width="19.85546875" style="1" customWidth="1"/>
    <col min="12550" max="12795" width="8.85546875" style="1"/>
    <col min="12796" max="12796" width="30.85546875" style="1" customWidth="1"/>
    <col min="12797" max="12797" width="34.85546875" style="1" customWidth="1"/>
    <col min="12798" max="12798" width="28" style="1" bestFit="1" customWidth="1"/>
    <col min="12799" max="12799" width="22.85546875" style="1" bestFit="1" customWidth="1"/>
    <col min="12800" max="12802" width="8.85546875" style="1"/>
    <col min="12803" max="12803" width="12.5703125" style="1" customWidth="1"/>
    <col min="12804" max="12804" width="18.85546875" style="1" customWidth="1"/>
    <col min="12805" max="12805" width="19.85546875" style="1" customWidth="1"/>
    <col min="12806" max="13051" width="8.85546875" style="1"/>
    <col min="13052" max="13052" width="30.85546875" style="1" customWidth="1"/>
    <col min="13053" max="13053" width="34.85546875" style="1" customWidth="1"/>
    <col min="13054" max="13054" width="28" style="1" bestFit="1" customWidth="1"/>
    <col min="13055" max="13055" width="22.85546875" style="1" bestFit="1" customWidth="1"/>
    <col min="13056" max="13058" width="8.85546875" style="1"/>
    <col min="13059" max="13059" width="12.5703125" style="1" customWidth="1"/>
    <col min="13060" max="13060" width="18.85546875" style="1" customWidth="1"/>
    <col min="13061" max="13061" width="19.85546875" style="1" customWidth="1"/>
    <col min="13062" max="13307" width="8.85546875" style="1"/>
    <col min="13308" max="13308" width="30.85546875" style="1" customWidth="1"/>
    <col min="13309" max="13309" width="34.85546875" style="1" customWidth="1"/>
    <col min="13310" max="13310" width="28" style="1" bestFit="1" customWidth="1"/>
    <col min="13311" max="13311" width="22.85546875" style="1" bestFit="1" customWidth="1"/>
    <col min="13312" max="13314" width="8.85546875" style="1"/>
    <col min="13315" max="13315" width="12.5703125" style="1" customWidth="1"/>
    <col min="13316" max="13316" width="18.85546875" style="1" customWidth="1"/>
    <col min="13317" max="13317" width="19.85546875" style="1" customWidth="1"/>
    <col min="13318" max="13563" width="8.85546875" style="1"/>
    <col min="13564" max="13564" width="30.85546875" style="1" customWidth="1"/>
    <col min="13565" max="13565" width="34.85546875" style="1" customWidth="1"/>
    <col min="13566" max="13566" width="28" style="1" bestFit="1" customWidth="1"/>
    <col min="13567" max="13567" width="22.85546875" style="1" bestFit="1" customWidth="1"/>
    <col min="13568" max="13570" width="8.85546875" style="1"/>
    <col min="13571" max="13571" width="12.5703125" style="1" customWidth="1"/>
    <col min="13572" max="13572" width="18.85546875" style="1" customWidth="1"/>
    <col min="13573" max="13573" width="19.85546875" style="1" customWidth="1"/>
    <col min="13574" max="13819" width="8.85546875" style="1"/>
    <col min="13820" max="13820" width="30.85546875" style="1" customWidth="1"/>
    <col min="13821" max="13821" width="34.85546875" style="1" customWidth="1"/>
    <col min="13822" max="13822" width="28" style="1" bestFit="1" customWidth="1"/>
    <col min="13823" max="13823" width="22.85546875" style="1" bestFit="1" customWidth="1"/>
    <col min="13824" max="13826" width="8.85546875" style="1"/>
    <col min="13827" max="13827" width="12.5703125" style="1" customWidth="1"/>
    <col min="13828" max="13828" width="18.85546875" style="1" customWidth="1"/>
    <col min="13829" max="13829" width="19.85546875" style="1" customWidth="1"/>
    <col min="13830" max="14075" width="8.85546875" style="1"/>
    <col min="14076" max="14076" width="30.85546875" style="1" customWidth="1"/>
    <col min="14077" max="14077" width="34.85546875" style="1" customWidth="1"/>
    <col min="14078" max="14078" width="28" style="1" bestFit="1" customWidth="1"/>
    <col min="14079" max="14079" width="22.85546875" style="1" bestFit="1" customWidth="1"/>
    <col min="14080" max="14082" width="8.85546875" style="1"/>
    <col min="14083" max="14083" width="12.5703125" style="1" customWidth="1"/>
    <col min="14084" max="14084" width="18.85546875" style="1" customWidth="1"/>
    <col min="14085" max="14085" width="19.85546875" style="1" customWidth="1"/>
    <col min="14086" max="14331" width="8.85546875" style="1"/>
    <col min="14332" max="14332" width="30.85546875" style="1" customWidth="1"/>
    <col min="14333" max="14333" width="34.85546875" style="1" customWidth="1"/>
    <col min="14334" max="14334" width="28" style="1" bestFit="1" customWidth="1"/>
    <col min="14335" max="14335" width="22.85546875" style="1" bestFit="1" customWidth="1"/>
    <col min="14336" max="14338" width="8.85546875" style="1"/>
    <col min="14339" max="14339" width="12.5703125" style="1" customWidth="1"/>
    <col min="14340" max="14340" width="18.85546875" style="1" customWidth="1"/>
    <col min="14341" max="14341" width="19.85546875" style="1" customWidth="1"/>
    <col min="14342" max="14587" width="8.85546875" style="1"/>
    <col min="14588" max="14588" width="30.85546875" style="1" customWidth="1"/>
    <col min="14589" max="14589" width="34.85546875" style="1" customWidth="1"/>
    <col min="14590" max="14590" width="28" style="1" bestFit="1" customWidth="1"/>
    <col min="14591" max="14591" width="22.85546875" style="1" bestFit="1" customWidth="1"/>
    <col min="14592" max="14594" width="8.85546875" style="1"/>
    <col min="14595" max="14595" width="12.5703125" style="1" customWidth="1"/>
    <col min="14596" max="14596" width="18.85546875" style="1" customWidth="1"/>
    <col min="14597" max="14597" width="19.85546875" style="1" customWidth="1"/>
    <col min="14598" max="14843" width="8.85546875" style="1"/>
    <col min="14844" max="14844" width="30.85546875" style="1" customWidth="1"/>
    <col min="14845" max="14845" width="34.85546875" style="1" customWidth="1"/>
    <col min="14846" max="14846" width="28" style="1" bestFit="1" customWidth="1"/>
    <col min="14847" max="14847" width="22.85546875" style="1" bestFit="1" customWidth="1"/>
    <col min="14848" max="14850" width="8.85546875" style="1"/>
    <col min="14851" max="14851" width="12.5703125" style="1" customWidth="1"/>
    <col min="14852" max="14852" width="18.85546875" style="1" customWidth="1"/>
    <col min="14853" max="14853" width="19.85546875" style="1" customWidth="1"/>
    <col min="14854" max="15099" width="8.85546875" style="1"/>
    <col min="15100" max="15100" width="30.85546875" style="1" customWidth="1"/>
    <col min="15101" max="15101" width="34.85546875" style="1" customWidth="1"/>
    <col min="15102" max="15102" width="28" style="1" bestFit="1" customWidth="1"/>
    <col min="15103" max="15103" width="22.85546875" style="1" bestFit="1" customWidth="1"/>
    <col min="15104" max="15106" width="8.85546875" style="1"/>
    <col min="15107" max="15107" width="12.5703125" style="1" customWidth="1"/>
    <col min="15108" max="15108" width="18.85546875" style="1" customWidth="1"/>
    <col min="15109" max="15109" width="19.85546875" style="1" customWidth="1"/>
    <col min="15110" max="15355" width="8.85546875" style="1"/>
    <col min="15356" max="15356" width="30.85546875" style="1" customWidth="1"/>
    <col min="15357" max="15357" width="34.85546875" style="1" customWidth="1"/>
    <col min="15358" max="15358" width="28" style="1" bestFit="1" customWidth="1"/>
    <col min="15359" max="15359" width="22.85546875" style="1" bestFit="1" customWidth="1"/>
    <col min="15360" max="15362" width="8.85546875" style="1"/>
    <col min="15363" max="15363" width="12.5703125" style="1" customWidth="1"/>
    <col min="15364" max="15364" width="18.85546875" style="1" customWidth="1"/>
    <col min="15365" max="15365" width="19.85546875" style="1" customWidth="1"/>
    <col min="15366" max="15611" width="8.85546875" style="1"/>
    <col min="15612" max="15612" width="30.85546875" style="1" customWidth="1"/>
    <col min="15613" max="15613" width="34.85546875" style="1" customWidth="1"/>
    <col min="15614" max="15614" width="28" style="1" bestFit="1" customWidth="1"/>
    <col min="15615" max="15615" width="22.85546875" style="1" bestFit="1" customWidth="1"/>
    <col min="15616" max="15618" width="8.85546875" style="1"/>
    <col min="15619" max="15619" width="12.5703125" style="1" customWidth="1"/>
    <col min="15620" max="15620" width="18.85546875" style="1" customWidth="1"/>
    <col min="15621" max="15621" width="19.85546875" style="1" customWidth="1"/>
    <col min="15622" max="15867" width="8.85546875" style="1"/>
    <col min="15868" max="15868" width="30.85546875" style="1" customWidth="1"/>
    <col min="15869" max="15869" width="34.85546875" style="1" customWidth="1"/>
    <col min="15870" max="15870" width="28" style="1" bestFit="1" customWidth="1"/>
    <col min="15871" max="15871" width="22.85546875" style="1" bestFit="1" customWidth="1"/>
    <col min="15872" max="15874" width="8.85546875" style="1"/>
    <col min="15875" max="15875" width="12.5703125" style="1" customWidth="1"/>
    <col min="15876" max="15876" width="18.85546875" style="1" customWidth="1"/>
    <col min="15877" max="15877" width="19.85546875" style="1" customWidth="1"/>
    <col min="15878" max="16123" width="8.85546875" style="1"/>
    <col min="16124" max="16124" width="30.85546875" style="1" customWidth="1"/>
    <col min="16125" max="16125" width="34.85546875" style="1" customWidth="1"/>
    <col min="16126" max="16126" width="28" style="1" bestFit="1" customWidth="1"/>
    <col min="16127" max="16127" width="22.85546875" style="1" bestFit="1" customWidth="1"/>
    <col min="16128" max="16130" width="8.85546875" style="1"/>
    <col min="16131" max="16131" width="12.5703125" style="1" customWidth="1"/>
    <col min="16132" max="16132" width="18.85546875" style="1" customWidth="1"/>
    <col min="16133" max="16133" width="19.85546875" style="1" customWidth="1"/>
    <col min="16134" max="16384" width="8.85546875" style="1"/>
  </cols>
  <sheetData>
    <row r="1" spans="1:17" s="60" customFormat="1" ht="117.6" customHeight="1">
      <c r="A1" s="127" t="s">
        <v>267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7" s="60" customFormat="1" ht="20.45" customHeight="1">
      <c r="A2" s="124" t="s">
        <v>260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7" s="60" customFormat="1" ht="20.45" customHeight="1">
      <c r="A3" s="124" t="s">
        <v>262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6"/>
    </row>
    <row r="4" spans="1:17" s="60" customFormat="1" ht="50.45" customHeight="1">
      <c r="A4" s="130" t="s">
        <v>284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2"/>
    </row>
    <row r="5" spans="1:17" s="60" customFormat="1" ht="20.45" customHeight="1">
      <c r="A5" s="124" t="s">
        <v>263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</row>
    <row r="6" spans="1:17" s="60" customFormat="1" ht="20.45" customHeight="1">
      <c r="A6" s="124" t="s">
        <v>264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6"/>
      <c r="M6" s="61"/>
      <c r="N6" s="61"/>
    </row>
    <row r="7" spans="1:17" s="60" customFormat="1" ht="20.45" customHeight="1">
      <c r="A7" s="124" t="s">
        <v>261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6"/>
      <c r="M7" s="61"/>
      <c r="N7" s="61"/>
    </row>
    <row r="8" spans="1:17">
      <c r="M8" s="62"/>
      <c r="N8" s="62"/>
    </row>
    <row r="9" spans="1:17" ht="108" customHeight="1">
      <c r="A9" s="136" t="s">
        <v>301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63"/>
      <c r="N9" s="63"/>
    </row>
    <row r="10" spans="1:17" customFormat="1">
      <c r="M10" s="64"/>
      <c r="N10" s="64"/>
    </row>
    <row r="11" spans="1:17" customFormat="1" ht="60">
      <c r="A11" s="11" t="s">
        <v>1</v>
      </c>
      <c r="B11" s="11" t="s">
        <v>296</v>
      </c>
      <c r="C11" s="11" t="s">
        <v>297</v>
      </c>
      <c r="D11" s="11" t="s">
        <v>138</v>
      </c>
      <c r="E11" s="11" t="s">
        <v>298</v>
      </c>
      <c r="F11" s="11" t="s">
        <v>292</v>
      </c>
      <c r="G11" s="11" t="s">
        <v>293</v>
      </c>
      <c r="H11" s="11" t="s">
        <v>256</v>
      </c>
      <c r="I11" s="11" t="s">
        <v>299</v>
      </c>
      <c r="J11" s="11" t="s">
        <v>300</v>
      </c>
      <c r="K11" s="81"/>
      <c r="L11" s="70" t="s">
        <v>288</v>
      </c>
      <c r="M11" s="70" t="s">
        <v>289</v>
      </c>
      <c r="N11" s="70" t="s">
        <v>253</v>
      </c>
      <c r="O11" s="70" t="s">
        <v>254</v>
      </c>
      <c r="P11" s="1"/>
      <c r="Q11" s="1"/>
    </row>
    <row r="12" spans="1:17" customFormat="1" ht="50.1" customHeight="1">
      <c r="A12" s="78">
        <v>1</v>
      </c>
      <c r="B12" s="79">
        <v>0.03</v>
      </c>
      <c r="C12" s="79">
        <v>100</v>
      </c>
      <c r="D12" s="80" t="s">
        <v>103</v>
      </c>
      <c r="E12" s="55" t="str">
        <f>IF(OR(A12="",A12="Выберите артикул"),"",INDEX(Данные!$J:$J,MATCH(CONCATENATE("Арт. ",A12),Данные!$I:$I,0)))</f>
        <v>Банка без этикетки</v>
      </c>
      <c r="F12" s="56">
        <f ca="1">IF(L12="","",L12*(1-H12))</f>
        <v>32.9</v>
      </c>
      <c r="G12" s="56">
        <f ca="1">IF(F12="","",F12*1.18)</f>
        <v>38.821999999999996</v>
      </c>
      <c r="H12" s="57">
        <f ca="1">IF(N12="","",VLOOKUP($N$17,Данные!$R$2:$S$7,2,TRUE))</f>
        <v>0</v>
      </c>
      <c r="I12" s="56">
        <f ca="1">IF(N12="","",N12*(1-H12))</f>
        <v>3290</v>
      </c>
      <c r="J12" s="56">
        <f ca="1">IF(O12="","",O12*(1-H12))</f>
        <v>3882.2</v>
      </c>
      <c r="K12" s="81"/>
      <c r="L12" s="71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>32.9</v>
      </c>
      <c r="M12" s="71">
        <f ca="1">IF(L12="","",L12*1.18)</f>
        <v>38.821999999999996</v>
      </c>
      <c r="N12" s="71">
        <f ca="1">IF(OR(L12="",IFERROR(0,""),LEFT(L12,2)="от"),0,C12*L12)</f>
        <v>3290</v>
      </c>
      <c r="O12" s="71">
        <f ca="1">IF(N12="","",N12*1.18)</f>
        <v>3882.2</v>
      </c>
      <c r="P12" s="1"/>
      <c r="Q12" s="1"/>
    </row>
    <row r="13" spans="1:17" customFormat="1" ht="50.1" customHeight="1">
      <c r="A13" s="78">
        <v>2</v>
      </c>
      <c r="B13" s="79">
        <v>0.05</v>
      </c>
      <c r="C13" s="79"/>
      <c r="D13" s="80" t="s">
        <v>121</v>
      </c>
      <c r="E13" s="55" t="str">
        <f>IF(OR(A13="",A13="Выберите артикул"),"",INDEX(Данные!$J:$J,MATCH(CONCATENATE("Арт. ",A13),Данные!$I:$I,0)))</f>
        <v>Банка без этикетки</v>
      </c>
      <c r="F13" s="56">
        <f ca="1">IF(L13="","",L13*(1-H13))</f>
        <v>42.8</v>
      </c>
      <c r="G13" s="56">
        <f t="shared" ref="G13:G16" ca="1" si="0">IF(F13="","",F13*1.18)</f>
        <v>50.503999999999991</v>
      </c>
      <c r="H13" s="57">
        <f ca="1">IF(N13="","",VLOOKUP($N$17,Данные!$R$2:$S$7,2,TRUE))</f>
        <v>0</v>
      </c>
      <c r="I13" s="56">
        <f t="shared" ref="I13:I16" ca="1" si="1">IF(N13="","",N13*(1-H13))</f>
        <v>0</v>
      </c>
      <c r="J13" s="56">
        <f t="shared" ref="J13:J16" ca="1" si="2">IF(O13="","",O13*(1-H13))</f>
        <v>0</v>
      </c>
      <c r="K13" s="81"/>
      <c r="L13" s="71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>42.8</v>
      </c>
      <c r="M13" s="71">
        <f t="shared" ref="M13:M16" ca="1" si="3">IF(L13="","",L13*1.18)</f>
        <v>50.503999999999991</v>
      </c>
      <c r="N13" s="71">
        <f t="shared" ref="N13:N16" ca="1" si="4">IF(OR(L13="",IFERROR(0,""),LEFT(L13,2)="от"),0,C13*L13)</f>
        <v>0</v>
      </c>
      <c r="O13" s="71">
        <f t="shared" ref="O13:O16" ca="1" si="5">IF(N13="","",N13*1.18)</f>
        <v>0</v>
      </c>
      <c r="P13" s="1"/>
      <c r="Q13" s="1"/>
    </row>
    <row r="14" spans="1:17" customFormat="1" ht="50.1" customHeight="1">
      <c r="A14" s="78">
        <v>5</v>
      </c>
      <c r="B14" s="79">
        <v>0.25</v>
      </c>
      <c r="C14" s="79"/>
      <c r="D14" s="80" t="s">
        <v>122</v>
      </c>
      <c r="E14" s="55" t="str">
        <f>IF(OR(A14="",A14="Выберите артикул"),"",INDEX(Данные!$J:$J,MATCH(CONCATENATE("Арт. ",A14),Данные!$I:$I,0)))</f>
        <v>Банка "шайба"</v>
      </c>
      <c r="F14" s="56">
        <f ca="1">IF(L14="","",L14*(1-H14))</f>
        <v>111.3</v>
      </c>
      <c r="G14" s="56">
        <f t="shared" ca="1" si="0"/>
        <v>131.334</v>
      </c>
      <c r="H14" s="57">
        <f ca="1">IF(N14="","",VLOOKUP($N$17,Данные!$R$2:$S$7,2,TRUE))</f>
        <v>0</v>
      </c>
      <c r="I14" s="56">
        <f t="shared" ca="1" si="1"/>
        <v>0</v>
      </c>
      <c r="J14" s="56">
        <f t="shared" ca="1" si="2"/>
        <v>0</v>
      </c>
      <c r="K14" s="81"/>
      <c r="L14" s="71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>111.3</v>
      </c>
      <c r="M14" s="71">
        <f t="shared" ca="1" si="3"/>
        <v>131.334</v>
      </c>
      <c r="N14" s="71">
        <f t="shared" ca="1" si="4"/>
        <v>0</v>
      </c>
      <c r="O14" s="71">
        <f t="shared" ca="1" si="5"/>
        <v>0</v>
      </c>
      <c r="P14" s="1"/>
      <c r="Q14" s="1"/>
    </row>
    <row r="15" spans="1:17" customFormat="1" ht="50.1" customHeight="1">
      <c r="A15" s="78" t="s">
        <v>285</v>
      </c>
      <c r="B15" s="79"/>
      <c r="C15" s="79"/>
      <c r="D15" s="80" t="s">
        <v>125</v>
      </c>
      <c r="E15" s="55" t="str">
        <f>IF(OR(A15="",A15="Выберите артикул"),"",INDEX(Данные!$J:$J,MATCH(CONCATENATE("Арт. ",A15),Данные!$I:$I,0)))</f>
        <v/>
      </c>
      <c r="F15" s="56" t="str">
        <f ca="1">IF(L15="","",L15*(1-H15))</f>
        <v/>
      </c>
      <c r="G15" s="56" t="str">
        <f t="shared" ca="1" si="0"/>
        <v/>
      </c>
      <c r="H15" s="57">
        <f ca="1">IF(N15="","",VLOOKUP($N$17,Данные!$R$2:$S$7,2,TRUE))</f>
        <v>0</v>
      </c>
      <c r="I15" s="56">
        <f t="shared" ca="1" si="1"/>
        <v>0</v>
      </c>
      <c r="J15" s="56">
        <f t="shared" ca="1" si="2"/>
        <v>0</v>
      </c>
      <c r="K15" s="81"/>
      <c r="L15" s="71" t="str">
        <f ca="1">IF(OR(D15="",D15="Выберите сорт мёда",A15="",A15="Выберите артикул"),"",IF(B15="",VLOOKUP(CONCATENATE("Арт. ",A15),Данные!I:L,4,FALSE),ROUND((IF(OR(D15="",D15="Выберите сорт мёда",A15="",A15="Выберите артикул"),"",(VLOOKUP($D15,Данные!E:F,2,FALSE))+10)*B15+IF(OR(D15="",D15="Выберите сорт мёда",A15="",A15="Выберите артикул"),"",HLOOKUP(B15,INDIRECT("Данные!"&amp;CONCATENATE("L",MATCH(CONCATENATE("Арт. ",A15),Данные!$I:$I,0)-1,":P",MATCH(CONCATENATE("Арт. ",A15),Данные!$I:$I,0))),2,FALSE)))*Данные!$R$10,1)))</f>
        <v/>
      </c>
      <c r="M15" s="71" t="str">
        <f t="shared" ca="1" si="3"/>
        <v/>
      </c>
      <c r="N15" s="71">
        <f t="shared" ca="1" si="4"/>
        <v>0</v>
      </c>
      <c r="O15" s="71">
        <f t="shared" ca="1" si="5"/>
        <v>0</v>
      </c>
      <c r="P15" s="1"/>
      <c r="Q15" s="1"/>
    </row>
    <row r="16" spans="1:17" customFormat="1" ht="50.1" customHeight="1">
      <c r="A16" s="78" t="s">
        <v>285</v>
      </c>
      <c r="B16" s="79"/>
      <c r="C16" s="79"/>
      <c r="D16" s="80" t="s">
        <v>131</v>
      </c>
      <c r="E16" s="55" t="str">
        <f>IF(OR(A16="",A16="Выберите артикул"),"",INDEX(Данные!$J:$J,MATCH(CONCATENATE("Арт. ",A16),Данные!$I:$I,0)))</f>
        <v/>
      </c>
      <c r="F16" s="56" t="str">
        <f ca="1">IF(L16="","",L16*(1-H16))</f>
        <v/>
      </c>
      <c r="G16" s="56" t="str">
        <f t="shared" ca="1" si="0"/>
        <v/>
      </c>
      <c r="H16" s="57">
        <f ca="1">IF(N16="","",VLOOKUP($N$17,Данные!$R$2:$S$7,2,TRUE))</f>
        <v>0</v>
      </c>
      <c r="I16" s="56">
        <f t="shared" ca="1" si="1"/>
        <v>0</v>
      </c>
      <c r="J16" s="56">
        <f t="shared" ca="1" si="2"/>
        <v>0</v>
      </c>
      <c r="K16" s="81"/>
      <c r="L16" s="71" t="str">
        <f ca="1">IF(OR(D16="",D16="Выберите сорт мёда",A16="",A16="Выберите артикул"),"",IF(B16="",VLOOKUP(CONCATENATE("Арт. ",A16),Данные!I:L,4,FALSE),ROUND((IF(OR(D16="",D16="Выберите сорт мёда",A16="",A16="Выберите артикул"),"",(VLOOKUP($D16,Данные!E:F,2,FALSE))+10)*B16+IF(OR(D16="",D16="Выберите сорт мёда",A16="",A16="Выберите артикул"),"",HLOOKUP(B16,INDIRECT("Данные!"&amp;CONCATENATE("L",MATCH(CONCATENATE("Арт. ",A16),Данные!$I:$I,0)-1,":P",MATCH(CONCATENATE("Арт. ",A16),Данные!$I:$I,0))),2,FALSE)))*Данные!$R$10,1)))</f>
        <v/>
      </c>
      <c r="M16" s="71" t="str">
        <f t="shared" ca="1" si="3"/>
        <v/>
      </c>
      <c r="N16" s="71">
        <f t="shared" ca="1" si="4"/>
        <v>0</v>
      </c>
      <c r="O16" s="71">
        <f t="shared" ca="1" si="5"/>
        <v>0</v>
      </c>
      <c r="P16" s="1"/>
      <c r="Q16" s="1"/>
    </row>
    <row r="17" spans="1:17" s="46" customFormat="1">
      <c r="A17" s="12" t="s">
        <v>139</v>
      </c>
      <c r="B17" s="12"/>
      <c r="C17" s="12">
        <f>SUM(C12:C16)</f>
        <v>100</v>
      </c>
      <c r="D17" s="12"/>
      <c r="E17" s="12"/>
      <c r="F17" s="13"/>
      <c r="G17" s="13"/>
      <c r="H17" s="13"/>
      <c r="I17" s="13">
        <f ca="1">SUM(I12:I16)</f>
        <v>3290</v>
      </c>
      <c r="J17" s="13">
        <f ca="1">SUM(J12:J16)</f>
        <v>3882.2</v>
      </c>
      <c r="L17" s="72"/>
      <c r="M17" s="72"/>
      <c r="N17" s="72">
        <f ca="1">SUM(N12:N16)</f>
        <v>3290</v>
      </c>
      <c r="O17" s="72">
        <f ca="1">SUM(O12:O16)</f>
        <v>3882.2</v>
      </c>
      <c r="Q17" s="1"/>
    </row>
    <row r="20" spans="1:17" ht="36" customHeight="1">
      <c r="C20" s="34" t="s">
        <v>224</v>
      </c>
      <c r="D20" s="88" t="s">
        <v>155</v>
      </c>
      <c r="E20" s="16"/>
      <c r="F20" s="92"/>
      <c r="G20" s="34" t="s">
        <v>230</v>
      </c>
      <c r="H20" s="88" t="s">
        <v>156</v>
      </c>
      <c r="J20" s="74"/>
      <c r="K20" s="74"/>
      <c r="L20" s="75"/>
      <c r="M20" s="76"/>
      <c r="N20" s="77"/>
    </row>
    <row r="21" spans="1:17" ht="30">
      <c r="C21" s="19" t="s">
        <v>239</v>
      </c>
      <c r="D21" s="58" t="s">
        <v>274</v>
      </c>
      <c r="E21" s="16"/>
      <c r="F21" s="92"/>
      <c r="G21" s="19" t="s">
        <v>239</v>
      </c>
      <c r="H21" s="58" t="s">
        <v>278</v>
      </c>
      <c r="J21" s="74"/>
      <c r="K21" s="77"/>
      <c r="L21" s="75"/>
      <c r="M21" s="76"/>
      <c r="N21" s="77"/>
    </row>
    <row r="22" spans="1:17" ht="45">
      <c r="C22" s="19" t="s">
        <v>238</v>
      </c>
      <c r="D22" s="58" t="s">
        <v>154</v>
      </c>
      <c r="E22" s="28"/>
      <c r="F22" s="15"/>
      <c r="G22" s="19" t="s">
        <v>238</v>
      </c>
      <c r="H22" s="58">
        <v>0</v>
      </c>
      <c r="J22" s="74"/>
      <c r="K22" s="74"/>
      <c r="L22" s="75"/>
      <c r="M22" s="76"/>
      <c r="N22" s="77"/>
    </row>
    <row r="23" spans="1:17" ht="45">
      <c r="C23" s="19" t="s">
        <v>290</v>
      </c>
      <c r="D23" s="69">
        <v>29.6</v>
      </c>
      <c r="E23" s="28"/>
      <c r="F23" s="15"/>
      <c r="G23" s="19" t="s">
        <v>290</v>
      </c>
      <c r="H23" s="69">
        <v>95.8</v>
      </c>
      <c r="J23" s="74"/>
      <c r="K23" s="77"/>
      <c r="L23" s="75"/>
      <c r="M23" s="76"/>
      <c r="N23" s="77"/>
    </row>
    <row r="24" spans="1:17">
      <c r="C24"/>
      <c r="D24"/>
      <c r="E24" s="2"/>
      <c r="F24" s="2"/>
      <c r="G24"/>
      <c r="H24"/>
      <c r="J24" s="74"/>
      <c r="K24" s="74"/>
      <c r="L24" s="75"/>
      <c r="M24" s="76"/>
      <c r="N24" s="77"/>
    </row>
    <row r="25" spans="1:17" ht="36" customHeight="1">
      <c r="C25" s="34" t="s">
        <v>225</v>
      </c>
      <c r="D25" s="88" t="s">
        <v>155</v>
      </c>
      <c r="E25" s="16"/>
      <c r="F25" s="92"/>
      <c r="G25" s="34" t="s">
        <v>231</v>
      </c>
      <c r="H25" s="88" t="s">
        <v>159</v>
      </c>
      <c r="J25" s="74"/>
      <c r="K25" s="77"/>
      <c r="L25" s="75"/>
      <c r="M25" s="76"/>
      <c r="N25" s="77"/>
    </row>
    <row r="26" spans="1:17" ht="30">
      <c r="C26" s="19" t="s">
        <v>239</v>
      </c>
      <c r="D26" s="58" t="s">
        <v>275</v>
      </c>
      <c r="E26" s="16"/>
      <c r="F26" s="92"/>
      <c r="G26" s="19" t="s">
        <v>239</v>
      </c>
      <c r="H26" s="58" t="s">
        <v>279</v>
      </c>
      <c r="J26" s="74"/>
      <c r="K26" s="74"/>
      <c r="L26" s="75"/>
      <c r="M26" s="76"/>
      <c r="N26" s="77"/>
    </row>
    <row r="27" spans="1:17" ht="45">
      <c r="C27" s="19" t="s">
        <v>238</v>
      </c>
      <c r="D27" s="58" t="s">
        <v>157</v>
      </c>
      <c r="E27" s="28"/>
      <c r="F27" s="15"/>
      <c r="G27" s="19" t="s">
        <v>238</v>
      </c>
      <c r="H27" s="58" t="s">
        <v>158</v>
      </c>
      <c r="J27" s="74"/>
      <c r="K27" s="77"/>
      <c r="L27" s="75"/>
      <c r="M27" s="76"/>
      <c r="N27" s="77"/>
    </row>
    <row r="28" spans="1:17" ht="45">
      <c r="C28" s="19" t="s">
        <v>290</v>
      </c>
      <c r="D28" s="69">
        <v>35.9</v>
      </c>
      <c r="E28" s="28"/>
      <c r="F28" s="15"/>
      <c r="G28" s="19" t="s">
        <v>290</v>
      </c>
      <c r="H28" s="69">
        <v>112</v>
      </c>
      <c r="J28" s="74"/>
      <c r="K28" s="74"/>
      <c r="L28" s="75"/>
      <c r="M28" s="76"/>
      <c r="N28" s="77"/>
    </row>
    <row r="29" spans="1:17">
      <c r="C29"/>
      <c r="D29"/>
      <c r="E29" s="2"/>
      <c r="F29" s="2"/>
      <c r="G29"/>
      <c r="H29"/>
      <c r="J29" s="74"/>
      <c r="K29" s="77"/>
      <c r="L29" s="75"/>
      <c r="M29" s="76"/>
      <c r="N29" s="77"/>
    </row>
    <row r="30" spans="1:17" ht="36" customHeight="1">
      <c r="C30" s="34" t="s">
        <v>226</v>
      </c>
      <c r="D30" s="88" t="s">
        <v>162</v>
      </c>
      <c r="E30" s="16"/>
      <c r="F30" s="92"/>
      <c r="G30" s="34" t="s">
        <v>232</v>
      </c>
      <c r="H30" s="88" t="s">
        <v>164</v>
      </c>
      <c r="I30" s="2"/>
      <c r="J30" s="74"/>
      <c r="K30" s="74"/>
      <c r="L30" s="75"/>
      <c r="M30" s="76"/>
      <c r="N30" s="77"/>
    </row>
    <row r="31" spans="1:17" ht="30">
      <c r="C31" s="19" t="s">
        <v>239</v>
      </c>
      <c r="D31" s="58" t="s">
        <v>276</v>
      </c>
      <c r="E31" s="16"/>
      <c r="F31" s="92"/>
      <c r="G31" s="19" t="s">
        <v>239</v>
      </c>
      <c r="H31" s="58" t="s">
        <v>280</v>
      </c>
      <c r="I31" s="2"/>
      <c r="J31" s="74"/>
      <c r="K31" s="77"/>
      <c r="L31" s="75"/>
      <c r="M31" s="76"/>
      <c r="N31" s="77"/>
    </row>
    <row r="32" spans="1:17" ht="45">
      <c r="C32" s="19" t="s">
        <v>238</v>
      </c>
      <c r="D32" s="6" t="s">
        <v>272</v>
      </c>
      <c r="E32" s="28"/>
      <c r="F32" s="15"/>
      <c r="G32" s="19" t="s">
        <v>238</v>
      </c>
      <c r="H32" s="58">
        <v>0</v>
      </c>
      <c r="I32" s="2"/>
      <c r="J32" s="74"/>
      <c r="K32" s="74"/>
      <c r="L32" s="75"/>
      <c r="M32" s="76"/>
      <c r="N32" s="77"/>
    </row>
    <row r="33" spans="3:14" ht="45">
      <c r="C33" s="19" t="s">
        <v>290</v>
      </c>
      <c r="D33" s="69">
        <v>54.2</v>
      </c>
      <c r="E33" s="28"/>
      <c r="F33" s="15"/>
      <c r="G33" s="19" t="s">
        <v>290</v>
      </c>
      <c r="H33" s="69">
        <v>141.6</v>
      </c>
      <c r="I33" s="2"/>
      <c r="J33" s="74"/>
      <c r="K33" s="77"/>
      <c r="L33" s="75"/>
      <c r="M33" s="76"/>
      <c r="N33" s="77"/>
    </row>
    <row r="34" spans="3:14">
      <c r="C34"/>
      <c r="D34"/>
      <c r="E34" s="2"/>
      <c r="F34" s="2"/>
      <c r="G34"/>
      <c r="H34"/>
      <c r="I34" s="2"/>
      <c r="J34" s="74"/>
      <c r="K34" s="74"/>
      <c r="L34" s="75"/>
      <c r="M34" s="76"/>
      <c r="N34" s="77"/>
    </row>
    <row r="35" spans="3:14" ht="36" customHeight="1">
      <c r="C35" s="34" t="s">
        <v>227</v>
      </c>
      <c r="D35" s="88" t="s">
        <v>161</v>
      </c>
      <c r="E35" s="16"/>
      <c r="F35" s="92"/>
      <c r="G35" s="34" t="s">
        <v>233</v>
      </c>
      <c r="H35" s="88" t="s">
        <v>165</v>
      </c>
      <c r="I35" s="2"/>
      <c r="J35" s="74"/>
      <c r="K35" s="77"/>
      <c r="L35" s="75"/>
      <c r="M35" s="76"/>
      <c r="N35" s="77"/>
    </row>
    <row r="36" spans="3:14" ht="30">
      <c r="C36" s="19" t="s">
        <v>239</v>
      </c>
      <c r="D36" s="58" t="s">
        <v>276</v>
      </c>
      <c r="E36" s="16"/>
      <c r="F36" s="92"/>
      <c r="G36" s="19" t="s">
        <v>239</v>
      </c>
      <c r="H36" s="58" t="s">
        <v>283</v>
      </c>
      <c r="I36" s="2"/>
      <c r="J36" s="74"/>
      <c r="K36" s="74"/>
      <c r="L36" s="75"/>
      <c r="M36" s="76"/>
      <c r="N36" s="77"/>
    </row>
    <row r="37" spans="3:14" ht="45">
      <c r="C37" s="19" t="s">
        <v>238</v>
      </c>
      <c r="D37" s="58" t="s">
        <v>160</v>
      </c>
      <c r="E37" s="28"/>
      <c r="F37" s="15"/>
      <c r="G37" s="19" t="s">
        <v>238</v>
      </c>
      <c r="H37" s="58" t="s">
        <v>157</v>
      </c>
      <c r="I37" s="2"/>
      <c r="J37" s="74"/>
      <c r="K37" s="77"/>
      <c r="L37" s="75"/>
      <c r="M37" s="76"/>
      <c r="N37" s="77"/>
    </row>
    <row r="38" spans="3:14" ht="45">
      <c r="C38" s="19" t="s">
        <v>290</v>
      </c>
      <c r="D38" s="69">
        <v>53.4</v>
      </c>
      <c r="E38" s="28"/>
      <c r="F38" s="15"/>
      <c r="G38" s="19" t="s">
        <v>290</v>
      </c>
      <c r="H38" s="69">
        <v>133.4</v>
      </c>
      <c r="I38" s="2"/>
      <c r="J38" s="74"/>
      <c r="K38" s="74"/>
      <c r="L38" s="75"/>
      <c r="M38" s="76"/>
      <c r="N38" s="77"/>
    </row>
    <row r="39" spans="3:14">
      <c r="C39"/>
      <c r="D39"/>
      <c r="E39" s="2"/>
      <c r="F39" s="2"/>
      <c r="G39"/>
      <c r="H39"/>
      <c r="I39" s="2"/>
      <c r="J39" s="74"/>
      <c r="K39" s="77"/>
      <c r="L39" s="75"/>
      <c r="M39" s="76"/>
      <c r="N39" s="77"/>
    </row>
    <row r="40" spans="3:14" ht="36" customHeight="1">
      <c r="C40" s="34" t="s">
        <v>228</v>
      </c>
      <c r="D40" s="88" t="s">
        <v>161</v>
      </c>
      <c r="E40" s="16"/>
      <c r="F40" s="92"/>
      <c r="G40" s="34" t="s">
        <v>234</v>
      </c>
      <c r="H40" s="88" t="s">
        <v>167</v>
      </c>
      <c r="I40" s="2"/>
      <c r="J40" s="74"/>
      <c r="K40" s="74"/>
      <c r="L40" s="75"/>
      <c r="M40" s="76"/>
      <c r="N40" s="77"/>
    </row>
    <row r="41" spans="3:14" ht="30">
      <c r="C41" s="19" t="s">
        <v>239</v>
      </c>
      <c r="D41" s="58" t="s">
        <v>277</v>
      </c>
      <c r="E41" s="16"/>
      <c r="F41" s="92"/>
      <c r="G41" s="19" t="s">
        <v>239</v>
      </c>
      <c r="H41" s="58" t="s">
        <v>281</v>
      </c>
      <c r="I41" s="2"/>
      <c r="J41" s="74"/>
      <c r="K41" s="77"/>
      <c r="L41" s="75"/>
      <c r="M41" s="76"/>
      <c r="N41" s="77"/>
    </row>
    <row r="42" spans="3:14" ht="45">
      <c r="C42" s="19" t="s">
        <v>238</v>
      </c>
      <c r="D42" s="58" t="s">
        <v>163</v>
      </c>
      <c r="E42" s="28"/>
      <c r="F42" s="15"/>
      <c r="G42" s="19" t="s">
        <v>238</v>
      </c>
      <c r="H42" s="58" t="s">
        <v>166</v>
      </c>
      <c r="I42" s="2"/>
      <c r="J42" s="74"/>
      <c r="K42" s="74"/>
      <c r="L42" s="75"/>
      <c r="M42" s="76"/>
      <c r="N42" s="77"/>
    </row>
    <row r="43" spans="3:14" ht="45">
      <c r="C43" s="19" t="s">
        <v>290</v>
      </c>
      <c r="D43" s="69">
        <v>83.1</v>
      </c>
      <c r="E43" s="28"/>
      <c r="F43" s="15"/>
      <c r="G43" s="19" t="s">
        <v>290</v>
      </c>
      <c r="H43" s="69">
        <v>148.80000000000001</v>
      </c>
      <c r="I43" s="2"/>
      <c r="J43" s="74"/>
      <c r="K43" s="77"/>
      <c r="L43" s="75"/>
      <c r="M43" s="76"/>
      <c r="N43" s="77"/>
    </row>
    <row r="44" spans="3:14">
      <c r="C44"/>
      <c r="D44"/>
      <c r="E44" s="2"/>
      <c r="F44" s="2"/>
      <c r="G44"/>
      <c r="H44"/>
      <c r="I44" s="2"/>
      <c r="J44" s="17"/>
      <c r="K44" s="17"/>
    </row>
    <row r="45" spans="3:14" ht="37.5">
      <c r="C45" s="34" t="s">
        <v>229</v>
      </c>
      <c r="D45" s="88" t="s">
        <v>162</v>
      </c>
      <c r="E45" s="16"/>
      <c r="F45" s="92"/>
      <c r="G45" s="34" t="s">
        <v>235</v>
      </c>
      <c r="H45" s="88" t="s">
        <v>167</v>
      </c>
      <c r="I45" s="2"/>
      <c r="J45" s="16"/>
      <c r="K45" s="92"/>
    </row>
    <row r="46" spans="3:14" ht="30">
      <c r="C46" s="19" t="s">
        <v>239</v>
      </c>
      <c r="D46" s="58" t="s">
        <v>277</v>
      </c>
      <c r="E46" s="16"/>
      <c r="F46" s="92"/>
      <c r="G46" s="19" t="s">
        <v>239</v>
      </c>
      <c r="H46" s="58" t="s">
        <v>282</v>
      </c>
      <c r="I46" s="2"/>
      <c r="J46" s="16"/>
      <c r="K46" s="92"/>
    </row>
    <row r="47" spans="3:14" ht="45">
      <c r="C47" s="19" t="s">
        <v>238</v>
      </c>
      <c r="D47" s="58"/>
      <c r="E47" s="28"/>
      <c r="F47" s="15"/>
      <c r="G47" s="19" t="s">
        <v>238</v>
      </c>
      <c r="H47" s="58" t="s">
        <v>168</v>
      </c>
      <c r="I47" s="2"/>
    </row>
    <row r="48" spans="3:14" ht="45">
      <c r="C48" s="19" t="s">
        <v>290</v>
      </c>
      <c r="D48" s="69">
        <v>83.8</v>
      </c>
      <c r="E48" s="28"/>
      <c r="F48" s="15"/>
      <c r="G48" s="19" t="s">
        <v>290</v>
      </c>
      <c r="H48" s="69">
        <v>285.60000000000002</v>
      </c>
      <c r="I48" s="2"/>
    </row>
    <row r="49" spans="3:11">
      <c r="C49" s="2"/>
      <c r="D49" s="2"/>
      <c r="I49" s="2"/>
    </row>
    <row r="50" spans="3:11" ht="37.5">
      <c r="C50" s="34" t="s">
        <v>303</v>
      </c>
      <c r="D50" s="88" t="s">
        <v>167</v>
      </c>
      <c r="G50" s="34" t="s">
        <v>304</v>
      </c>
      <c r="H50" s="93" t="s">
        <v>323</v>
      </c>
      <c r="I50" s="2"/>
    </row>
    <row r="51" spans="3:11" ht="30">
      <c r="C51" s="19" t="s">
        <v>239</v>
      </c>
      <c r="D51" s="58" t="s">
        <v>307</v>
      </c>
      <c r="G51" s="19" t="s">
        <v>239</v>
      </c>
      <c r="H51" s="58" t="s">
        <v>308</v>
      </c>
      <c r="I51" s="2"/>
    </row>
    <row r="52" spans="3:11" ht="45">
      <c r="C52" s="19" t="s">
        <v>238</v>
      </c>
      <c r="D52" s="58"/>
      <c r="G52" s="19" t="s">
        <v>238</v>
      </c>
      <c r="H52" s="58"/>
      <c r="I52" s="2"/>
    </row>
    <row r="53" spans="3:11" ht="45">
      <c r="C53" s="19" t="s">
        <v>290</v>
      </c>
      <c r="D53" s="69">
        <v>65.7</v>
      </c>
      <c r="G53" s="19" t="s">
        <v>290</v>
      </c>
      <c r="H53" s="69">
        <v>78.900000000000006</v>
      </c>
      <c r="I53" s="2"/>
    </row>
    <row r="54" spans="3:11">
      <c r="C54" s="2"/>
      <c r="D54" s="2"/>
      <c r="I54" s="2"/>
    </row>
    <row r="55" spans="3:11" ht="18.75">
      <c r="C55" s="34" t="s">
        <v>305</v>
      </c>
      <c r="D55" s="93" t="s">
        <v>324</v>
      </c>
      <c r="G55" s="34" t="s">
        <v>306</v>
      </c>
      <c r="H55" s="88" t="s">
        <v>325</v>
      </c>
      <c r="I55"/>
    </row>
    <row r="56" spans="3:11" ht="30">
      <c r="C56" s="19" t="s">
        <v>239</v>
      </c>
      <c r="D56" s="58" t="s">
        <v>309</v>
      </c>
      <c r="G56" s="19" t="s">
        <v>239</v>
      </c>
      <c r="H56" s="58" t="s">
        <v>310</v>
      </c>
      <c r="I56" s="2"/>
    </row>
    <row r="57" spans="3:11" ht="45">
      <c r="C57" s="19" t="s">
        <v>238</v>
      </c>
      <c r="D57" s="58"/>
      <c r="G57" s="19" t="s">
        <v>238</v>
      </c>
      <c r="H57" s="58"/>
      <c r="I57" s="2"/>
    </row>
    <row r="58" spans="3:11" ht="45">
      <c r="C58" s="19" t="s">
        <v>290</v>
      </c>
      <c r="D58" s="69">
        <v>99.2</v>
      </c>
      <c r="G58" s="19" t="s">
        <v>290</v>
      </c>
      <c r="H58" s="69">
        <v>163.80000000000001</v>
      </c>
      <c r="I58" s="2"/>
    </row>
    <row r="59" spans="3:11">
      <c r="G59" s="2"/>
      <c r="H59" s="2"/>
      <c r="I59" s="2"/>
    </row>
    <row r="60" spans="3:11" ht="36" customHeight="1">
      <c r="C60" s="34" t="s">
        <v>269</v>
      </c>
      <c r="D60" s="137" t="s">
        <v>265</v>
      </c>
      <c r="E60" s="138"/>
      <c r="F60" s="139"/>
      <c r="G60" s="65"/>
      <c r="H60" s="140"/>
      <c r="I60" s="140"/>
      <c r="J60" s="43"/>
      <c r="K60" s="43"/>
    </row>
    <row r="61" spans="3:11">
      <c r="C61" s="19" t="s">
        <v>243</v>
      </c>
      <c r="D61" s="141" t="s">
        <v>249</v>
      </c>
      <c r="E61" s="142"/>
      <c r="F61" s="143"/>
      <c r="G61" s="25"/>
      <c r="H61" s="144"/>
      <c r="I61" s="144"/>
      <c r="J61" s="17"/>
    </row>
    <row r="62" spans="3:11">
      <c r="C62" s="19" t="s">
        <v>250</v>
      </c>
      <c r="D62" s="133" t="s">
        <v>251</v>
      </c>
      <c r="E62" s="134"/>
      <c r="F62" s="135"/>
      <c r="G62" s="25"/>
      <c r="H62" s="145"/>
      <c r="I62" s="145"/>
      <c r="J62" s="17"/>
    </row>
    <row r="63" spans="3:11" ht="45">
      <c r="C63" s="19" t="s">
        <v>290</v>
      </c>
      <c r="D63" s="146">
        <v>114.9</v>
      </c>
      <c r="E63" s="147"/>
      <c r="F63" s="148"/>
      <c r="G63" s="25"/>
      <c r="H63" s="90"/>
      <c r="I63" s="90"/>
      <c r="J63" s="17"/>
    </row>
    <row r="64" spans="3:11">
      <c r="G64" s="2"/>
      <c r="H64" s="2"/>
      <c r="I64" s="2"/>
      <c r="J64" s="17"/>
    </row>
    <row r="65" spans="3:10" ht="36" customHeight="1">
      <c r="C65" s="34" t="s">
        <v>270</v>
      </c>
      <c r="D65" s="137" t="s">
        <v>273</v>
      </c>
      <c r="E65" s="138"/>
      <c r="F65" s="139"/>
      <c r="G65" s="2"/>
      <c r="H65" s="2"/>
      <c r="I65" s="2"/>
      <c r="J65" s="17"/>
    </row>
    <row r="66" spans="3:10">
      <c r="C66" s="19" t="s">
        <v>243</v>
      </c>
      <c r="D66" s="141" t="s">
        <v>249</v>
      </c>
      <c r="E66" s="142"/>
      <c r="F66" s="143"/>
      <c r="G66" s="2"/>
      <c r="H66" s="2"/>
      <c r="I66" s="2"/>
      <c r="J66" s="17"/>
    </row>
    <row r="67" spans="3:10">
      <c r="C67" s="19" t="s">
        <v>250</v>
      </c>
      <c r="D67" s="133" t="s">
        <v>251</v>
      </c>
      <c r="E67" s="134"/>
      <c r="F67" s="135"/>
      <c r="G67" s="2"/>
      <c r="H67" s="2"/>
      <c r="I67" s="2"/>
      <c r="J67" s="17"/>
    </row>
    <row r="68" spans="3:10" ht="45">
      <c r="C68" s="19" t="s">
        <v>290</v>
      </c>
      <c r="D68" s="146">
        <v>126.9</v>
      </c>
      <c r="E68" s="147"/>
      <c r="F68" s="148"/>
      <c r="G68" s="2"/>
      <c r="H68" s="2"/>
      <c r="I68" s="2"/>
      <c r="J68" s="17"/>
    </row>
    <row r="69" spans="3:10">
      <c r="G69" s="2"/>
      <c r="H69" s="2"/>
      <c r="I69" s="2"/>
      <c r="J69" s="17"/>
    </row>
    <row r="70" spans="3:10" ht="36" customHeight="1">
      <c r="C70" s="34" t="s">
        <v>271</v>
      </c>
      <c r="D70" s="137" t="s">
        <v>266</v>
      </c>
      <c r="E70" s="138"/>
      <c r="F70" s="139"/>
      <c r="G70" s="2"/>
      <c r="H70" s="2"/>
      <c r="I70" s="2"/>
      <c r="J70" s="17"/>
    </row>
    <row r="71" spans="3:10">
      <c r="C71" s="19" t="s">
        <v>243</v>
      </c>
      <c r="D71" s="141" t="s">
        <v>249</v>
      </c>
      <c r="E71" s="142"/>
      <c r="F71" s="143"/>
      <c r="G71" s="2"/>
      <c r="H71" s="2"/>
      <c r="I71" s="2"/>
      <c r="J71" s="17"/>
    </row>
    <row r="72" spans="3:10">
      <c r="C72" s="19" t="s">
        <v>250</v>
      </c>
      <c r="D72" s="133" t="s">
        <v>251</v>
      </c>
      <c r="E72" s="134"/>
      <c r="F72" s="135"/>
      <c r="G72" s="2"/>
      <c r="H72" s="2"/>
      <c r="I72" s="2"/>
      <c r="J72" s="17"/>
    </row>
    <row r="73" spans="3:10" ht="45">
      <c r="C73" s="19" t="s">
        <v>290</v>
      </c>
      <c r="D73" s="146">
        <v>200</v>
      </c>
      <c r="E73" s="147"/>
      <c r="F73" s="148"/>
      <c r="G73" s="2"/>
      <c r="H73" s="2"/>
      <c r="I73" s="2"/>
      <c r="J73" s="17"/>
    </row>
  </sheetData>
  <sheetProtection password="CC5D" sheet="1" objects="1" scenarios="1"/>
  <mergeCells count="23">
    <mergeCell ref="D68:F68"/>
    <mergeCell ref="D70:F70"/>
    <mergeCell ref="D71:F71"/>
    <mergeCell ref="D72:F72"/>
    <mergeCell ref="D73:F73"/>
    <mergeCell ref="D67:F67"/>
    <mergeCell ref="A7:L7"/>
    <mergeCell ref="A9:L9"/>
    <mergeCell ref="D60:F60"/>
    <mergeCell ref="H60:I60"/>
    <mergeCell ref="D61:F61"/>
    <mergeCell ref="H61:I61"/>
    <mergeCell ref="D62:F62"/>
    <mergeCell ref="H62:I62"/>
    <mergeCell ref="D63:F63"/>
    <mergeCell ref="D65:F65"/>
    <mergeCell ref="D66:F66"/>
    <mergeCell ref="A6:L6"/>
    <mergeCell ref="A1:L1"/>
    <mergeCell ref="A2:L2"/>
    <mergeCell ref="A3:L3"/>
    <mergeCell ref="A4:L4"/>
    <mergeCell ref="A5:L5"/>
  </mergeCells>
  <dataValidations count="1">
    <dataValidation type="list" allowBlank="1" showInputMessage="1" showErrorMessage="1" prompt="Выберите объём" sqref="B12:B16">
      <formula1>INDIRECT("F_" &amp; $A12*1)</formula1>
    </dataValidation>
  </dataValidations>
  <pageMargins left="0.70866141732283472" right="0.70866141732283472" top="0.74803149606299213" bottom="0.74803149606299213" header="0.31496062992125984" footer="0.31496062992125984"/>
  <pageSetup paperSize="9" scale="42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сорт мёда">
          <x14:formula1>
            <xm:f>Данные!$E$2:$E$35</xm:f>
          </x14:formula1>
          <xm:sqref>D12:D16</xm:sqref>
        </x14:dataValidation>
        <x14:dataValidation type="list" allowBlank="1" showInputMessage="1" showErrorMessage="1" prompt="Выберите артикул">
          <x14:formula1>
            <xm:f>Данные!$A$1:$A$86</xm:f>
          </x14:formula1>
          <xm:sqref>A12:A16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Q54"/>
  <sheetViews>
    <sheetView zoomScale="70" zoomScaleNormal="70" workbookViewId="0">
      <selection sqref="A1:L1"/>
    </sheetView>
  </sheetViews>
  <sheetFormatPr defaultColWidth="8.85546875" defaultRowHeight="15"/>
  <cols>
    <col min="1" max="1" width="17.5703125" style="1" bestFit="1" customWidth="1"/>
    <col min="2" max="2" width="10" style="1" customWidth="1"/>
    <col min="3" max="3" width="10.42578125" style="1" customWidth="1"/>
    <col min="4" max="4" width="24.5703125" style="1" customWidth="1"/>
    <col min="5" max="5" width="23.42578125" style="1" customWidth="1"/>
    <col min="6" max="6" width="11.85546875" style="1" customWidth="1"/>
    <col min="7" max="7" width="14.5703125" style="1" bestFit="1" customWidth="1"/>
    <col min="8" max="8" width="23.5703125" style="1" customWidth="1"/>
    <col min="9" max="9" width="23.140625" style="1" bestFit="1" customWidth="1"/>
    <col min="10" max="11" width="15.140625" customWidth="1"/>
    <col min="12" max="12" width="13.85546875" bestFit="1" customWidth="1"/>
    <col min="13" max="13" width="16.42578125" style="1" bestFit="1" customWidth="1"/>
    <col min="14" max="14" width="13.140625" style="1" customWidth="1"/>
    <col min="15" max="15" width="13.5703125" style="1" customWidth="1"/>
    <col min="16" max="251" width="8.85546875" style="1"/>
    <col min="252" max="252" width="30.85546875" style="1" customWidth="1"/>
    <col min="253" max="253" width="34.85546875" style="1" customWidth="1"/>
    <col min="254" max="254" width="28" style="1" bestFit="1" customWidth="1"/>
    <col min="255" max="255" width="22.85546875" style="1" bestFit="1" customWidth="1"/>
    <col min="256" max="258" width="8.85546875" style="1"/>
    <col min="259" max="259" width="12.5703125" style="1" customWidth="1"/>
    <col min="260" max="260" width="18.85546875" style="1" customWidth="1"/>
    <col min="261" max="261" width="19.85546875" style="1" customWidth="1"/>
    <col min="262" max="507" width="8.85546875" style="1"/>
    <col min="508" max="508" width="30.85546875" style="1" customWidth="1"/>
    <col min="509" max="509" width="34.85546875" style="1" customWidth="1"/>
    <col min="510" max="510" width="28" style="1" bestFit="1" customWidth="1"/>
    <col min="511" max="511" width="22.85546875" style="1" bestFit="1" customWidth="1"/>
    <col min="512" max="514" width="8.85546875" style="1"/>
    <col min="515" max="515" width="12.5703125" style="1" customWidth="1"/>
    <col min="516" max="516" width="18.85546875" style="1" customWidth="1"/>
    <col min="517" max="517" width="19.85546875" style="1" customWidth="1"/>
    <col min="518" max="763" width="8.85546875" style="1"/>
    <col min="764" max="764" width="30.85546875" style="1" customWidth="1"/>
    <col min="765" max="765" width="34.85546875" style="1" customWidth="1"/>
    <col min="766" max="766" width="28" style="1" bestFit="1" customWidth="1"/>
    <col min="767" max="767" width="22.85546875" style="1" bestFit="1" customWidth="1"/>
    <col min="768" max="770" width="8.85546875" style="1"/>
    <col min="771" max="771" width="12.5703125" style="1" customWidth="1"/>
    <col min="772" max="772" width="18.85546875" style="1" customWidth="1"/>
    <col min="773" max="773" width="19.85546875" style="1" customWidth="1"/>
    <col min="774" max="1019" width="8.85546875" style="1"/>
    <col min="1020" max="1020" width="30.85546875" style="1" customWidth="1"/>
    <col min="1021" max="1021" width="34.85546875" style="1" customWidth="1"/>
    <col min="1022" max="1022" width="28" style="1" bestFit="1" customWidth="1"/>
    <col min="1023" max="1023" width="22.85546875" style="1" bestFit="1" customWidth="1"/>
    <col min="1024" max="1026" width="8.85546875" style="1"/>
    <col min="1027" max="1027" width="12.5703125" style="1" customWidth="1"/>
    <col min="1028" max="1028" width="18.85546875" style="1" customWidth="1"/>
    <col min="1029" max="1029" width="19.85546875" style="1" customWidth="1"/>
    <col min="1030" max="1275" width="8.85546875" style="1"/>
    <col min="1276" max="1276" width="30.85546875" style="1" customWidth="1"/>
    <col min="1277" max="1277" width="34.85546875" style="1" customWidth="1"/>
    <col min="1278" max="1278" width="28" style="1" bestFit="1" customWidth="1"/>
    <col min="1279" max="1279" width="22.85546875" style="1" bestFit="1" customWidth="1"/>
    <col min="1280" max="1282" width="8.85546875" style="1"/>
    <col min="1283" max="1283" width="12.5703125" style="1" customWidth="1"/>
    <col min="1284" max="1284" width="18.85546875" style="1" customWidth="1"/>
    <col min="1285" max="1285" width="19.85546875" style="1" customWidth="1"/>
    <col min="1286" max="1531" width="8.85546875" style="1"/>
    <col min="1532" max="1532" width="30.85546875" style="1" customWidth="1"/>
    <col min="1533" max="1533" width="34.85546875" style="1" customWidth="1"/>
    <col min="1534" max="1534" width="28" style="1" bestFit="1" customWidth="1"/>
    <col min="1535" max="1535" width="22.85546875" style="1" bestFit="1" customWidth="1"/>
    <col min="1536" max="1538" width="8.85546875" style="1"/>
    <col min="1539" max="1539" width="12.5703125" style="1" customWidth="1"/>
    <col min="1540" max="1540" width="18.85546875" style="1" customWidth="1"/>
    <col min="1541" max="1541" width="19.85546875" style="1" customWidth="1"/>
    <col min="1542" max="1787" width="8.85546875" style="1"/>
    <col min="1788" max="1788" width="30.85546875" style="1" customWidth="1"/>
    <col min="1789" max="1789" width="34.85546875" style="1" customWidth="1"/>
    <col min="1790" max="1790" width="28" style="1" bestFit="1" customWidth="1"/>
    <col min="1791" max="1791" width="22.85546875" style="1" bestFit="1" customWidth="1"/>
    <col min="1792" max="1794" width="8.85546875" style="1"/>
    <col min="1795" max="1795" width="12.5703125" style="1" customWidth="1"/>
    <col min="1796" max="1796" width="18.85546875" style="1" customWidth="1"/>
    <col min="1797" max="1797" width="19.85546875" style="1" customWidth="1"/>
    <col min="1798" max="2043" width="8.85546875" style="1"/>
    <col min="2044" max="2044" width="30.85546875" style="1" customWidth="1"/>
    <col min="2045" max="2045" width="34.85546875" style="1" customWidth="1"/>
    <col min="2046" max="2046" width="28" style="1" bestFit="1" customWidth="1"/>
    <col min="2047" max="2047" width="22.85546875" style="1" bestFit="1" customWidth="1"/>
    <col min="2048" max="2050" width="8.85546875" style="1"/>
    <col min="2051" max="2051" width="12.5703125" style="1" customWidth="1"/>
    <col min="2052" max="2052" width="18.85546875" style="1" customWidth="1"/>
    <col min="2053" max="2053" width="19.85546875" style="1" customWidth="1"/>
    <col min="2054" max="2299" width="8.85546875" style="1"/>
    <col min="2300" max="2300" width="30.85546875" style="1" customWidth="1"/>
    <col min="2301" max="2301" width="34.85546875" style="1" customWidth="1"/>
    <col min="2302" max="2302" width="28" style="1" bestFit="1" customWidth="1"/>
    <col min="2303" max="2303" width="22.85546875" style="1" bestFit="1" customWidth="1"/>
    <col min="2304" max="2306" width="8.85546875" style="1"/>
    <col min="2307" max="2307" width="12.5703125" style="1" customWidth="1"/>
    <col min="2308" max="2308" width="18.85546875" style="1" customWidth="1"/>
    <col min="2309" max="2309" width="19.85546875" style="1" customWidth="1"/>
    <col min="2310" max="2555" width="8.85546875" style="1"/>
    <col min="2556" max="2556" width="30.85546875" style="1" customWidth="1"/>
    <col min="2557" max="2557" width="34.85546875" style="1" customWidth="1"/>
    <col min="2558" max="2558" width="28" style="1" bestFit="1" customWidth="1"/>
    <col min="2559" max="2559" width="22.85546875" style="1" bestFit="1" customWidth="1"/>
    <col min="2560" max="2562" width="8.85546875" style="1"/>
    <col min="2563" max="2563" width="12.5703125" style="1" customWidth="1"/>
    <col min="2564" max="2564" width="18.85546875" style="1" customWidth="1"/>
    <col min="2565" max="2565" width="19.85546875" style="1" customWidth="1"/>
    <col min="2566" max="2811" width="8.85546875" style="1"/>
    <col min="2812" max="2812" width="30.85546875" style="1" customWidth="1"/>
    <col min="2813" max="2813" width="34.85546875" style="1" customWidth="1"/>
    <col min="2814" max="2814" width="28" style="1" bestFit="1" customWidth="1"/>
    <col min="2815" max="2815" width="22.85546875" style="1" bestFit="1" customWidth="1"/>
    <col min="2816" max="2818" width="8.85546875" style="1"/>
    <col min="2819" max="2819" width="12.5703125" style="1" customWidth="1"/>
    <col min="2820" max="2820" width="18.85546875" style="1" customWidth="1"/>
    <col min="2821" max="2821" width="19.85546875" style="1" customWidth="1"/>
    <col min="2822" max="3067" width="8.85546875" style="1"/>
    <col min="3068" max="3068" width="30.85546875" style="1" customWidth="1"/>
    <col min="3069" max="3069" width="34.85546875" style="1" customWidth="1"/>
    <col min="3070" max="3070" width="28" style="1" bestFit="1" customWidth="1"/>
    <col min="3071" max="3071" width="22.85546875" style="1" bestFit="1" customWidth="1"/>
    <col min="3072" max="3074" width="8.85546875" style="1"/>
    <col min="3075" max="3075" width="12.5703125" style="1" customWidth="1"/>
    <col min="3076" max="3076" width="18.85546875" style="1" customWidth="1"/>
    <col min="3077" max="3077" width="19.85546875" style="1" customWidth="1"/>
    <col min="3078" max="3323" width="8.85546875" style="1"/>
    <col min="3324" max="3324" width="30.85546875" style="1" customWidth="1"/>
    <col min="3325" max="3325" width="34.85546875" style="1" customWidth="1"/>
    <col min="3326" max="3326" width="28" style="1" bestFit="1" customWidth="1"/>
    <col min="3327" max="3327" width="22.85546875" style="1" bestFit="1" customWidth="1"/>
    <col min="3328" max="3330" width="8.85546875" style="1"/>
    <col min="3331" max="3331" width="12.5703125" style="1" customWidth="1"/>
    <col min="3332" max="3332" width="18.85546875" style="1" customWidth="1"/>
    <col min="3333" max="3333" width="19.85546875" style="1" customWidth="1"/>
    <col min="3334" max="3579" width="8.85546875" style="1"/>
    <col min="3580" max="3580" width="30.85546875" style="1" customWidth="1"/>
    <col min="3581" max="3581" width="34.85546875" style="1" customWidth="1"/>
    <col min="3582" max="3582" width="28" style="1" bestFit="1" customWidth="1"/>
    <col min="3583" max="3583" width="22.85546875" style="1" bestFit="1" customWidth="1"/>
    <col min="3584" max="3586" width="8.85546875" style="1"/>
    <col min="3587" max="3587" width="12.5703125" style="1" customWidth="1"/>
    <col min="3588" max="3588" width="18.85546875" style="1" customWidth="1"/>
    <col min="3589" max="3589" width="19.85546875" style="1" customWidth="1"/>
    <col min="3590" max="3835" width="8.85546875" style="1"/>
    <col min="3836" max="3836" width="30.85546875" style="1" customWidth="1"/>
    <col min="3837" max="3837" width="34.85546875" style="1" customWidth="1"/>
    <col min="3838" max="3838" width="28" style="1" bestFit="1" customWidth="1"/>
    <col min="3839" max="3839" width="22.85546875" style="1" bestFit="1" customWidth="1"/>
    <col min="3840" max="3842" width="8.85546875" style="1"/>
    <col min="3843" max="3843" width="12.5703125" style="1" customWidth="1"/>
    <col min="3844" max="3844" width="18.85546875" style="1" customWidth="1"/>
    <col min="3845" max="3845" width="19.85546875" style="1" customWidth="1"/>
    <col min="3846" max="4091" width="8.85546875" style="1"/>
    <col min="4092" max="4092" width="30.85546875" style="1" customWidth="1"/>
    <col min="4093" max="4093" width="34.85546875" style="1" customWidth="1"/>
    <col min="4094" max="4094" width="28" style="1" bestFit="1" customWidth="1"/>
    <col min="4095" max="4095" width="22.85546875" style="1" bestFit="1" customWidth="1"/>
    <col min="4096" max="4098" width="8.85546875" style="1"/>
    <col min="4099" max="4099" width="12.5703125" style="1" customWidth="1"/>
    <col min="4100" max="4100" width="18.85546875" style="1" customWidth="1"/>
    <col min="4101" max="4101" width="19.85546875" style="1" customWidth="1"/>
    <col min="4102" max="4347" width="8.85546875" style="1"/>
    <col min="4348" max="4348" width="30.85546875" style="1" customWidth="1"/>
    <col min="4349" max="4349" width="34.85546875" style="1" customWidth="1"/>
    <col min="4350" max="4350" width="28" style="1" bestFit="1" customWidth="1"/>
    <col min="4351" max="4351" width="22.85546875" style="1" bestFit="1" customWidth="1"/>
    <col min="4352" max="4354" width="8.85546875" style="1"/>
    <col min="4355" max="4355" width="12.5703125" style="1" customWidth="1"/>
    <col min="4356" max="4356" width="18.85546875" style="1" customWidth="1"/>
    <col min="4357" max="4357" width="19.85546875" style="1" customWidth="1"/>
    <col min="4358" max="4603" width="8.85546875" style="1"/>
    <col min="4604" max="4604" width="30.85546875" style="1" customWidth="1"/>
    <col min="4605" max="4605" width="34.85546875" style="1" customWidth="1"/>
    <col min="4606" max="4606" width="28" style="1" bestFit="1" customWidth="1"/>
    <col min="4607" max="4607" width="22.85546875" style="1" bestFit="1" customWidth="1"/>
    <col min="4608" max="4610" width="8.85546875" style="1"/>
    <col min="4611" max="4611" width="12.5703125" style="1" customWidth="1"/>
    <col min="4612" max="4612" width="18.85546875" style="1" customWidth="1"/>
    <col min="4613" max="4613" width="19.85546875" style="1" customWidth="1"/>
    <col min="4614" max="4859" width="8.85546875" style="1"/>
    <col min="4860" max="4860" width="30.85546875" style="1" customWidth="1"/>
    <col min="4861" max="4861" width="34.85546875" style="1" customWidth="1"/>
    <col min="4862" max="4862" width="28" style="1" bestFit="1" customWidth="1"/>
    <col min="4863" max="4863" width="22.85546875" style="1" bestFit="1" customWidth="1"/>
    <col min="4864" max="4866" width="8.85546875" style="1"/>
    <col min="4867" max="4867" width="12.5703125" style="1" customWidth="1"/>
    <col min="4868" max="4868" width="18.85546875" style="1" customWidth="1"/>
    <col min="4869" max="4869" width="19.85546875" style="1" customWidth="1"/>
    <col min="4870" max="5115" width="8.85546875" style="1"/>
    <col min="5116" max="5116" width="30.85546875" style="1" customWidth="1"/>
    <col min="5117" max="5117" width="34.85546875" style="1" customWidth="1"/>
    <col min="5118" max="5118" width="28" style="1" bestFit="1" customWidth="1"/>
    <col min="5119" max="5119" width="22.85546875" style="1" bestFit="1" customWidth="1"/>
    <col min="5120" max="5122" width="8.85546875" style="1"/>
    <col min="5123" max="5123" width="12.5703125" style="1" customWidth="1"/>
    <col min="5124" max="5124" width="18.85546875" style="1" customWidth="1"/>
    <col min="5125" max="5125" width="19.85546875" style="1" customWidth="1"/>
    <col min="5126" max="5371" width="8.85546875" style="1"/>
    <col min="5372" max="5372" width="30.85546875" style="1" customWidth="1"/>
    <col min="5373" max="5373" width="34.85546875" style="1" customWidth="1"/>
    <col min="5374" max="5374" width="28" style="1" bestFit="1" customWidth="1"/>
    <col min="5375" max="5375" width="22.85546875" style="1" bestFit="1" customWidth="1"/>
    <col min="5376" max="5378" width="8.85546875" style="1"/>
    <col min="5379" max="5379" width="12.5703125" style="1" customWidth="1"/>
    <col min="5380" max="5380" width="18.85546875" style="1" customWidth="1"/>
    <col min="5381" max="5381" width="19.85546875" style="1" customWidth="1"/>
    <col min="5382" max="5627" width="8.85546875" style="1"/>
    <col min="5628" max="5628" width="30.85546875" style="1" customWidth="1"/>
    <col min="5629" max="5629" width="34.85546875" style="1" customWidth="1"/>
    <col min="5630" max="5630" width="28" style="1" bestFit="1" customWidth="1"/>
    <col min="5631" max="5631" width="22.85546875" style="1" bestFit="1" customWidth="1"/>
    <col min="5632" max="5634" width="8.85546875" style="1"/>
    <col min="5635" max="5635" width="12.5703125" style="1" customWidth="1"/>
    <col min="5636" max="5636" width="18.85546875" style="1" customWidth="1"/>
    <col min="5637" max="5637" width="19.85546875" style="1" customWidth="1"/>
    <col min="5638" max="5883" width="8.85546875" style="1"/>
    <col min="5884" max="5884" width="30.85546875" style="1" customWidth="1"/>
    <col min="5885" max="5885" width="34.85546875" style="1" customWidth="1"/>
    <col min="5886" max="5886" width="28" style="1" bestFit="1" customWidth="1"/>
    <col min="5887" max="5887" width="22.85546875" style="1" bestFit="1" customWidth="1"/>
    <col min="5888" max="5890" width="8.85546875" style="1"/>
    <col min="5891" max="5891" width="12.5703125" style="1" customWidth="1"/>
    <col min="5892" max="5892" width="18.85546875" style="1" customWidth="1"/>
    <col min="5893" max="5893" width="19.85546875" style="1" customWidth="1"/>
    <col min="5894" max="6139" width="8.85546875" style="1"/>
    <col min="6140" max="6140" width="30.85546875" style="1" customWidth="1"/>
    <col min="6141" max="6141" width="34.85546875" style="1" customWidth="1"/>
    <col min="6142" max="6142" width="28" style="1" bestFit="1" customWidth="1"/>
    <col min="6143" max="6143" width="22.85546875" style="1" bestFit="1" customWidth="1"/>
    <col min="6144" max="6146" width="8.85546875" style="1"/>
    <col min="6147" max="6147" width="12.5703125" style="1" customWidth="1"/>
    <col min="6148" max="6148" width="18.85546875" style="1" customWidth="1"/>
    <col min="6149" max="6149" width="19.85546875" style="1" customWidth="1"/>
    <col min="6150" max="6395" width="8.85546875" style="1"/>
    <col min="6396" max="6396" width="30.85546875" style="1" customWidth="1"/>
    <col min="6397" max="6397" width="34.85546875" style="1" customWidth="1"/>
    <col min="6398" max="6398" width="28" style="1" bestFit="1" customWidth="1"/>
    <col min="6399" max="6399" width="22.85546875" style="1" bestFit="1" customWidth="1"/>
    <col min="6400" max="6402" width="8.85546875" style="1"/>
    <col min="6403" max="6403" width="12.5703125" style="1" customWidth="1"/>
    <col min="6404" max="6404" width="18.85546875" style="1" customWidth="1"/>
    <col min="6405" max="6405" width="19.85546875" style="1" customWidth="1"/>
    <col min="6406" max="6651" width="8.85546875" style="1"/>
    <col min="6652" max="6652" width="30.85546875" style="1" customWidth="1"/>
    <col min="6653" max="6653" width="34.85546875" style="1" customWidth="1"/>
    <col min="6654" max="6654" width="28" style="1" bestFit="1" customWidth="1"/>
    <col min="6655" max="6655" width="22.85546875" style="1" bestFit="1" customWidth="1"/>
    <col min="6656" max="6658" width="8.85546875" style="1"/>
    <col min="6659" max="6659" width="12.5703125" style="1" customWidth="1"/>
    <col min="6660" max="6660" width="18.85546875" style="1" customWidth="1"/>
    <col min="6661" max="6661" width="19.85546875" style="1" customWidth="1"/>
    <col min="6662" max="6907" width="8.85546875" style="1"/>
    <col min="6908" max="6908" width="30.85546875" style="1" customWidth="1"/>
    <col min="6909" max="6909" width="34.85546875" style="1" customWidth="1"/>
    <col min="6910" max="6910" width="28" style="1" bestFit="1" customWidth="1"/>
    <col min="6911" max="6911" width="22.85546875" style="1" bestFit="1" customWidth="1"/>
    <col min="6912" max="6914" width="8.85546875" style="1"/>
    <col min="6915" max="6915" width="12.5703125" style="1" customWidth="1"/>
    <col min="6916" max="6916" width="18.85546875" style="1" customWidth="1"/>
    <col min="6917" max="6917" width="19.85546875" style="1" customWidth="1"/>
    <col min="6918" max="7163" width="8.85546875" style="1"/>
    <col min="7164" max="7164" width="30.85546875" style="1" customWidth="1"/>
    <col min="7165" max="7165" width="34.85546875" style="1" customWidth="1"/>
    <col min="7166" max="7166" width="28" style="1" bestFit="1" customWidth="1"/>
    <col min="7167" max="7167" width="22.85546875" style="1" bestFit="1" customWidth="1"/>
    <col min="7168" max="7170" width="8.85546875" style="1"/>
    <col min="7171" max="7171" width="12.5703125" style="1" customWidth="1"/>
    <col min="7172" max="7172" width="18.85546875" style="1" customWidth="1"/>
    <col min="7173" max="7173" width="19.85546875" style="1" customWidth="1"/>
    <col min="7174" max="7419" width="8.85546875" style="1"/>
    <col min="7420" max="7420" width="30.85546875" style="1" customWidth="1"/>
    <col min="7421" max="7421" width="34.85546875" style="1" customWidth="1"/>
    <col min="7422" max="7422" width="28" style="1" bestFit="1" customWidth="1"/>
    <col min="7423" max="7423" width="22.85546875" style="1" bestFit="1" customWidth="1"/>
    <col min="7424" max="7426" width="8.85546875" style="1"/>
    <col min="7427" max="7427" width="12.5703125" style="1" customWidth="1"/>
    <col min="7428" max="7428" width="18.85546875" style="1" customWidth="1"/>
    <col min="7429" max="7429" width="19.85546875" style="1" customWidth="1"/>
    <col min="7430" max="7675" width="8.85546875" style="1"/>
    <col min="7676" max="7676" width="30.85546875" style="1" customWidth="1"/>
    <col min="7677" max="7677" width="34.85546875" style="1" customWidth="1"/>
    <col min="7678" max="7678" width="28" style="1" bestFit="1" customWidth="1"/>
    <col min="7679" max="7679" width="22.85546875" style="1" bestFit="1" customWidth="1"/>
    <col min="7680" max="7682" width="8.85546875" style="1"/>
    <col min="7683" max="7683" width="12.5703125" style="1" customWidth="1"/>
    <col min="7684" max="7684" width="18.85546875" style="1" customWidth="1"/>
    <col min="7685" max="7685" width="19.85546875" style="1" customWidth="1"/>
    <col min="7686" max="7931" width="8.85546875" style="1"/>
    <col min="7932" max="7932" width="30.85546875" style="1" customWidth="1"/>
    <col min="7933" max="7933" width="34.85546875" style="1" customWidth="1"/>
    <col min="7934" max="7934" width="28" style="1" bestFit="1" customWidth="1"/>
    <col min="7935" max="7935" width="22.85546875" style="1" bestFit="1" customWidth="1"/>
    <col min="7936" max="7938" width="8.85546875" style="1"/>
    <col min="7939" max="7939" width="12.5703125" style="1" customWidth="1"/>
    <col min="7940" max="7940" width="18.85546875" style="1" customWidth="1"/>
    <col min="7941" max="7941" width="19.85546875" style="1" customWidth="1"/>
    <col min="7942" max="8187" width="8.85546875" style="1"/>
    <col min="8188" max="8188" width="30.85546875" style="1" customWidth="1"/>
    <col min="8189" max="8189" width="34.85546875" style="1" customWidth="1"/>
    <col min="8190" max="8190" width="28" style="1" bestFit="1" customWidth="1"/>
    <col min="8191" max="8191" width="22.85546875" style="1" bestFit="1" customWidth="1"/>
    <col min="8192" max="8194" width="8.85546875" style="1"/>
    <col min="8195" max="8195" width="12.5703125" style="1" customWidth="1"/>
    <col min="8196" max="8196" width="18.85546875" style="1" customWidth="1"/>
    <col min="8197" max="8197" width="19.85546875" style="1" customWidth="1"/>
    <col min="8198" max="8443" width="8.85546875" style="1"/>
    <col min="8444" max="8444" width="30.85546875" style="1" customWidth="1"/>
    <col min="8445" max="8445" width="34.85546875" style="1" customWidth="1"/>
    <col min="8446" max="8446" width="28" style="1" bestFit="1" customWidth="1"/>
    <col min="8447" max="8447" width="22.85546875" style="1" bestFit="1" customWidth="1"/>
    <col min="8448" max="8450" width="8.85546875" style="1"/>
    <col min="8451" max="8451" width="12.5703125" style="1" customWidth="1"/>
    <col min="8452" max="8452" width="18.85546875" style="1" customWidth="1"/>
    <col min="8453" max="8453" width="19.85546875" style="1" customWidth="1"/>
    <col min="8454" max="8699" width="8.85546875" style="1"/>
    <col min="8700" max="8700" width="30.85546875" style="1" customWidth="1"/>
    <col min="8701" max="8701" width="34.85546875" style="1" customWidth="1"/>
    <col min="8702" max="8702" width="28" style="1" bestFit="1" customWidth="1"/>
    <col min="8703" max="8703" width="22.85546875" style="1" bestFit="1" customWidth="1"/>
    <col min="8704" max="8706" width="8.85546875" style="1"/>
    <col min="8707" max="8707" width="12.5703125" style="1" customWidth="1"/>
    <col min="8708" max="8708" width="18.85546875" style="1" customWidth="1"/>
    <col min="8709" max="8709" width="19.85546875" style="1" customWidth="1"/>
    <col min="8710" max="8955" width="8.85546875" style="1"/>
    <col min="8956" max="8956" width="30.85546875" style="1" customWidth="1"/>
    <col min="8957" max="8957" width="34.85546875" style="1" customWidth="1"/>
    <col min="8958" max="8958" width="28" style="1" bestFit="1" customWidth="1"/>
    <col min="8959" max="8959" width="22.85546875" style="1" bestFit="1" customWidth="1"/>
    <col min="8960" max="8962" width="8.85546875" style="1"/>
    <col min="8963" max="8963" width="12.5703125" style="1" customWidth="1"/>
    <col min="8964" max="8964" width="18.85546875" style="1" customWidth="1"/>
    <col min="8965" max="8965" width="19.85546875" style="1" customWidth="1"/>
    <col min="8966" max="9211" width="8.85546875" style="1"/>
    <col min="9212" max="9212" width="30.85546875" style="1" customWidth="1"/>
    <col min="9213" max="9213" width="34.85546875" style="1" customWidth="1"/>
    <col min="9214" max="9214" width="28" style="1" bestFit="1" customWidth="1"/>
    <col min="9215" max="9215" width="22.85546875" style="1" bestFit="1" customWidth="1"/>
    <col min="9216" max="9218" width="8.85546875" style="1"/>
    <col min="9219" max="9219" width="12.5703125" style="1" customWidth="1"/>
    <col min="9220" max="9220" width="18.85546875" style="1" customWidth="1"/>
    <col min="9221" max="9221" width="19.85546875" style="1" customWidth="1"/>
    <col min="9222" max="9467" width="8.85546875" style="1"/>
    <col min="9468" max="9468" width="30.85546875" style="1" customWidth="1"/>
    <col min="9469" max="9469" width="34.85546875" style="1" customWidth="1"/>
    <col min="9470" max="9470" width="28" style="1" bestFit="1" customWidth="1"/>
    <col min="9471" max="9471" width="22.85546875" style="1" bestFit="1" customWidth="1"/>
    <col min="9472" max="9474" width="8.85546875" style="1"/>
    <col min="9475" max="9475" width="12.5703125" style="1" customWidth="1"/>
    <col min="9476" max="9476" width="18.85546875" style="1" customWidth="1"/>
    <col min="9477" max="9477" width="19.85546875" style="1" customWidth="1"/>
    <col min="9478" max="9723" width="8.85546875" style="1"/>
    <col min="9724" max="9724" width="30.85546875" style="1" customWidth="1"/>
    <col min="9725" max="9725" width="34.85546875" style="1" customWidth="1"/>
    <col min="9726" max="9726" width="28" style="1" bestFit="1" customWidth="1"/>
    <col min="9727" max="9727" width="22.85546875" style="1" bestFit="1" customWidth="1"/>
    <col min="9728" max="9730" width="8.85546875" style="1"/>
    <col min="9731" max="9731" width="12.5703125" style="1" customWidth="1"/>
    <col min="9732" max="9732" width="18.85546875" style="1" customWidth="1"/>
    <col min="9733" max="9733" width="19.85546875" style="1" customWidth="1"/>
    <col min="9734" max="9979" width="8.85546875" style="1"/>
    <col min="9980" max="9980" width="30.85546875" style="1" customWidth="1"/>
    <col min="9981" max="9981" width="34.85546875" style="1" customWidth="1"/>
    <col min="9982" max="9982" width="28" style="1" bestFit="1" customWidth="1"/>
    <col min="9983" max="9983" width="22.85546875" style="1" bestFit="1" customWidth="1"/>
    <col min="9984" max="9986" width="8.85546875" style="1"/>
    <col min="9987" max="9987" width="12.5703125" style="1" customWidth="1"/>
    <col min="9988" max="9988" width="18.85546875" style="1" customWidth="1"/>
    <col min="9989" max="9989" width="19.85546875" style="1" customWidth="1"/>
    <col min="9990" max="10235" width="8.85546875" style="1"/>
    <col min="10236" max="10236" width="30.85546875" style="1" customWidth="1"/>
    <col min="10237" max="10237" width="34.85546875" style="1" customWidth="1"/>
    <col min="10238" max="10238" width="28" style="1" bestFit="1" customWidth="1"/>
    <col min="10239" max="10239" width="22.85546875" style="1" bestFit="1" customWidth="1"/>
    <col min="10240" max="10242" width="8.85546875" style="1"/>
    <col min="10243" max="10243" width="12.5703125" style="1" customWidth="1"/>
    <col min="10244" max="10244" width="18.85546875" style="1" customWidth="1"/>
    <col min="10245" max="10245" width="19.85546875" style="1" customWidth="1"/>
    <col min="10246" max="10491" width="8.85546875" style="1"/>
    <col min="10492" max="10492" width="30.85546875" style="1" customWidth="1"/>
    <col min="10493" max="10493" width="34.85546875" style="1" customWidth="1"/>
    <col min="10494" max="10494" width="28" style="1" bestFit="1" customWidth="1"/>
    <col min="10495" max="10495" width="22.85546875" style="1" bestFit="1" customWidth="1"/>
    <col min="10496" max="10498" width="8.85546875" style="1"/>
    <col min="10499" max="10499" width="12.5703125" style="1" customWidth="1"/>
    <col min="10500" max="10500" width="18.85546875" style="1" customWidth="1"/>
    <col min="10501" max="10501" width="19.85546875" style="1" customWidth="1"/>
    <col min="10502" max="10747" width="8.85546875" style="1"/>
    <col min="10748" max="10748" width="30.85546875" style="1" customWidth="1"/>
    <col min="10749" max="10749" width="34.85546875" style="1" customWidth="1"/>
    <col min="10750" max="10750" width="28" style="1" bestFit="1" customWidth="1"/>
    <col min="10751" max="10751" width="22.85546875" style="1" bestFit="1" customWidth="1"/>
    <col min="10752" max="10754" width="8.85546875" style="1"/>
    <col min="10755" max="10755" width="12.5703125" style="1" customWidth="1"/>
    <col min="10756" max="10756" width="18.85546875" style="1" customWidth="1"/>
    <col min="10757" max="10757" width="19.85546875" style="1" customWidth="1"/>
    <col min="10758" max="11003" width="8.85546875" style="1"/>
    <col min="11004" max="11004" width="30.85546875" style="1" customWidth="1"/>
    <col min="11005" max="11005" width="34.85546875" style="1" customWidth="1"/>
    <col min="11006" max="11006" width="28" style="1" bestFit="1" customWidth="1"/>
    <col min="11007" max="11007" width="22.85546875" style="1" bestFit="1" customWidth="1"/>
    <col min="11008" max="11010" width="8.85546875" style="1"/>
    <col min="11011" max="11011" width="12.5703125" style="1" customWidth="1"/>
    <col min="11012" max="11012" width="18.85546875" style="1" customWidth="1"/>
    <col min="11013" max="11013" width="19.85546875" style="1" customWidth="1"/>
    <col min="11014" max="11259" width="8.85546875" style="1"/>
    <col min="11260" max="11260" width="30.85546875" style="1" customWidth="1"/>
    <col min="11261" max="11261" width="34.85546875" style="1" customWidth="1"/>
    <col min="11262" max="11262" width="28" style="1" bestFit="1" customWidth="1"/>
    <col min="11263" max="11263" width="22.85546875" style="1" bestFit="1" customWidth="1"/>
    <col min="11264" max="11266" width="8.85546875" style="1"/>
    <col min="11267" max="11267" width="12.5703125" style="1" customWidth="1"/>
    <col min="11268" max="11268" width="18.85546875" style="1" customWidth="1"/>
    <col min="11269" max="11269" width="19.85546875" style="1" customWidth="1"/>
    <col min="11270" max="11515" width="8.85546875" style="1"/>
    <col min="11516" max="11516" width="30.85546875" style="1" customWidth="1"/>
    <col min="11517" max="11517" width="34.85546875" style="1" customWidth="1"/>
    <col min="11518" max="11518" width="28" style="1" bestFit="1" customWidth="1"/>
    <col min="11519" max="11519" width="22.85546875" style="1" bestFit="1" customWidth="1"/>
    <col min="11520" max="11522" width="8.85546875" style="1"/>
    <col min="11523" max="11523" width="12.5703125" style="1" customWidth="1"/>
    <col min="11524" max="11524" width="18.85546875" style="1" customWidth="1"/>
    <col min="11525" max="11525" width="19.85546875" style="1" customWidth="1"/>
    <col min="11526" max="11771" width="8.85546875" style="1"/>
    <col min="11772" max="11772" width="30.85546875" style="1" customWidth="1"/>
    <col min="11773" max="11773" width="34.85546875" style="1" customWidth="1"/>
    <col min="11774" max="11774" width="28" style="1" bestFit="1" customWidth="1"/>
    <col min="11775" max="11775" width="22.85546875" style="1" bestFit="1" customWidth="1"/>
    <col min="11776" max="11778" width="8.85546875" style="1"/>
    <col min="11779" max="11779" width="12.5703125" style="1" customWidth="1"/>
    <col min="11780" max="11780" width="18.85546875" style="1" customWidth="1"/>
    <col min="11781" max="11781" width="19.85546875" style="1" customWidth="1"/>
    <col min="11782" max="12027" width="8.85546875" style="1"/>
    <col min="12028" max="12028" width="30.85546875" style="1" customWidth="1"/>
    <col min="12029" max="12029" width="34.85546875" style="1" customWidth="1"/>
    <col min="12030" max="12030" width="28" style="1" bestFit="1" customWidth="1"/>
    <col min="12031" max="12031" width="22.85546875" style="1" bestFit="1" customWidth="1"/>
    <col min="12032" max="12034" width="8.85546875" style="1"/>
    <col min="12035" max="12035" width="12.5703125" style="1" customWidth="1"/>
    <col min="12036" max="12036" width="18.85546875" style="1" customWidth="1"/>
    <col min="12037" max="12037" width="19.85546875" style="1" customWidth="1"/>
    <col min="12038" max="12283" width="8.85546875" style="1"/>
    <col min="12284" max="12284" width="30.85546875" style="1" customWidth="1"/>
    <col min="12285" max="12285" width="34.85546875" style="1" customWidth="1"/>
    <col min="12286" max="12286" width="28" style="1" bestFit="1" customWidth="1"/>
    <col min="12287" max="12287" width="22.85546875" style="1" bestFit="1" customWidth="1"/>
    <col min="12288" max="12290" width="8.85546875" style="1"/>
    <col min="12291" max="12291" width="12.5703125" style="1" customWidth="1"/>
    <col min="12292" max="12292" width="18.85546875" style="1" customWidth="1"/>
    <col min="12293" max="12293" width="19.85546875" style="1" customWidth="1"/>
    <col min="12294" max="12539" width="8.85546875" style="1"/>
    <col min="12540" max="12540" width="30.85546875" style="1" customWidth="1"/>
    <col min="12541" max="12541" width="34.85546875" style="1" customWidth="1"/>
    <col min="12542" max="12542" width="28" style="1" bestFit="1" customWidth="1"/>
    <col min="12543" max="12543" width="22.85546875" style="1" bestFit="1" customWidth="1"/>
    <col min="12544" max="12546" width="8.85546875" style="1"/>
    <col min="12547" max="12547" width="12.5703125" style="1" customWidth="1"/>
    <col min="12548" max="12548" width="18.85546875" style="1" customWidth="1"/>
    <col min="12549" max="12549" width="19.85546875" style="1" customWidth="1"/>
    <col min="12550" max="12795" width="8.85546875" style="1"/>
    <col min="12796" max="12796" width="30.85546875" style="1" customWidth="1"/>
    <col min="12797" max="12797" width="34.85546875" style="1" customWidth="1"/>
    <col min="12798" max="12798" width="28" style="1" bestFit="1" customWidth="1"/>
    <col min="12799" max="12799" width="22.85546875" style="1" bestFit="1" customWidth="1"/>
    <col min="12800" max="12802" width="8.85546875" style="1"/>
    <col min="12803" max="12803" width="12.5703125" style="1" customWidth="1"/>
    <col min="12804" max="12804" width="18.85546875" style="1" customWidth="1"/>
    <col min="12805" max="12805" width="19.85546875" style="1" customWidth="1"/>
    <col min="12806" max="13051" width="8.85546875" style="1"/>
    <col min="13052" max="13052" width="30.85546875" style="1" customWidth="1"/>
    <col min="13053" max="13053" width="34.85546875" style="1" customWidth="1"/>
    <col min="13054" max="13054" width="28" style="1" bestFit="1" customWidth="1"/>
    <col min="13055" max="13055" width="22.85546875" style="1" bestFit="1" customWidth="1"/>
    <col min="13056" max="13058" width="8.85546875" style="1"/>
    <col min="13059" max="13059" width="12.5703125" style="1" customWidth="1"/>
    <col min="13060" max="13060" width="18.85546875" style="1" customWidth="1"/>
    <col min="13061" max="13061" width="19.85546875" style="1" customWidth="1"/>
    <col min="13062" max="13307" width="8.85546875" style="1"/>
    <col min="13308" max="13308" width="30.85546875" style="1" customWidth="1"/>
    <col min="13309" max="13309" width="34.85546875" style="1" customWidth="1"/>
    <col min="13310" max="13310" width="28" style="1" bestFit="1" customWidth="1"/>
    <col min="13311" max="13311" width="22.85546875" style="1" bestFit="1" customWidth="1"/>
    <col min="13312" max="13314" width="8.85546875" style="1"/>
    <col min="13315" max="13315" width="12.5703125" style="1" customWidth="1"/>
    <col min="13316" max="13316" width="18.85546875" style="1" customWidth="1"/>
    <col min="13317" max="13317" width="19.85546875" style="1" customWidth="1"/>
    <col min="13318" max="13563" width="8.85546875" style="1"/>
    <col min="13564" max="13564" width="30.85546875" style="1" customWidth="1"/>
    <col min="13565" max="13565" width="34.85546875" style="1" customWidth="1"/>
    <col min="13566" max="13566" width="28" style="1" bestFit="1" customWidth="1"/>
    <col min="13567" max="13567" width="22.85546875" style="1" bestFit="1" customWidth="1"/>
    <col min="13568" max="13570" width="8.85546875" style="1"/>
    <col min="13571" max="13571" width="12.5703125" style="1" customWidth="1"/>
    <col min="13572" max="13572" width="18.85546875" style="1" customWidth="1"/>
    <col min="13573" max="13573" width="19.85546875" style="1" customWidth="1"/>
    <col min="13574" max="13819" width="8.85546875" style="1"/>
    <col min="13820" max="13820" width="30.85546875" style="1" customWidth="1"/>
    <col min="13821" max="13821" width="34.85546875" style="1" customWidth="1"/>
    <col min="13822" max="13822" width="28" style="1" bestFit="1" customWidth="1"/>
    <col min="13823" max="13823" width="22.85546875" style="1" bestFit="1" customWidth="1"/>
    <col min="13824" max="13826" width="8.85546875" style="1"/>
    <col min="13827" max="13827" width="12.5703125" style="1" customWidth="1"/>
    <col min="13828" max="13828" width="18.85546875" style="1" customWidth="1"/>
    <col min="13829" max="13829" width="19.85546875" style="1" customWidth="1"/>
    <col min="13830" max="14075" width="8.85546875" style="1"/>
    <col min="14076" max="14076" width="30.85546875" style="1" customWidth="1"/>
    <col min="14077" max="14077" width="34.85546875" style="1" customWidth="1"/>
    <col min="14078" max="14078" width="28" style="1" bestFit="1" customWidth="1"/>
    <col min="14079" max="14079" width="22.85546875" style="1" bestFit="1" customWidth="1"/>
    <col min="14080" max="14082" width="8.85546875" style="1"/>
    <col min="14083" max="14083" width="12.5703125" style="1" customWidth="1"/>
    <col min="14084" max="14084" width="18.85546875" style="1" customWidth="1"/>
    <col min="14085" max="14085" width="19.85546875" style="1" customWidth="1"/>
    <col min="14086" max="14331" width="8.85546875" style="1"/>
    <col min="14332" max="14332" width="30.85546875" style="1" customWidth="1"/>
    <col min="14333" max="14333" width="34.85546875" style="1" customWidth="1"/>
    <col min="14334" max="14334" width="28" style="1" bestFit="1" customWidth="1"/>
    <col min="14335" max="14335" width="22.85546875" style="1" bestFit="1" customWidth="1"/>
    <col min="14336" max="14338" width="8.85546875" style="1"/>
    <col min="14339" max="14339" width="12.5703125" style="1" customWidth="1"/>
    <col min="14340" max="14340" width="18.85546875" style="1" customWidth="1"/>
    <col min="14341" max="14341" width="19.85546875" style="1" customWidth="1"/>
    <col min="14342" max="14587" width="8.85546875" style="1"/>
    <col min="14588" max="14588" width="30.85546875" style="1" customWidth="1"/>
    <col min="14589" max="14589" width="34.85546875" style="1" customWidth="1"/>
    <col min="14590" max="14590" width="28" style="1" bestFit="1" customWidth="1"/>
    <col min="14591" max="14591" width="22.85546875" style="1" bestFit="1" customWidth="1"/>
    <col min="14592" max="14594" width="8.85546875" style="1"/>
    <col min="14595" max="14595" width="12.5703125" style="1" customWidth="1"/>
    <col min="14596" max="14596" width="18.85546875" style="1" customWidth="1"/>
    <col min="14597" max="14597" width="19.85546875" style="1" customWidth="1"/>
    <col min="14598" max="14843" width="8.85546875" style="1"/>
    <col min="14844" max="14844" width="30.85546875" style="1" customWidth="1"/>
    <col min="14845" max="14845" width="34.85546875" style="1" customWidth="1"/>
    <col min="14846" max="14846" width="28" style="1" bestFit="1" customWidth="1"/>
    <col min="14847" max="14847" width="22.85546875" style="1" bestFit="1" customWidth="1"/>
    <col min="14848" max="14850" width="8.85546875" style="1"/>
    <col min="14851" max="14851" width="12.5703125" style="1" customWidth="1"/>
    <col min="14852" max="14852" width="18.85546875" style="1" customWidth="1"/>
    <col min="14853" max="14853" width="19.85546875" style="1" customWidth="1"/>
    <col min="14854" max="15099" width="8.85546875" style="1"/>
    <col min="15100" max="15100" width="30.85546875" style="1" customWidth="1"/>
    <col min="15101" max="15101" width="34.85546875" style="1" customWidth="1"/>
    <col min="15102" max="15102" width="28" style="1" bestFit="1" customWidth="1"/>
    <col min="15103" max="15103" width="22.85546875" style="1" bestFit="1" customWidth="1"/>
    <col min="15104" max="15106" width="8.85546875" style="1"/>
    <col min="15107" max="15107" width="12.5703125" style="1" customWidth="1"/>
    <col min="15108" max="15108" width="18.85546875" style="1" customWidth="1"/>
    <col min="15109" max="15109" width="19.85546875" style="1" customWidth="1"/>
    <col min="15110" max="15355" width="8.85546875" style="1"/>
    <col min="15356" max="15356" width="30.85546875" style="1" customWidth="1"/>
    <col min="15357" max="15357" width="34.85546875" style="1" customWidth="1"/>
    <col min="15358" max="15358" width="28" style="1" bestFit="1" customWidth="1"/>
    <col min="15359" max="15359" width="22.85546875" style="1" bestFit="1" customWidth="1"/>
    <col min="15360" max="15362" width="8.85546875" style="1"/>
    <col min="15363" max="15363" width="12.5703125" style="1" customWidth="1"/>
    <col min="15364" max="15364" width="18.85546875" style="1" customWidth="1"/>
    <col min="15365" max="15365" width="19.85546875" style="1" customWidth="1"/>
    <col min="15366" max="15611" width="8.85546875" style="1"/>
    <col min="15612" max="15612" width="30.85546875" style="1" customWidth="1"/>
    <col min="15613" max="15613" width="34.85546875" style="1" customWidth="1"/>
    <col min="15614" max="15614" width="28" style="1" bestFit="1" customWidth="1"/>
    <col min="15615" max="15615" width="22.85546875" style="1" bestFit="1" customWidth="1"/>
    <col min="15616" max="15618" width="8.85546875" style="1"/>
    <col min="15619" max="15619" width="12.5703125" style="1" customWidth="1"/>
    <col min="15620" max="15620" width="18.85546875" style="1" customWidth="1"/>
    <col min="15621" max="15621" width="19.85546875" style="1" customWidth="1"/>
    <col min="15622" max="15867" width="8.85546875" style="1"/>
    <col min="15868" max="15868" width="30.85546875" style="1" customWidth="1"/>
    <col min="15869" max="15869" width="34.85546875" style="1" customWidth="1"/>
    <col min="15870" max="15870" width="28" style="1" bestFit="1" customWidth="1"/>
    <col min="15871" max="15871" width="22.85546875" style="1" bestFit="1" customWidth="1"/>
    <col min="15872" max="15874" width="8.85546875" style="1"/>
    <col min="15875" max="15875" width="12.5703125" style="1" customWidth="1"/>
    <col min="15876" max="15876" width="18.85546875" style="1" customWidth="1"/>
    <col min="15877" max="15877" width="19.85546875" style="1" customWidth="1"/>
    <col min="15878" max="16123" width="8.85546875" style="1"/>
    <col min="16124" max="16124" width="30.85546875" style="1" customWidth="1"/>
    <col min="16125" max="16125" width="34.85546875" style="1" customWidth="1"/>
    <col min="16126" max="16126" width="28" style="1" bestFit="1" customWidth="1"/>
    <col min="16127" max="16127" width="22.85546875" style="1" bestFit="1" customWidth="1"/>
    <col min="16128" max="16130" width="8.85546875" style="1"/>
    <col min="16131" max="16131" width="12.5703125" style="1" customWidth="1"/>
    <col min="16132" max="16132" width="18.85546875" style="1" customWidth="1"/>
    <col min="16133" max="16133" width="19.85546875" style="1" customWidth="1"/>
    <col min="16134" max="16384" width="8.85546875" style="1"/>
  </cols>
  <sheetData>
    <row r="1" spans="1:17" s="60" customFormat="1" ht="117.6" customHeight="1">
      <c r="A1" s="127" t="s">
        <v>267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7" s="60" customFormat="1" ht="20.45" customHeight="1">
      <c r="A2" s="124" t="s">
        <v>260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7" s="60" customFormat="1" ht="20.45" customHeight="1">
      <c r="A3" s="124" t="s">
        <v>262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6"/>
    </row>
    <row r="4" spans="1:17" s="60" customFormat="1" ht="50.45" customHeight="1">
      <c r="A4" s="130" t="s">
        <v>284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2"/>
    </row>
    <row r="5" spans="1:17" s="60" customFormat="1" ht="20.45" customHeight="1">
      <c r="A5" s="124" t="s">
        <v>263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</row>
    <row r="6" spans="1:17" s="60" customFormat="1" ht="20.45" customHeight="1">
      <c r="A6" s="124" t="s">
        <v>264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6"/>
      <c r="M6" s="61"/>
      <c r="N6" s="61"/>
    </row>
    <row r="7" spans="1:17" s="60" customFormat="1" ht="20.45" customHeight="1">
      <c r="A7" s="124" t="s">
        <v>261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6"/>
      <c r="M7" s="61"/>
      <c r="N7" s="61"/>
    </row>
    <row r="8" spans="1:17">
      <c r="M8" s="62"/>
      <c r="N8" s="62"/>
    </row>
    <row r="9" spans="1:17" ht="108" customHeight="1">
      <c r="A9" s="136" t="s">
        <v>301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63"/>
      <c r="N9" s="63"/>
    </row>
    <row r="10" spans="1:17" customFormat="1">
      <c r="M10" s="64"/>
      <c r="N10" s="64"/>
    </row>
    <row r="11" spans="1:17" customFormat="1" ht="60">
      <c r="A11" s="11" t="s">
        <v>1</v>
      </c>
      <c r="B11" s="11" t="s">
        <v>296</v>
      </c>
      <c r="C11" s="11" t="s">
        <v>297</v>
      </c>
      <c r="D11" s="11" t="s">
        <v>138</v>
      </c>
      <c r="E11" s="11" t="s">
        <v>298</v>
      </c>
      <c r="F11" s="11" t="s">
        <v>292</v>
      </c>
      <c r="G11" s="11" t="s">
        <v>293</v>
      </c>
      <c r="H11" s="11" t="s">
        <v>256</v>
      </c>
      <c r="I11" s="11" t="s">
        <v>299</v>
      </c>
      <c r="J11" s="11" t="s">
        <v>300</v>
      </c>
      <c r="K11" s="81"/>
      <c r="L11" s="70" t="s">
        <v>288</v>
      </c>
      <c r="M11" s="70" t="s">
        <v>289</v>
      </c>
      <c r="N11" s="70" t="s">
        <v>253</v>
      </c>
      <c r="O11" s="70" t="s">
        <v>254</v>
      </c>
      <c r="P11" s="1"/>
      <c r="Q11" s="1"/>
    </row>
    <row r="12" spans="1:17" customFormat="1" ht="50.1" customHeight="1">
      <c r="A12" s="78">
        <v>101</v>
      </c>
      <c r="B12" s="79">
        <v>0.05</v>
      </c>
      <c r="C12" s="79">
        <v>100</v>
      </c>
      <c r="D12" s="80" t="s">
        <v>103</v>
      </c>
      <c r="E12" s="55" t="str">
        <f>IF(OR(A12="",A12="Выберите артикул"),"",INDEX(Данные!$J:$J,MATCH(CONCATENATE("Арт. ",A12),Данные!$I:$I,0)))</f>
        <v xml:space="preserve">Бочонок </v>
      </c>
      <c r="F12" s="56">
        <f ca="1">IF(L12="","",L12*(1-H12))</f>
        <v>165.3</v>
      </c>
      <c r="G12" s="56">
        <f ca="1">IF(F12="","",F12*1.18)</f>
        <v>195.054</v>
      </c>
      <c r="H12" s="57">
        <f ca="1">IF(N12="","",VLOOKUP($N$17,Данные!$R$2:$S$7,2,TRUE))</f>
        <v>0</v>
      </c>
      <c r="I12" s="56">
        <f ca="1">IF(N12="","",N12*(1-H12))</f>
        <v>16530</v>
      </c>
      <c r="J12" s="56">
        <f ca="1">IF(O12="","",O12*(1-H12))</f>
        <v>19505.399999999998</v>
      </c>
      <c r="K12" s="81"/>
      <c r="L12" s="71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>165.3</v>
      </c>
      <c r="M12" s="71">
        <f ca="1">IF(L12="","",L12*1.18)</f>
        <v>195.054</v>
      </c>
      <c r="N12" s="71">
        <f ca="1">IF(OR(L12="",IFERROR(0,""),LEFT(L12,2)="от"),0,C12*L12)</f>
        <v>16530</v>
      </c>
      <c r="O12" s="71">
        <f ca="1">IF(N12="","",N12*1.18)</f>
        <v>19505.399999999998</v>
      </c>
      <c r="P12" s="1"/>
      <c r="Q12" s="1"/>
    </row>
    <row r="13" spans="1:17" customFormat="1" ht="50.1" customHeight="1">
      <c r="A13" s="78">
        <v>102</v>
      </c>
      <c r="B13" s="79">
        <v>0.5</v>
      </c>
      <c r="C13" s="79"/>
      <c r="D13" s="80" t="s">
        <v>122</v>
      </c>
      <c r="E13" s="55" t="str">
        <f>IF(OR(A13="",A13="Выберите артикул"),"",INDEX(Данные!$J:$J,MATCH(CONCATENATE("Арт. ",A13),Данные!$I:$I,0)))</f>
        <v>Бочонок светлый с обручами</v>
      </c>
      <c r="F13" s="56">
        <f ca="1">IF(L13="","",L13*(1-H13))</f>
        <v>562.4</v>
      </c>
      <c r="G13" s="56">
        <f t="shared" ref="G13:G16" ca="1" si="0">IF(F13="","",F13*1.18)</f>
        <v>663.63199999999995</v>
      </c>
      <c r="H13" s="57">
        <f ca="1">IF(N13="","",VLOOKUP($N$17,Данные!$R$2:$S$7,2,TRUE))</f>
        <v>0</v>
      </c>
      <c r="I13" s="56">
        <f t="shared" ref="I13:I16" ca="1" si="1">IF(N13="","",N13*(1-H13))</f>
        <v>0</v>
      </c>
      <c r="J13" s="56">
        <f t="shared" ref="J13:J16" ca="1" si="2">IF(O13="","",O13*(1-H13))</f>
        <v>0</v>
      </c>
      <c r="K13" s="81"/>
      <c r="L13" s="71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>562.4</v>
      </c>
      <c r="M13" s="71">
        <f t="shared" ref="M13:M16" ca="1" si="3">IF(L13="","",L13*1.18)</f>
        <v>663.63199999999995</v>
      </c>
      <c r="N13" s="71">
        <f t="shared" ref="N13:N16" ca="1" si="4">IF(OR(L13="",IFERROR(0,""),LEFT(L13,2)="от"),0,C13*L13)</f>
        <v>0</v>
      </c>
      <c r="O13" s="71">
        <f t="shared" ref="O13:O16" ca="1" si="5">IF(N13="","",N13*1.18)</f>
        <v>0</v>
      </c>
      <c r="P13" s="1"/>
      <c r="Q13" s="1"/>
    </row>
    <row r="14" spans="1:17" customFormat="1" ht="50.1" customHeight="1">
      <c r="A14" s="78">
        <v>103</v>
      </c>
      <c r="B14" s="79">
        <v>0.3</v>
      </c>
      <c r="C14" s="79"/>
      <c r="D14" s="80" t="s">
        <v>125</v>
      </c>
      <c r="E14" s="55" t="str">
        <f>IF(OR(A14="",A14="Выберите артикул"),"",INDEX(Данные!$J:$J,MATCH(CONCATENATE("Арт. ",A14),Данные!$I:$I,0)))</f>
        <v>Бочонок цвета дуб с обручами</v>
      </c>
      <c r="F14" s="56">
        <f ca="1">IF(L14="","",L14*(1-H14))</f>
        <v>473.1</v>
      </c>
      <c r="G14" s="56">
        <f t="shared" ca="1" si="0"/>
        <v>558.25800000000004</v>
      </c>
      <c r="H14" s="57">
        <f ca="1">IF(N14="","",VLOOKUP($N$17,Данные!$R$2:$S$7,2,TRUE))</f>
        <v>0</v>
      </c>
      <c r="I14" s="56">
        <f t="shared" ca="1" si="1"/>
        <v>0</v>
      </c>
      <c r="J14" s="56">
        <f t="shared" ca="1" si="2"/>
        <v>0</v>
      </c>
      <c r="K14" s="81"/>
      <c r="L14" s="71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>473.1</v>
      </c>
      <c r="M14" s="71">
        <f t="shared" ca="1" si="3"/>
        <v>558.25800000000004</v>
      </c>
      <c r="N14" s="71">
        <f t="shared" ca="1" si="4"/>
        <v>0</v>
      </c>
      <c r="O14" s="71">
        <f t="shared" ca="1" si="5"/>
        <v>0</v>
      </c>
      <c r="P14" s="1"/>
      <c r="Q14" s="1"/>
    </row>
    <row r="15" spans="1:17" customFormat="1" ht="50.1" customHeight="1">
      <c r="A15" s="78" t="s">
        <v>285</v>
      </c>
      <c r="B15" s="79">
        <v>0.32</v>
      </c>
      <c r="C15" s="79"/>
      <c r="D15" s="80" t="s">
        <v>103</v>
      </c>
      <c r="E15" s="55" t="str">
        <f>IF(OR(A15="",A15="Выберите артикул"),"",INDEX(Данные!$J:$J,MATCH(CONCATENATE("Арт. ",A15),Данные!$I:$I,0)))</f>
        <v/>
      </c>
      <c r="F15" s="56" t="str">
        <f ca="1">IF(L15="","",L15*(1-H15))</f>
        <v/>
      </c>
      <c r="G15" s="56" t="str">
        <f t="shared" ca="1" si="0"/>
        <v/>
      </c>
      <c r="H15" s="57">
        <f ca="1">IF(N15="","",VLOOKUP($N$17,Данные!$R$2:$S$7,2,TRUE))</f>
        <v>0</v>
      </c>
      <c r="I15" s="56">
        <f t="shared" ca="1" si="1"/>
        <v>0</v>
      </c>
      <c r="J15" s="56">
        <f t="shared" ca="1" si="2"/>
        <v>0</v>
      </c>
      <c r="K15" s="81"/>
      <c r="L15" s="71" t="str">
        <f ca="1">IF(OR(D15="",D15="Выберите сорт мёда",A15="",A15="Выберите артикул"),"",IF(B15="",VLOOKUP(CONCATENATE("Арт. ",A15),Данные!I:L,4,FALSE),ROUND((IF(OR(D15="",D15="Выберите сорт мёда",A15="",A15="Выберите артикул"),"",(VLOOKUP($D15,Данные!E:F,2,FALSE))+10)*B15+IF(OR(D15="",D15="Выберите сорт мёда",A15="",A15="Выберите артикул"),"",HLOOKUP(B15,INDIRECT("Данные!"&amp;CONCATENATE("L",MATCH(CONCATENATE("Арт. ",A15),Данные!$I:$I,0)-1,":P",MATCH(CONCATENATE("Арт. ",A15),Данные!$I:$I,0))),2,FALSE)))*Данные!$R$10,1)))</f>
        <v/>
      </c>
      <c r="M15" s="71" t="str">
        <f t="shared" ca="1" si="3"/>
        <v/>
      </c>
      <c r="N15" s="71">
        <f t="shared" ca="1" si="4"/>
        <v>0</v>
      </c>
      <c r="O15" s="71">
        <f t="shared" ca="1" si="5"/>
        <v>0</v>
      </c>
      <c r="P15" s="1"/>
      <c r="Q15" s="1"/>
    </row>
    <row r="16" spans="1:17" customFormat="1" ht="50.1" customHeight="1">
      <c r="A16" s="78" t="s">
        <v>285</v>
      </c>
      <c r="B16" s="79">
        <v>0.55000000000000004</v>
      </c>
      <c r="C16" s="79"/>
      <c r="D16" s="80" t="s">
        <v>103</v>
      </c>
      <c r="E16" s="55" t="str">
        <f>IF(OR(A16="",A16="Выберите артикул"),"",INDEX(Данные!$J:$J,MATCH(CONCATENATE("Арт. ",A16),Данные!$I:$I,0)))</f>
        <v/>
      </c>
      <c r="F16" s="56" t="str">
        <f ca="1">IF(L16="","",L16*(1-H16))</f>
        <v/>
      </c>
      <c r="G16" s="56" t="str">
        <f t="shared" ca="1" si="0"/>
        <v/>
      </c>
      <c r="H16" s="57">
        <f ca="1">IF(N16="","",VLOOKUP($N$17,Данные!$R$2:$S$7,2,TRUE))</f>
        <v>0</v>
      </c>
      <c r="I16" s="56">
        <f t="shared" ca="1" si="1"/>
        <v>0</v>
      </c>
      <c r="J16" s="56">
        <f t="shared" ca="1" si="2"/>
        <v>0</v>
      </c>
      <c r="K16" s="81"/>
      <c r="L16" s="71" t="str">
        <f ca="1">IF(OR(D16="",D16="Выберите сорт мёда",A16="",A16="Выберите артикул"),"",IF(B16="",VLOOKUP(CONCATENATE("Арт. ",A16),Данные!I:L,4,FALSE),ROUND((IF(OR(D16="",D16="Выберите сорт мёда",A16="",A16="Выберите артикул"),"",(VLOOKUP($D16,Данные!E:F,2,FALSE))+10)*B16+IF(OR(D16="",D16="Выберите сорт мёда",A16="",A16="Выберите артикул"),"",HLOOKUP(B16,INDIRECT("Данные!"&amp;CONCATENATE("L",MATCH(CONCATENATE("Арт. ",A16),Данные!$I:$I,0)-1,":P",MATCH(CONCATENATE("Арт. ",A16),Данные!$I:$I,0))),2,FALSE)))*Данные!$R$10,1)))</f>
        <v/>
      </c>
      <c r="M16" s="71" t="str">
        <f t="shared" ca="1" si="3"/>
        <v/>
      </c>
      <c r="N16" s="71">
        <f t="shared" ca="1" si="4"/>
        <v>0</v>
      </c>
      <c r="O16" s="71">
        <f t="shared" ca="1" si="5"/>
        <v>0</v>
      </c>
      <c r="P16" s="1"/>
      <c r="Q16" s="1"/>
    </row>
    <row r="17" spans="1:17" s="46" customFormat="1">
      <c r="A17" s="12" t="s">
        <v>139</v>
      </c>
      <c r="B17" s="12"/>
      <c r="C17" s="12">
        <f>SUM(C12:C16)</f>
        <v>100</v>
      </c>
      <c r="D17" s="12"/>
      <c r="E17" s="12"/>
      <c r="F17" s="13"/>
      <c r="G17" s="13"/>
      <c r="H17" s="13"/>
      <c r="I17" s="13">
        <f ca="1">SUM(I12:I16)</f>
        <v>16530</v>
      </c>
      <c r="J17" s="13">
        <f ca="1">SUM(J12:J16)</f>
        <v>19505.399999999998</v>
      </c>
      <c r="L17" s="72"/>
      <c r="M17" s="72"/>
      <c r="N17" s="72">
        <f ca="1">SUM(N12:N16)</f>
        <v>16530</v>
      </c>
      <c r="O17" s="72">
        <f ca="1">SUM(O12:O16)</f>
        <v>19505.399999999998</v>
      </c>
      <c r="Q17" s="1"/>
    </row>
    <row r="20" spans="1:17" s="95" customFormat="1" ht="36" customHeight="1">
      <c r="B20" s="34" t="s">
        <v>169</v>
      </c>
      <c r="C20" s="150" t="s">
        <v>5</v>
      </c>
      <c r="D20" s="151"/>
      <c r="E20" s="151"/>
      <c r="F20" s="151"/>
      <c r="G20" s="152"/>
      <c r="I20" s="34" t="s">
        <v>170</v>
      </c>
      <c r="J20" s="137" t="s">
        <v>12</v>
      </c>
      <c r="K20" s="138"/>
      <c r="L20" s="139"/>
      <c r="O20" s="28"/>
      <c r="P20" s="28"/>
    </row>
    <row r="21" spans="1:17" customFormat="1" ht="30">
      <c r="B21" s="19" t="s">
        <v>239</v>
      </c>
      <c r="C21" s="58">
        <v>0.05</v>
      </c>
      <c r="D21" s="58">
        <v>0.1</v>
      </c>
      <c r="E21" s="58">
        <v>0.25</v>
      </c>
      <c r="F21" s="58">
        <v>0.6</v>
      </c>
      <c r="G21" s="39">
        <v>0.95</v>
      </c>
      <c r="I21" s="19" t="s">
        <v>239</v>
      </c>
      <c r="J21" s="58">
        <v>0.3</v>
      </c>
      <c r="K21" s="58">
        <v>0.5</v>
      </c>
      <c r="L21" s="58">
        <v>1</v>
      </c>
      <c r="O21" s="26"/>
      <c r="P21" s="17"/>
    </row>
    <row r="22" spans="1:17" customFormat="1" ht="45">
      <c r="B22" s="19" t="s">
        <v>238</v>
      </c>
      <c r="C22" s="58" t="s">
        <v>3</v>
      </c>
      <c r="D22" s="58" t="s">
        <v>4</v>
      </c>
      <c r="E22" s="58" t="s">
        <v>7</v>
      </c>
      <c r="F22" s="58" t="s">
        <v>8</v>
      </c>
      <c r="G22" s="40" t="s">
        <v>9</v>
      </c>
      <c r="I22" s="19" t="s">
        <v>238</v>
      </c>
      <c r="J22" s="58" t="s">
        <v>10</v>
      </c>
      <c r="K22" s="58" t="s">
        <v>11</v>
      </c>
      <c r="L22" s="58" t="s">
        <v>13</v>
      </c>
      <c r="P22" s="17"/>
    </row>
    <row r="23" spans="1:17" customFormat="1" ht="45">
      <c r="B23" s="19" t="s">
        <v>290</v>
      </c>
      <c r="C23" s="69">
        <v>148.80000000000001</v>
      </c>
      <c r="D23" s="69">
        <v>177.8</v>
      </c>
      <c r="E23" s="69">
        <v>282.2</v>
      </c>
      <c r="F23" s="69">
        <v>429.2</v>
      </c>
      <c r="G23" s="69">
        <v>620.70000000000005</v>
      </c>
      <c r="I23" s="19" t="s">
        <v>290</v>
      </c>
      <c r="J23" s="69">
        <v>362.5</v>
      </c>
      <c r="K23" s="69">
        <v>472</v>
      </c>
      <c r="L23" s="69">
        <v>709.7</v>
      </c>
      <c r="P23" s="17"/>
    </row>
    <row r="24" spans="1:17" customFormat="1">
      <c r="H24" s="29"/>
      <c r="I24" s="29"/>
      <c r="J24" s="59"/>
      <c r="K24" s="89"/>
      <c r="L24" s="27"/>
      <c r="M24" s="29"/>
      <c r="N24" s="29"/>
      <c r="O24" s="2"/>
      <c r="P24" s="2"/>
    </row>
    <row r="25" spans="1:17" s="95" customFormat="1" ht="36" customHeight="1">
      <c r="B25" s="34" t="s">
        <v>171</v>
      </c>
      <c r="C25" s="153" t="s">
        <v>14</v>
      </c>
      <c r="D25" s="153"/>
      <c r="E25" s="153"/>
      <c r="G25" s="37"/>
      <c r="H25" s="89"/>
      <c r="I25" s="34" t="s">
        <v>218</v>
      </c>
      <c r="J25" s="137" t="s">
        <v>97</v>
      </c>
      <c r="K25" s="138"/>
      <c r="L25" s="139"/>
      <c r="M25" s="27"/>
      <c r="N25" s="27"/>
      <c r="O25" s="28"/>
      <c r="P25" s="28"/>
    </row>
    <row r="26" spans="1:17" customFormat="1" ht="30">
      <c r="B26" s="19" t="s">
        <v>239</v>
      </c>
      <c r="C26" s="58">
        <v>0.3</v>
      </c>
      <c r="D26" s="58">
        <v>0.5</v>
      </c>
      <c r="E26" s="58">
        <v>1</v>
      </c>
      <c r="G26" s="22"/>
      <c r="H26" s="29"/>
      <c r="I26" s="19" t="s">
        <v>239</v>
      </c>
      <c r="J26" s="58">
        <v>0.3</v>
      </c>
      <c r="K26" s="58">
        <v>0.5</v>
      </c>
      <c r="L26" s="58">
        <v>0.9</v>
      </c>
      <c r="M26" s="26"/>
      <c r="N26" s="26"/>
      <c r="O26" s="26"/>
      <c r="P26" s="2"/>
    </row>
    <row r="27" spans="1:17" customFormat="1" ht="45">
      <c r="B27" s="19" t="s">
        <v>238</v>
      </c>
      <c r="C27" s="58" t="s">
        <v>10</v>
      </c>
      <c r="D27" s="58" t="s">
        <v>11</v>
      </c>
      <c r="E27" s="58" t="s">
        <v>13</v>
      </c>
      <c r="G27" s="22"/>
      <c r="H27" s="29"/>
      <c r="I27" s="19" t="s">
        <v>238</v>
      </c>
      <c r="J27" s="58" t="s">
        <v>84</v>
      </c>
      <c r="K27" s="58" t="s">
        <v>85</v>
      </c>
      <c r="L27" s="58" t="s">
        <v>86</v>
      </c>
      <c r="M27" s="26"/>
      <c r="N27" s="26"/>
      <c r="O27" s="26"/>
      <c r="P27" s="2"/>
    </row>
    <row r="28" spans="1:17" customFormat="1" ht="45">
      <c r="B28" s="19" t="s">
        <v>290</v>
      </c>
      <c r="C28" s="69">
        <v>379.6</v>
      </c>
      <c r="D28" s="69">
        <v>489.1</v>
      </c>
      <c r="E28" s="69">
        <v>726.8</v>
      </c>
      <c r="G28" s="22"/>
      <c r="H28" s="29"/>
      <c r="I28" s="19" t="s">
        <v>290</v>
      </c>
      <c r="J28" s="69">
        <v>986.7</v>
      </c>
      <c r="K28" s="69">
        <v>1096.0999999999999</v>
      </c>
      <c r="L28" s="69">
        <v>1301.3</v>
      </c>
      <c r="M28" s="66"/>
      <c r="N28" s="66"/>
      <c r="O28" s="66"/>
      <c r="P28" s="2"/>
    </row>
    <row r="29" spans="1:17" customFormat="1">
      <c r="H29" s="30"/>
      <c r="I29" s="29"/>
      <c r="J29" s="59"/>
      <c r="K29" s="27"/>
      <c r="L29" s="89"/>
      <c r="M29" s="29"/>
      <c r="N29" s="29"/>
      <c r="O29" s="2"/>
      <c r="P29" s="2"/>
    </row>
    <row r="30" spans="1:17" s="95" customFormat="1" ht="36" customHeight="1">
      <c r="B30" s="34" t="s">
        <v>219</v>
      </c>
      <c r="C30" s="137" t="s">
        <v>98</v>
      </c>
      <c r="D30" s="138"/>
      <c r="E30" s="139"/>
      <c r="G30" s="22"/>
      <c r="H30" s="89"/>
      <c r="I30" s="34" t="s">
        <v>220</v>
      </c>
      <c r="J30" s="137" t="s">
        <v>90</v>
      </c>
      <c r="K30" s="138"/>
      <c r="L30" s="139"/>
      <c r="M30" s="89"/>
      <c r="N30" s="89"/>
      <c r="O30" s="89"/>
      <c r="P30" s="28"/>
    </row>
    <row r="31" spans="1:17" customFormat="1" ht="30">
      <c r="B31" s="19" t="s">
        <v>239</v>
      </c>
      <c r="C31" s="58">
        <v>0.3</v>
      </c>
      <c r="D31" s="58">
        <v>0.5</v>
      </c>
      <c r="E31" s="58">
        <v>0.9</v>
      </c>
      <c r="G31" s="22"/>
      <c r="H31" s="29"/>
      <c r="I31" s="19" t="s">
        <v>239</v>
      </c>
      <c r="J31" s="58">
        <v>0.3</v>
      </c>
      <c r="K31" s="58">
        <v>0.5</v>
      </c>
      <c r="L31" s="58">
        <v>1</v>
      </c>
      <c r="M31" s="26"/>
      <c r="N31" s="26"/>
      <c r="O31" s="26"/>
      <c r="P31" s="2"/>
    </row>
    <row r="32" spans="1:17" customFormat="1" ht="45">
      <c r="B32" s="19" t="s">
        <v>238</v>
      </c>
      <c r="C32" s="58" t="s">
        <v>87</v>
      </c>
      <c r="D32" s="58" t="s">
        <v>88</v>
      </c>
      <c r="E32" s="58" t="s">
        <v>89</v>
      </c>
      <c r="H32" s="29"/>
      <c r="I32" s="19" t="s">
        <v>238</v>
      </c>
      <c r="J32" s="58" t="s">
        <v>84</v>
      </c>
      <c r="K32" s="58" t="s">
        <v>85</v>
      </c>
      <c r="L32" s="58" t="s">
        <v>86</v>
      </c>
      <c r="M32" s="29"/>
      <c r="N32" s="29"/>
      <c r="O32" s="2"/>
      <c r="P32" s="2"/>
    </row>
    <row r="33" spans="1:16" customFormat="1" ht="45">
      <c r="B33" s="19" t="s">
        <v>290</v>
      </c>
      <c r="C33" s="69">
        <v>1157.7</v>
      </c>
      <c r="D33" s="69">
        <v>1258.5999999999999</v>
      </c>
      <c r="E33" s="69">
        <v>1472.3</v>
      </c>
      <c r="H33" s="29"/>
      <c r="I33" s="19" t="s">
        <v>290</v>
      </c>
      <c r="J33" s="69">
        <v>1046.5</v>
      </c>
      <c r="K33" s="69">
        <v>1156</v>
      </c>
      <c r="L33" s="69">
        <v>1393.7</v>
      </c>
      <c r="M33" s="29"/>
      <c r="N33" s="29"/>
      <c r="O33" s="2"/>
      <c r="P33" s="2"/>
    </row>
    <row r="34" spans="1:16" customFormat="1" ht="18.75">
      <c r="F34" s="38"/>
      <c r="G34" s="37"/>
      <c r="H34" s="30"/>
      <c r="I34" s="33"/>
      <c r="J34" s="59"/>
      <c r="K34" s="27"/>
      <c r="L34" s="89"/>
      <c r="M34" s="27"/>
      <c r="N34" s="27"/>
      <c r="O34" s="2"/>
      <c r="P34" s="2"/>
    </row>
    <row r="35" spans="1:16" s="95" customFormat="1" ht="36" customHeight="1">
      <c r="B35" s="34" t="s">
        <v>221</v>
      </c>
      <c r="C35" s="137" t="s">
        <v>91</v>
      </c>
      <c r="D35" s="138"/>
      <c r="E35" s="139"/>
      <c r="G35" s="22"/>
      <c r="H35" s="32"/>
      <c r="I35" s="34" t="s">
        <v>222</v>
      </c>
      <c r="J35" s="137" t="s">
        <v>99</v>
      </c>
      <c r="K35" s="138"/>
      <c r="L35" s="139"/>
      <c r="M35" s="89"/>
      <c r="N35" s="89"/>
      <c r="O35" s="89"/>
      <c r="P35" s="28"/>
    </row>
    <row r="36" spans="1:16" customFormat="1" ht="30">
      <c r="B36" s="19" t="s">
        <v>239</v>
      </c>
      <c r="C36" s="58">
        <v>0.3</v>
      </c>
      <c r="D36" s="58">
        <v>0.5</v>
      </c>
      <c r="E36" s="58">
        <v>0.9</v>
      </c>
      <c r="H36" s="33"/>
      <c r="I36" s="19" t="s">
        <v>239</v>
      </c>
      <c r="J36" s="58">
        <v>0.3</v>
      </c>
      <c r="K36" s="58">
        <v>0.5</v>
      </c>
      <c r="L36" s="58">
        <v>0.9</v>
      </c>
      <c r="M36" s="29"/>
      <c r="N36" s="29"/>
      <c r="O36" s="2"/>
      <c r="P36" s="2"/>
    </row>
    <row r="37" spans="1:16" customFormat="1" ht="45">
      <c r="B37" s="19" t="s">
        <v>238</v>
      </c>
      <c r="C37" s="58" t="s">
        <v>84</v>
      </c>
      <c r="D37" s="58" t="s">
        <v>85</v>
      </c>
      <c r="E37" s="58" t="s">
        <v>86</v>
      </c>
      <c r="H37" s="29"/>
      <c r="I37" s="19" t="s">
        <v>238</v>
      </c>
      <c r="J37" s="58" t="s">
        <v>87</v>
      </c>
      <c r="K37" s="58" t="s">
        <v>88</v>
      </c>
      <c r="L37" s="58" t="s">
        <v>89</v>
      </c>
      <c r="M37" s="29"/>
      <c r="N37" s="29"/>
      <c r="O37" s="2"/>
      <c r="P37" s="2"/>
    </row>
    <row r="38" spans="1:16" customFormat="1" ht="45">
      <c r="B38" s="19" t="s">
        <v>290</v>
      </c>
      <c r="C38" s="69">
        <v>815.7</v>
      </c>
      <c r="D38" s="69">
        <v>916.6</v>
      </c>
      <c r="E38" s="69">
        <v>1130.3</v>
      </c>
      <c r="H38" s="29"/>
      <c r="I38" s="19" t="s">
        <v>290</v>
      </c>
      <c r="J38" s="69">
        <v>986.7</v>
      </c>
      <c r="K38" s="69">
        <v>1096.0999999999999</v>
      </c>
      <c r="L38" s="69">
        <v>1301.3</v>
      </c>
      <c r="M38" s="29"/>
      <c r="N38" s="29"/>
      <c r="O38" s="2"/>
      <c r="P38" s="2"/>
    </row>
    <row r="39" spans="1:16" customFormat="1">
      <c r="G39" s="22"/>
      <c r="M39" s="26"/>
      <c r="N39" s="26"/>
      <c r="O39" s="26"/>
      <c r="P39" s="2"/>
    </row>
    <row r="40" spans="1:16" s="95" customFormat="1" ht="36" customHeight="1">
      <c r="B40" s="34" t="s">
        <v>223</v>
      </c>
      <c r="C40" s="137" t="s">
        <v>100</v>
      </c>
      <c r="D40" s="138"/>
      <c r="E40" s="139"/>
      <c r="G40" s="22"/>
      <c r="I40" s="34" t="s">
        <v>181</v>
      </c>
      <c r="J40" s="153" t="s">
        <v>34</v>
      </c>
      <c r="K40" s="153"/>
      <c r="M40" s="89"/>
      <c r="N40" s="89"/>
      <c r="O40" s="89"/>
      <c r="P40" s="28"/>
    </row>
    <row r="41" spans="1:16" customFormat="1" ht="30">
      <c r="B41" s="19" t="s">
        <v>239</v>
      </c>
      <c r="C41" s="58">
        <v>0.3</v>
      </c>
      <c r="D41" s="58">
        <v>0.5</v>
      </c>
      <c r="E41" s="58">
        <v>1</v>
      </c>
      <c r="I41" s="20" t="s">
        <v>239</v>
      </c>
      <c r="J41" s="23">
        <v>0.5</v>
      </c>
      <c r="K41" s="23">
        <v>1</v>
      </c>
      <c r="M41" s="29"/>
      <c r="N41" s="29"/>
      <c r="O41" s="2"/>
      <c r="P41" s="2"/>
    </row>
    <row r="42" spans="1:16" customFormat="1" ht="45">
      <c r="B42" s="19" t="s">
        <v>238</v>
      </c>
      <c r="C42" s="58" t="s">
        <v>84</v>
      </c>
      <c r="D42" s="58" t="s">
        <v>85</v>
      </c>
      <c r="E42" s="58" t="s">
        <v>86</v>
      </c>
      <c r="I42" s="19" t="s">
        <v>238</v>
      </c>
      <c r="J42" s="58" t="s">
        <v>26</v>
      </c>
      <c r="K42" s="58" t="s">
        <v>27</v>
      </c>
      <c r="M42" s="29"/>
      <c r="N42" s="29"/>
      <c r="O42" s="2"/>
      <c r="P42" s="2"/>
    </row>
    <row r="43" spans="1:16" customFormat="1" ht="45">
      <c r="B43" s="19" t="s">
        <v>290</v>
      </c>
      <c r="C43" s="69">
        <v>875.5</v>
      </c>
      <c r="D43" s="69">
        <v>985</v>
      </c>
      <c r="E43" s="69">
        <v>1222.7</v>
      </c>
      <c r="I43" s="19" t="s">
        <v>290</v>
      </c>
      <c r="J43" s="69">
        <v>837.9</v>
      </c>
      <c r="K43" s="69">
        <v>1111.5</v>
      </c>
      <c r="M43" s="29"/>
      <c r="N43" s="29"/>
      <c r="O43" s="2"/>
      <c r="P43" s="2"/>
    </row>
    <row r="44" spans="1:16" customFormat="1">
      <c r="A44" s="29"/>
      <c r="B44" s="29"/>
      <c r="C44" s="59"/>
      <c r="D44" s="29"/>
      <c r="E44" s="29"/>
      <c r="G44" s="22"/>
      <c r="H44" s="1"/>
      <c r="I44" s="1"/>
      <c r="M44" s="26"/>
      <c r="N44" s="26"/>
      <c r="O44" s="26"/>
      <c r="P44" s="2"/>
    </row>
    <row r="45" spans="1:16" customFormat="1" ht="18" customHeight="1">
      <c r="A45" s="1"/>
      <c r="B45" s="18"/>
      <c r="C45" s="18"/>
      <c r="D45" s="18"/>
      <c r="E45" s="91"/>
      <c r="G45" s="22"/>
      <c r="H45" s="1"/>
      <c r="I45" s="1"/>
      <c r="M45" s="26"/>
      <c r="N45" s="26"/>
      <c r="O45" s="26"/>
      <c r="P45" s="2"/>
    </row>
    <row r="46" spans="1:16" customFormat="1">
      <c r="A46" s="96"/>
      <c r="B46" s="96"/>
      <c r="C46" s="96"/>
      <c r="D46" s="96"/>
      <c r="E46" s="91"/>
      <c r="G46" s="22"/>
      <c r="H46" s="1"/>
      <c r="I46" s="1"/>
      <c r="M46" s="26"/>
      <c r="N46" s="26"/>
      <c r="O46" s="26"/>
      <c r="P46" s="2"/>
    </row>
    <row r="47" spans="1:16" customFormat="1">
      <c r="A47" s="1"/>
      <c r="B47" s="1"/>
      <c r="C47" s="7"/>
      <c r="D47" s="2"/>
      <c r="E47" s="8"/>
      <c r="G47" s="22"/>
      <c r="H47" s="1"/>
      <c r="I47" s="1"/>
      <c r="M47" s="66"/>
      <c r="N47" s="66"/>
      <c r="O47" s="66"/>
      <c r="P47" s="2"/>
    </row>
    <row r="48" spans="1:16" customFormat="1">
      <c r="A48" s="1"/>
      <c r="B48" s="1"/>
      <c r="C48" s="1"/>
      <c r="D48" s="1"/>
      <c r="E48" s="1"/>
      <c r="H48" s="1"/>
      <c r="I48" s="1"/>
      <c r="M48" s="29"/>
      <c r="N48" s="29"/>
      <c r="O48" s="2"/>
      <c r="P48" s="2"/>
    </row>
    <row r="49" spans="1:9" customFormat="1" ht="18" customHeight="1">
      <c r="A49" s="1"/>
      <c r="B49" s="1"/>
      <c r="C49" s="1"/>
      <c r="D49" s="1"/>
      <c r="E49" s="1"/>
      <c r="H49" s="1"/>
      <c r="I49" s="1"/>
    </row>
    <row r="50" spans="1:9" customFormat="1">
      <c r="A50" s="1"/>
      <c r="B50" s="1"/>
      <c r="C50" s="1"/>
      <c r="D50" s="1"/>
      <c r="E50" s="1"/>
      <c r="H50" s="1"/>
      <c r="I50" s="1"/>
    </row>
    <row r="51" spans="1:9">
      <c r="F51" s="149"/>
    </row>
    <row r="52" spans="1:9">
      <c r="F52" s="149"/>
    </row>
    <row r="53" spans="1:9">
      <c r="F53" s="8"/>
      <c r="G53" s="8"/>
    </row>
    <row r="54" spans="1:9">
      <c r="F54" s="8"/>
      <c r="G54" s="8"/>
    </row>
  </sheetData>
  <sheetProtection password="CC5D" sheet="1" objects="1" scenarios="1"/>
  <customSheetViews>
    <customSheetView guid="{76FAB5F5-1BFA-48DB-9CCA-968BD0D70877}" scale="70">
      <selection sqref="A1:N1"/>
      <pageMargins left="0.7" right="0.7" top="0.75" bottom="0.75" header="0.3" footer="0.3"/>
      <pageSetup paperSize="9" orientation="portrait" r:id="rId1"/>
    </customSheetView>
  </customSheetViews>
  <mergeCells count="19">
    <mergeCell ref="J35:L35"/>
    <mergeCell ref="A1:L1"/>
    <mergeCell ref="J40:K40"/>
    <mergeCell ref="J20:L20"/>
    <mergeCell ref="J25:L25"/>
    <mergeCell ref="J30:L30"/>
    <mergeCell ref="A9:L9"/>
    <mergeCell ref="A2:L2"/>
    <mergeCell ref="A3:L3"/>
    <mergeCell ref="A4:L4"/>
    <mergeCell ref="A5:L5"/>
    <mergeCell ref="A6:L6"/>
    <mergeCell ref="A7:L7"/>
    <mergeCell ref="F51:F52"/>
    <mergeCell ref="C20:G20"/>
    <mergeCell ref="C25:E25"/>
    <mergeCell ref="C30:E30"/>
    <mergeCell ref="C35:E35"/>
    <mergeCell ref="C40:E40"/>
  </mergeCells>
  <dataValidations count="1">
    <dataValidation type="list" allowBlank="1" showInputMessage="1" showErrorMessage="1" prompt="Выберите объём" sqref="B12:B16">
      <formula1>INDIRECT("F_" &amp; $A12*1)</formula1>
    </dataValidation>
  </dataValidations>
  <pageMargins left="0.70866141732283472" right="0.70866141732283472" top="0.74803149606299213" bottom="0.74803149606299213" header="0.31496062992125984" footer="0.31496062992125984"/>
  <pageSetup paperSize="9" scale="42" fitToHeight="10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артикул">
          <x14:formula1>
            <xm:f>Данные!$A$1:$A$86</xm:f>
          </x14:formula1>
          <xm:sqref>A12:A16</xm:sqref>
        </x14:dataValidation>
        <x14:dataValidation type="list" allowBlank="1" showInputMessage="1" showErrorMessage="1" prompt="Выберите сорт мёда">
          <x14:formula1>
            <xm:f>Данные!$E$2:$E$35</xm:f>
          </x14:formula1>
          <xm:sqref>D12:D16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  <pageSetUpPr fitToPage="1"/>
  </sheetPr>
  <dimension ref="A1:Q134"/>
  <sheetViews>
    <sheetView zoomScale="70" zoomScaleNormal="70" workbookViewId="0">
      <selection sqref="A1:L1"/>
    </sheetView>
  </sheetViews>
  <sheetFormatPr defaultColWidth="8.85546875" defaultRowHeight="15"/>
  <cols>
    <col min="1" max="1" width="17.5703125" style="1" bestFit="1" customWidth="1"/>
    <col min="2" max="2" width="10" style="1" customWidth="1"/>
    <col min="3" max="3" width="10.42578125" style="1" customWidth="1"/>
    <col min="4" max="4" width="24.5703125" style="1" customWidth="1"/>
    <col min="5" max="5" width="23.42578125" style="1" customWidth="1"/>
    <col min="6" max="6" width="11.85546875" style="1" customWidth="1"/>
    <col min="7" max="7" width="14.5703125" style="1" bestFit="1" customWidth="1"/>
    <col min="8" max="8" width="23.5703125" style="1" customWidth="1"/>
    <col min="9" max="9" width="23.140625" style="1" bestFit="1" customWidth="1"/>
    <col min="10" max="11" width="15.140625" customWidth="1"/>
    <col min="12" max="12" width="13.85546875" bestFit="1" customWidth="1"/>
    <col min="13" max="13" width="16.42578125" style="1" bestFit="1" customWidth="1"/>
    <col min="14" max="14" width="13.140625" style="1" customWidth="1"/>
    <col min="15" max="15" width="13.5703125" style="1" customWidth="1"/>
    <col min="16" max="251" width="8.85546875" style="1"/>
    <col min="252" max="252" width="30.85546875" style="1" customWidth="1"/>
    <col min="253" max="253" width="34.85546875" style="1" customWidth="1"/>
    <col min="254" max="254" width="28" style="1" bestFit="1" customWidth="1"/>
    <col min="255" max="255" width="22.85546875" style="1" bestFit="1" customWidth="1"/>
    <col min="256" max="258" width="8.85546875" style="1"/>
    <col min="259" max="259" width="12.5703125" style="1" customWidth="1"/>
    <col min="260" max="260" width="18.85546875" style="1" customWidth="1"/>
    <col min="261" max="261" width="19.85546875" style="1" customWidth="1"/>
    <col min="262" max="507" width="8.85546875" style="1"/>
    <col min="508" max="508" width="30.85546875" style="1" customWidth="1"/>
    <col min="509" max="509" width="34.85546875" style="1" customWidth="1"/>
    <col min="510" max="510" width="28" style="1" bestFit="1" customWidth="1"/>
    <col min="511" max="511" width="22.85546875" style="1" bestFit="1" customWidth="1"/>
    <col min="512" max="514" width="8.85546875" style="1"/>
    <col min="515" max="515" width="12.5703125" style="1" customWidth="1"/>
    <col min="516" max="516" width="18.85546875" style="1" customWidth="1"/>
    <col min="517" max="517" width="19.85546875" style="1" customWidth="1"/>
    <col min="518" max="763" width="8.85546875" style="1"/>
    <col min="764" max="764" width="30.85546875" style="1" customWidth="1"/>
    <col min="765" max="765" width="34.85546875" style="1" customWidth="1"/>
    <col min="766" max="766" width="28" style="1" bestFit="1" customWidth="1"/>
    <col min="767" max="767" width="22.85546875" style="1" bestFit="1" customWidth="1"/>
    <col min="768" max="770" width="8.85546875" style="1"/>
    <col min="771" max="771" width="12.5703125" style="1" customWidth="1"/>
    <col min="772" max="772" width="18.85546875" style="1" customWidth="1"/>
    <col min="773" max="773" width="19.85546875" style="1" customWidth="1"/>
    <col min="774" max="1019" width="8.85546875" style="1"/>
    <col min="1020" max="1020" width="30.85546875" style="1" customWidth="1"/>
    <col min="1021" max="1021" width="34.85546875" style="1" customWidth="1"/>
    <col min="1022" max="1022" width="28" style="1" bestFit="1" customWidth="1"/>
    <col min="1023" max="1023" width="22.85546875" style="1" bestFit="1" customWidth="1"/>
    <col min="1024" max="1026" width="8.85546875" style="1"/>
    <col min="1027" max="1027" width="12.5703125" style="1" customWidth="1"/>
    <col min="1028" max="1028" width="18.85546875" style="1" customWidth="1"/>
    <col min="1029" max="1029" width="19.85546875" style="1" customWidth="1"/>
    <col min="1030" max="1275" width="8.85546875" style="1"/>
    <col min="1276" max="1276" width="30.85546875" style="1" customWidth="1"/>
    <col min="1277" max="1277" width="34.85546875" style="1" customWidth="1"/>
    <col min="1278" max="1278" width="28" style="1" bestFit="1" customWidth="1"/>
    <col min="1279" max="1279" width="22.85546875" style="1" bestFit="1" customWidth="1"/>
    <col min="1280" max="1282" width="8.85546875" style="1"/>
    <col min="1283" max="1283" width="12.5703125" style="1" customWidth="1"/>
    <col min="1284" max="1284" width="18.85546875" style="1" customWidth="1"/>
    <col min="1285" max="1285" width="19.85546875" style="1" customWidth="1"/>
    <col min="1286" max="1531" width="8.85546875" style="1"/>
    <col min="1532" max="1532" width="30.85546875" style="1" customWidth="1"/>
    <col min="1533" max="1533" width="34.85546875" style="1" customWidth="1"/>
    <col min="1534" max="1534" width="28" style="1" bestFit="1" customWidth="1"/>
    <col min="1535" max="1535" width="22.85546875" style="1" bestFit="1" customWidth="1"/>
    <col min="1536" max="1538" width="8.85546875" style="1"/>
    <col min="1539" max="1539" width="12.5703125" style="1" customWidth="1"/>
    <col min="1540" max="1540" width="18.85546875" style="1" customWidth="1"/>
    <col min="1541" max="1541" width="19.85546875" style="1" customWidth="1"/>
    <col min="1542" max="1787" width="8.85546875" style="1"/>
    <col min="1788" max="1788" width="30.85546875" style="1" customWidth="1"/>
    <col min="1789" max="1789" width="34.85546875" style="1" customWidth="1"/>
    <col min="1790" max="1790" width="28" style="1" bestFit="1" customWidth="1"/>
    <col min="1791" max="1791" width="22.85546875" style="1" bestFit="1" customWidth="1"/>
    <col min="1792" max="1794" width="8.85546875" style="1"/>
    <col min="1795" max="1795" width="12.5703125" style="1" customWidth="1"/>
    <col min="1796" max="1796" width="18.85546875" style="1" customWidth="1"/>
    <col min="1797" max="1797" width="19.85546875" style="1" customWidth="1"/>
    <col min="1798" max="2043" width="8.85546875" style="1"/>
    <col min="2044" max="2044" width="30.85546875" style="1" customWidth="1"/>
    <col min="2045" max="2045" width="34.85546875" style="1" customWidth="1"/>
    <col min="2046" max="2046" width="28" style="1" bestFit="1" customWidth="1"/>
    <col min="2047" max="2047" width="22.85546875" style="1" bestFit="1" customWidth="1"/>
    <col min="2048" max="2050" width="8.85546875" style="1"/>
    <col min="2051" max="2051" width="12.5703125" style="1" customWidth="1"/>
    <col min="2052" max="2052" width="18.85546875" style="1" customWidth="1"/>
    <col min="2053" max="2053" width="19.85546875" style="1" customWidth="1"/>
    <col min="2054" max="2299" width="8.85546875" style="1"/>
    <col min="2300" max="2300" width="30.85546875" style="1" customWidth="1"/>
    <col min="2301" max="2301" width="34.85546875" style="1" customWidth="1"/>
    <col min="2302" max="2302" width="28" style="1" bestFit="1" customWidth="1"/>
    <col min="2303" max="2303" width="22.85546875" style="1" bestFit="1" customWidth="1"/>
    <col min="2304" max="2306" width="8.85546875" style="1"/>
    <col min="2307" max="2307" width="12.5703125" style="1" customWidth="1"/>
    <col min="2308" max="2308" width="18.85546875" style="1" customWidth="1"/>
    <col min="2309" max="2309" width="19.85546875" style="1" customWidth="1"/>
    <col min="2310" max="2555" width="8.85546875" style="1"/>
    <col min="2556" max="2556" width="30.85546875" style="1" customWidth="1"/>
    <col min="2557" max="2557" width="34.85546875" style="1" customWidth="1"/>
    <col min="2558" max="2558" width="28" style="1" bestFit="1" customWidth="1"/>
    <col min="2559" max="2559" width="22.85546875" style="1" bestFit="1" customWidth="1"/>
    <col min="2560" max="2562" width="8.85546875" style="1"/>
    <col min="2563" max="2563" width="12.5703125" style="1" customWidth="1"/>
    <col min="2564" max="2564" width="18.85546875" style="1" customWidth="1"/>
    <col min="2565" max="2565" width="19.85546875" style="1" customWidth="1"/>
    <col min="2566" max="2811" width="8.85546875" style="1"/>
    <col min="2812" max="2812" width="30.85546875" style="1" customWidth="1"/>
    <col min="2813" max="2813" width="34.85546875" style="1" customWidth="1"/>
    <col min="2814" max="2814" width="28" style="1" bestFit="1" customWidth="1"/>
    <col min="2815" max="2815" width="22.85546875" style="1" bestFit="1" customWidth="1"/>
    <col min="2816" max="2818" width="8.85546875" style="1"/>
    <col min="2819" max="2819" width="12.5703125" style="1" customWidth="1"/>
    <col min="2820" max="2820" width="18.85546875" style="1" customWidth="1"/>
    <col min="2821" max="2821" width="19.85546875" style="1" customWidth="1"/>
    <col min="2822" max="3067" width="8.85546875" style="1"/>
    <col min="3068" max="3068" width="30.85546875" style="1" customWidth="1"/>
    <col min="3069" max="3069" width="34.85546875" style="1" customWidth="1"/>
    <col min="3070" max="3070" width="28" style="1" bestFit="1" customWidth="1"/>
    <col min="3071" max="3071" width="22.85546875" style="1" bestFit="1" customWidth="1"/>
    <col min="3072" max="3074" width="8.85546875" style="1"/>
    <col min="3075" max="3075" width="12.5703125" style="1" customWidth="1"/>
    <col min="3076" max="3076" width="18.85546875" style="1" customWidth="1"/>
    <col min="3077" max="3077" width="19.85546875" style="1" customWidth="1"/>
    <col min="3078" max="3323" width="8.85546875" style="1"/>
    <col min="3324" max="3324" width="30.85546875" style="1" customWidth="1"/>
    <col min="3325" max="3325" width="34.85546875" style="1" customWidth="1"/>
    <col min="3326" max="3326" width="28" style="1" bestFit="1" customWidth="1"/>
    <col min="3327" max="3327" width="22.85546875" style="1" bestFit="1" customWidth="1"/>
    <col min="3328" max="3330" width="8.85546875" style="1"/>
    <col min="3331" max="3331" width="12.5703125" style="1" customWidth="1"/>
    <col min="3332" max="3332" width="18.85546875" style="1" customWidth="1"/>
    <col min="3333" max="3333" width="19.85546875" style="1" customWidth="1"/>
    <col min="3334" max="3579" width="8.85546875" style="1"/>
    <col min="3580" max="3580" width="30.85546875" style="1" customWidth="1"/>
    <col min="3581" max="3581" width="34.85546875" style="1" customWidth="1"/>
    <col min="3582" max="3582" width="28" style="1" bestFit="1" customWidth="1"/>
    <col min="3583" max="3583" width="22.85546875" style="1" bestFit="1" customWidth="1"/>
    <col min="3584" max="3586" width="8.85546875" style="1"/>
    <col min="3587" max="3587" width="12.5703125" style="1" customWidth="1"/>
    <col min="3588" max="3588" width="18.85546875" style="1" customWidth="1"/>
    <col min="3589" max="3589" width="19.85546875" style="1" customWidth="1"/>
    <col min="3590" max="3835" width="8.85546875" style="1"/>
    <col min="3836" max="3836" width="30.85546875" style="1" customWidth="1"/>
    <col min="3837" max="3837" width="34.85546875" style="1" customWidth="1"/>
    <col min="3838" max="3838" width="28" style="1" bestFit="1" customWidth="1"/>
    <col min="3839" max="3839" width="22.85546875" style="1" bestFit="1" customWidth="1"/>
    <col min="3840" max="3842" width="8.85546875" style="1"/>
    <col min="3843" max="3843" width="12.5703125" style="1" customWidth="1"/>
    <col min="3844" max="3844" width="18.85546875" style="1" customWidth="1"/>
    <col min="3845" max="3845" width="19.85546875" style="1" customWidth="1"/>
    <col min="3846" max="4091" width="8.85546875" style="1"/>
    <col min="4092" max="4092" width="30.85546875" style="1" customWidth="1"/>
    <col min="4093" max="4093" width="34.85546875" style="1" customWidth="1"/>
    <col min="4094" max="4094" width="28" style="1" bestFit="1" customWidth="1"/>
    <col min="4095" max="4095" width="22.85546875" style="1" bestFit="1" customWidth="1"/>
    <col min="4096" max="4098" width="8.85546875" style="1"/>
    <col min="4099" max="4099" width="12.5703125" style="1" customWidth="1"/>
    <col min="4100" max="4100" width="18.85546875" style="1" customWidth="1"/>
    <col min="4101" max="4101" width="19.85546875" style="1" customWidth="1"/>
    <col min="4102" max="4347" width="8.85546875" style="1"/>
    <col min="4348" max="4348" width="30.85546875" style="1" customWidth="1"/>
    <col min="4349" max="4349" width="34.85546875" style="1" customWidth="1"/>
    <col min="4350" max="4350" width="28" style="1" bestFit="1" customWidth="1"/>
    <col min="4351" max="4351" width="22.85546875" style="1" bestFit="1" customWidth="1"/>
    <col min="4352" max="4354" width="8.85546875" style="1"/>
    <col min="4355" max="4355" width="12.5703125" style="1" customWidth="1"/>
    <col min="4356" max="4356" width="18.85546875" style="1" customWidth="1"/>
    <col min="4357" max="4357" width="19.85546875" style="1" customWidth="1"/>
    <col min="4358" max="4603" width="8.85546875" style="1"/>
    <col min="4604" max="4604" width="30.85546875" style="1" customWidth="1"/>
    <col min="4605" max="4605" width="34.85546875" style="1" customWidth="1"/>
    <col min="4606" max="4606" width="28" style="1" bestFit="1" customWidth="1"/>
    <col min="4607" max="4607" width="22.85546875" style="1" bestFit="1" customWidth="1"/>
    <col min="4608" max="4610" width="8.85546875" style="1"/>
    <col min="4611" max="4611" width="12.5703125" style="1" customWidth="1"/>
    <col min="4612" max="4612" width="18.85546875" style="1" customWidth="1"/>
    <col min="4613" max="4613" width="19.85546875" style="1" customWidth="1"/>
    <col min="4614" max="4859" width="8.85546875" style="1"/>
    <col min="4860" max="4860" width="30.85546875" style="1" customWidth="1"/>
    <col min="4861" max="4861" width="34.85546875" style="1" customWidth="1"/>
    <col min="4862" max="4862" width="28" style="1" bestFit="1" customWidth="1"/>
    <col min="4863" max="4863" width="22.85546875" style="1" bestFit="1" customWidth="1"/>
    <col min="4864" max="4866" width="8.85546875" style="1"/>
    <col min="4867" max="4867" width="12.5703125" style="1" customWidth="1"/>
    <col min="4868" max="4868" width="18.85546875" style="1" customWidth="1"/>
    <col min="4869" max="4869" width="19.85546875" style="1" customWidth="1"/>
    <col min="4870" max="5115" width="8.85546875" style="1"/>
    <col min="5116" max="5116" width="30.85546875" style="1" customWidth="1"/>
    <col min="5117" max="5117" width="34.85546875" style="1" customWidth="1"/>
    <col min="5118" max="5118" width="28" style="1" bestFit="1" customWidth="1"/>
    <col min="5119" max="5119" width="22.85546875" style="1" bestFit="1" customWidth="1"/>
    <col min="5120" max="5122" width="8.85546875" style="1"/>
    <col min="5123" max="5123" width="12.5703125" style="1" customWidth="1"/>
    <col min="5124" max="5124" width="18.85546875" style="1" customWidth="1"/>
    <col min="5125" max="5125" width="19.85546875" style="1" customWidth="1"/>
    <col min="5126" max="5371" width="8.85546875" style="1"/>
    <col min="5372" max="5372" width="30.85546875" style="1" customWidth="1"/>
    <col min="5373" max="5373" width="34.85546875" style="1" customWidth="1"/>
    <col min="5374" max="5374" width="28" style="1" bestFit="1" customWidth="1"/>
    <col min="5375" max="5375" width="22.85546875" style="1" bestFit="1" customWidth="1"/>
    <col min="5376" max="5378" width="8.85546875" style="1"/>
    <col min="5379" max="5379" width="12.5703125" style="1" customWidth="1"/>
    <col min="5380" max="5380" width="18.85546875" style="1" customWidth="1"/>
    <col min="5381" max="5381" width="19.85546875" style="1" customWidth="1"/>
    <col min="5382" max="5627" width="8.85546875" style="1"/>
    <col min="5628" max="5628" width="30.85546875" style="1" customWidth="1"/>
    <col min="5629" max="5629" width="34.85546875" style="1" customWidth="1"/>
    <col min="5630" max="5630" width="28" style="1" bestFit="1" customWidth="1"/>
    <col min="5631" max="5631" width="22.85546875" style="1" bestFit="1" customWidth="1"/>
    <col min="5632" max="5634" width="8.85546875" style="1"/>
    <col min="5635" max="5635" width="12.5703125" style="1" customWidth="1"/>
    <col min="5636" max="5636" width="18.85546875" style="1" customWidth="1"/>
    <col min="5637" max="5637" width="19.85546875" style="1" customWidth="1"/>
    <col min="5638" max="5883" width="8.85546875" style="1"/>
    <col min="5884" max="5884" width="30.85546875" style="1" customWidth="1"/>
    <col min="5885" max="5885" width="34.85546875" style="1" customWidth="1"/>
    <col min="5886" max="5886" width="28" style="1" bestFit="1" customWidth="1"/>
    <col min="5887" max="5887" width="22.85546875" style="1" bestFit="1" customWidth="1"/>
    <col min="5888" max="5890" width="8.85546875" style="1"/>
    <col min="5891" max="5891" width="12.5703125" style="1" customWidth="1"/>
    <col min="5892" max="5892" width="18.85546875" style="1" customWidth="1"/>
    <col min="5893" max="5893" width="19.85546875" style="1" customWidth="1"/>
    <col min="5894" max="6139" width="8.85546875" style="1"/>
    <col min="6140" max="6140" width="30.85546875" style="1" customWidth="1"/>
    <col min="6141" max="6141" width="34.85546875" style="1" customWidth="1"/>
    <col min="6142" max="6142" width="28" style="1" bestFit="1" customWidth="1"/>
    <col min="6143" max="6143" width="22.85546875" style="1" bestFit="1" customWidth="1"/>
    <col min="6144" max="6146" width="8.85546875" style="1"/>
    <col min="6147" max="6147" width="12.5703125" style="1" customWidth="1"/>
    <col min="6148" max="6148" width="18.85546875" style="1" customWidth="1"/>
    <col min="6149" max="6149" width="19.85546875" style="1" customWidth="1"/>
    <col min="6150" max="6395" width="8.85546875" style="1"/>
    <col min="6396" max="6396" width="30.85546875" style="1" customWidth="1"/>
    <col min="6397" max="6397" width="34.85546875" style="1" customWidth="1"/>
    <col min="6398" max="6398" width="28" style="1" bestFit="1" customWidth="1"/>
    <col min="6399" max="6399" width="22.85546875" style="1" bestFit="1" customWidth="1"/>
    <col min="6400" max="6402" width="8.85546875" style="1"/>
    <col min="6403" max="6403" width="12.5703125" style="1" customWidth="1"/>
    <col min="6404" max="6404" width="18.85546875" style="1" customWidth="1"/>
    <col min="6405" max="6405" width="19.85546875" style="1" customWidth="1"/>
    <col min="6406" max="6651" width="8.85546875" style="1"/>
    <col min="6652" max="6652" width="30.85546875" style="1" customWidth="1"/>
    <col min="6653" max="6653" width="34.85546875" style="1" customWidth="1"/>
    <col min="6654" max="6654" width="28" style="1" bestFit="1" customWidth="1"/>
    <col min="6655" max="6655" width="22.85546875" style="1" bestFit="1" customWidth="1"/>
    <col min="6656" max="6658" width="8.85546875" style="1"/>
    <col min="6659" max="6659" width="12.5703125" style="1" customWidth="1"/>
    <col min="6660" max="6660" width="18.85546875" style="1" customWidth="1"/>
    <col min="6661" max="6661" width="19.85546875" style="1" customWidth="1"/>
    <col min="6662" max="6907" width="8.85546875" style="1"/>
    <col min="6908" max="6908" width="30.85546875" style="1" customWidth="1"/>
    <col min="6909" max="6909" width="34.85546875" style="1" customWidth="1"/>
    <col min="6910" max="6910" width="28" style="1" bestFit="1" customWidth="1"/>
    <col min="6911" max="6911" width="22.85546875" style="1" bestFit="1" customWidth="1"/>
    <col min="6912" max="6914" width="8.85546875" style="1"/>
    <col min="6915" max="6915" width="12.5703125" style="1" customWidth="1"/>
    <col min="6916" max="6916" width="18.85546875" style="1" customWidth="1"/>
    <col min="6917" max="6917" width="19.85546875" style="1" customWidth="1"/>
    <col min="6918" max="7163" width="8.85546875" style="1"/>
    <col min="7164" max="7164" width="30.85546875" style="1" customWidth="1"/>
    <col min="7165" max="7165" width="34.85546875" style="1" customWidth="1"/>
    <col min="7166" max="7166" width="28" style="1" bestFit="1" customWidth="1"/>
    <col min="7167" max="7167" width="22.85546875" style="1" bestFit="1" customWidth="1"/>
    <col min="7168" max="7170" width="8.85546875" style="1"/>
    <col min="7171" max="7171" width="12.5703125" style="1" customWidth="1"/>
    <col min="7172" max="7172" width="18.85546875" style="1" customWidth="1"/>
    <col min="7173" max="7173" width="19.85546875" style="1" customWidth="1"/>
    <col min="7174" max="7419" width="8.85546875" style="1"/>
    <col min="7420" max="7420" width="30.85546875" style="1" customWidth="1"/>
    <col min="7421" max="7421" width="34.85546875" style="1" customWidth="1"/>
    <col min="7422" max="7422" width="28" style="1" bestFit="1" customWidth="1"/>
    <col min="7423" max="7423" width="22.85546875" style="1" bestFit="1" customWidth="1"/>
    <col min="7424" max="7426" width="8.85546875" style="1"/>
    <col min="7427" max="7427" width="12.5703125" style="1" customWidth="1"/>
    <col min="7428" max="7428" width="18.85546875" style="1" customWidth="1"/>
    <col min="7429" max="7429" width="19.85546875" style="1" customWidth="1"/>
    <col min="7430" max="7675" width="8.85546875" style="1"/>
    <col min="7676" max="7676" width="30.85546875" style="1" customWidth="1"/>
    <col min="7677" max="7677" width="34.85546875" style="1" customWidth="1"/>
    <col min="7678" max="7678" width="28" style="1" bestFit="1" customWidth="1"/>
    <col min="7679" max="7679" width="22.85546875" style="1" bestFit="1" customWidth="1"/>
    <col min="7680" max="7682" width="8.85546875" style="1"/>
    <col min="7683" max="7683" width="12.5703125" style="1" customWidth="1"/>
    <col min="7684" max="7684" width="18.85546875" style="1" customWidth="1"/>
    <col min="7685" max="7685" width="19.85546875" style="1" customWidth="1"/>
    <col min="7686" max="7931" width="8.85546875" style="1"/>
    <col min="7932" max="7932" width="30.85546875" style="1" customWidth="1"/>
    <col min="7933" max="7933" width="34.85546875" style="1" customWidth="1"/>
    <col min="7934" max="7934" width="28" style="1" bestFit="1" customWidth="1"/>
    <col min="7935" max="7935" width="22.85546875" style="1" bestFit="1" customWidth="1"/>
    <col min="7936" max="7938" width="8.85546875" style="1"/>
    <col min="7939" max="7939" width="12.5703125" style="1" customWidth="1"/>
    <col min="7940" max="7940" width="18.85546875" style="1" customWidth="1"/>
    <col min="7941" max="7941" width="19.85546875" style="1" customWidth="1"/>
    <col min="7942" max="8187" width="8.85546875" style="1"/>
    <col min="8188" max="8188" width="30.85546875" style="1" customWidth="1"/>
    <col min="8189" max="8189" width="34.85546875" style="1" customWidth="1"/>
    <col min="8190" max="8190" width="28" style="1" bestFit="1" customWidth="1"/>
    <col min="8191" max="8191" width="22.85546875" style="1" bestFit="1" customWidth="1"/>
    <col min="8192" max="8194" width="8.85546875" style="1"/>
    <col min="8195" max="8195" width="12.5703125" style="1" customWidth="1"/>
    <col min="8196" max="8196" width="18.85546875" style="1" customWidth="1"/>
    <col min="8197" max="8197" width="19.85546875" style="1" customWidth="1"/>
    <col min="8198" max="8443" width="8.85546875" style="1"/>
    <col min="8444" max="8444" width="30.85546875" style="1" customWidth="1"/>
    <col min="8445" max="8445" width="34.85546875" style="1" customWidth="1"/>
    <col min="8446" max="8446" width="28" style="1" bestFit="1" customWidth="1"/>
    <col min="8447" max="8447" width="22.85546875" style="1" bestFit="1" customWidth="1"/>
    <col min="8448" max="8450" width="8.85546875" style="1"/>
    <col min="8451" max="8451" width="12.5703125" style="1" customWidth="1"/>
    <col min="8452" max="8452" width="18.85546875" style="1" customWidth="1"/>
    <col min="8453" max="8453" width="19.85546875" style="1" customWidth="1"/>
    <col min="8454" max="8699" width="8.85546875" style="1"/>
    <col min="8700" max="8700" width="30.85546875" style="1" customWidth="1"/>
    <col min="8701" max="8701" width="34.85546875" style="1" customWidth="1"/>
    <col min="8702" max="8702" width="28" style="1" bestFit="1" customWidth="1"/>
    <col min="8703" max="8703" width="22.85546875" style="1" bestFit="1" customWidth="1"/>
    <col min="8704" max="8706" width="8.85546875" style="1"/>
    <col min="8707" max="8707" width="12.5703125" style="1" customWidth="1"/>
    <col min="8708" max="8708" width="18.85546875" style="1" customWidth="1"/>
    <col min="8709" max="8709" width="19.85546875" style="1" customWidth="1"/>
    <col min="8710" max="8955" width="8.85546875" style="1"/>
    <col min="8956" max="8956" width="30.85546875" style="1" customWidth="1"/>
    <col min="8957" max="8957" width="34.85546875" style="1" customWidth="1"/>
    <col min="8958" max="8958" width="28" style="1" bestFit="1" customWidth="1"/>
    <col min="8959" max="8959" width="22.85546875" style="1" bestFit="1" customWidth="1"/>
    <col min="8960" max="8962" width="8.85546875" style="1"/>
    <col min="8963" max="8963" width="12.5703125" style="1" customWidth="1"/>
    <col min="8964" max="8964" width="18.85546875" style="1" customWidth="1"/>
    <col min="8965" max="8965" width="19.85546875" style="1" customWidth="1"/>
    <col min="8966" max="9211" width="8.85546875" style="1"/>
    <col min="9212" max="9212" width="30.85546875" style="1" customWidth="1"/>
    <col min="9213" max="9213" width="34.85546875" style="1" customWidth="1"/>
    <col min="9214" max="9214" width="28" style="1" bestFit="1" customWidth="1"/>
    <col min="9215" max="9215" width="22.85546875" style="1" bestFit="1" customWidth="1"/>
    <col min="9216" max="9218" width="8.85546875" style="1"/>
    <col min="9219" max="9219" width="12.5703125" style="1" customWidth="1"/>
    <col min="9220" max="9220" width="18.85546875" style="1" customWidth="1"/>
    <col min="9221" max="9221" width="19.85546875" style="1" customWidth="1"/>
    <col min="9222" max="9467" width="8.85546875" style="1"/>
    <col min="9468" max="9468" width="30.85546875" style="1" customWidth="1"/>
    <col min="9469" max="9469" width="34.85546875" style="1" customWidth="1"/>
    <col min="9470" max="9470" width="28" style="1" bestFit="1" customWidth="1"/>
    <col min="9471" max="9471" width="22.85546875" style="1" bestFit="1" customWidth="1"/>
    <col min="9472" max="9474" width="8.85546875" style="1"/>
    <col min="9475" max="9475" width="12.5703125" style="1" customWidth="1"/>
    <col min="9476" max="9476" width="18.85546875" style="1" customWidth="1"/>
    <col min="9477" max="9477" width="19.85546875" style="1" customWidth="1"/>
    <col min="9478" max="9723" width="8.85546875" style="1"/>
    <col min="9724" max="9724" width="30.85546875" style="1" customWidth="1"/>
    <col min="9725" max="9725" width="34.85546875" style="1" customWidth="1"/>
    <col min="9726" max="9726" width="28" style="1" bestFit="1" customWidth="1"/>
    <col min="9727" max="9727" width="22.85546875" style="1" bestFit="1" customWidth="1"/>
    <col min="9728" max="9730" width="8.85546875" style="1"/>
    <col min="9731" max="9731" width="12.5703125" style="1" customWidth="1"/>
    <col min="9732" max="9732" width="18.85546875" style="1" customWidth="1"/>
    <col min="9733" max="9733" width="19.85546875" style="1" customWidth="1"/>
    <col min="9734" max="9979" width="8.85546875" style="1"/>
    <col min="9980" max="9980" width="30.85546875" style="1" customWidth="1"/>
    <col min="9981" max="9981" width="34.85546875" style="1" customWidth="1"/>
    <col min="9982" max="9982" width="28" style="1" bestFit="1" customWidth="1"/>
    <col min="9983" max="9983" width="22.85546875" style="1" bestFit="1" customWidth="1"/>
    <col min="9984" max="9986" width="8.85546875" style="1"/>
    <col min="9987" max="9987" width="12.5703125" style="1" customWidth="1"/>
    <col min="9988" max="9988" width="18.85546875" style="1" customWidth="1"/>
    <col min="9989" max="9989" width="19.85546875" style="1" customWidth="1"/>
    <col min="9990" max="10235" width="8.85546875" style="1"/>
    <col min="10236" max="10236" width="30.85546875" style="1" customWidth="1"/>
    <col min="10237" max="10237" width="34.85546875" style="1" customWidth="1"/>
    <col min="10238" max="10238" width="28" style="1" bestFit="1" customWidth="1"/>
    <col min="10239" max="10239" width="22.85546875" style="1" bestFit="1" customWidth="1"/>
    <col min="10240" max="10242" width="8.85546875" style="1"/>
    <col min="10243" max="10243" width="12.5703125" style="1" customWidth="1"/>
    <col min="10244" max="10244" width="18.85546875" style="1" customWidth="1"/>
    <col min="10245" max="10245" width="19.85546875" style="1" customWidth="1"/>
    <col min="10246" max="10491" width="8.85546875" style="1"/>
    <col min="10492" max="10492" width="30.85546875" style="1" customWidth="1"/>
    <col min="10493" max="10493" width="34.85546875" style="1" customWidth="1"/>
    <col min="10494" max="10494" width="28" style="1" bestFit="1" customWidth="1"/>
    <col min="10495" max="10495" width="22.85546875" style="1" bestFit="1" customWidth="1"/>
    <col min="10496" max="10498" width="8.85546875" style="1"/>
    <col min="10499" max="10499" width="12.5703125" style="1" customWidth="1"/>
    <col min="10500" max="10500" width="18.85546875" style="1" customWidth="1"/>
    <col min="10501" max="10501" width="19.85546875" style="1" customWidth="1"/>
    <col min="10502" max="10747" width="8.85546875" style="1"/>
    <col min="10748" max="10748" width="30.85546875" style="1" customWidth="1"/>
    <col min="10749" max="10749" width="34.85546875" style="1" customWidth="1"/>
    <col min="10750" max="10750" width="28" style="1" bestFit="1" customWidth="1"/>
    <col min="10751" max="10751" width="22.85546875" style="1" bestFit="1" customWidth="1"/>
    <col min="10752" max="10754" width="8.85546875" style="1"/>
    <col min="10755" max="10755" width="12.5703125" style="1" customWidth="1"/>
    <col min="10756" max="10756" width="18.85546875" style="1" customWidth="1"/>
    <col min="10757" max="10757" width="19.85546875" style="1" customWidth="1"/>
    <col min="10758" max="11003" width="8.85546875" style="1"/>
    <col min="11004" max="11004" width="30.85546875" style="1" customWidth="1"/>
    <col min="11005" max="11005" width="34.85546875" style="1" customWidth="1"/>
    <col min="11006" max="11006" width="28" style="1" bestFit="1" customWidth="1"/>
    <col min="11007" max="11007" width="22.85546875" style="1" bestFit="1" customWidth="1"/>
    <col min="11008" max="11010" width="8.85546875" style="1"/>
    <col min="11011" max="11011" width="12.5703125" style="1" customWidth="1"/>
    <col min="11012" max="11012" width="18.85546875" style="1" customWidth="1"/>
    <col min="11013" max="11013" width="19.85546875" style="1" customWidth="1"/>
    <col min="11014" max="11259" width="8.85546875" style="1"/>
    <col min="11260" max="11260" width="30.85546875" style="1" customWidth="1"/>
    <col min="11261" max="11261" width="34.85546875" style="1" customWidth="1"/>
    <col min="11262" max="11262" width="28" style="1" bestFit="1" customWidth="1"/>
    <col min="11263" max="11263" width="22.85546875" style="1" bestFit="1" customWidth="1"/>
    <col min="11264" max="11266" width="8.85546875" style="1"/>
    <col min="11267" max="11267" width="12.5703125" style="1" customWidth="1"/>
    <col min="11268" max="11268" width="18.85546875" style="1" customWidth="1"/>
    <col min="11269" max="11269" width="19.85546875" style="1" customWidth="1"/>
    <col min="11270" max="11515" width="8.85546875" style="1"/>
    <col min="11516" max="11516" width="30.85546875" style="1" customWidth="1"/>
    <col min="11517" max="11517" width="34.85546875" style="1" customWidth="1"/>
    <col min="11518" max="11518" width="28" style="1" bestFit="1" customWidth="1"/>
    <col min="11519" max="11519" width="22.85546875" style="1" bestFit="1" customWidth="1"/>
    <col min="11520" max="11522" width="8.85546875" style="1"/>
    <col min="11523" max="11523" width="12.5703125" style="1" customWidth="1"/>
    <col min="11524" max="11524" width="18.85546875" style="1" customWidth="1"/>
    <col min="11525" max="11525" width="19.85546875" style="1" customWidth="1"/>
    <col min="11526" max="11771" width="8.85546875" style="1"/>
    <col min="11772" max="11772" width="30.85546875" style="1" customWidth="1"/>
    <col min="11773" max="11773" width="34.85546875" style="1" customWidth="1"/>
    <col min="11774" max="11774" width="28" style="1" bestFit="1" customWidth="1"/>
    <col min="11775" max="11775" width="22.85546875" style="1" bestFit="1" customWidth="1"/>
    <col min="11776" max="11778" width="8.85546875" style="1"/>
    <col min="11779" max="11779" width="12.5703125" style="1" customWidth="1"/>
    <col min="11780" max="11780" width="18.85546875" style="1" customWidth="1"/>
    <col min="11781" max="11781" width="19.85546875" style="1" customWidth="1"/>
    <col min="11782" max="12027" width="8.85546875" style="1"/>
    <col min="12028" max="12028" width="30.85546875" style="1" customWidth="1"/>
    <col min="12029" max="12029" width="34.85546875" style="1" customWidth="1"/>
    <col min="12030" max="12030" width="28" style="1" bestFit="1" customWidth="1"/>
    <col min="12031" max="12031" width="22.85546875" style="1" bestFit="1" customWidth="1"/>
    <col min="12032" max="12034" width="8.85546875" style="1"/>
    <col min="12035" max="12035" width="12.5703125" style="1" customWidth="1"/>
    <col min="12036" max="12036" width="18.85546875" style="1" customWidth="1"/>
    <col min="12037" max="12037" width="19.85546875" style="1" customWidth="1"/>
    <col min="12038" max="12283" width="8.85546875" style="1"/>
    <col min="12284" max="12284" width="30.85546875" style="1" customWidth="1"/>
    <col min="12285" max="12285" width="34.85546875" style="1" customWidth="1"/>
    <col min="12286" max="12286" width="28" style="1" bestFit="1" customWidth="1"/>
    <col min="12287" max="12287" width="22.85546875" style="1" bestFit="1" customWidth="1"/>
    <col min="12288" max="12290" width="8.85546875" style="1"/>
    <col min="12291" max="12291" width="12.5703125" style="1" customWidth="1"/>
    <col min="12292" max="12292" width="18.85546875" style="1" customWidth="1"/>
    <col min="12293" max="12293" width="19.85546875" style="1" customWidth="1"/>
    <col min="12294" max="12539" width="8.85546875" style="1"/>
    <col min="12540" max="12540" width="30.85546875" style="1" customWidth="1"/>
    <col min="12541" max="12541" width="34.85546875" style="1" customWidth="1"/>
    <col min="12542" max="12542" width="28" style="1" bestFit="1" customWidth="1"/>
    <col min="12543" max="12543" width="22.85546875" style="1" bestFit="1" customWidth="1"/>
    <col min="12544" max="12546" width="8.85546875" style="1"/>
    <col min="12547" max="12547" width="12.5703125" style="1" customWidth="1"/>
    <col min="12548" max="12548" width="18.85546875" style="1" customWidth="1"/>
    <col min="12549" max="12549" width="19.85546875" style="1" customWidth="1"/>
    <col min="12550" max="12795" width="8.85546875" style="1"/>
    <col min="12796" max="12796" width="30.85546875" style="1" customWidth="1"/>
    <col min="12797" max="12797" width="34.85546875" style="1" customWidth="1"/>
    <col min="12798" max="12798" width="28" style="1" bestFit="1" customWidth="1"/>
    <col min="12799" max="12799" width="22.85546875" style="1" bestFit="1" customWidth="1"/>
    <col min="12800" max="12802" width="8.85546875" style="1"/>
    <col min="12803" max="12803" width="12.5703125" style="1" customWidth="1"/>
    <col min="12804" max="12804" width="18.85546875" style="1" customWidth="1"/>
    <col min="12805" max="12805" width="19.85546875" style="1" customWidth="1"/>
    <col min="12806" max="13051" width="8.85546875" style="1"/>
    <col min="13052" max="13052" width="30.85546875" style="1" customWidth="1"/>
    <col min="13053" max="13053" width="34.85546875" style="1" customWidth="1"/>
    <col min="13054" max="13054" width="28" style="1" bestFit="1" customWidth="1"/>
    <col min="13055" max="13055" width="22.85546875" style="1" bestFit="1" customWidth="1"/>
    <col min="13056" max="13058" width="8.85546875" style="1"/>
    <col min="13059" max="13059" width="12.5703125" style="1" customWidth="1"/>
    <col min="13060" max="13060" width="18.85546875" style="1" customWidth="1"/>
    <col min="13061" max="13061" width="19.85546875" style="1" customWidth="1"/>
    <col min="13062" max="13307" width="8.85546875" style="1"/>
    <col min="13308" max="13308" width="30.85546875" style="1" customWidth="1"/>
    <col min="13309" max="13309" width="34.85546875" style="1" customWidth="1"/>
    <col min="13310" max="13310" width="28" style="1" bestFit="1" customWidth="1"/>
    <col min="13311" max="13311" width="22.85546875" style="1" bestFit="1" customWidth="1"/>
    <col min="13312" max="13314" width="8.85546875" style="1"/>
    <col min="13315" max="13315" width="12.5703125" style="1" customWidth="1"/>
    <col min="13316" max="13316" width="18.85546875" style="1" customWidth="1"/>
    <col min="13317" max="13317" width="19.85546875" style="1" customWidth="1"/>
    <col min="13318" max="13563" width="8.85546875" style="1"/>
    <col min="13564" max="13564" width="30.85546875" style="1" customWidth="1"/>
    <col min="13565" max="13565" width="34.85546875" style="1" customWidth="1"/>
    <col min="13566" max="13566" width="28" style="1" bestFit="1" customWidth="1"/>
    <col min="13567" max="13567" width="22.85546875" style="1" bestFit="1" customWidth="1"/>
    <col min="13568" max="13570" width="8.85546875" style="1"/>
    <col min="13571" max="13571" width="12.5703125" style="1" customWidth="1"/>
    <col min="13572" max="13572" width="18.85546875" style="1" customWidth="1"/>
    <col min="13573" max="13573" width="19.85546875" style="1" customWidth="1"/>
    <col min="13574" max="13819" width="8.85546875" style="1"/>
    <col min="13820" max="13820" width="30.85546875" style="1" customWidth="1"/>
    <col min="13821" max="13821" width="34.85546875" style="1" customWidth="1"/>
    <col min="13822" max="13822" width="28" style="1" bestFit="1" customWidth="1"/>
    <col min="13823" max="13823" width="22.85546875" style="1" bestFit="1" customWidth="1"/>
    <col min="13824" max="13826" width="8.85546875" style="1"/>
    <col min="13827" max="13827" width="12.5703125" style="1" customWidth="1"/>
    <col min="13828" max="13828" width="18.85546875" style="1" customWidth="1"/>
    <col min="13829" max="13829" width="19.85546875" style="1" customWidth="1"/>
    <col min="13830" max="14075" width="8.85546875" style="1"/>
    <col min="14076" max="14076" width="30.85546875" style="1" customWidth="1"/>
    <col min="14077" max="14077" width="34.85546875" style="1" customWidth="1"/>
    <col min="14078" max="14078" width="28" style="1" bestFit="1" customWidth="1"/>
    <col min="14079" max="14079" width="22.85546875" style="1" bestFit="1" customWidth="1"/>
    <col min="14080" max="14082" width="8.85546875" style="1"/>
    <col min="14083" max="14083" width="12.5703125" style="1" customWidth="1"/>
    <col min="14084" max="14084" width="18.85546875" style="1" customWidth="1"/>
    <col min="14085" max="14085" width="19.85546875" style="1" customWidth="1"/>
    <col min="14086" max="14331" width="8.85546875" style="1"/>
    <col min="14332" max="14332" width="30.85546875" style="1" customWidth="1"/>
    <col min="14333" max="14333" width="34.85546875" style="1" customWidth="1"/>
    <col min="14334" max="14334" width="28" style="1" bestFit="1" customWidth="1"/>
    <col min="14335" max="14335" width="22.85546875" style="1" bestFit="1" customWidth="1"/>
    <col min="14336" max="14338" width="8.85546875" style="1"/>
    <col min="14339" max="14339" width="12.5703125" style="1" customWidth="1"/>
    <col min="14340" max="14340" width="18.85546875" style="1" customWidth="1"/>
    <col min="14341" max="14341" width="19.85546875" style="1" customWidth="1"/>
    <col min="14342" max="14587" width="8.85546875" style="1"/>
    <col min="14588" max="14588" width="30.85546875" style="1" customWidth="1"/>
    <col min="14589" max="14589" width="34.85546875" style="1" customWidth="1"/>
    <col min="14590" max="14590" width="28" style="1" bestFit="1" customWidth="1"/>
    <col min="14591" max="14591" width="22.85546875" style="1" bestFit="1" customWidth="1"/>
    <col min="14592" max="14594" width="8.85546875" style="1"/>
    <col min="14595" max="14595" width="12.5703125" style="1" customWidth="1"/>
    <col min="14596" max="14596" width="18.85546875" style="1" customWidth="1"/>
    <col min="14597" max="14597" width="19.85546875" style="1" customWidth="1"/>
    <col min="14598" max="14843" width="8.85546875" style="1"/>
    <col min="14844" max="14844" width="30.85546875" style="1" customWidth="1"/>
    <col min="14845" max="14845" width="34.85546875" style="1" customWidth="1"/>
    <col min="14846" max="14846" width="28" style="1" bestFit="1" customWidth="1"/>
    <col min="14847" max="14847" width="22.85546875" style="1" bestFit="1" customWidth="1"/>
    <col min="14848" max="14850" width="8.85546875" style="1"/>
    <col min="14851" max="14851" width="12.5703125" style="1" customWidth="1"/>
    <col min="14852" max="14852" width="18.85546875" style="1" customWidth="1"/>
    <col min="14853" max="14853" width="19.85546875" style="1" customWidth="1"/>
    <col min="14854" max="15099" width="8.85546875" style="1"/>
    <col min="15100" max="15100" width="30.85546875" style="1" customWidth="1"/>
    <col min="15101" max="15101" width="34.85546875" style="1" customWidth="1"/>
    <col min="15102" max="15102" width="28" style="1" bestFit="1" customWidth="1"/>
    <col min="15103" max="15103" width="22.85546875" style="1" bestFit="1" customWidth="1"/>
    <col min="15104" max="15106" width="8.85546875" style="1"/>
    <col min="15107" max="15107" width="12.5703125" style="1" customWidth="1"/>
    <col min="15108" max="15108" width="18.85546875" style="1" customWidth="1"/>
    <col min="15109" max="15109" width="19.85546875" style="1" customWidth="1"/>
    <col min="15110" max="15355" width="8.85546875" style="1"/>
    <col min="15356" max="15356" width="30.85546875" style="1" customWidth="1"/>
    <col min="15357" max="15357" width="34.85546875" style="1" customWidth="1"/>
    <col min="15358" max="15358" width="28" style="1" bestFit="1" customWidth="1"/>
    <col min="15359" max="15359" width="22.85546875" style="1" bestFit="1" customWidth="1"/>
    <col min="15360" max="15362" width="8.85546875" style="1"/>
    <col min="15363" max="15363" width="12.5703125" style="1" customWidth="1"/>
    <col min="15364" max="15364" width="18.85546875" style="1" customWidth="1"/>
    <col min="15365" max="15365" width="19.85546875" style="1" customWidth="1"/>
    <col min="15366" max="15611" width="8.85546875" style="1"/>
    <col min="15612" max="15612" width="30.85546875" style="1" customWidth="1"/>
    <col min="15613" max="15613" width="34.85546875" style="1" customWidth="1"/>
    <col min="15614" max="15614" width="28" style="1" bestFit="1" customWidth="1"/>
    <col min="15615" max="15615" width="22.85546875" style="1" bestFit="1" customWidth="1"/>
    <col min="15616" max="15618" width="8.85546875" style="1"/>
    <col min="15619" max="15619" width="12.5703125" style="1" customWidth="1"/>
    <col min="15620" max="15620" width="18.85546875" style="1" customWidth="1"/>
    <col min="15621" max="15621" width="19.85546875" style="1" customWidth="1"/>
    <col min="15622" max="15867" width="8.85546875" style="1"/>
    <col min="15868" max="15868" width="30.85546875" style="1" customWidth="1"/>
    <col min="15869" max="15869" width="34.85546875" style="1" customWidth="1"/>
    <col min="15870" max="15870" width="28" style="1" bestFit="1" customWidth="1"/>
    <col min="15871" max="15871" width="22.85546875" style="1" bestFit="1" customWidth="1"/>
    <col min="15872" max="15874" width="8.85546875" style="1"/>
    <col min="15875" max="15875" width="12.5703125" style="1" customWidth="1"/>
    <col min="15876" max="15876" width="18.85546875" style="1" customWidth="1"/>
    <col min="15877" max="15877" width="19.85546875" style="1" customWidth="1"/>
    <col min="15878" max="16123" width="8.85546875" style="1"/>
    <col min="16124" max="16124" width="30.85546875" style="1" customWidth="1"/>
    <col min="16125" max="16125" width="34.85546875" style="1" customWidth="1"/>
    <col min="16126" max="16126" width="28" style="1" bestFit="1" customWidth="1"/>
    <col min="16127" max="16127" width="22.85546875" style="1" bestFit="1" customWidth="1"/>
    <col min="16128" max="16130" width="8.85546875" style="1"/>
    <col min="16131" max="16131" width="12.5703125" style="1" customWidth="1"/>
    <col min="16132" max="16132" width="18.85546875" style="1" customWidth="1"/>
    <col min="16133" max="16133" width="19.85546875" style="1" customWidth="1"/>
    <col min="16134" max="16384" width="8.85546875" style="1"/>
  </cols>
  <sheetData>
    <row r="1" spans="1:17" s="60" customFormat="1" ht="117.6" customHeight="1">
      <c r="A1" s="127" t="s">
        <v>267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7" s="60" customFormat="1" ht="20.45" customHeight="1">
      <c r="A2" s="124" t="s">
        <v>260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7" s="60" customFormat="1" ht="20.45" customHeight="1">
      <c r="A3" s="124" t="s">
        <v>262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6"/>
    </row>
    <row r="4" spans="1:17" s="60" customFormat="1" ht="50.45" customHeight="1">
      <c r="A4" s="130" t="s">
        <v>284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2"/>
    </row>
    <row r="5" spans="1:17" s="60" customFormat="1" ht="20.45" customHeight="1">
      <c r="A5" s="124" t="s">
        <v>263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</row>
    <row r="6" spans="1:17" s="60" customFormat="1" ht="20.45" customHeight="1">
      <c r="A6" s="124" t="s">
        <v>264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6"/>
      <c r="M6" s="61"/>
      <c r="N6" s="61"/>
    </row>
    <row r="7" spans="1:17" s="60" customFormat="1" ht="20.45" customHeight="1">
      <c r="A7" s="124" t="s">
        <v>261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6"/>
      <c r="M7" s="61"/>
      <c r="N7" s="61"/>
    </row>
    <row r="8" spans="1:17">
      <c r="M8" s="62"/>
      <c r="N8" s="62"/>
    </row>
    <row r="9" spans="1:17" ht="108" customHeight="1">
      <c r="A9" s="136" t="s">
        <v>301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63"/>
      <c r="N9" s="63"/>
    </row>
    <row r="10" spans="1:17" customFormat="1">
      <c r="M10" s="64"/>
      <c r="N10" s="64"/>
    </row>
    <row r="11" spans="1:17" customFormat="1" ht="60">
      <c r="A11" s="11" t="s">
        <v>1</v>
      </c>
      <c r="B11" s="11" t="s">
        <v>296</v>
      </c>
      <c r="C11" s="11" t="s">
        <v>297</v>
      </c>
      <c r="D11" s="11" t="s">
        <v>138</v>
      </c>
      <c r="E11" s="11" t="s">
        <v>298</v>
      </c>
      <c r="F11" s="11" t="s">
        <v>292</v>
      </c>
      <c r="G11" s="11" t="s">
        <v>293</v>
      </c>
      <c r="H11" s="11" t="s">
        <v>256</v>
      </c>
      <c r="I11" s="11" t="s">
        <v>299</v>
      </c>
      <c r="J11" s="11" t="s">
        <v>300</v>
      </c>
      <c r="K11" s="81"/>
      <c r="L11" s="70" t="s">
        <v>288</v>
      </c>
      <c r="M11" s="70" t="s">
        <v>289</v>
      </c>
      <c r="N11" s="70" t="s">
        <v>253</v>
      </c>
      <c r="O11" s="70" t="s">
        <v>254</v>
      </c>
      <c r="P11" s="1"/>
      <c r="Q11" s="1"/>
    </row>
    <row r="12" spans="1:17" customFormat="1" ht="50.1" customHeight="1">
      <c r="A12" s="78">
        <v>406</v>
      </c>
      <c r="B12" s="79">
        <v>0.3</v>
      </c>
      <c r="C12" s="79">
        <v>100</v>
      </c>
      <c r="D12" s="80" t="s">
        <v>103</v>
      </c>
      <c r="E12" s="55" t="str">
        <f>IF(OR(A12="",A12="Выберите артикул"),"",INDEX(Данные!$J:$J,MATCH(CONCATENATE("Арт. ",A12),Данные!$I:$I,0)))</f>
        <v>Кадочка расписная для меда</v>
      </c>
      <c r="F12" s="56">
        <f ca="1">IF(L12="","",L12*(1-H12))</f>
        <v>469.3</v>
      </c>
      <c r="G12" s="56">
        <f ca="1">IF(F12="","",F12*1.18)</f>
        <v>553.774</v>
      </c>
      <c r="H12" s="57">
        <f ca="1">IF(N12="","",VLOOKUP($N$17,Данные!$R$2:$S$7,2,TRUE))</f>
        <v>0</v>
      </c>
      <c r="I12" s="56">
        <f ca="1">IF(N12="","",N12*(1-H12))</f>
        <v>46930</v>
      </c>
      <c r="J12" s="56">
        <f ca="1">IF(O12="","",O12*(1-H12))</f>
        <v>55377.399999999994</v>
      </c>
      <c r="K12" s="81"/>
      <c r="L12" s="71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>469.3</v>
      </c>
      <c r="M12" s="71">
        <f ca="1">IF(L12="","",L12*1.18)</f>
        <v>553.774</v>
      </c>
      <c r="N12" s="71">
        <f ca="1">IF(OR(L12="",IFERROR(0,""),LEFT(L12,2)="от"),0,C12*L12)</f>
        <v>46930</v>
      </c>
      <c r="O12" s="71">
        <f ca="1">IF(N12="","",N12*1.18)</f>
        <v>55377.399999999994</v>
      </c>
      <c r="P12" s="1"/>
      <c r="Q12" s="1"/>
    </row>
    <row r="13" spans="1:17" customFormat="1" ht="50.1" customHeight="1">
      <c r="A13" s="78">
        <v>504</v>
      </c>
      <c r="B13" s="79">
        <v>0.3</v>
      </c>
      <c r="C13" s="79"/>
      <c r="D13" s="80" t="s">
        <v>103</v>
      </c>
      <c r="E13" s="55" t="str">
        <f>IF(OR(A13="",A13="Выберите артикул"),"",INDEX(Данные!$J:$J,MATCH(CONCATENATE("Арт. ",A13),Данные!$I:$I,0)))</f>
        <v>Кадушка темная с обручами</v>
      </c>
      <c r="F13" s="56">
        <f ca="1">IF(L13="","",L13*(1-H13))</f>
        <v>478.8</v>
      </c>
      <c r="G13" s="56">
        <f t="shared" ref="G13:G16" ca="1" si="0">IF(F13="","",F13*1.18)</f>
        <v>564.98400000000004</v>
      </c>
      <c r="H13" s="57">
        <f ca="1">IF(N13="","",VLOOKUP($N$17,Данные!$R$2:$S$7,2,TRUE))</f>
        <v>0</v>
      </c>
      <c r="I13" s="56">
        <f t="shared" ref="I13:I16" ca="1" si="1">IF(N13="","",N13*(1-H13))</f>
        <v>0</v>
      </c>
      <c r="J13" s="56">
        <f t="shared" ref="J13:J16" ca="1" si="2">IF(O13="","",O13*(1-H13))</f>
        <v>0</v>
      </c>
      <c r="K13" s="81"/>
      <c r="L13" s="71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>478.8</v>
      </c>
      <c r="M13" s="71">
        <f t="shared" ref="M13:M16" ca="1" si="3">IF(L13="","",L13*1.18)</f>
        <v>564.98400000000004</v>
      </c>
      <c r="N13" s="71">
        <f t="shared" ref="N13:N16" ca="1" si="4">IF(OR(L13="",IFERROR(0,""),LEFT(L13,2)="от"),0,C13*L13)</f>
        <v>0</v>
      </c>
      <c r="O13" s="71">
        <f t="shared" ref="O13:O16" ca="1" si="5">IF(N13="","",N13*1.18)</f>
        <v>0</v>
      </c>
      <c r="P13" s="1"/>
      <c r="Q13" s="1"/>
    </row>
    <row r="14" spans="1:17" customFormat="1" ht="50.1" customHeight="1">
      <c r="A14" s="78">
        <v>914</v>
      </c>
      <c r="B14" s="79">
        <v>0.5</v>
      </c>
      <c r="C14" s="79"/>
      <c r="D14" s="80" t="s">
        <v>103</v>
      </c>
      <c r="E14" s="55" t="str">
        <f>IF(OR(A14="",A14="Выберите артикул"),"",INDEX(Данные!$J:$J,MATCH(CONCATENATE("Арт. ",A14),Данные!$I:$I,0)))</f>
        <v>Улей резной</v>
      </c>
      <c r="F14" s="56">
        <f ca="1">IF(L14="","",L14*(1-H14))</f>
        <v>619.4</v>
      </c>
      <c r="G14" s="56">
        <f t="shared" ca="1" si="0"/>
        <v>730.89199999999994</v>
      </c>
      <c r="H14" s="57">
        <f ca="1">IF(N14="","",VLOOKUP($N$17,Данные!$R$2:$S$7,2,TRUE))</f>
        <v>0</v>
      </c>
      <c r="I14" s="56">
        <f t="shared" ca="1" si="1"/>
        <v>0</v>
      </c>
      <c r="J14" s="56">
        <f t="shared" ca="1" si="2"/>
        <v>0</v>
      </c>
      <c r="K14" s="81"/>
      <c r="L14" s="71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>619.4</v>
      </c>
      <c r="M14" s="71">
        <f t="shared" ca="1" si="3"/>
        <v>730.89199999999994</v>
      </c>
      <c r="N14" s="71">
        <f t="shared" ca="1" si="4"/>
        <v>0</v>
      </c>
      <c r="O14" s="71">
        <f t="shared" ca="1" si="5"/>
        <v>0</v>
      </c>
      <c r="P14" s="1"/>
      <c r="Q14" s="1"/>
    </row>
    <row r="15" spans="1:17" customFormat="1" ht="50.1" customHeight="1">
      <c r="A15" s="78" t="s">
        <v>285</v>
      </c>
      <c r="B15" s="79">
        <v>0.32</v>
      </c>
      <c r="C15" s="79"/>
      <c r="D15" s="80" t="s">
        <v>103</v>
      </c>
      <c r="E15" s="55" t="str">
        <f>IF(OR(A15="",A15="Выберите артикул"),"",INDEX(Данные!$J:$J,MATCH(CONCATENATE("Арт. ",A15),Данные!$I:$I,0)))</f>
        <v/>
      </c>
      <c r="F15" s="56" t="str">
        <f ca="1">IF(L15="","",L15*(1-H15))</f>
        <v/>
      </c>
      <c r="G15" s="56" t="str">
        <f t="shared" ca="1" si="0"/>
        <v/>
      </c>
      <c r="H15" s="57">
        <f ca="1">IF(N15="","",VLOOKUP($N$17,Данные!$R$2:$S$7,2,TRUE))</f>
        <v>0</v>
      </c>
      <c r="I15" s="56">
        <f t="shared" ca="1" si="1"/>
        <v>0</v>
      </c>
      <c r="J15" s="56">
        <f t="shared" ca="1" si="2"/>
        <v>0</v>
      </c>
      <c r="K15" s="81"/>
      <c r="L15" s="71" t="str">
        <f ca="1">IF(OR(D15="",D15="Выберите сорт мёда",A15="",A15="Выберите артикул"),"",IF(B15="",VLOOKUP(CONCATENATE("Арт. ",A15),Данные!I:L,4,FALSE),ROUND((IF(OR(D15="",D15="Выберите сорт мёда",A15="",A15="Выберите артикул"),"",(VLOOKUP($D15,Данные!E:F,2,FALSE))+10)*B15+IF(OR(D15="",D15="Выберите сорт мёда",A15="",A15="Выберите артикул"),"",HLOOKUP(B15,INDIRECT("Данные!"&amp;CONCATENATE("L",MATCH(CONCATENATE("Арт. ",A15),Данные!$I:$I,0)-1,":P",MATCH(CONCATENATE("Арт. ",A15),Данные!$I:$I,0))),2,FALSE)))*Данные!$R$10,1)))</f>
        <v/>
      </c>
      <c r="M15" s="71" t="str">
        <f t="shared" ca="1" si="3"/>
        <v/>
      </c>
      <c r="N15" s="71">
        <f t="shared" ca="1" si="4"/>
        <v>0</v>
      </c>
      <c r="O15" s="71">
        <f t="shared" ca="1" si="5"/>
        <v>0</v>
      </c>
      <c r="P15" s="1"/>
      <c r="Q15" s="1"/>
    </row>
    <row r="16" spans="1:17" customFormat="1" ht="50.1" customHeight="1">
      <c r="A16" s="78" t="s">
        <v>285</v>
      </c>
      <c r="B16" s="79">
        <v>0.55000000000000004</v>
      </c>
      <c r="C16" s="79"/>
      <c r="D16" s="80" t="s">
        <v>103</v>
      </c>
      <c r="E16" s="55" t="str">
        <f>IF(OR(A16="",A16="Выберите артикул"),"",INDEX(Данные!$J:$J,MATCH(CONCATENATE("Арт. ",A16),Данные!$I:$I,0)))</f>
        <v/>
      </c>
      <c r="F16" s="56" t="str">
        <f ca="1">IF(L16="","",L16*(1-H16))</f>
        <v/>
      </c>
      <c r="G16" s="56" t="str">
        <f t="shared" ca="1" si="0"/>
        <v/>
      </c>
      <c r="H16" s="57">
        <f ca="1">IF(N16="","",VLOOKUP($N$17,Данные!$R$2:$S$7,2,TRUE))</f>
        <v>0</v>
      </c>
      <c r="I16" s="56">
        <f t="shared" ca="1" si="1"/>
        <v>0</v>
      </c>
      <c r="J16" s="56">
        <f t="shared" ca="1" si="2"/>
        <v>0</v>
      </c>
      <c r="K16" s="81"/>
      <c r="L16" s="71" t="str">
        <f ca="1">IF(OR(D16="",D16="Выберите сорт мёда",A16="",A16="Выберите артикул"),"",IF(B16="",VLOOKUP(CONCATENATE("Арт. ",A16),Данные!I:L,4,FALSE),ROUND((IF(OR(D16="",D16="Выберите сорт мёда",A16="",A16="Выберите артикул"),"",(VLOOKUP($D16,Данные!E:F,2,FALSE))+10)*B16+IF(OR(D16="",D16="Выберите сорт мёда",A16="",A16="Выберите артикул"),"",HLOOKUP(B16,INDIRECT("Данные!"&amp;CONCATENATE("L",MATCH(CONCATENATE("Арт. ",A16),Данные!$I:$I,0)-1,":P",MATCH(CONCATENATE("Арт. ",A16),Данные!$I:$I,0))),2,FALSE)))*Данные!$R$10,1)))</f>
        <v/>
      </c>
      <c r="M16" s="71" t="str">
        <f t="shared" ca="1" si="3"/>
        <v/>
      </c>
      <c r="N16" s="71">
        <f t="shared" ca="1" si="4"/>
        <v>0</v>
      </c>
      <c r="O16" s="71">
        <f t="shared" ca="1" si="5"/>
        <v>0</v>
      </c>
      <c r="P16" s="1"/>
      <c r="Q16" s="1"/>
    </row>
    <row r="17" spans="1:17" s="46" customFormat="1">
      <c r="A17" s="12" t="s">
        <v>139</v>
      </c>
      <c r="B17" s="12"/>
      <c r="C17" s="12">
        <f>SUM(C12:C16)</f>
        <v>100</v>
      </c>
      <c r="D17" s="12"/>
      <c r="E17" s="12"/>
      <c r="F17" s="13"/>
      <c r="G17" s="13"/>
      <c r="H17" s="13"/>
      <c r="I17" s="13">
        <f ca="1">SUM(I12:I16)</f>
        <v>46930</v>
      </c>
      <c r="J17" s="13">
        <f ca="1">SUM(J12:J16)</f>
        <v>55377.399999999994</v>
      </c>
      <c r="L17" s="72"/>
      <c r="M17" s="72"/>
      <c r="N17" s="72">
        <f ca="1">SUM(N12:N16)</f>
        <v>46930</v>
      </c>
      <c r="O17" s="72">
        <f ca="1">SUM(O12:O16)</f>
        <v>55377.399999999994</v>
      </c>
      <c r="Q17" s="1"/>
    </row>
    <row r="19" spans="1:17">
      <c r="C19"/>
      <c r="D19"/>
      <c r="E19"/>
      <c r="H19"/>
      <c r="I19"/>
    </row>
    <row r="20" spans="1:17" customFormat="1" ht="18" customHeight="1">
      <c r="A20" s="89"/>
      <c r="B20" s="34" t="s">
        <v>172</v>
      </c>
      <c r="C20" s="153" t="s">
        <v>15</v>
      </c>
      <c r="D20" s="153"/>
      <c r="E20" s="153"/>
      <c r="G20" s="37"/>
      <c r="I20" s="34" t="s">
        <v>173</v>
      </c>
      <c r="J20" s="153" t="s">
        <v>16</v>
      </c>
      <c r="K20" s="153"/>
      <c r="L20" s="153"/>
      <c r="M20" s="27"/>
      <c r="N20" s="27"/>
      <c r="O20" s="2"/>
      <c r="P20" s="2"/>
    </row>
    <row r="21" spans="1:17" customFormat="1" ht="30">
      <c r="A21" s="89"/>
      <c r="B21" s="19" t="s">
        <v>239</v>
      </c>
      <c r="C21" s="58">
        <v>0.3</v>
      </c>
      <c r="D21" s="58">
        <v>0.5</v>
      </c>
      <c r="E21" s="58">
        <v>1</v>
      </c>
      <c r="G21" s="22"/>
      <c r="I21" s="19" t="s">
        <v>239</v>
      </c>
      <c r="J21" s="58">
        <v>0.3</v>
      </c>
      <c r="K21" s="58">
        <v>0.5</v>
      </c>
      <c r="L21" s="58">
        <v>1</v>
      </c>
      <c r="M21" s="89"/>
      <c r="N21" s="89"/>
      <c r="O21" s="89"/>
      <c r="P21" s="2"/>
    </row>
    <row r="22" spans="1:17" customFormat="1" ht="45">
      <c r="A22" s="30"/>
      <c r="B22" s="19" t="s">
        <v>238</v>
      </c>
      <c r="C22" s="58" t="s">
        <v>141</v>
      </c>
      <c r="D22" s="58" t="s">
        <v>142</v>
      </c>
      <c r="E22" s="58" t="s">
        <v>143</v>
      </c>
      <c r="G22" s="22"/>
      <c r="I22" s="19" t="s">
        <v>238</v>
      </c>
      <c r="J22" s="58" t="s">
        <v>141</v>
      </c>
      <c r="K22" s="58" t="s">
        <v>142</v>
      </c>
      <c r="L22" s="58" t="s">
        <v>143</v>
      </c>
      <c r="M22" s="89"/>
      <c r="N22" s="89"/>
      <c r="O22" s="89"/>
      <c r="P22" s="2"/>
    </row>
    <row r="23" spans="1:17" customFormat="1" ht="45">
      <c r="A23" s="30"/>
      <c r="B23" s="19" t="s">
        <v>290</v>
      </c>
      <c r="C23" s="69">
        <v>465.1</v>
      </c>
      <c r="D23" s="69">
        <v>617.29999999999995</v>
      </c>
      <c r="E23" s="69">
        <v>983.3</v>
      </c>
      <c r="G23" s="22"/>
      <c r="I23" s="19" t="s">
        <v>290</v>
      </c>
      <c r="J23" s="69">
        <v>430.9</v>
      </c>
      <c r="K23" s="69">
        <v>566</v>
      </c>
      <c r="L23" s="69">
        <v>914.9</v>
      </c>
      <c r="M23" s="89"/>
      <c r="N23" s="89"/>
      <c r="O23" s="89"/>
      <c r="P23" s="2"/>
    </row>
    <row r="24" spans="1:17" customFormat="1">
      <c r="A24" s="29"/>
      <c r="B24" s="29"/>
      <c r="C24" s="59"/>
      <c r="D24" s="29"/>
      <c r="E24" s="29"/>
      <c r="N24" s="29"/>
      <c r="O24" s="2"/>
      <c r="P24" s="2"/>
    </row>
    <row r="25" spans="1:17" customFormat="1" ht="18" customHeight="1">
      <c r="B25" s="34" t="s">
        <v>174</v>
      </c>
      <c r="C25" s="153" t="s">
        <v>17</v>
      </c>
      <c r="D25" s="153"/>
      <c r="E25" s="153"/>
      <c r="I25" s="34" t="s">
        <v>175</v>
      </c>
      <c r="J25" s="153" t="s">
        <v>17</v>
      </c>
      <c r="K25" s="153"/>
      <c r="L25" s="153"/>
      <c r="N25" s="27"/>
      <c r="O25" s="2"/>
      <c r="P25" s="2"/>
    </row>
    <row r="26" spans="1:17" customFormat="1" ht="30">
      <c r="B26" s="19" t="s">
        <v>239</v>
      </c>
      <c r="C26" s="58">
        <v>0.3</v>
      </c>
      <c r="D26" s="58">
        <v>0.5</v>
      </c>
      <c r="E26" s="58">
        <v>1</v>
      </c>
      <c r="I26" s="19" t="s">
        <v>239</v>
      </c>
      <c r="J26" s="58">
        <v>0.3</v>
      </c>
      <c r="K26" s="58">
        <v>0.5</v>
      </c>
      <c r="L26" s="58">
        <v>1</v>
      </c>
      <c r="N26" s="89"/>
      <c r="O26" s="89"/>
      <c r="P26" s="2"/>
    </row>
    <row r="27" spans="1:17" customFormat="1" ht="45">
      <c r="B27" s="19" t="s">
        <v>238</v>
      </c>
      <c r="C27" s="58" t="s">
        <v>141</v>
      </c>
      <c r="D27" s="58" t="s">
        <v>142</v>
      </c>
      <c r="E27" s="58" t="s">
        <v>143</v>
      </c>
      <c r="I27" s="19" t="s">
        <v>238</v>
      </c>
      <c r="J27" s="58" t="s">
        <v>141</v>
      </c>
      <c r="K27" s="58" t="s">
        <v>142</v>
      </c>
      <c r="L27" s="58" t="s">
        <v>143</v>
      </c>
      <c r="N27" s="89"/>
      <c r="O27" s="89"/>
      <c r="P27" s="2"/>
    </row>
    <row r="28" spans="1:17" customFormat="1" ht="45">
      <c r="B28" s="19" t="s">
        <v>290</v>
      </c>
      <c r="C28" s="69">
        <v>430.9</v>
      </c>
      <c r="D28" s="69">
        <v>566</v>
      </c>
      <c r="E28" s="69">
        <v>914.9</v>
      </c>
      <c r="I28" s="19" t="s">
        <v>290</v>
      </c>
      <c r="J28" s="69">
        <v>430.9</v>
      </c>
      <c r="K28" s="69">
        <v>566</v>
      </c>
      <c r="L28" s="69">
        <v>914.9</v>
      </c>
      <c r="N28" s="89"/>
      <c r="O28" s="89"/>
      <c r="P28" s="2"/>
    </row>
    <row r="29" spans="1:17" customFormat="1">
      <c r="A29" s="29"/>
      <c r="B29" s="29"/>
      <c r="C29" s="59"/>
      <c r="D29" s="29"/>
      <c r="E29" s="29"/>
      <c r="N29" s="29"/>
      <c r="O29" s="2"/>
      <c r="P29" s="2"/>
    </row>
    <row r="30" spans="1:17" customFormat="1" ht="18.75">
      <c r="A30" s="29"/>
      <c r="B30" s="34" t="s">
        <v>176</v>
      </c>
      <c r="C30" s="153" t="s">
        <v>18</v>
      </c>
      <c r="D30" s="153"/>
      <c r="E30" s="153"/>
      <c r="I30" s="34" t="s">
        <v>177</v>
      </c>
      <c r="J30" s="153" t="s">
        <v>19</v>
      </c>
      <c r="K30" s="153"/>
      <c r="L30" s="153"/>
      <c r="N30" s="29"/>
      <c r="O30" s="2"/>
      <c r="P30" s="2"/>
    </row>
    <row r="31" spans="1:17" customFormat="1" ht="30">
      <c r="A31" s="29"/>
      <c r="B31" s="19" t="s">
        <v>239</v>
      </c>
      <c r="C31" s="58">
        <v>0.3</v>
      </c>
      <c r="D31" s="58">
        <v>0.5</v>
      </c>
      <c r="E31" s="58">
        <v>1</v>
      </c>
      <c r="I31" s="19" t="s">
        <v>239</v>
      </c>
      <c r="J31" s="58">
        <v>0.3</v>
      </c>
      <c r="K31" s="58">
        <v>0.5</v>
      </c>
      <c r="L31" s="58">
        <v>1</v>
      </c>
      <c r="N31" s="29"/>
      <c r="O31" s="2"/>
      <c r="P31" s="2"/>
    </row>
    <row r="32" spans="1:17" customFormat="1" ht="45">
      <c r="A32" s="89"/>
      <c r="B32" s="19" t="s">
        <v>238</v>
      </c>
      <c r="C32" s="58" t="s">
        <v>141</v>
      </c>
      <c r="D32" s="58" t="s">
        <v>142</v>
      </c>
      <c r="E32" s="58" t="s">
        <v>143</v>
      </c>
      <c r="I32" s="19" t="s">
        <v>238</v>
      </c>
      <c r="J32" s="58" t="s">
        <v>141</v>
      </c>
      <c r="K32" s="58" t="s">
        <v>142</v>
      </c>
      <c r="L32" s="58" t="s">
        <v>143</v>
      </c>
      <c r="N32" s="29"/>
      <c r="O32" s="2"/>
      <c r="P32" s="2"/>
    </row>
    <row r="33" spans="1:16" customFormat="1" ht="45">
      <c r="A33" s="89"/>
      <c r="B33" s="19" t="s">
        <v>290</v>
      </c>
      <c r="C33" s="69">
        <v>379.6</v>
      </c>
      <c r="D33" s="69">
        <v>514.70000000000005</v>
      </c>
      <c r="E33" s="69">
        <v>829.4</v>
      </c>
      <c r="I33" s="19" t="s">
        <v>290</v>
      </c>
      <c r="J33" s="69">
        <v>430.9</v>
      </c>
      <c r="K33" s="69">
        <v>566</v>
      </c>
      <c r="L33" s="69">
        <v>914.9</v>
      </c>
      <c r="N33" s="29"/>
      <c r="O33" s="2"/>
      <c r="P33" s="2"/>
    </row>
    <row r="34" spans="1:16" customFormat="1">
      <c r="A34" s="89"/>
      <c r="B34" s="29"/>
      <c r="C34" s="59"/>
      <c r="D34" s="27"/>
      <c r="E34" s="89"/>
      <c r="N34" s="29"/>
      <c r="O34" s="2"/>
      <c r="P34" s="2"/>
    </row>
    <row r="35" spans="1:16" customFormat="1" ht="18.75">
      <c r="A35" s="89"/>
      <c r="B35" s="34" t="s">
        <v>178</v>
      </c>
      <c r="C35" s="153" t="s">
        <v>20</v>
      </c>
      <c r="D35" s="153"/>
      <c r="E35" s="153"/>
      <c r="I35" s="34" t="s">
        <v>179</v>
      </c>
      <c r="J35" s="153" t="s">
        <v>24</v>
      </c>
      <c r="K35" s="153"/>
      <c r="L35" s="153"/>
      <c r="N35" s="29"/>
      <c r="O35" s="2"/>
      <c r="P35" s="2"/>
    </row>
    <row r="36" spans="1:16" customFormat="1" ht="30">
      <c r="A36" s="30"/>
      <c r="B36" s="19" t="s">
        <v>239</v>
      </c>
      <c r="C36" s="58">
        <v>0.3</v>
      </c>
      <c r="D36" s="58">
        <v>0.5</v>
      </c>
      <c r="E36" s="58">
        <v>1</v>
      </c>
      <c r="I36" s="19" t="s">
        <v>239</v>
      </c>
      <c r="J36" s="58">
        <v>0.3</v>
      </c>
      <c r="K36" s="58">
        <v>0.5</v>
      </c>
      <c r="L36" s="58">
        <v>1</v>
      </c>
      <c r="N36" s="29"/>
      <c r="O36" s="2"/>
      <c r="P36" s="2"/>
    </row>
    <row r="37" spans="1:16" customFormat="1" ht="45">
      <c r="A37" s="29"/>
      <c r="B37" s="19" t="s">
        <v>238</v>
      </c>
      <c r="C37" s="58" t="s">
        <v>141</v>
      </c>
      <c r="D37" s="58" t="s">
        <v>142</v>
      </c>
      <c r="E37" s="58" t="s">
        <v>143</v>
      </c>
      <c r="I37" s="19" t="s">
        <v>238</v>
      </c>
      <c r="J37" s="58" t="s">
        <v>21</v>
      </c>
      <c r="K37" s="58" t="s">
        <v>22</v>
      </c>
      <c r="L37" s="58" t="s">
        <v>23</v>
      </c>
      <c r="N37" s="29"/>
      <c r="O37" s="2"/>
      <c r="P37" s="2"/>
    </row>
    <row r="38" spans="1:16" customFormat="1" ht="45">
      <c r="A38" s="29"/>
      <c r="B38" s="19" t="s">
        <v>290</v>
      </c>
      <c r="C38" s="69">
        <v>328.3</v>
      </c>
      <c r="D38" s="69">
        <v>446.3</v>
      </c>
      <c r="E38" s="69">
        <v>778.1</v>
      </c>
      <c r="I38" s="19" t="s">
        <v>290</v>
      </c>
      <c r="J38" s="69">
        <v>319.8</v>
      </c>
      <c r="K38" s="69">
        <v>437.8</v>
      </c>
      <c r="L38" s="69">
        <v>684</v>
      </c>
      <c r="N38" s="29"/>
      <c r="O38" s="2"/>
      <c r="P38" s="2"/>
    </row>
    <row r="39" spans="1:16" customFormat="1">
      <c r="A39" s="89"/>
      <c r="B39" s="29"/>
      <c r="C39" s="59"/>
      <c r="D39" s="89"/>
      <c r="E39" s="27"/>
      <c r="H39" s="1"/>
      <c r="I39" s="1"/>
      <c r="N39" s="29"/>
      <c r="O39" s="2"/>
      <c r="P39" s="2"/>
    </row>
    <row r="40" spans="1:16" customFormat="1" ht="18.75">
      <c r="A40" s="89"/>
      <c r="B40" s="34" t="s">
        <v>180</v>
      </c>
      <c r="C40" s="153" t="s">
        <v>25</v>
      </c>
      <c r="D40" s="153"/>
      <c r="E40" s="153"/>
      <c r="H40" s="89"/>
      <c r="I40" s="34" t="s">
        <v>182</v>
      </c>
      <c r="J40" s="153" t="s">
        <v>30</v>
      </c>
      <c r="K40" s="153"/>
      <c r="L40" s="89"/>
      <c r="M40" s="29"/>
      <c r="N40" s="29"/>
      <c r="O40" s="2"/>
      <c r="P40" s="2"/>
    </row>
    <row r="41" spans="1:16" customFormat="1" ht="30">
      <c r="A41" s="30"/>
      <c r="B41" s="19" t="s">
        <v>239</v>
      </c>
      <c r="C41" s="58">
        <v>0.3</v>
      </c>
      <c r="D41" s="58">
        <v>0.5</v>
      </c>
      <c r="E41" s="58">
        <v>1</v>
      </c>
      <c r="H41" s="30"/>
      <c r="I41" s="19" t="s">
        <v>239</v>
      </c>
      <c r="J41" s="58">
        <v>0.35</v>
      </c>
      <c r="K41" s="58">
        <v>1</v>
      </c>
      <c r="L41" s="89"/>
      <c r="M41" s="29"/>
      <c r="N41" s="29"/>
      <c r="O41" s="2"/>
      <c r="P41" s="2"/>
    </row>
    <row r="42" spans="1:16" customFormat="1" ht="45">
      <c r="A42" s="29"/>
      <c r="B42" s="19" t="s">
        <v>238</v>
      </c>
      <c r="C42" s="58" t="s">
        <v>21</v>
      </c>
      <c r="D42" s="58" t="s">
        <v>22</v>
      </c>
      <c r="E42" s="58" t="s">
        <v>23</v>
      </c>
      <c r="H42" s="29"/>
      <c r="I42" s="19" t="s">
        <v>238</v>
      </c>
      <c r="J42" s="58" t="s">
        <v>28</v>
      </c>
      <c r="K42" s="58" t="s">
        <v>29</v>
      </c>
      <c r="L42" s="29"/>
      <c r="M42" s="29"/>
      <c r="N42" s="29"/>
      <c r="O42" s="2"/>
      <c r="P42" s="2"/>
    </row>
    <row r="43" spans="1:16" customFormat="1" ht="45">
      <c r="A43" s="29"/>
      <c r="B43" s="19" t="s">
        <v>290</v>
      </c>
      <c r="C43" s="69">
        <v>422.4</v>
      </c>
      <c r="D43" s="69">
        <v>557.5</v>
      </c>
      <c r="E43" s="69">
        <v>940.5</v>
      </c>
      <c r="H43" s="29"/>
      <c r="I43" s="19" t="s">
        <v>290</v>
      </c>
      <c r="J43" s="69">
        <v>716.5</v>
      </c>
      <c r="K43" s="69">
        <v>1248.3</v>
      </c>
      <c r="L43" s="29"/>
      <c r="M43" s="29"/>
      <c r="N43" s="29"/>
      <c r="O43" s="2"/>
      <c r="P43" s="2"/>
    </row>
    <row r="44" spans="1:16" customFormat="1">
      <c r="A44" s="1"/>
      <c r="B44" s="1"/>
      <c r="C44" s="1"/>
      <c r="D44" s="1"/>
      <c r="E44" s="1"/>
      <c r="F44" s="1"/>
      <c r="H44" s="29"/>
      <c r="I44" s="29"/>
      <c r="J44" s="59"/>
      <c r="K44" s="89"/>
      <c r="L44" s="27"/>
      <c r="M44" s="29"/>
      <c r="N44" s="29"/>
      <c r="O44" s="2"/>
      <c r="P44" s="2"/>
    </row>
    <row r="45" spans="1:16" customFormat="1" ht="18.75">
      <c r="B45" s="34" t="s">
        <v>183</v>
      </c>
      <c r="C45" s="153" t="s">
        <v>31</v>
      </c>
      <c r="D45" s="153"/>
      <c r="F45" s="24"/>
      <c r="H45" s="29"/>
      <c r="I45" s="34" t="s">
        <v>184</v>
      </c>
      <c r="J45" s="153" t="s">
        <v>32</v>
      </c>
      <c r="K45" s="153"/>
      <c r="L45" s="89"/>
      <c r="M45" s="29"/>
      <c r="N45" s="29"/>
      <c r="O45" s="2"/>
      <c r="P45" s="2"/>
    </row>
    <row r="46" spans="1:16" customFormat="1" ht="30">
      <c r="B46" s="19" t="s">
        <v>239</v>
      </c>
      <c r="C46" s="58">
        <v>0.35</v>
      </c>
      <c r="D46" s="58">
        <v>1</v>
      </c>
      <c r="F46" s="24"/>
      <c r="H46" s="29"/>
      <c r="I46" s="19" t="s">
        <v>239</v>
      </c>
      <c r="J46" s="58">
        <v>0.35</v>
      </c>
      <c r="K46" s="58">
        <v>1</v>
      </c>
      <c r="L46" s="89"/>
      <c r="M46" s="29"/>
      <c r="N46" s="29"/>
      <c r="O46" s="2"/>
      <c r="P46" s="2"/>
    </row>
    <row r="47" spans="1:16" customFormat="1" ht="45">
      <c r="B47" s="19" t="s">
        <v>238</v>
      </c>
      <c r="C47" s="58" t="s">
        <v>28</v>
      </c>
      <c r="D47" s="58" t="s">
        <v>29</v>
      </c>
      <c r="H47" s="29"/>
      <c r="I47" s="19" t="s">
        <v>238</v>
      </c>
      <c r="J47" s="58" t="s">
        <v>28</v>
      </c>
      <c r="K47" s="58" t="s">
        <v>29</v>
      </c>
      <c r="L47" s="29"/>
      <c r="M47" s="29"/>
      <c r="N47" s="29"/>
      <c r="O47" s="2"/>
      <c r="P47" s="2"/>
    </row>
    <row r="48" spans="1:16" customFormat="1" ht="45">
      <c r="B48" s="19" t="s">
        <v>290</v>
      </c>
      <c r="C48" s="69">
        <v>682.3</v>
      </c>
      <c r="D48" s="69">
        <v>1197</v>
      </c>
      <c r="H48" s="29"/>
      <c r="I48" s="19" t="s">
        <v>290</v>
      </c>
      <c r="J48" s="69">
        <v>682.3</v>
      </c>
      <c r="K48" s="69">
        <v>1197</v>
      </c>
      <c r="L48" s="29"/>
      <c r="M48" s="29"/>
      <c r="N48" s="29"/>
      <c r="O48" s="2"/>
      <c r="P48" s="2"/>
    </row>
    <row r="49" spans="2:16" customFormat="1" ht="18.75">
      <c r="F49" s="38"/>
      <c r="H49" s="1"/>
      <c r="I49" s="1"/>
      <c r="M49" s="27"/>
      <c r="N49" s="29"/>
      <c r="O49" s="2"/>
      <c r="P49" s="2"/>
    </row>
    <row r="50" spans="2:16" customFormat="1" ht="18.75">
      <c r="B50" s="34" t="s">
        <v>185</v>
      </c>
      <c r="C50" s="153" t="s">
        <v>33</v>
      </c>
      <c r="D50" s="153"/>
      <c r="E50" s="153"/>
      <c r="F50" s="22"/>
      <c r="H50" s="29"/>
      <c r="I50" s="36" t="s">
        <v>186</v>
      </c>
      <c r="J50" s="153" t="s">
        <v>39</v>
      </c>
      <c r="K50" s="153"/>
      <c r="L50" s="153"/>
      <c r="M50" s="153"/>
      <c r="N50" s="29"/>
      <c r="O50" s="2"/>
      <c r="P50" s="2"/>
    </row>
    <row r="51" spans="2:16" customFormat="1" ht="30">
      <c r="B51" s="19" t="s">
        <v>239</v>
      </c>
      <c r="C51" s="58">
        <v>0.3</v>
      </c>
      <c r="D51" s="58">
        <v>0.5</v>
      </c>
      <c r="E51" s="58">
        <v>1</v>
      </c>
      <c r="F51" s="22"/>
      <c r="H51" s="29"/>
      <c r="I51" s="19" t="s">
        <v>239</v>
      </c>
      <c r="J51" s="58">
        <v>0.3</v>
      </c>
      <c r="K51" s="58">
        <v>0.5</v>
      </c>
      <c r="L51" s="58">
        <v>0.7</v>
      </c>
      <c r="M51" s="58">
        <v>1</v>
      </c>
      <c r="N51" s="29"/>
      <c r="O51" s="2"/>
      <c r="P51" s="2"/>
    </row>
    <row r="52" spans="2:16" customFormat="1" ht="45">
      <c r="B52" s="19" t="s">
        <v>238</v>
      </c>
      <c r="C52" s="58" t="s">
        <v>21</v>
      </c>
      <c r="D52" s="58" t="s">
        <v>22</v>
      </c>
      <c r="E52" s="58" t="s">
        <v>23</v>
      </c>
      <c r="H52" s="29"/>
      <c r="I52" s="19" t="s">
        <v>257</v>
      </c>
      <c r="J52" s="58" t="s">
        <v>36</v>
      </c>
      <c r="K52" s="58" t="s">
        <v>8</v>
      </c>
      <c r="L52" s="58" t="s">
        <v>37</v>
      </c>
      <c r="M52" s="58" t="s">
        <v>38</v>
      </c>
      <c r="N52" s="29"/>
      <c r="O52" s="2"/>
      <c r="P52" s="2"/>
    </row>
    <row r="53" spans="2:16" customFormat="1" ht="45">
      <c r="B53" s="19" t="s">
        <v>290</v>
      </c>
      <c r="C53" s="69">
        <v>473.7</v>
      </c>
      <c r="D53" s="69">
        <v>608.79999999999995</v>
      </c>
      <c r="E53" s="69">
        <v>974.7</v>
      </c>
      <c r="H53" s="29"/>
      <c r="I53" s="19" t="s">
        <v>290</v>
      </c>
      <c r="J53" s="69">
        <v>559.20000000000005</v>
      </c>
      <c r="K53" s="69">
        <v>697.7</v>
      </c>
      <c r="L53" s="69">
        <v>868.7</v>
      </c>
      <c r="M53" s="69">
        <v>1094.4000000000001</v>
      </c>
      <c r="N53" s="29"/>
      <c r="O53" s="2"/>
      <c r="P53" s="2"/>
    </row>
    <row r="54" spans="2:16" customFormat="1">
      <c r="H54" s="29"/>
      <c r="I54" s="29"/>
      <c r="J54" s="59"/>
      <c r="K54" s="29"/>
      <c r="L54" s="29"/>
      <c r="M54" s="29"/>
      <c r="N54" s="29"/>
      <c r="O54" s="2"/>
      <c r="P54" s="2"/>
    </row>
    <row r="55" spans="2:16" customFormat="1" ht="18.75">
      <c r="B55" s="34" t="s">
        <v>187</v>
      </c>
      <c r="C55" s="153" t="s">
        <v>40</v>
      </c>
      <c r="D55" s="153"/>
      <c r="E55" s="153"/>
      <c r="F55" s="153"/>
      <c r="H55" s="29"/>
      <c r="I55" s="34" t="s">
        <v>188</v>
      </c>
      <c r="J55" s="153" t="s">
        <v>44</v>
      </c>
      <c r="K55" s="153"/>
      <c r="L55" s="153"/>
      <c r="M55" s="153"/>
      <c r="N55" s="29"/>
      <c r="O55" s="2"/>
      <c r="P55" s="2"/>
    </row>
    <row r="56" spans="2:16" customFormat="1" ht="30">
      <c r="B56" s="19" t="s">
        <v>239</v>
      </c>
      <c r="C56" s="58">
        <v>0.3</v>
      </c>
      <c r="D56" s="58">
        <v>0.5</v>
      </c>
      <c r="E56" s="58">
        <v>0.7</v>
      </c>
      <c r="F56" s="58">
        <v>1</v>
      </c>
      <c r="H56" s="89"/>
      <c r="I56" s="19" t="s">
        <v>239</v>
      </c>
      <c r="J56" s="58">
        <v>0.3</v>
      </c>
      <c r="K56" s="58">
        <v>0.5</v>
      </c>
      <c r="L56" s="58">
        <v>0.7</v>
      </c>
      <c r="M56" s="58">
        <v>1</v>
      </c>
      <c r="N56" s="29"/>
      <c r="O56" s="2"/>
      <c r="P56" s="2"/>
    </row>
    <row r="57" spans="2:16" customFormat="1" ht="45">
      <c r="B57" s="19" t="s">
        <v>257</v>
      </c>
      <c r="C57" s="58" t="s">
        <v>36</v>
      </c>
      <c r="D57" s="58" t="s">
        <v>8</v>
      </c>
      <c r="E57" s="58" t="s">
        <v>37</v>
      </c>
      <c r="F57" s="58" t="s">
        <v>38</v>
      </c>
      <c r="H57" s="89"/>
      <c r="I57" s="19" t="s">
        <v>257</v>
      </c>
      <c r="J57" s="58" t="s">
        <v>258</v>
      </c>
      <c r="K57" s="58" t="s">
        <v>259</v>
      </c>
      <c r="L57" s="58" t="s">
        <v>42</v>
      </c>
      <c r="M57" s="58" t="s">
        <v>43</v>
      </c>
      <c r="N57" s="29"/>
      <c r="O57" s="2"/>
      <c r="P57" s="2"/>
    </row>
    <row r="58" spans="2:16" customFormat="1" ht="45">
      <c r="B58" s="19" t="s">
        <v>290</v>
      </c>
      <c r="C58" s="69">
        <v>559.20000000000005</v>
      </c>
      <c r="D58" s="69">
        <v>697.7</v>
      </c>
      <c r="E58" s="69">
        <v>868.7</v>
      </c>
      <c r="F58" s="69">
        <v>1094.4000000000001</v>
      </c>
      <c r="H58" s="89"/>
      <c r="I58" s="19" t="s">
        <v>290</v>
      </c>
      <c r="J58" s="69">
        <v>405.3</v>
      </c>
      <c r="K58" s="69">
        <v>557.5</v>
      </c>
      <c r="L58" s="69">
        <v>694.3</v>
      </c>
      <c r="M58" s="69">
        <v>889.2</v>
      </c>
      <c r="N58" s="29"/>
      <c r="O58" s="2"/>
      <c r="P58" s="2"/>
    </row>
    <row r="59" spans="2:16" customFormat="1">
      <c r="H59" s="29"/>
      <c r="I59" s="29"/>
      <c r="J59" s="59"/>
      <c r="K59" s="29"/>
      <c r="L59" s="29"/>
      <c r="M59" s="29"/>
      <c r="N59" s="29"/>
      <c r="O59" s="2"/>
      <c r="P59" s="2"/>
    </row>
    <row r="60" spans="2:16" customFormat="1" ht="18" customHeight="1">
      <c r="B60" s="34" t="s">
        <v>189</v>
      </c>
      <c r="C60" s="153" t="s">
        <v>46</v>
      </c>
      <c r="D60" s="153"/>
      <c r="E60" s="153"/>
      <c r="F60" s="153"/>
      <c r="H60" s="29"/>
      <c r="I60" s="34" t="s">
        <v>190</v>
      </c>
      <c r="J60" s="153" t="s">
        <v>46</v>
      </c>
      <c r="K60" s="153"/>
      <c r="L60" s="153"/>
      <c r="M60" s="153"/>
      <c r="N60" s="29"/>
      <c r="O60" s="2"/>
      <c r="P60" s="2"/>
    </row>
    <row r="61" spans="2:16" customFormat="1" ht="30">
      <c r="B61" s="19" t="s">
        <v>239</v>
      </c>
      <c r="C61" s="58">
        <v>0.15</v>
      </c>
      <c r="D61" s="58">
        <v>0.3</v>
      </c>
      <c r="E61" s="58">
        <v>0.4</v>
      </c>
      <c r="F61" s="58">
        <v>0.6</v>
      </c>
      <c r="H61" s="29"/>
      <c r="I61" s="19" t="s">
        <v>239</v>
      </c>
      <c r="J61" s="58">
        <v>0.15</v>
      </c>
      <c r="K61" s="58">
        <v>0.3</v>
      </c>
      <c r="L61" s="58">
        <v>0.4</v>
      </c>
      <c r="M61" s="58">
        <v>0.6</v>
      </c>
      <c r="N61" s="29"/>
      <c r="O61" s="2"/>
      <c r="P61" s="2"/>
    </row>
    <row r="62" spans="2:16" customFormat="1" ht="45">
      <c r="B62" s="19" t="s">
        <v>257</v>
      </c>
      <c r="C62" s="58" t="s">
        <v>144</v>
      </c>
      <c r="D62" s="58" t="s">
        <v>145</v>
      </c>
      <c r="E62" s="58" t="s">
        <v>146</v>
      </c>
      <c r="F62" s="58" t="s">
        <v>147</v>
      </c>
      <c r="H62" s="29"/>
      <c r="I62" s="19" t="s">
        <v>257</v>
      </c>
      <c r="J62" s="58" t="s">
        <v>144</v>
      </c>
      <c r="K62" s="58" t="s">
        <v>145</v>
      </c>
      <c r="L62" s="58" t="s">
        <v>146</v>
      </c>
      <c r="M62" s="58" t="s">
        <v>147</v>
      </c>
      <c r="N62" s="29"/>
      <c r="O62" s="2"/>
      <c r="P62" s="2"/>
    </row>
    <row r="63" spans="2:16" customFormat="1" ht="45">
      <c r="B63" s="19" t="s">
        <v>290</v>
      </c>
      <c r="C63" s="69">
        <v>301</v>
      </c>
      <c r="D63" s="69">
        <v>422.4</v>
      </c>
      <c r="E63" s="69">
        <v>514.70000000000005</v>
      </c>
      <c r="F63" s="69">
        <v>617.29999999999995</v>
      </c>
      <c r="H63" s="29"/>
      <c r="I63" s="19" t="s">
        <v>290</v>
      </c>
      <c r="J63" s="69">
        <v>301</v>
      </c>
      <c r="K63" s="69">
        <v>422.4</v>
      </c>
      <c r="L63" s="69">
        <v>514.70000000000005</v>
      </c>
      <c r="M63" s="69">
        <v>617.29999999999995</v>
      </c>
      <c r="N63" s="29"/>
      <c r="O63" s="2"/>
      <c r="P63" s="2"/>
    </row>
    <row r="64" spans="2:16" customFormat="1">
      <c r="H64" s="89"/>
      <c r="I64" s="89"/>
      <c r="J64" s="59"/>
      <c r="K64" s="27"/>
      <c r="L64" s="89"/>
      <c r="M64" s="89"/>
      <c r="N64" s="89"/>
      <c r="O64" s="89"/>
      <c r="P64" s="2"/>
    </row>
    <row r="65" spans="2:16" customFormat="1" ht="18" customHeight="1">
      <c r="B65" s="34" t="s">
        <v>191</v>
      </c>
      <c r="C65" s="153" t="s">
        <v>46</v>
      </c>
      <c r="D65" s="153"/>
      <c r="E65" s="153"/>
      <c r="F65" s="153"/>
      <c r="H65" s="29"/>
      <c r="I65" s="34" t="s">
        <v>192</v>
      </c>
      <c r="J65" s="153" t="s">
        <v>47</v>
      </c>
      <c r="K65" s="153"/>
      <c r="L65" s="153"/>
      <c r="M65" s="153"/>
      <c r="N65" s="29"/>
      <c r="O65" s="2"/>
      <c r="P65" s="2"/>
    </row>
    <row r="66" spans="2:16" customFormat="1" ht="30">
      <c r="B66" s="19" t="s">
        <v>239</v>
      </c>
      <c r="C66" s="58">
        <v>0.15</v>
      </c>
      <c r="D66" s="58">
        <v>0.3</v>
      </c>
      <c r="E66" s="58">
        <v>0.4</v>
      </c>
      <c r="F66" s="58">
        <v>0.6</v>
      </c>
      <c r="H66" s="29"/>
      <c r="I66" s="19" t="s">
        <v>239</v>
      </c>
      <c r="J66" s="58">
        <v>0.15</v>
      </c>
      <c r="K66" s="58">
        <v>0.3</v>
      </c>
      <c r="L66" s="58">
        <v>0.4</v>
      </c>
      <c r="M66" s="58">
        <v>0.6</v>
      </c>
      <c r="N66" s="29"/>
      <c r="O66" s="2"/>
      <c r="P66" s="2"/>
    </row>
    <row r="67" spans="2:16" customFormat="1" ht="45">
      <c r="B67" s="19" t="s">
        <v>257</v>
      </c>
      <c r="C67" s="58" t="s">
        <v>144</v>
      </c>
      <c r="D67" s="58" t="s">
        <v>145</v>
      </c>
      <c r="E67" s="58" t="s">
        <v>146</v>
      </c>
      <c r="F67" s="58" t="s">
        <v>147</v>
      </c>
      <c r="H67" s="29"/>
      <c r="I67" s="19" t="s">
        <v>257</v>
      </c>
      <c r="J67" s="58" t="s">
        <v>144</v>
      </c>
      <c r="K67" s="58" t="s">
        <v>145</v>
      </c>
      <c r="L67" s="58" t="s">
        <v>146</v>
      </c>
      <c r="M67" s="58" t="s">
        <v>147</v>
      </c>
      <c r="N67" s="29"/>
      <c r="O67" s="2"/>
      <c r="P67" s="2"/>
    </row>
    <row r="68" spans="2:16" customFormat="1" ht="45">
      <c r="B68" s="19" t="s">
        <v>290</v>
      </c>
      <c r="C68" s="69">
        <v>301</v>
      </c>
      <c r="D68" s="69">
        <v>422.4</v>
      </c>
      <c r="E68" s="69">
        <v>514.70000000000005</v>
      </c>
      <c r="F68" s="69">
        <v>617.29999999999995</v>
      </c>
      <c r="H68" s="29"/>
      <c r="I68" s="19" t="s">
        <v>290</v>
      </c>
      <c r="J68" s="69">
        <v>232.6</v>
      </c>
      <c r="K68" s="69">
        <v>302.7</v>
      </c>
      <c r="L68" s="69">
        <v>395</v>
      </c>
      <c r="M68" s="69">
        <v>497.6</v>
      </c>
      <c r="N68" s="29"/>
      <c r="O68" s="2"/>
      <c r="P68" s="2"/>
    </row>
    <row r="69" spans="2:16" customFormat="1">
      <c r="H69" s="89"/>
      <c r="I69" s="89"/>
      <c r="J69" s="59"/>
      <c r="K69" s="27"/>
      <c r="L69" s="89"/>
      <c r="M69" s="89"/>
      <c r="N69" s="89"/>
      <c r="O69" s="89"/>
      <c r="P69" s="2"/>
    </row>
    <row r="70" spans="2:16" customFormat="1" ht="18" customHeight="1">
      <c r="B70" s="34" t="s">
        <v>193</v>
      </c>
      <c r="C70" s="153" t="s">
        <v>48</v>
      </c>
      <c r="D70" s="153"/>
      <c r="E70" s="153"/>
      <c r="F70" s="153"/>
      <c r="H70" s="29"/>
      <c r="I70" s="34" t="s">
        <v>194</v>
      </c>
      <c r="J70" s="153" t="s">
        <v>48</v>
      </c>
      <c r="K70" s="153"/>
      <c r="L70" s="153"/>
      <c r="M70" s="153"/>
      <c r="N70" s="29"/>
      <c r="O70" s="2"/>
      <c r="P70" s="2"/>
    </row>
    <row r="71" spans="2:16" customFormat="1" ht="30">
      <c r="B71" s="19" t="s">
        <v>239</v>
      </c>
      <c r="C71" s="58">
        <v>0.15</v>
      </c>
      <c r="D71" s="58">
        <v>0.3</v>
      </c>
      <c r="E71" s="58">
        <v>0.4</v>
      </c>
      <c r="F71" s="58">
        <v>0.6</v>
      </c>
      <c r="H71" s="29"/>
      <c r="I71" s="19" t="s">
        <v>239</v>
      </c>
      <c r="J71" s="58">
        <v>0.15</v>
      </c>
      <c r="K71" s="58">
        <v>0.3</v>
      </c>
      <c r="L71" s="58">
        <v>0.4</v>
      </c>
      <c r="M71" s="58">
        <v>0.6</v>
      </c>
      <c r="N71" s="29"/>
      <c r="O71" s="2"/>
      <c r="P71" s="2"/>
    </row>
    <row r="72" spans="2:16" customFormat="1" ht="45">
      <c r="B72" s="19" t="s">
        <v>257</v>
      </c>
      <c r="C72" s="58" t="s">
        <v>144</v>
      </c>
      <c r="D72" s="58" t="s">
        <v>145</v>
      </c>
      <c r="E72" s="58" t="s">
        <v>146</v>
      </c>
      <c r="F72" s="58" t="s">
        <v>147</v>
      </c>
      <c r="H72" s="29"/>
      <c r="I72" s="19" t="s">
        <v>257</v>
      </c>
      <c r="J72" s="58" t="s">
        <v>144</v>
      </c>
      <c r="K72" s="58" t="s">
        <v>145</v>
      </c>
      <c r="L72" s="58" t="s">
        <v>146</v>
      </c>
      <c r="M72" s="58" t="s">
        <v>147</v>
      </c>
      <c r="N72" s="29"/>
      <c r="O72" s="2"/>
      <c r="P72" s="2"/>
    </row>
    <row r="73" spans="2:16" customFormat="1" ht="45">
      <c r="B73" s="19" t="s">
        <v>290</v>
      </c>
      <c r="C73" s="69">
        <v>301</v>
      </c>
      <c r="D73" s="69">
        <v>422.4</v>
      </c>
      <c r="E73" s="69">
        <v>514.70000000000005</v>
      </c>
      <c r="F73" s="69">
        <v>617.29999999999995</v>
      </c>
      <c r="H73" s="29"/>
      <c r="I73" s="19" t="s">
        <v>290</v>
      </c>
      <c r="J73" s="69">
        <v>301</v>
      </c>
      <c r="K73" s="69">
        <v>422.4</v>
      </c>
      <c r="L73" s="69">
        <v>514.70000000000005</v>
      </c>
      <c r="M73" s="69">
        <v>617.29999999999995</v>
      </c>
      <c r="N73" s="29"/>
      <c r="O73" s="2"/>
      <c r="P73" s="2"/>
    </row>
    <row r="74" spans="2:16" customFormat="1">
      <c r="H74" s="89"/>
      <c r="I74" s="89"/>
      <c r="J74" s="59"/>
      <c r="K74" s="27"/>
      <c r="L74" s="89"/>
      <c r="M74" s="89"/>
      <c r="N74" s="89"/>
      <c r="O74" s="89"/>
      <c r="P74" s="2"/>
    </row>
    <row r="75" spans="2:16" customFormat="1" ht="18" customHeight="1">
      <c r="B75" s="34" t="s">
        <v>195</v>
      </c>
      <c r="C75" s="153" t="s">
        <v>50</v>
      </c>
      <c r="D75" s="153"/>
      <c r="E75" s="153"/>
      <c r="H75" s="29"/>
      <c r="I75" s="34" t="s">
        <v>196</v>
      </c>
      <c r="J75" s="153" t="s">
        <v>51</v>
      </c>
      <c r="K75" s="153"/>
      <c r="L75" s="153"/>
      <c r="M75" s="29"/>
      <c r="N75" s="29"/>
      <c r="O75" s="2"/>
      <c r="P75" s="2"/>
    </row>
    <row r="76" spans="2:16" customFormat="1" ht="30">
      <c r="B76" s="19" t="s">
        <v>239</v>
      </c>
      <c r="C76" s="58">
        <v>0.3</v>
      </c>
      <c r="D76" s="58">
        <v>0.5</v>
      </c>
      <c r="E76" s="58">
        <v>1</v>
      </c>
      <c r="H76" s="29"/>
      <c r="I76" s="19" t="s">
        <v>239</v>
      </c>
      <c r="J76" s="58">
        <v>0.3</v>
      </c>
      <c r="K76" s="58">
        <v>0.5</v>
      </c>
      <c r="L76" s="58">
        <v>1</v>
      </c>
      <c r="M76" s="29"/>
      <c r="N76" s="29"/>
      <c r="O76" s="2"/>
      <c r="P76" s="2"/>
    </row>
    <row r="77" spans="2:16" customFormat="1" ht="45">
      <c r="B77" s="19" t="s">
        <v>257</v>
      </c>
      <c r="C77" s="58" t="s">
        <v>21</v>
      </c>
      <c r="D77" s="58" t="s">
        <v>148</v>
      </c>
      <c r="E77" s="58" t="s">
        <v>149</v>
      </c>
      <c r="H77" s="29"/>
      <c r="I77" s="19" t="s">
        <v>257</v>
      </c>
      <c r="J77" s="58" t="s">
        <v>21</v>
      </c>
      <c r="K77" s="58" t="s">
        <v>148</v>
      </c>
      <c r="L77" s="58" t="s">
        <v>149</v>
      </c>
      <c r="M77" s="29"/>
      <c r="N77" s="29"/>
      <c r="O77" s="2"/>
      <c r="P77" s="2"/>
    </row>
    <row r="78" spans="2:16" customFormat="1" ht="45">
      <c r="B78" s="19" t="s">
        <v>290</v>
      </c>
      <c r="C78" s="69">
        <v>379.6</v>
      </c>
      <c r="D78" s="69">
        <v>514.70000000000005</v>
      </c>
      <c r="E78" s="69">
        <v>863.6</v>
      </c>
      <c r="H78" s="29"/>
      <c r="I78" s="19" t="s">
        <v>290</v>
      </c>
      <c r="J78" s="69">
        <v>379.6</v>
      </c>
      <c r="K78" s="69">
        <v>514.70000000000005</v>
      </c>
      <c r="L78" s="69">
        <v>863.6</v>
      </c>
      <c r="M78" s="29"/>
      <c r="N78" s="29"/>
      <c r="O78" s="2"/>
      <c r="P78" s="2"/>
    </row>
    <row r="79" spans="2:16" customFormat="1">
      <c r="G79" s="22"/>
      <c r="H79" s="89"/>
      <c r="I79" s="29"/>
      <c r="J79" s="59"/>
      <c r="K79" s="27"/>
      <c r="L79" s="89"/>
      <c r="M79" s="89"/>
      <c r="N79" s="89"/>
      <c r="O79" s="89"/>
      <c r="P79" s="2"/>
    </row>
    <row r="80" spans="2:16" customFormat="1" ht="18" customHeight="1">
      <c r="B80" s="34" t="s">
        <v>197</v>
      </c>
      <c r="C80" s="153" t="s">
        <v>52</v>
      </c>
      <c r="D80" s="153"/>
      <c r="E80" s="153"/>
      <c r="H80" s="29"/>
      <c r="I80" s="34" t="s">
        <v>198</v>
      </c>
      <c r="J80" s="153" t="s">
        <v>53</v>
      </c>
      <c r="K80" s="153"/>
      <c r="L80" s="153"/>
      <c r="M80" s="29"/>
      <c r="N80" s="29"/>
      <c r="O80" s="2"/>
      <c r="P80" s="2"/>
    </row>
    <row r="81" spans="1:16" customFormat="1" ht="30">
      <c r="B81" s="19" t="s">
        <v>239</v>
      </c>
      <c r="C81" s="58">
        <v>0.3</v>
      </c>
      <c r="D81" s="58">
        <v>0.5</v>
      </c>
      <c r="E81" s="58">
        <v>1</v>
      </c>
      <c r="H81" s="29"/>
      <c r="I81" s="19" t="s">
        <v>239</v>
      </c>
      <c r="J81" s="58">
        <v>0.3</v>
      </c>
      <c r="K81" s="58">
        <v>0.5</v>
      </c>
      <c r="L81" s="58">
        <v>1</v>
      </c>
      <c r="M81" s="29"/>
      <c r="N81" s="29"/>
      <c r="O81" s="2"/>
      <c r="P81" s="2"/>
    </row>
    <row r="82" spans="1:16" customFormat="1" ht="45">
      <c r="B82" s="19" t="s">
        <v>257</v>
      </c>
      <c r="C82" s="58" t="s">
        <v>21</v>
      </c>
      <c r="D82" s="58" t="s">
        <v>148</v>
      </c>
      <c r="E82" s="58" t="s">
        <v>149</v>
      </c>
      <c r="H82" s="29"/>
      <c r="I82" s="19" t="s">
        <v>257</v>
      </c>
      <c r="J82" s="58" t="s">
        <v>21</v>
      </c>
      <c r="K82" s="58" t="s">
        <v>148</v>
      </c>
      <c r="L82" s="58" t="s">
        <v>149</v>
      </c>
      <c r="M82" s="29"/>
      <c r="N82" s="29"/>
      <c r="O82" s="2"/>
      <c r="P82" s="2"/>
    </row>
    <row r="83" spans="1:16" customFormat="1" ht="45">
      <c r="B83" s="19" t="s">
        <v>290</v>
      </c>
      <c r="C83" s="69">
        <v>465.1</v>
      </c>
      <c r="D83" s="69">
        <v>617.29999999999995</v>
      </c>
      <c r="E83" s="69">
        <v>983.3</v>
      </c>
      <c r="H83" s="29"/>
      <c r="I83" s="19" t="s">
        <v>290</v>
      </c>
      <c r="J83" s="69">
        <v>430.9</v>
      </c>
      <c r="K83" s="69">
        <v>566</v>
      </c>
      <c r="L83" s="69">
        <v>914.9</v>
      </c>
      <c r="M83" s="29"/>
      <c r="N83" s="29"/>
      <c r="O83" s="2"/>
      <c r="P83" s="2"/>
    </row>
    <row r="84" spans="1:16" customFormat="1">
      <c r="G84" s="22"/>
      <c r="H84" s="89"/>
      <c r="I84" s="29"/>
      <c r="J84" s="59"/>
      <c r="K84" s="27"/>
      <c r="L84" s="89"/>
      <c r="M84" s="89"/>
      <c r="N84" s="89"/>
      <c r="O84" s="89"/>
      <c r="P84" s="2"/>
    </row>
    <row r="85" spans="1:16" customFormat="1" ht="18" customHeight="1">
      <c r="B85" s="34" t="s">
        <v>199</v>
      </c>
      <c r="C85" s="153" t="s">
        <v>54</v>
      </c>
      <c r="D85" s="153"/>
      <c r="E85" s="153"/>
      <c r="H85" s="29"/>
      <c r="I85" s="34" t="s">
        <v>200</v>
      </c>
      <c r="J85" s="153" t="s">
        <v>53</v>
      </c>
      <c r="K85" s="153"/>
      <c r="L85" s="153"/>
      <c r="M85" s="29"/>
      <c r="N85" s="29"/>
      <c r="O85" s="2"/>
      <c r="P85" s="2"/>
    </row>
    <row r="86" spans="1:16" customFormat="1" ht="30">
      <c r="B86" s="19" t="s">
        <v>239</v>
      </c>
      <c r="C86" s="58">
        <v>0.3</v>
      </c>
      <c r="D86" s="58">
        <v>0.5</v>
      </c>
      <c r="E86" s="58">
        <v>1</v>
      </c>
      <c r="H86" s="29"/>
      <c r="I86" s="19" t="s">
        <v>239</v>
      </c>
      <c r="J86" s="58">
        <v>0.3</v>
      </c>
      <c r="K86" s="58">
        <v>0.5</v>
      </c>
      <c r="L86" s="58">
        <v>1</v>
      </c>
      <c r="M86" s="29"/>
      <c r="N86" s="29"/>
      <c r="O86" s="2"/>
      <c r="P86" s="2"/>
    </row>
    <row r="87" spans="1:16" customFormat="1" ht="45">
      <c r="B87" s="19" t="s">
        <v>257</v>
      </c>
      <c r="C87" s="58" t="s">
        <v>21</v>
      </c>
      <c r="D87" s="58" t="s">
        <v>148</v>
      </c>
      <c r="E87" s="58" t="s">
        <v>149</v>
      </c>
      <c r="H87" s="29"/>
      <c r="I87" s="19" t="s">
        <v>257</v>
      </c>
      <c r="J87" s="58" t="s">
        <v>21</v>
      </c>
      <c r="K87" s="58" t="s">
        <v>148</v>
      </c>
      <c r="L87" s="58" t="s">
        <v>149</v>
      </c>
      <c r="M87" s="29"/>
      <c r="N87" s="29"/>
      <c r="O87" s="2"/>
      <c r="P87" s="2"/>
    </row>
    <row r="88" spans="1:16" customFormat="1" ht="45">
      <c r="B88" s="19" t="s">
        <v>290</v>
      </c>
      <c r="C88" s="69">
        <v>465.1</v>
      </c>
      <c r="D88" s="69">
        <v>617.29999999999995</v>
      </c>
      <c r="E88" s="69">
        <v>983.3</v>
      </c>
      <c r="H88" s="29"/>
      <c r="I88" s="19" t="s">
        <v>290</v>
      </c>
      <c r="J88" s="69">
        <v>430.9</v>
      </c>
      <c r="K88" s="69">
        <v>566</v>
      </c>
      <c r="L88" s="69">
        <v>914.9</v>
      </c>
      <c r="M88" s="29"/>
      <c r="N88" s="29"/>
      <c r="O88" s="2"/>
      <c r="P88" s="2"/>
    </row>
    <row r="89" spans="1:16" customFormat="1">
      <c r="G89" s="22"/>
      <c r="H89" s="89"/>
      <c r="I89" s="29"/>
      <c r="J89" s="59"/>
      <c r="K89" s="27"/>
      <c r="L89" s="89"/>
      <c r="M89" s="89"/>
      <c r="N89" s="89"/>
      <c r="O89" s="89"/>
      <c r="P89" s="2"/>
    </row>
    <row r="90" spans="1:16" customFormat="1" ht="18" customHeight="1">
      <c r="B90" s="34" t="s">
        <v>201</v>
      </c>
      <c r="C90" s="153" t="s">
        <v>57</v>
      </c>
      <c r="D90" s="153"/>
      <c r="E90" s="153"/>
      <c r="H90" s="29"/>
      <c r="I90" s="34" t="s">
        <v>202</v>
      </c>
      <c r="J90" s="153" t="s">
        <v>58</v>
      </c>
      <c r="K90" s="153"/>
      <c r="L90" s="153"/>
      <c r="M90" s="29"/>
      <c r="N90" s="29"/>
      <c r="O90" s="2"/>
      <c r="P90" s="2"/>
    </row>
    <row r="91" spans="1:16" customFormat="1" ht="30">
      <c r="B91" s="19" t="s">
        <v>239</v>
      </c>
      <c r="C91" s="58">
        <v>0.3</v>
      </c>
      <c r="D91" s="58">
        <v>0.5</v>
      </c>
      <c r="E91" s="58">
        <v>1</v>
      </c>
      <c r="H91" s="29"/>
      <c r="I91" s="19" t="s">
        <v>239</v>
      </c>
      <c r="J91" s="58">
        <v>0.3</v>
      </c>
      <c r="K91" s="58">
        <v>0.5</v>
      </c>
      <c r="L91" s="58">
        <v>1</v>
      </c>
      <c r="M91" s="29"/>
      <c r="N91" s="29"/>
      <c r="O91" s="2"/>
      <c r="P91" s="2"/>
    </row>
    <row r="92" spans="1:16" customFormat="1" ht="45">
      <c r="B92" s="19" t="s">
        <v>257</v>
      </c>
      <c r="C92" s="58" t="s">
        <v>55</v>
      </c>
      <c r="D92" s="58" t="s">
        <v>56</v>
      </c>
      <c r="E92" s="58" t="s">
        <v>37</v>
      </c>
      <c r="H92" s="29"/>
      <c r="I92" s="19" t="s">
        <v>257</v>
      </c>
      <c r="J92" s="58" t="s">
        <v>55</v>
      </c>
      <c r="K92" s="58" t="s">
        <v>56</v>
      </c>
      <c r="L92" s="58" t="s">
        <v>37</v>
      </c>
      <c r="M92" s="29"/>
      <c r="N92" s="29"/>
      <c r="O92" s="2"/>
      <c r="P92" s="2"/>
    </row>
    <row r="93" spans="1:16" customFormat="1" ht="45">
      <c r="B93" s="19" t="s">
        <v>290</v>
      </c>
      <c r="C93" s="69">
        <v>319.8</v>
      </c>
      <c r="D93" s="69">
        <v>437.8</v>
      </c>
      <c r="E93" s="69">
        <v>769.5</v>
      </c>
      <c r="H93" s="29"/>
      <c r="I93" s="19" t="s">
        <v>290</v>
      </c>
      <c r="J93" s="69">
        <v>422.4</v>
      </c>
      <c r="K93" s="69">
        <v>557.5</v>
      </c>
      <c r="L93" s="69">
        <v>940.5</v>
      </c>
      <c r="M93" s="29"/>
      <c r="N93" s="29"/>
      <c r="O93" s="2"/>
      <c r="P93" s="2"/>
    </row>
    <row r="94" spans="1:16" customFormat="1">
      <c r="A94" s="89"/>
      <c r="B94" s="29"/>
      <c r="C94" s="59"/>
      <c r="D94" s="27"/>
      <c r="E94" s="89"/>
      <c r="G94" s="22"/>
      <c r="N94" s="89"/>
      <c r="O94" s="89"/>
      <c r="P94" s="2"/>
    </row>
    <row r="95" spans="1:16" customFormat="1" ht="18.75">
      <c r="A95" s="30"/>
      <c r="B95" s="34" t="s">
        <v>210</v>
      </c>
      <c r="C95" s="153" t="s">
        <v>73</v>
      </c>
      <c r="D95" s="153"/>
      <c r="E95" s="153"/>
      <c r="G95" s="22"/>
      <c r="I95" s="34" t="s">
        <v>211</v>
      </c>
      <c r="J95" s="153" t="s">
        <v>74</v>
      </c>
      <c r="K95" s="153"/>
      <c r="L95" s="153"/>
      <c r="N95" s="89"/>
      <c r="O95" s="89"/>
      <c r="P95" s="2"/>
    </row>
    <row r="96" spans="1:16" customFormat="1" ht="30">
      <c r="A96" s="29"/>
      <c r="B96" s="19" t="s">
        <v>239</v>
      </c>
      <c r="C96" s="58">
        <v>0.3</v>
      </c>
      <c r="D96" s="58">
        <v>0.5</v>
      </c>
      <c r="E96" s="58">
        <v>0.95</v>
      </c>
      <c r="G96" s="22"/>
      <c r="I96" s="19" t="s">
        <v>239</v>
      </c>
      <c r="J96" s="58">
        <v>0.3</v>
      </c>
      <c r="K96" s="58">
        <v>0.5</v>
      </c>
      <c r="L96" s="58">
        <v>0.95</v>
      </c>
      <c r="N96" s="89"/>
      <c r="O96" s="89"/>
      <c r="P96" s="2"/>
    </row>
    <row r="97" spans="1:16" customFormat="1" ht="45">
      <c r="A97" s="29"/>
      <c r="B97" s="19" t="s">
        <v>257</v>
      </c>
      <c r="C97" s="58" t="s">
        <v>70</v>
      </c>
      <c r="D97" s="58" t="s">
        <v>71</v>
      </c>
      <c r="E97" s="58" t="s">
        <v>72</v>
      </c>
      <c r="G97" s="22"/>
      <c r="I97" s="19" t="s">
        <v>257</v>
      </c>
      <c r="J97" s="58" t="s">
        <v>70</v>
      </c>
      <c r="K97" s="58" t="s">
        <v>71</v>
      </c>
      <c r="L97" s="58" t="s">
        <v>72</v>
      </c>
      <c r="N97" s="89"/>
      <c r="O97" s="89"/>
      <c r="P97" s="2"/>
    </row>
    <row r="98" spans="1:16" customFormat="1" ht="45">
      <c r="A98" s="29"/>
      <c r="B98" s="19" t="s">
        <v>290</v>
      </c>
      <c r="C98" s="69">
        <v>1106.4000000000001</v>
      </c>
      <c r="D98" s="69">
        <v>1498</v>
      </c>
      <c r="E98" s="69">
        <v>2296.5</v>
      </c>
      <c r="G98" s="22"/>
      <c r="I98" s="19" t="s">
        <v>290</v>
      </c>
      <c r="J98" s="69">
        <v>1106.4000000000001</v>
      </c>
      <c r="K98" s="69">
        <v>1498</v>
      </c>
      <c r="L98" s="69">
        <v>2296.5</v>
      </c>
      <c r="N98" s="89"/>
      <c r="O98" s="89"/>
      <c r="P98" s="2"/>
    </row>
    <row r="99" spans="1:16" customFormat="1">
      <c r="F99" s="1"/>
      <c r="G99" s="22"/>
      <c r="M99" s="1"/>
      <c r="N99" s="89"/>
      <c r="O99" s="89"/>
      <c r="P99" s="2"/>
    </row>
    <row r="100" spans="1:16" customFormat="1" ht="54" customHeight="1">
      <c r="B100" s="34" t="s">
        <v>203</v>
      </c>
      <c r="C100" s="153" t="s">
        <v>60</v>
      </c>
      <c r="D100" s="153"/>
      <c r="E100" s="153"/>
      <c r="F100" s="1"/>
      <c r="G100" s="22"/>
      <c r="H100" s="29"/>
      <c r="I100" s="34" t="s">
        <v>204</v>
      </c>
      <c r="J100" s="137" t="s">
        <v>61</v>
      </c>
      <c r="K100" s="138"/>
      <c r="L100" s="139"/>
      <c r="N100" s="89"/>
      <c r="O100" s="89"/>
      <c r="P100" s="2"/>
    </row>
    <row r="101" spans="1:16" customFormat="1" ht="30">
      <c r="B101" s="19" t="s">
        <v>239</v>
      </c>
      <c r="C101" s="58">
        <v>0.3</v>
      </c>
      <c r="D101" s="58">
        <v>0.5</v>
      </c>
      <c r="E101" s="58">
        <v>1</v>
      </c>
      <c r="F101" s="1"/>
      <c r="G101" s="22"/>
      <c r="H101" s="29"/>
      <c r="I101" s="19" t="s">
        <v>239</v>
      </c>
      <c r="J101" s="58">
        <v>0.3</v>
      </c>
      <c r="K101" s="58">
        <v>0.5</v>
      </c>
      <c r="L101" s="58">
        <v>1</v>
      </c>
      <c r="N101" s="89"/>
      <c r="O101" s="89"/>
      <c r="P101" s="2"/>
    </row>
    <row r="102" spans="1:16" customFormat="1" ht="45">
      <c r="B102" s="19" t="s">
        <v>257</v>
      </c>
      <c r="C102" s="58" t="s">
        <v>150</v>
      </c>
      <c r="D102" s="58" t="s">
        <v>151</v>
      </c>
      <c r="E102" s="58" t="s">
        <v>152</v>
      </c>
      <c r="F102" s="1"/>
      <c r="G102" s="22"/>
      <c r="H102" s="29"/>
      <c r="I102" s="19" t="s">
        <v>257</v>
      </c>
      <c r="J102" s="58" t="s">
        <v>150</v>
      </c>
      <c r="K102" s="58" t="s">
        <v>151</v>
      </c>
      <c r="L102" s="58" t="s">
        <v>152</v>
      </c>
      <c r="N102" s="89"/>
      <c r="O102" s="89"/>
      <c r="P102" s="2"/>
    </row>
    <row r="103" spans="1:16" customFormat="1" ht="45">
      <c r="B103" s="19" t="s">
        <v>290</v>
      </c>
      <c r="C103" s="69">
        <v>465.1</v>
      </c>
      <c r="D103" s="69">
        <v>617.29999999999995</v>
      </c>
      <c r="E103" s="69">
        <v>983.3</v>
      </c>
      <c r="F103" s="1"/>
      <c r="G103" s="22"/>
      <c r="H103" s="29"/>
      <c r="I103" s="19" t="s">
        <v>290</v>
      </c>
      <c r="J103" s="69">
        <v>430.9</v>
      </c>
      <c r="K103" s="69">
        <v>566</v>
      </c>
      <c r="L103" s="69">
        <v>914.9</v>
      </c>
      <c r="N103" s="89"/>
      <c r="O103" s="89"/>
      <c r="P103" s="2"/>
    </row>
    <row r="104" spans="1:16" customFormat="1">
      <c r="A104" s="1"/>
      <c r="B104" s="1"/>
      <c r="C104" s="1"/>
      <c r="D104" s="1"/>
      <c r="E104" s="1"/>
      <c r="F104" s="1"/>
      <c r="G104" s="22"/>
      <c r="H104" s="1"/>
      <c r="I104" s="1"/>
      <c r="N104" s="89"/>
      <c r="O104" s="89"/>
      <c r="P104" s="2"/>
    </row>
    <row r="105" spans="1:16" customFormat="1" ht="18.75">
      <c r="B105" s="34" t="s">
        <v>205</v>
      </c>
      <c r="C105" s="153" t="s">
        <v>62</v>
      </c>
      <c r="D105" s="153"/>
      <c r="E105" s="153"/>
      <c r="F105" s="1"/>
      <c r="G105" s="22"/>
      <c r="H105" s="29"/>
      <c r="I105" s="34" t="s">
        <v>206</v>
      </c>
      <c r="J105" s="153" t="s">
        <v>63</v>
      </c>
      <c r="K105" s="153"/>
      <c r="L105" s="153"/>
      <c r="N105" s="89"/>
      <c r="O105" s="89"/>
      <c r="P105" s="2"/>
    </row>
    <row r="106" spans="1:16" customFormat="1" ht="30">
      <c r="B106" s="19" t="s">
        <v>239</v>
      </c>
      <c r="C106" s="58">
        <v>0.3</v>
      </c>
      <c r="D106" s="58">
        <v>0.5</v>
      </c>
      <c r="E106" s="58">
        <v>1</v>
      </c>
      <c r="F106" s="1"/>
      <c r="G106" s="22"/>
      <c r="H106" s="29"/>
      <c r="I106" s="19" t="s">
        <v>239</v>
      </c>
      <c r="J106" s="58">
        <v>0.3</v>
      </c>
      <c r="K106" s="58">
        <v>0.5</v>
      </c>
      <c r="L106" s="58">
        <v>1</v>
      </c>
      <c r="N106" s="89"/>
      <c r="O106" s="89"/>
      <c r="P106" s="2"/>
    </row>
    <row r="107" spans="1:16" customFormat="1" ht="45">
      <c r="B107" s="19" t="s">
        <v>257</v>
      </c>
      <c r="C107" s="58" t="s">
        <v>150</v>
      </c>
      <c r="D107" s="58" t="s">
        <v>151</v>
      </c>
      <c r="E107" s="58" t="s">
        <v>152</v>
      </c>
      <c r="F107" s="1"/>
      <c r="G107" s="22"/>
      <c r="H107" s="29"/>
      <c r="I107" s="19" t="s">
        <v>257</v>
      </c>
      <c r="J107" s="58" t="s">
        <v>150</v>
      </c>
      <c r="K107" s="58" t="s">
        <v>151</v>
      </c>
      <c r="L107" s="58" t="s">
        <v>152</v>
      </c>
      <c r="N107" s="89"/>
      <c r="O107" s="89"/>
      <c r="P107" s="2"/>
    </row>
    <row r="108" spans="1:16" customFormat="1" ht="45">
      <c r="B108" s="19" t="s">
        <v>290</v>
      </c>
      <c r="C108" s="69">
        <v>516.4</v>
      </c>
      <c r="D108" s="69">
        <v>651.5</v>
      </c>
      <c r="E108" s="69">
        <v>1034.5999999999999</v>
      </c>
      <c r="F108" s="1"/>
      <c r="G108" s="22"/>
      <c r="H108" s="29"/>
      <c r="I108" s="19" t="s">
        <v>290</v>
      </c>
      <c r="J108" s="69">
        <v>379.6</v>
      </c>
      <c r="K108" s="69">
        <v>514.70000000000005</v>
      </c>
      <c r="L108" s="69">
        <v>863.6</v>
      </c>
      <c r="N108" s="89"/>
      <c r="O108" s="89"/>
      <c r="P108" s="2"/>
    </row>
    <row r="109" spans="1:16" customFormat="1">
      <c r="F109" s="1"/>
      <c r="G109" s="22"/>
      <c r="H109" s="1"/>
      <c r="I109" s="1"/>
      <c r="N109" s="89"/>
      <c r="O109" s="89"/>
      <c r="P109" s="2"/>
    </row>
    <row r="110" spans="1:16" customFormat="1" ht="18" customHeight="1">
      <c r="B110" s="34" t="s">
        <v>207</v>
      </c>
      <c r="C110" s="153" t="s">
        <v>66</v>
      </c>
      <c r="D110" s="153"/>
      <c r="E110" s="153"/>
      <c r="F110" s="1"/>
      <c r="H110" s="89"/>
      <c r="I110" s="34" t="s">
        <v>208</v>
      </c>
      <c r="J110" s="153" t="s">
        <v>67</v>
      </c>
      <c r="K110" s="153"/>
      <c r="L110" s="153"/>
      <c r="M110" s="29"/>
      <c r="N110" s="29"/>
      <c r="O110" s="2"/>
      <c r="P110" s="2"/>
    </row>
    <row r="111" spans="1:16" customFormat="1" ht="30">
      <c r="B111" s="19" t="s">
        <v>239</v>
      </c>
      <c r="C111" s="58">
        <v>0.3</v>
      </c>
      <c r="D111" s="58">
        <v>0.5</v>
      </c>
      <c r="E111" s="58">
        <v>1</v>
      </c>
      <c r="F111" s="1"/>
      <c r="H111" s="89"/>
      <c r="I111" s="19" t="s">
        <v>239</v>
      </c>
      <c r="J111" s="58">
        <v>0.3</v>
      </c>
      <c r="K111" s="58">
        <v>0.5</v>
      </c>
      <c r="L111" s="58">
        <v>1</v>
      </c>
      <c r="M111" s="29"/>
      <c r="N111" s="29"/>
      <c r="O111" s="2"/>
      <c r="P111" s="2"/>
    </row>
    <row r="112" spans="1:16" customFormat="1" ht="43.35" customHeight="1">
      <c r="B112" s="19" t="s">
        <v>257</v>
      </c>
      <c r="C112" s="58" t="s">
        <v>65</v>
      </c>
      <c r="D112" s="58" t="s">
        <v>22</v>
      </c>
      <c r="E112" s="58" t="s">
        <v>23</v>
      </c>
      <c r="F112" s="1"/>
      <c r="H112" s="30"/>
      <c r="I112" s="19" t="s">
        <v>257</v>
      </c>
      <c r="J112" s="58" t="s">
        <v>65</v>
      </c>
      <c r="K112" s="58" t="s">
        <v>22</v>
      </c>
      <c r="L112" s="58" t="s">
        <v>23</v>
      </c>
      <c r="M112" s="29"/>
      <c r="N112" s="29"/>
      <c r="O112" s="2"/>
      <c r="P112" s="2"/>
    </row>
    <row r="113" spans="1:16" customFormat="1" ht="45">
      <c r="B113" s="19" t="s">
        <v>290</v>
      </c>
      <c r="C113" s="69">
        <v>456.6</v>
      </c>
      <c r="D113" s="69">
        <v>608.79999999999995</v>
      </c>
      <c r="E113" s="69">
        <v>974.7</v>
      </c>
      <c r="F113" s="1"/>
      <c r="H113" s="30"/>
      <c r="I113" s="19" t="s">
        <v>290</v>
      </c>
      <c r="J113" s="69">
        <v>456.6</v>
      </c>
      <c r="K113" s="69">
        <v>608.79999999999995</v>
      </c>
      <c r="L113" s="69">
        <v>974.7</v>
      </c>
      <c r="M113" s="29"/>
      <c r="N113" s="29"/>
      <c r="O113" s="2"/>
      <c r="P113" s="2"/>
    </row>
    <row r="114" spans="1:16" customFormat="1">
      <c r="F114" s="1"/>
      <c r="G114" s="22"/>
      <c r="H114" s="30"/>
      <c r="I114" s="29"/>
      <c r="J114" s="59"/>
      <c r="K114" s="27"/>
      <c r="L114" s="89"/>
      <c r="M114" s="89"/>
      <c r="N114" s="89"/>
      <c r="O114" s="89"/>
      <c r="P114" s="2"/>
    </row>
    <row r="115" spans="1:16" customFormat="1" ht="18.75">
      <c r="B115" s="34" t="s">
        <v>209</v>
      </c>
      <c r="C115" s="153" t="s">
        <v>68</v>
      </c>
      <c r="D115" s="153"/>
      <c r="E115" s="153"/>
      <c r="F115" s="1"/>
      <c r="G115" s="22"/>
      <c r="H115" s="31"/>
      <c r="I115" s="34" t="s">
        <v>212</v>
      </c>
      <c r="J115" s="153" t="s">
        <v>76</v>
      </c>
      <c r="K115" s="153"/>
      <c r="L115" s="153"/>
      <c r="M115" s="89"/>
      <c r="N115" s="89"/>
      <c r="O115" s="89"/>
      <c r="P115" s="2"/>
    </row>
    <row r="116" spans="1:16" customFormat="1" ht="30">
      <c r="B116" s="19" t="s">
        <v>239</v>
      </c>
      <c r="C116" s="58">
        <v>0.3</v>
      </c>
      <c r="D116" s="58">
        <v>0.5</v>
      </c>
      <c r="E116" s="58">
        <v>1</v>
      </c>
      <c r="F116" s="1"/>
      <c r="G116" s="22"/>
      <c r="H116" s="29"/>
      <c r="I116" s="19" t="s">
        <v>239</v>
      </c>
      <c r="J116" s="58">
        <v>0.3</v>
      </c>
      <c r="K116" s="58">
        <v>0.5</v>
      </c>
      <c r="L116" s="58">
        <v>1</v>
      </c>
      <c r="M116" s="89"/>
      <c r="N116" s="89"/>
      <c r="O116" s="89"/>
      <c r="P116" s="2"/>
    </row>
    <row r="117" spans="1:16" customFormat="1" ht="45">
      <c r="B117" s="19" t="s">
        <v>257</v>
      </c>
      <c r="C117" s="58" t="s">
        <v>65</v>
      </c>
      <c r="D117" s="58" t="s">
        <v>22</v>
      </c>
      <c r="E117" s="58" t="s">
        <v>23</v>
      </c>
      <c r="F117" s="1"/>
      <c r="G117" s="22"/>
      <c r="H117" s="29"/>
      <c r="I117" s="19" t="s">
        <v>257</v>
      </c>
      <c r="J117" s="58" t="s">
        <v>150</v>
      </c>
      <c r="K117" s="58" t="s">
        <v>151</v>
      </c>
      <c r="L117" s="58" t="s">
        <v>152</v>
      </c>
      <c r="M117" s="89"/>
      <c r="N117" s="89"/>
      <c r="O117" s="89"/>
      <c r="P117" s="2"/>
    </row>
    <row r="118" spans="1:16" customFormat="1" ht="45">
      <c r="B118" s="19" t="s">
        <v>290</v>
      </c>
      <c r="C118" s="69">
        <v>507.9</v>
      </c>
      <c r="D118" s="69">
        <v>643</v>
      </c>
      <c r="E118" s="69">
        <v>1026</v>
      </c>
      <c r="F118" s="1"/>
      <c r="G118" s="22"/>
      <c r="H118" s="29"/>
      <c r="I118" s="19" t="s">
        <v>290</v>
      </c>
      <c r="J118" s="69">
        <v>490.8</v>
      </c>
      <c r="K118" s="69">
        <v>625.9</v>
      </c>
      <c r="L118" s="69">
        <v>957.6</v>
      </c>
      <c r="M118" s="89"/>
      <c r="N118" s="89"/>
      <c r="O118" s="89"/>
      <c r="P118" s="2"/>
    </row>
    <row r="119" spans="1:16" customFormat="1" ht="18.75">
      <c r="A119" s="1"/>
      <c r="B119" s="1"/>
      <c r="C119" s="1"/>
      <c r="D119" s="1"/>
      <c r="E119" s="1"/>
      <c r="G119" s="37"/>
      <c r="H119" s="1"/>
      <c r="I119" s="1"/>
      <c r="M119" s="27"/>
      <c r="N119" s="27"/>
      <c r="O119" s="2"/>
      <c r="P119" s="2"/>
    </row>
    <row r="120" spans="1:16" customFormat="1" ht="18" customHeight="1">
      <c r="B120" s="34" t="s">
        <v>213</v>
      </c>
      <c r="C120" s="153" t="s">
        <v>77</v>
      </c>
      <c r="D120" s="153"/>
      <c r="E120" s="153"/>
      <c r="G120" s="22"/>
      <c r="H120" s="89"/>
      <c r="I120" s="34" t="s">
        <v>214</v>
      </c>
      <c r="J120" s="153" t="s">
        <v>78</v>
      </c>
      <c r="K120" s="153"/>
      <c r="L120" s="153"/>
      <c r="M120" s="89"/>
      <c r="N120" s="89"/>
      <c r="O120" s="89"/>
      <c r="P120" s="2"/>
    </row>
    <row r="121" spans="1:16" customFormat="1" ht="30">
      <c r="B121" s="19" t="s">
        <v>239</v>
      </c>
      <c r="C121" s="58">
        <v>0.3</v>
      </c>
      <c r="D121" s="58">
        <v>0.5</v>
      </c>
      <c r="E121" s="58">
        <v>1</v>
      </c>
      <c r="H121" s="29"/>
      <c r="I121" s="19" t="s">
        <v>239</v>
      </c>
      <c r="J121" s="58">
        <v>0.3</v>
      </c>
      <c r="K121" s="58">
        <v>0.5</v>
      </c>
      <c r="L121" s="58">
        <v>1</v>
      </c>
      <c r="M121" s="29"/>
      <c r="N121" s="29"/>
      <c r="O121" s="2"/>
      <c r="P121" s="2"/>
    </row>
    <row r="122" spans="1:16" customFormat="1" ht="45">
      <c r="B122" s="19" t="s">
        <v>257</v>
      </c>
      <c r="C122" s="58" t="s">
        <v>150</v>
      </c>
      <c r="D122" s="58" t="s">
        <v>151</v>
      </c>
      <c r="E122" s="58" t="s">
        <v>152</v>
      </c>
      <c r="H122" s="29"/>
      <c r="I122" s="19" t="s">
        <v>257</v>
      </c>
      <c r="J122" s="58" t="s">
        <v>150</v>
      </c>
      <c r="K122" s="58" t="s">
        <v>151</v>
      </c>
      <c r="L122" s="58" t="s">
        <v>152</v>
      </c>
      <c r="M122" s="29"/>
      <c r="N122" s="29"/>
      <c r="O122" s="2"/>
      <c r="P122" s="2"/>
    </row>
    <row r="123" spans="1:16" customFormat="1" ht="45">
      <c r="B123" s="19" t="s">
        <v>290</v>
      </c>
      <c r="C123" s="69">
        <v>490.8</v>
      </c>
      <c r="D123" s="69">
        <v>625.9</v>
      </c>
      <c r="E123" s="69">
        <v>957.6</v>
      </c>
      <c r="H123" s="29"/>
      <c r="I123" s="19" t="s">
        <v>290</v>
      </c>
      <c r="J123" s="69">
        <v>422.4</v>
      </c>
      <c r="K123" s="69">
        <v>557.5</v>
      </c>
      <c r="L123" s="69">
        <v>940.5</v>
      </c>
      <c r="M123" s="29"/>
      <c r="N123" s="29"/>
      <c r="O123" s="2"/>
      <c r="P123" s="2"/>
    </row>
    <row r="124" spans="1:16" customFormat="1">
      <c r="G124" s="22"/>
      <c r="H124" s="89"/>
      <c r="I124" s="29"/>
      <c r="J124" s="59"/>
      <c r="K124" s="27"/>
      <c r="L124" s="89"/>
      <c r="M124" s="89"/>
      <c r="N124" s="89"/>
      <c r="O124" s="89"/>
      <c r="P124" s="2"/>
    </row>
    <row r="125" spans="1:16" customFormat="1" ht="18" customHeight="1">
      <c r="B125" s="34" t="s">
        <v>215</v>
      </c>
      <c r="C125" s="153" t="s">
        <v>80</v>
      </c>
      <c r="D125" s="153"/>
      <c r="E125" s="153"/>
      <c r="G125" s="22"/>
      <c r="H125" s="89"/>
      <c r="I125" s="34" t="s">
        <v>216</v>
      </c>
      <c r="J125" s="153" t="s">
        <v>80</v>
      </c>
      <c r="K125" s="153"/>
      <c r="L125" s="153"/>
      <c r="M125" s="89"/>
      <c r="N125" s="89"/>
      <c r="O125" s="89"/>
      <c r="P125" s="2"/>
    </row>
    <row r="126" spans="1:16" customFormat="1" ht="30">
      <c r="B126" s="19" t="s">
        <v>239</v>
      </c>
      <c r="C126" s="58">
        <v>0.3</v>
      </c>
      <c r="D126" s="58">
        <v>0.5</v>
      </c>
      <c r="E126" s="58">
        <v>1</v>
      </c>
      <c r="H126" s="29"/>
      <c r="I126" s="19" t="s">
        <v>239</v>
      </c>
      <c r="J126" s="58">
        <v>0.3</v>
      </c>
      <c r="K126" s="58">
        <v>0.5</v>
      </c>
      <c r="L126" s="58">
        <v>1</v>
      </c>
      <c r="M126" s="29"/>
      <c r="N126" s="29"/>
      <c r="O126" s="2"/>
      <c r="P126" s="2"/>
    </row>
    <row r="127" spans="1:16" customFormat="1" ht="45">
      <c r="B127" s="19" t="s">
        <v>257</v>
      </c>
      <c r="C127" s="58" t="s">
        <v>150</v>
      </c>
      <c r="D127" s="58" t="s">
        <v>151</v>
      </c>
      <c r="E127" s="58" t="s">
        <v>152</v>
      </c>
      <c r="H127" s="29"/>
      <c r="I127" s="19" t="s">
        <v>257</v>
      </c>
      <c r="J127" s="58" t="s">
        <v>150</v>
      </c>
      <c r="K127" s="58" t="s">
        <v>151</v>
      </c>
      <c r="L127" s="58" t="s">
        <v>152</v>
      </c>
      <c r="M127" s="29"/>
      <c r="N127" s="29"/>
      <c r="O127" s="2"/>
      <c r="P127" s="2"/>
    </row>
    <row r="128" spans="1:16" customFormat="1" ht="45">
      <c r="B128" s="19" t="s">
        <v>290</v>
      </c>
      <c r="C128" s="69">
        <v>422.4</v>
      </c>
      <c r="D128" s="69">
        <v>557.5</v>
      </c>
      <c r="E128" s="69">
        <v>889.2</v>
      </c>
      <c r="H128" s="29"/>
      <c r="I128" s="19" t="s">
        <v>290</v>
      </c>
      <c r="J128" s="69">
        <v>422.4</v>
      </c>
      <c r="K128" s="69">
        <v>557.5</v>
      </c>
      <c r="L128" s="69">
        <v>889.2</v>
      </c>
      <c r="M128" s="29"/>
      <c r="N128" s="29"/>
      <c r="O128" s="2"/>
      <c r="P128" s="2"/>
    </row>
    <row r="129" spans="2:16" customFormat="1">
      <c r="G129" s="22"/>
      <c r="H129" s="89"/>
      <c r="I129" s="29"/>
      <c r="J129" s="59"/>
      <c r="K129" s="27"/>
      <c r="L129" s="89"/>
      <c r="M129" s="89"/>
      <c r="N129" s="89"/>
      <c r="O129" s="89"/>
      <c r="P129" s="2"/>
    </row>
    <row r="130" spans="2:16" customFormat="1" ht="18" customHeight="1">
      <c r="B130" s="34" t="s">
        <v>217</v>
      </c>
      <c r="C130" s="153" t="s">
        <v>82</v>
      </c>
      <c r="D130" s="153"/>
      <c r="E130" s="153"/>
      <c r="G130" s="22"/>
      <c r="H130" s="89"/>
      <c r="I130" s="65"/>
      <c r="J130" s="140"/>
      <c r="K130" s="140"/>
      <c r="L130" s="140"/>
      <c r="M130" s="89"/>
      <c r="N130" s="89"/>
      <c r="O130" s="89"/>
      <c r="P130" s="2"/>
    </row>
    <row r="131" spans="2:16" customFormat="1" ht="30">
      <c r="B131" s="19" t="s">
        <v>239</v>
      </c>
      <c r="C131" s="58">
        <v>0.3</v>
      </c>
      <c r="D131" s="58">
        <v>0.5</v>
      </c>
      <c r="E131" s="58">
        <v>1</v>
      </c>
      <c r="H131" s="29"/>
      <c r="I131" s="25"/>
      <c r="J131" s="89"/>
      <c r="K131" s="89"/>
      <c r="L131" s="89"/>
      <c r="M131" s="29"/>
      <c r="N131" s="29"/>
      <c r="O131" s="2"/>
      <c r="P131" s="2"/>
    </row>
    <row r="132" spans="2:16" customFormat="1" ht="45">
      <c r="B132" s="19" t="s">
        <v>257</v>
      </c>
      <c r="C132" s="58" t="s">
        <v>150</v>
      </c>
      <c r="D132" s="58" t="s">
        <v>151</v>
      </c>
      <c r="E132" s="58" t="s">
        <v>152</v>
      </c>
      <c r="H132" s="29"/>
      <c r="I132" s="25"/>
      <c r="J132" s="89"/>
      <c r="K132" s="89"/>
      <c r="L132" s="89"/>
      <c r="M132" s="29"/>
      <c r="N132" s="29"/>
      <c r="O132" s="2"/>
      <c r="P132" s="2"/>
    </row>
    <row r="133" spans="2:16" customFormat="1" ht="45">
      <c r="B133" s="19" t="s">
        <v>290</v>
      </c>
      <c r="C133" s="69">
        <v>507.9</v>
      </c>
      <c r="D133" s="69">
        <v>643</v>
      </c>
      <c r="E133" s="69">
        <v>1026</v>
      </c>
      <c r="H133" s="29"/>
      <c r="I133" s="25"/>
      <c r="J133" s="97"/>
      <c r="K133" s="97"/>
      <c r="L133" s="97"/>
      <c r="M133" s="29"/>
      <c r="N133" s="29"/>
      <c r="O133" s="2"/>
      <c r="P133" s="2"/>
    </row>
    <row r="134" spans="2:16" customFormat="1">
      <c r="G134" s="22"/>
      <c r="H134" s="30"/>
      <c r="I134" s="29"/>
      <c r="J134" s="59"/>
      <c r="K134" s="27"/>
      <c r="L134" s="89"/>
      <c r="M134" s="89"/>
      <c r="N134" s="89"/>
      <c r="O134" s="89"/>
      <c r="P134" s="2"/>
    </row>
  </sheetData>
  <sheetProtection password="CC5D" sheet="1" objects="1" scenarios="1"/>
  <mergeCells count="54">
    <mergeCell ref="C100:E100"/>
    <mergeCell ref="C105:E105"/>
    <mergeCell ref="J105:L105"/>
    <mergeCell ref="J100:L100"/>
    <mergeCell ref="C130:E130"/>
    <mergeCell ref="J130:L130"/>
    <mergeCell ref="C110:E110"/>
    <mergeCell ref="J110:L110"/>
    <mergeCell ref="C115:E115"/>
    <mergeCell ref="C120:E120"/>
    <mergeCell ref="J120:L120"/>
    <mergeCell ref="C125:E125"/>
    <mergeCell ref="J125:L125"/>
    <mergeCell ref="J115:L115"/>
    <mergeCell ref="C80:E80"/>
    <mergeCell ref="J80:L80"/>
    <mergeCell ref="C85:E85"/>
    <mergeCell ref="J85:L85"/>
    <mergeCell ref="C95:E95"/>
    <mergeCell ref="J95:L95"/>
    <mergeCell ref="C90:E90"/>
    <mergeCell ref="J90:L90"/>
    <mergeCell ref="C65:F65"/>
    <mergeCell ref="J65:M65"/>
    <mergeCell ref="C70:F70"/>
    <mergeCell ref="J70:M70"/>
    <mergeCell ref="C75:E75"/>
    <mergeCell ref="J75:L75"/>
    <mergeCell ref="C50:E50"/>
    <mergeCell ref="J50:M50"/>
    <mergeCell ref="C55:F55"/>
    <mergeCell ref="J55:M55"/>
    <mergeCell ref="C60:F60"/>
    <mergeCell ref="J60:M60"/>
    <mergeCell ref="C35:E35"/>
    <mergeCell ref="J35:L35"/>
    <mergeCell ref="C40:E40"/>
    <mergeCell ref="J40:K40"/>
    <mergeCell ref="C45:D45"/>
    <mergeCell ref="J45:K45"/>
    <mergeCell ref="C20:E20"/>
    <mergeCell ref="J20:L20"/>
    <mergeCell ref="C25:E25"/>
    <mergeCell ref="J25:L25"/>
    <mergeCell ref="C30:E30"/>
    <mergeCell ref="J30:L30"/>
    <mergeCell ref="A7:L7"/>
    <mergeCell ref="A9:L9"/>
    <mergeCell ref="A1:L1"/>
    <mergeCell ref="A2:L2"/>
    <mergeCell ref="A3:L3"/>
    <mergeCell ref="A4:L4"/>
    <mergeCell ref="A5:L5"/>
    <mergeCell ref="A6:L6"/>
  </mergeCells>
  <dataValidations count="1">
    <dataValidation type="list" allowBlank="1" showInputMessage="1" showErrorMessage="1" prompt="Выберите объём" sqref="B12:B16">
      <formula1>INDIRECT("F_" &amp; $A12*1)</formula1>
    </dataValidation>
  </dataValidations>
  <pageMargins left="0.70866141732283472" right="0.70866141732283472" top="0.74803149606299213" bottom="0.74803149606299213" header="0.31496062992125984" footer="0.31496062992125984"/>
  <pageSetup paperSize="9" scale="39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сорт мёда">
          <x14:formula1>
            <xm:f>Данные!$E$2:$E$35</xm:f>
          </x14:formula1>
          <xm:sqref>D12:D16</xm:sqref>
        </x14:dataValidation>
        <x14:dataValidation type="list" allowBlank="1" showInputMessage="1" showErrorMessage="1" prompt="Выберите артикул">
          <x14:formula1>
            <xm:f>Данные!$A$1:$A$86</xm:f>
          </x14:formula1>
          <xm:sqref>A12:A16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0000"/>
    <pageSetUpPr fitToPage="1"/>
  </sheetPr>
  <dimension ref="A1:Q32"/>
  <sheetViews>
    <sheetView zoomScale="70" zoomScaleNormal="70" workbookViewId="0">
      <selection sqref="A1:L1"/>
    </sheetView>
  </sheetViews>
  <sheetFormatPr defaultColWidth="8.85546875" defaultRowHeight="15"/>
  <cols>
    <col min="1" max="1" width="17.5703125" style="1" bestFit="1" customWidth="1"/>
    <col min="2" max="2" width="10" style="1" customWidth="1"/>
    <col min="3" max="3" width="10.42578125" style="1" customWidth="1"/>
    <col min="4" max="4" width="24.5703125" style="1" customWidth="1"/>
    <col min="5" max="5" width="23.42578125" style="1" customWidth="1"/>
    <col min="6" max="6" width="11.85546875" style="1" customWidth="1"/>
    <col min="7" max="7" width="14.5703125" style="1" bestFit="1" customWidth="1"/>
    <col min="8" max="8" width="23.5703125" style="1" customWidth="1"/>
    <col min="9" max="9" width="23.140625" style="1" bestFit="1" customWidth="1"/>
    <col min="10" max="11" width="15.140625" customWidth="1"/>
    <col min="12" max="12" width="13.85546875" bestFit="1" customWidth="1"/>
    <col min="13" max="13" width="16.42578125" style="1" bestFit="1" customWidth="1"/>
    <col min="14" max="14" width="13.140625" style="1" customWidth="1"/>
    <col min="15" max="15" width="13.5703125" style="1" customWidth="1"/>
    <col min="16" max="251" width="8.85546875" style="1"/>
    <col min="252" max="252" width="30.85546875" style="1" customWidth="1"/>
    <col min="253" max="253" width="34.85546875" style="1" customWidth="1"/>
    <col min="254" max="254" width="28" style="1" bestFit="1" customWidth="1"/>
    <col min="255" max="255" width="22.85546875" style="1" bestFit="1" customWidth="1"/>
    <col min="256" max="258" width="8.85546875" style="1"/>
    <col min="259" max="259" width="12.5703125" style="1" customWidth="1"/>
    <col min="260" max="260" width="18.85546875" style="1" customWidth="1"/>
    <col min="261" max="261" width="19.85546875" style="1" customWidth="1"/>
    <col min="262" max="507" width="8.85546875" style="1"/>
    <col min="508" max="508" width="30.85546875" style="1" customWidth="1"/>
    <col min="509" max="509" width="34.85546875" style="1" customWidth="1"/>
    <col min="510" max="510" width="28" style="1" bestFit="1" customWidth="1"/>
    <col min="511" max="511" width="22.85546875" style="1" bestFit="1" customWidth="1"/>
    <col min="512" max="514" width="8.85546875" style="1"/>
    <col min="515" max="515" width="12.5703125" style="1" customWidth="1"/>
    <col min="516" max="516" width="18.85546875" style="1" customWidth="1"/>
    <col min="517" max="517" width="19.85546875" style="1" customWidth="1"/>
    <col min="518" max="763" width="8.85546875" style="1"/>
    <col min="764" max="764" width="30.85546875" style="1" customWidth="1"/>
    <col min="765" max="765" width="34.85546875" style="1" customWidth="1"/>
    <col min="766" max="766" width="28" style="1" bestFit="1" customWidth="1"/>
    <col min="767" max="767" width="22.85546875" style="1" bestFit="1" customWidth="1"/>
    <col min="768" max="770" width="8.85546875" style="1"/>
    <col min="771" max="771" width="12.5703125" style="1" customWidth="1"/>
    <col min="772" max="772" width="18.85546875" style="1" customWidth="1"/>
    <col min="773" max="773" width="19.85546875" style="1" customWidth="1"/>
    <col min="774" max="1019" width="8.85546875" style="1"/>
    <col min="1020" max="1020" width="30.85546875" style="1" customWidth="1"/>
    <col min="1021" max="1021" width="34.85546875" style="1" customWidth="1"/>
    <col min="1022" max="1022" width="28" style="1" bestFit="1" customWidth="1"/>
    <col min="1023" max="1023" width="22.85546875" style="1" bestFit="1" customWidth="1"/>
    <col min="1024" max="1026" width="8.85546875" style="1"/>
    <col min="1027" max="1027" width="12.5703125" style="1" customWidth="1"/>
    <col min="1028" max="1028" width="18.85546875" style="1" customWidth="1"/>
    <col min="1029" max="1029" width="19.85546875" style="1" customWidth="1"/>
    <col min="1030" max="1275" width="8.85546875" style="1"/>
    <col min="1276" max="1276" width="30.85546875" style="1" customWidth="1"/>
    <col min="1277" max="1277" width="34.85546875" style="1" customWidth="1"/>
    <col min="1278" max="1278" width="28" style="1" bestFit="1" customWidth="1"/>
    <col min="1279" max="1279" width="22.85546875" style="1" bestFit="1" customWidth="1"/>
    <col min="1280" max="1282" width="8.85546875" style="1"/>
    <col min="1283" max="1283" width="12.5703125" style="1" customWidth="1"/>
    <col min="1284" max="1284" width="18.85546875" style="1" customWidth="1"/>
    <col min="1285" max="1285" width="19.85546875" style="1" customWidth="1"/>
    <col min="1286" max="1531" width="8.85546875" style="1"/>
    <col min="1532" max="1532" width="30.85546875" style="1" customWidth="1"/>
    <col min="1533" max="1533" width="34.85546875" style="1" customWidth="1"/>
    <col min="1534" max="1534" width="28" style="1" bestFit="1" customWidth="1"/>
    <col min="1535" max="1535" width="22.85546875" style="1" bestFit="1" customWidth="1"/>
    <col min="1536" max="1538" width="8.85546875" style="1"/>
    <col min="1539" max="1539" width="12.5703125" style="1" customWidth="1"/>
    <col min="1540" max="1540" width="18.85546875" style="1" customWidth="1"/>
    <col min="1541" max="1541" width="19.85546875" style="1" customWidth="1"/>
    <col min="1542" max="1787" width="8.85546875" style="1"/>
    <col min="1788" max="1788" width="30.85546875" style="1" customWidth="1"/>
    <col min="1789" max="1789" width="34.85546875" style="1" customWidth="1"/>
    <col min="1790" max="1790" width="28" style="1" bestFit="1" customWidth="1"/>
    <col min="1791" max="1791" width="22.85546875" style="1" bestFit="1" customWidth="1"/>
    <col min="1792" max="1794" width="8.85546875" style="1"/>
    <col min="1795" max="1795" width="12.5703125" style="1" customWidth="1"/>
    <col min="1796" max="1796" width="18.85546875" style="1" customWidth="1"/>
    <col min="1797" max="1797" width="19.85546875" style="1" customWidth="1"/>
    <col min="1798" max="2043" width="8.85546875" style="1"/>
    <col min="2044" max="2044" width="30.85546875" style="1" customWidth="1"/>
    <col min="2045" max="2045" width="34.85546875" style="1" customWidth="1"/>
    <col min="2046" max="2046" width="28" style="1" bestFit="1" customWidth="1"/>
    <col min="2047" max="2047" width="22.85546875" style="1" bestFit="1" customWidth="1"/>
    <col min="2048" max="2050" width="8.85546875" style="1"/>
    <col min="2051" max="2051" width="12.5703125" style="1" customWidth="1"/>
    <col min="2052" max="2052" width="18.85546875" style="1" customWidth="1"/>
    <col min="2053" max="2053" width="19.85546875" style="1" customWidth="1"/>
    <col min="2054" max="2299" width="8.85546875" style="1"/>
    <col min="2300" max="2300" width="30.85546875" style="1" customWidth="1"/>
    <col min="2301" max="2301" width="34.85546875" style="1" customWidth="1"/>
    <col min="2302" max="2302" width="28" style="1" bestFit="1" customWidth="1"/>
    <col min="2303" max="2303" width="22.85546875" style="1" bestFit="1" customWidth="1"/>
    <col min="2304" max="2306" width="8.85546875" style="1"/>
    <col min="2307" max="2307" width="12.5703125" style="1" customWidth="1"/>
    <col min="2308" max="2308" width="18.85546875" style="1" customWidth="1"/>
    <col min="2309" max="2309" width="19.85546875" style="1" customWidth="1"/>
    <col min="2310" max="2555" width="8.85546875" style="1"/>
    <col min="2556" max="2556" width="30.85546875" style="1" customWidth="1"/>
    <col min="2557" max="2557" width="34.85546875" style="1" customWidth="1"/>
    <col min="2558" max="2558" width="28" style="1" bestFit="1" customWidth="1"/>
    <col min="2559" max="2559" width="22.85546875" style="1" bestFit="1" customWidth="1"/>
    <col min="2560" max="2562" width="8.85546875" style="1"/>
    <col min="2563" max="2563" width="12.5703125" style="1" customWidth="1"/>
    <col min="2564" max="2564" width="18.85546875" style="1" customWidth="1"/>
    <col min="2565" max="2565" width="19.85546875" style="1" customWidth="1"/>
    <col min="2566" max="2811" width="8.85546875" style="1"/>
    <col min="2812" max="2812" width="30.85546875" style="1" customWidth="1"/>
    <col min="2813" max="2813" width="34.85546875" style="1" customWidth="1"/>
    <col min="2814" max="2814" width="28" style="1" bestFit="1" customWidth="1"/>
    <col min="2815" max="2815" width="22.85546875" style="1" bestFit="1" customWidth="1"/>
    <col min="2816" max="2818" width="8.85546875" style="1"/>
    <col min="2819" max="2819" width="12.5703125" style="1" customWidth="1"/>
    <col min="2820" max="2820" width="18.85546875" style="1" customWidth="1"/>
    <col min="2821" max="2821" width="19.85546875" style="1" customWidth="1"/>
    <col min="2822" max="3067" width="8.85546875" style="1"/>
    <col min="3068" max="3068" width="30.85546875" style="1" customWidth="1"/>
    <col min="3069" max="3069" width="34.85546875" style="1" customWidth="1"/>
    <col min="3070" max="3070" width="28" style="1" bestFit="1" customWidth="1"/>
    <col min="3071" max="3071" width="22.85546875" style="1" bestFit="1" customWidth="1"/>
    <col min="3072" max="3074" width="8.85546875" style="1"/>
    <col min="3075" max="3075" width="12.5703125" style="1" customWidth="1"/>
    <col min="3076" max="3076" width="18.85546875" style="1" customWidth="1"/>
    <col min="3077" max="3077" width="19.85546875" style="1" customWidth="1"/>
    <col min="3078" max="3323" width="8.85546875" style="1"/>
    <col min="3324" max="3324" width="30.85546875" style="1" customWidth="1"/>
    <col min="3325" max="3325" width="34.85546875" style="1" customWidth="1"/>
    <col min="3326" max="3326" width="28" style="1" bestFit="1" customWidth="1"/>
    <col min="3327" max="3327" width="22.85546875" style="1" bestFit="1" customWidth="1"/>
    <col min="3328" max="3330" width="8.85546875" style="1"/>
    <col min="3331" max="3331" width="12.5703125" style="1" customWidth="1"/>
    <col min="3332" max="3332" width="18.85546875" style="1" customWidth="1"/>
    <col min="3333" max="3333" width="19.85546875" style="1" customWidth="1"/>
    <col min="3334" max="3579" width="8.85546875" style="1"/>
    <col min="3580" max="3580" width="30.85546875" style="1" customWidth="1"/>
    <col min="3581" max="3581" width="34.85546875" style="1" customWidth="1"/>
    <col min="3582" max="3582" width="28" style="1" bestFit="1" customWidth="1"/>
    <col min="3583" max="3583" width="22.85546875" style="1" bestFit="1" customWidth="1"/>
    <col min="3584" max="3586" width="8.85546875" style="1"/>
    <col min="3587" max="3587" width="12.5703125" style="1" customWidth="1"/>
    <col min="3588" max="3588" width="18.85546875" style="1" customWidth="1"/>
    <col min="3589" max="3589" width="19.85546875" style="1" customWidth="1"/>
    <col min="3590" max="3835" width="8.85546875" style="1"/>
    <col min="3836" max="3836" width="30.85546875" style="1" customWidth="1"/>
    <col min="3837" max="3837" width="34.85546875" style="1" customWidth="1"/>
    <col min="3838" max="3838" width="28" style="1" bestFit="1" customWidth="1"/>
    <col min="3839" max="3839" width="22.85546875" style="1" bestFit="1" customWidth="1"/>
    <col min="3840" max="3842" width="8.85546875" style="1"/>
    <col min="3843" max="3843" width="12.5703125" style="1" customWidth="1"/>
    <col min="3844" max="3844" width="18.85546875" style="1" customWidth="1"/>
    <col min="3845" max="3845" width="19.85546875" style="1" customWidth="1"/>
    <col min="3846" max="4091" width="8.85546875" style="1"/>
    <col min="4092" max="4092" width="30.85546875" style="1" customWidth="1"/>
    <col min="4093" max="4093" width="34.85546875" style="1" customWidth="1"/>
    <col min="4094" max="4094" width="28" style="1" bestFit="1" customWidth="1"/>
    <col min="4095" max="4095" width="22.85546875" style="1" bestFit="1" customWidth="1"/>
    <col min="4096" max="4098" width="8.85546875" style="1"/>
    <col min="4099" max="4099" width="12.5703125" style="1" customWidth="1"/>
    <col min="4100" max="4100" width="18.85546875" style="1" customWidth="1"/>
    <col min="4101" max="4101" width="19.85546875" style="1" customWidth="1"/>
    <col min="4102" max="4347" width="8.85546875" style="1"/>
    <col min="4348" max="4348" width="30.85546875" style="1" customWidth="1"/>
    <col min="4349" max="4349" width="34.85546875" style="1" customWidth="1"/>
    <col min="4350" max="4350" width="28" style="1" bestFit="1" customWidth="1"/>
    <col min="4351" max="4351" width="22.85546875" style="1" bestFit="1" customWidth="1"/>
    <col min="4352" max="4354" width="8.85546875" style="1"/>
    <col min="4355" max="4355" width="12.5703125" style="1" customWidth="1"/>
    <col min="4356" max="4356" width="18.85546875" style="1" customWidth="1"/>
    <col min="4357" max="4357" width="19.85546875" style="1" customWidth="1"/>
    <col min="4358" max="4603" width="8.85546875" style="1"/>
    <col min="4604" max="4604" width="30.85546875" style="1" customWidth="1"/>
    <col min="4605" max="4605" width="34.85546875" style="1" customWidth="1"/>
    <col min="4606" max="4606" width="28" style="1" bestFit="1" customWidth="1"/>
    <col min="4607" max="4607" width="22.85546875" style="1" bestFit="1" customWidth="1"/>
    <col min="4608" max="4610" width="8.85546875" style="1"/>
    <col min="4611" max="4611" width="12.5703125" style="1" customWidth="1"/>
    <col min="4612" max="4612" width="18.85546875" style="1" customWidth="1"/>
    <col min="4613" max="4613" width="19.85546875" style="1" customWidth="1"/>
    <col min="4614" max="4859" width="8.85546875" style="1"/>
    <col min="4860" max="4860" width="30.85546875" style="1" customWidth="1"/>
    <col min="4861" max="4861" width="34.85546875" style="1" customWidth="1"/>
    <col min="4862" max="4862" width="28" style="1" bestFit="1" customWidth="1"/>
    <col min="4863" max="4863" width="22.85546875" style="1" bestFit="1" customWidth="1"/>
    <col min="4864" max="4866" width="8.85546875" style="1"/>
    <col min="4867" max="4867" width="12.5703125" style="1" customWidth="1"/>
    <col min="4868" max="4868" width="18.85546875" style="1" customWidth="1"/>
    <col min="4869" max="4869" width="19.85546875" style="1" customWidth="1"/>
    <col min="4870" max="5115" width="8.85546875" style="1"/>
    <col min="5116" max="5116" width="30.85546875" style="1" customWidth="1"/>
    <col min="5117" max="5117" width="34.85546875" style="1" customWidth="1"/>
    <col min="5118" max="5118" width="28" style="1" bestFit="1" customWidth="1"/>
    <col min="5119" max="5119" width="22.85546875" style="1" bestFit="1" customWidth="1"/>
    <col min="5120" max="5122" width="8.85546875" style="1"/>
    <col min="5123" max="5123" width="12.5703125" style="1" customWidth="1"/>
    <col min="5124" max="5124" width="18.85546875" style="1" customWidth="1"/>
    <col min="5125" max="5125" width="19.85546875" style="1" customWidth="1"/>
    <col min="5126" max="5371" width="8.85546875" style="1"/>
    <col min="5372" max="5372" width="30.85546875" style="1" customWidth="1"/>
    <col min="5373" max="5373" width="34.85546875" style="1" customWidth="1"/>
    <col min="5374" max="5374" width="28" style="1" bestFit="1" customWidth="1"/>
    <col min="5375" max="5375" width="22.85546875" style="1" bestFit="1" customWidth="1"/>
    <col min="5376" max="5378" width="8.85546875" style="1"/>
    <col min="5379" max="5379" width="12.5703125" style="1" customWidth="1"/>
    <col min="5380" max="5380" width="18.85546875" style="1" customWidth="1"/>
    <col min="5381" max="5381" width="19.85546875" style="1" customWidth="1"/>
    <col min="5382" max="5627" width="8.85546875" style="1"/>
    <col min="5628" max="5628" width="30.85546875" style="1" customWidth="1"/>
    <col min="5629" max="5629" width="34.85546875" style="1" customWidth="1"/>
    <col min="5630" max="5630" width="28" style="1" bestFit="1" customWidth="1"/>
    <col min="5631" max="5631" width="22.85546875" style="1" bestFit="1" customWidth="1"/>
    <col min="5632" max="5634" width="8.85546875" style="1"/>
    <col min="5635" max="5635" width="12.5703125" style="1" customWidth="1"/>
    <col min="5636" max="5636" width="18.85546875" style="1" customWidth="1"/>
    <col min="5637" max="5637" width="19.85546875" style="1" customWidth="1"/>
    <col min="5638" max="5883" width="8.85546875" style="1"/>
    <col min="5884" max="5884" width="30.85546875" style="1" customWidth="1"/>
    <col min="5885" max="5885" width="34.85546875" style="1" customWidth="1"/>
    <col min="5886" max="5886" width="28" style="1" bestFit="1" customWidth="1"/>
    <col min="5887" max="5887" width="22.85546875" style="1" bestFit="1" customWidth="1"/>
    <col min="5888" max="5890" width="8.85546875" style="1"/>
    <col min="5891" max="5891" width="12.5703125" style="1" customWidth="1"/>
    <col min="5892" max="5892" width="18.85546875" style="1" customWidth="1"/>
    <col min="5893" max="5893" width="19.85546875" style="1" customWidth="1"/>
    <col min="5894" max="6139" width="8.85546875" style="1"/>
    <col min="6140" max="6140" width="30.85546875" style="1" customWidth="1"/>
    <col min="6141" max="6141" width="34.85546875" style="1" customWidth="1"/>
    <col min="6142" max="6142" width="28" style="1" bestFit="1" customWidth="1"/>
    <col min="6143" max="6143" width="22.85546875" style="1" bestFit="1" customWidth="1"/>
    <col min="6144" max="6146" width="8.85546875" style="1"/>
    <col min="6147" max="6147" width="12.5703125" style="1" customWidth="1"/>
    <col min="6148" max="6148" width="18.85546875" style="1" customWidth="1"/>
    <col min="6149" max="6149" width="19.85546875" style="1" customWidth="1"/>
    <col min="6150" max="6395" width="8.85546875" style="1"/>
    <col min="6396" max="6396" width="30.85546875" style="1" customWidth="1"/>
    <col min="6397" max="6397" width="34.85546875" style="1" customWidth="1"/>
    <col min="6398" max="6398" width="28" style="1" bestFit="1" customWidth="1"/>
    <col min="6399" max="6399" width="22.85546875" style="1" bestFit="1" customWidth="1"/>
    <col min="6400" max="6402" width="8.85546875" style="1"/>
    <col min="6403" max="6403" width="12.5703125" style="1" customWidth="1"/>
    <col min="6404" max="6404" width="18.85546875" style="1" customWidth="1"/>
    <col min="6405" max="6405" width="19.85546875" style="1" customWidth="1"/>
    <col min="6406" max="6651" width="8.85546875" style="1"/>
    <col min="6652" max="6652" width="30.85546875" style="1" customWidth="1"/>
    <col min="6653" max="6653" width="34.85546875" style="1" customWidth="1"/>
    <col min="6654" max="6654" width="28" style="1" bestFit="1" customWidth="1"/>
    <col min="6655" max="6655" width="22.85546875" style="1" bestFit="1" customWidth="1"/>
    <col min="6656" max="6658" width="8.85546875" style="1"/>
    <col min="6659" max="6659" width="12.5703125" style="1" customWidth="1"/>
    <col min="6660" max="6660" width="18.85546875" style="1" customWidth="1"/>
    <col min="6661" max="6661" width="19.85546875" style="1" customWidth="1"/>
    <col min="6662" max="6907" width="8.85546875" style="1"/>
    <col min="6908" max="6908" width="30.85546875" style="1" customWidth="1"/>
    <col min="6909" max="6909" width="34.85546875" style="1" customWidth="1"/>
    <col min="6910" max="6910" width="28" style="1" bestFit="1" customWidth="1"/>
    <col min="6911" max="6911" width="22.85546875" style="1" bestFit="1" customWidth="1"/>
    <col min="6912" max="6914" width="8.85546875" style="1"/>
    <col min="6915" max="6915" width="12.5703125" style="1" customWidth="1"/>
    <col min="6916" max="6916" width="18.85546875" style="1" customWidth="1"/>
    <col min="6917" max="6917" width="19.85546875" style="1" customWidth="1"/>
    <col min="6918" max="7163" width="8.85546875" style="1"/>
    <col min="7164" max="7164" width="30.85546875" style="1" customWidth="1"/>
    <col min="7165" max="7165" width="34.85546875" style="1" customWidth="1"/>
    <col min="7166" max="7166" width="28" style="1" bestFit="1" customWidth="1"/>
    <col min="7167" max="7167" width="22.85546875" style="1" bestFit="1" customWidth="1"/>
    <col min="7168" max="7170" width="8.85546875" style="1"/>
    <col min="7171" max="7171" width="12.5703125" style="1" customWidth="1"/>
    <col min="7172" max="7172" width="18.85546875" style="1" customWidth="1"/>
    <col min="7173" max="7173" width="19.85546875" style="1" customWidth="1"/>
    <col min="7174" max="7419" width="8.85546875" style="1"/>
    <col min="7420" max="7420" width="30.85546875" style="1" customWidth="1"/>
    <col min="7421" max="7421" width="34.85546875" style="1" customWidth="1"/>
    <col min="7422" max="7422" width="28" style="1" bestFit="1" customWidth="1"/>
    <col min="7423" max="7423" width="22.85546875" style="1" bestFit="1" customWidth="1"/>
    <col min="7424" max="7426" width="8.85546875" style="1"/>
    <col min="7427" max="7427" width="12.5703125" style="1" customWidth="1"/>
    <col min="7428" max="7428" width="18.85546875" style="1" customWidth="1"/>
    <col min="7429" max="7429" width="19.85546875" style="1" customWidth="1"/>
    <col min="7430" max="7675" width="8.85546875" style="1"/>
    <col min="7676" max="7676" width="30.85546875" style="1" customWidth="1"/>
    <col min="7677" max="7677" width="34.85546875" style="1" customWidth="1"/>
    <col min="7678" max="7678" width="28" style="1" bestFit="1" customWidth="1"/>
    <col min="7679" max="7679" width="22.85546875" style="1" bestFit="1" customWidth="1"/>
    <col min="7680" max="7682" width="8.85546875" style="1"/>
    <col min="7683" max="7683" width="12.5703125" style="1" customWidth="1"/>
    <col min="7684" max="7684" width="18.85546875" style="1" customWidth="1"/>
    <col min="7685" max="7685" width="19.85546875" style="1" customWidth="1"/>
    <col min="7686" max="7931" width="8.85546875" style="1"/>
    <col min="7932" max="7932" width="30.85546875" style="1" customWidth="1"/>
    <col min="7933" max="7933" width="34.85546875" style="1" customWidth="1"/>
    <col min="7934" max="7934" width="28" style="1" bestFit="1" customWidth="1"/>
    <col min="7935" max="7935" width="22.85546875" style="1" bestFit="1" customWidth="1"/>
    <col min="7936" max="7938" width="8.85546875" style="1"/>
    <col min="7939" max="7939" width="12.5703125" style="1" customWidth="1"/>
    <col min="7940" max="7940" width="18.85546875" style="1" customWidth="1"/>
    <col min="7941" max="7941" width="19.85546875" style="1" customWidth="1"/>
    <col min="7942" max="8187" width="8.85546875" style="1"/>
    <col min="8188" max="8188" width="30.85546875" style="1" customWidth="1"/>
    <col min="8189" max="8189" width="34.85546875" style="1" customWidth="1"/>
    <col min="8190" max="8190" width="28" style="1" bestFit="1" customWidth="1"/>
    <col min="8191" max="8191" width="22.85546875" style="1" bestFit="1" customWidth="1"/>
    <col min="8192" max="8194" width="8.85546875" style="1"/>
    <col min="8195" max="8195" width="12.5703125" style="1" customWidth="1"/>
    <col min="8196" max="8196" width="18.85546875" style="1" customWidth="1"/>
    <col min="8197" max="8197" width="19.85546875" style="1" customWidth="1"/>
    <col min="8198" max="8443" width="8.85546875" style="1"/>
    <col min="8444" max="8444" width="30.85546875" style="1" customWidth="1"/>
    <col min="8445" max="8445" width="34.85546875" style="1" customWidth="1"/>
    <col min="8446" max="8446" width="28" style="1" bestFit="1" customWidth="1"/>
    <col min="8447" max="8447" width="22.85546875" style="1" bestFit="1" customWidth="1"/>
    <col min="8448" max="8450" width="8.85546875" style="1"/>
    <col min="8451" max="8451" width="12.5703125" style="1" customWidth="1"/>
    <col min="8452" max="8452" width="18.85546875" style="1" customWidth="1"/>
    <col min="8453" max="8453" width="19.85546875" style="1" customWidth="1"/>
    <col min="8454" max="8699" width="8.85546875" style="1"/>
    <col min="8700" max="8700" width="30.85546875" style="1" customWidth="1"/>
    <col min="8701" max="8701" width="34.85546875" style="1" customWidth="1"/>
    <col min="8702" max="8702" width="28" style="1" bestFit="1" customWidth="1"/>
    <col min="8703" max="8703" width="22.85546875" style="1" bestFit="1" customWidth="1"/>
    <col min="8704" max="8706" width="8.85546875" style="1"/>
    <col min="8707" max="8707" width="12.5703125" style="1" customWidth="1"/>
    <col min="8708" max="8708" width="18.85546875" style="1" customWidth="1"/>
    <col min="8709" max="8709" width="19.85546875" style="1" customWidth="1"/>
    <col min="8710" max="8955" width="8.85546875" style="1"/>
    <col min="8956" max="8956" width="30.85546875" style="1" customWidth="1"/>
    <col min="8957" max="8957" width="34.85546875" style="1" customWidth="1"/>
    <col min="8958" max="8958" width="28" style="1" bestFit="1" customWidth="1"/>
    <col min="8959" max="8959" width="22.85546875" style="1" bestFit="1" customWidth="1"/>
    <col min="8960" max="8962" width="8.85546875" style="1"/>
    <col min="8963" max="8963" width="12.5703125" style="1" customWidth="1"/>
    <col min="8964" max="8964" width="18.85546875" style="1" customWidth="1"/>
    <col min="8965" max="8965" width="19.85546875" style="1" customWidth="1"/>
    <col min="8966" max="9211" width="8.85546875" style="1"/>
    <col min="9212" max="9212" width="30.85546875" style="1" customWidth="1"/>
    <col min="9213" max="9213" width="34.85546875" style="1" customWidth="1"/>
    <col min="9214" max="9214" width="28" style="1" bestFit="1" customWidth="1"/>
    <col min="9215" max="9215" width="22.85546875" style="1" bestFit="1" customWidth="1"/>
    <col min="9216" max="9218" width="8.85546875" style="1"/>
    <col min="9219" max="9219" width="12.5703125" style="1" customWidth="1"/>
    <col min="9220" max="9220" width="18.85546875" style="1" customWidth="1"/>
    <col min="9221" max="9221" width="19.85546875" style="1" customWidth="1"/>
    <col min="9222" max="9467" width="8.85546875" style="1"/>
    <col min="9468" max="9468" width="30.85546875" style="1" customWidth="1"/>
    <col min="9469" max="9469" width="34.85546875" style="1" customWidth="1"/>
    <col min="9470" max="9470" width="28" style="1" bestFit="1" customWidth="1"/>
    <col min="9471" max="9471" width="22.85546875" style="1" bestFit="1" customWidth="1"/>
    <col min="9472" max="9474" width="8.85546875" style="1"/>
    <col min="9475" max="9475" width="12.5703125" style="1" customWidth="1"/>
    <col min="9476" max="9476" width="18.85546875" style="1" customWidth="1"/>
    <col min="9477" max="9477" width="19.85546875" style="1" customWidth="1"/>
    <col min="9478" max="9723" width="8.85546875" style="1"/>
    <col min="9724" max="9724" width="30.85546875" style="1" customWidth="1"/>
    <col min="9725" max="9725" width="34.85546875" style="1" customWidth="1"/>
    <col min="9726" max="9726" width="28" style="1" bestFit="1" customWidth="1"/>
    <col min="9727" max="9727" width="22.85546875" style="1" bestFit="1" customWidth="1"/>
    <col min="9728" max="9730" width="8.85546875" style="1"/>
    <col min="9731" max="9731" width="12.5703125" style="1" customWidth="1"/>
    <col min="9732" max="9732" width="18.85546875" style="1" customWidth="1"/>
    <col min="9733" max="9733" width="19.85546875" style="1" customWidth="1"/>
    <col min="9734" max="9979" width="8.85546875" style="1"/>
    <col min="9980" max="9980" width="30.85546875" style="1" customWidth="1"/>
    <col min="9981" max="9981" width="34.85546875" style="1" customWidth="1"/>
    <col min="9982" max="9982" width="28" style="1" bestFit="1" customWidth="1"/>
    <col min="9983" max="9983" width="22.85546875" style="1" bestFit="1" customWidth="1"/>
    <col min="9984" max="9986" width="8.85546875" style="1"/>
    <col min="9987" max="9987" width="12.5703125" style="1" customWidth="1"/>
    <col min="9988" max="9988" width="18.85546875" style="1" customWidth="1"/>
    <col min="9989" max="9989" width="19.85546875" style="1" customWidth="1"/>
    <col min="9990" max="10235" width="8.85546875" style="1"/>
    <col min="10236" max="10236" width="30.85546875" style="1" customWidth="1"/>
    <col min="10237" max="10237" width="34.85546875" style="1" customWidth="1"/>
    <col min="10238" max="10238" width="28" style="1" bestFit="1" customWidth="1"/>
    <col min="10239" max="10239" width="22.85546875" style="1" bestFit="1" customWidth="1"/>
    <col min="10240" max="10242" width="8.85546875" style="1"/>
    <col min="10243" max="10243" width="12.5703125" style="1" customWidth="1"/>
    <col min="10244" max="10244" width="18.85546875" style="1" customWidth="1"/>
    <col min="10245" max="10245" width="19.85546875" style="1" customWidth="1"/>
    <col min="10246" max="10491" width="8.85546875" style="1"/>
    <col min="10492" max="10492" width="30.85546875" style="1" customWidth="1"/>
    <col min="10493" max="10493" width="34.85546875" style="1" customWidth="1"/>
    <col min="10494" max="10494" width="28" style="1" bestFit="1" customWidth="1"/>
    <col min="10495" max="10495" width="22.85546875" style="1" bestFit="1" customWidth="1"/>
    <col min="10496" max="10498" width="8.85546875" style="1"/>
    <col min="10499" max="10499" width="12.5703125" style="1" customWidth="1"/>
    <col min="10500" max="10500" width="18.85546875" style="1" customWidth="1"/>
    <col min="10501" max="10501" width="19.85546875" style="1" customWidth="1"/>
    <col min="10502" max="10747" width="8.85546875" style="1"/>
    <col min="10748" max="10748" width="30.85546875" style="1" customWidth="1"/>
    <col min="10749" max="10749" width="34.85546875" style="1" customWidth="1"/>
    <col min="10750" max="10750" width="28" style="1" bestFit="1" customWidth="1"/>
    <col min="10751" max="10751" width="22.85546875" style="1" bestFit="1" customWidth="1"/>
    <col min="10752" max="10754" width="8.85546875" style="1"/>
    <col min="10755" max="10755" width="12.5703125" style="1" customWidth="1"/>
    <col min="10756" max="10756" width="18.85546875" style="1" customWidth="1"/>
    <col min="10757" max="10757" width="19.85546875" style="1" customWidth="1"/>
    <col min="10758" max="11003" width="8.85546875" style="1"/>
    <col min="11004" max="11004" width="30.85546875" style="1" customWidth="1"/>
    <col min="11005" max="11005" width="34.85546875" style="1" customWidth="1"/>
    <col min="11006" max="11006" width="28" style="1" bestFit="1" customWidth="1"/>
    <col min="11007" max="11007" width="22.85546875" style="1" bestFit="1" customWidth="1"/>
    <col min="11008" max="11010" width="8.85546875" style="1"/>
    <col min="11011" max="11011" width="12.5703125" style="1" customWidth="1"/>
    <col min="11012" max="11012" width="18.85546875" style="1" customWidth="1"/>
    <col min="11013" max="11013" width="19.85546875" style="1" customWidth="1"/>
    <col min="11014" max="11259" width="8.85546875" style="1"/>
    <col min="11260" max="11260" width="30.85546875" style="1" customWidth="1"/>
    <col min="11261" max="11261" width="34.85546875" style="1" customWidth="1"/>
    <col min="11262" max="11262" width="28" style="1" bestFit="1" customWidth="1"/>
    <col min="11263" max="11263" width="22.85546875" style="1" bestFit="1" customWidth="1"/>
    <col min="11264" max="11266" width="8.85546875" style="1"/>
    <col min="11267" max="11267" width="12.5703125" style="1" customWidth="1"/>
    <col min="11268" max="11268" width="18.85546875" style="1" customWidth="1"/>
    <col min="11269" max="11269" width="19.85546875" style="1" customWidth="1"/>
    <col min="11270" max="11515" width="8.85546875" style="1"/>
    <col min="11516" max="11516" width="30.85546875" style="1" customWidth="1"/>
    <col min="11517" max="11517" width="34.85546875" style="1" customWidth="1"/>
    <col min="11518" max="11518" width="28" style="1" bestFit="1" customWidth="1"/>
    <col min="11519" max="11519" width="22.85546875" style="1" bestFit="1" customWidth="1"/>
    <col min="11520" max="11522" width="8.85546875" style="1"/>
    <col min="11523" max="11523" width="12.5703125" style="1" customWidth="1"/>
    <col min="11524" max="11524" width="18.85546875" style="1" customWidth="1"/>
    <col min="11525" max="11525" width="19.85546875" style="1" customWidth="1"/>
    <col min="11526" max="11771" width="8.85546875" style="1"/>
    <col min="11772" max="11772" width="30.85546875" style="1" customWidth="1"/>
    <col min="11773" max="11773" width="34.85546875" style="1" customWidth="1"/>
    <col min="11774" max="11774" width="28" style="1" bestFit="1" customWidth="1"/>
    <col min="11775" max="11775" width="22.85546875" style="1" bestFit="1" customWidth="1"/>
    <col min="11776" max="11778" width="8.85546875" style="1"/>
    <col min="11779" max="11779" width="12.5703125" style="1" customWidth="1"/>
    <col min="11780" max="11780" width="18.85546875" style="1" customWidth="1"/>
    <col min="11781" max="11781" width="19.85546875" style="1" customWidth="1"/>
    <col min="11782" max="12027" width="8.85546875" style="1"/>
    <col min="12028" max="12028" width="30.85546875" style="1" customWidth="1"/>
    <col min="12029" max="12029" width="34.85546875" style="1" customWidth="1"/>
    <col min="12030" max="12030" width="28" style="1" bestFit="1" customWidth="1"/>
    <col min="12031" max="12031" width="22.85546875" style="1" bestFit="1" customWidth="1"/>
    <col min="12032" max="12034" width="8.85546875" style="1"/>
    <col min="12035" max="12035" width="12.5703125" style="1" customWidth="1"/>
    <col min="12036" max="12036" width="18.85546875" style="1" customWidth="1"/>
    <col min="12037" max="12037" width="19.85546875" style="1" customWidth="1"/>
    <col min="12038" max="12283" width="8.85546875" style="1"/>
    <col min="12284" max="12284" width="30.85546875" style="1" customWidth="1"/>
    <col min="12285" max="12285" width="34.85546875" style="1" customWidth="1"/>
    <col min="12286" max="12286" width="28" style="1" bestFit="1" customWidth="1"/>
    <col min="12287" max="12287" width="22.85546875" style="1" bestFit="1" customWidth="1"/>
    <col min="12288" max="12290" width="8.85546875" style="1"/>
    <col min="12291" max="12291" width="12.5703125" style="1" customWidth="1"/>
    <col min="12292" max="12292" width="18.85546875" style="1" customWidth="1"/>
    <col min="12293" max="12293" width="19.85546875" style="1" customWidth="1"/>
    <col min="12294" max="12539" width="8.85546875" style="1"/>
    <col min="12540" max="12540" width="30.85546875" style="1" customWidth="1"/>
    <col min="12541" max="12541" width="34.85546875" style="1" customWidth="1"/>
    <col min="12542" max="12542" width="28" style="1" bestFit="1" customWidth="1"/>
    <col min="12543" max="12543" width="22.85546875" style="1" bestFit="1" customWidth="1"/>
    <col min="12544" max="12546" width="8.85546875" style="1"/>
    <col min="12547" max="12547" width="12.5703125" style="1" customWidth="1"/>
    <col min="12548" max="12548" width="18.85546875" style="1" customWidth="1"/>
    <col min="12549" max="12549" width="19.85546875" style="1" customWidth="1"/>
    <col min="12550" max="12795" width="8.85546875" style="1"/>
    <col min="12796" max="12796" width="30.85546875" style="1" customWidth="1"/>
    <col min="12797" max="12797" width="34.85546875" style="1" customWidth="1"/>
    <col min="12798" max="12798" width="28" style="1" bestFit="1" customWidth="1"/>
    <col min="12799" max="12799" width="22.85546875" style="1" bestFit="1" customWidth="1"/>
    <col min="12800" max="12802" width="8.85546875" style="1"/>
    <col min="12803" max="12803" width="12.5703125" style="1" customWidth="1"/>
    <col min="12804" max="12804" width="18.85546875" style="1" customWidth="1"/>
    <col min="12805" max="12805" width="19.85546875" style="1" customWidth="1"/>
    <col min="12806" max="13051" width="8.85546875" style="1"/>
    <col min="13052" max="13052" width="30.85546875" style="1" customWidth="1"/>
    <col min="13053" max="13053" width="34.85546875" style="1" customWidth="1"/>
    <col min="13054" max="13054" width="28" style="1" bestFit="1" customWidth="1"/>
    <col min="13055" max="13055" width="22.85546875" style="1" bestFit="1" customWidth="1"/>
    <col min="13056" max="13058" width="8.85546875" style="1"/>
    <col min="13059" max="13059" width="12.5703125" style="1" customWidth="1"/>
    <col min="13060" max="13060" width="18.85546875" style="1" customWidth="1"/>
    <col min="13061" max="13061" width="19.85546875" style="1" customWidth="1"/>
    <col min="13062" max="13307" width="8.85546875" style="1"/>
    <col min="13308" max="13308" width="30.85546875" style="1" customWidth="1"/>
    <col min="13309" max="13309" width="34.85546875" style="1" customWidth="1"/>
    <col min="13310" max="13310" width="28" style="1" bestFit="1" customWidth="1"/>
    <col min="13311" max="13311" width="22.85546875" style="1" bestFit="1" customWidth="1"/>
    <col min="13312" max="13314" width="8.85546875" style="1"/>
    <col min="13315" max="13315" width="12.5703125" style="1" customWidth="1"/>
    <col min="13316" max="13316" width="18.85546875" style="1" customWidth="1"/>
    <col min="13317" max="13317" width="19.85546875" style="1" customWidth="1"/>
    <col min="13318" max="13563" width="8.85546875" style="1"/>
    <col min="13564" max="13564" width="30.85546875" style="1" customWidth="1"/>
    <col min="13565" max="13565" width="34.85546875" style="1" customWidth="1"/>
    <col min="13566" max="13566" width="28" style="1" bestFit="1" customWidth="1"/>
    <col min="13567" max="13567" width="22.85546875" style="1" bestFit="1" customWidth="1"/>
    <col min="13568" max="13570" width="8.85546875" style="1"/>
    <col min="13571" max="13571" width="12.5703125" style="1" customWidth="1"/>
    <col min="13572" max="13572" width="18.85546875" style="1" customWidth="1"/>
    <col min="13573" max="13573" width="19.85546875" style="1" customWidth="1"/>
    <col min="13574" max="13819" width="8.85546875" style="1"/>
    <col min="13820" max="13820" width="30.85546875" style="1" customWidth="1"/>
    <col min="13821" max="13821" width="34.85546875" style="1" customWidth="1"/>
    <col min="13822" max="13822" width="28" style="1" bestFit="1" customWidth="1"/>
    <col min="13823" max="13823" width="22.85546875" style="1" bestFit="1" customWidth="1"/>
    <col min="13824" max="13826" width="8.85546875" style="1"/>
    <col min="13827" max="13827" width="12.5703125" style="1" customWidth="1"/>
    <col min="13828" max="13828" width="18.85546875" style="1" customWidth="1"/>
    <col min="13829" max="13829" width="19.85546875" style="1" customWidth="1"/>
    <col min="13830" max="14075" width="8.85546875" style="1"/>
    <col min="14076" max="14076" width="30.85546875" style="1" customWidth="1"/>
    <col min="14077" max="14077" width="34.85546875" style="1" customWidth="1"/>
    <col min="14078" max="14078" width="28" style="1" bestFit="1" customWidth="1"/>
    <col min="14079" max="14079" width="22.85546875" style="1" bestFit="1" customWidth="1"/>
    <col min="14080" max="14082" width="8.85546875" style="1"/>
    <col min="14083" max="14083" width="12.5703125" style="1" customWidth="1"/>
    <col min="14084" max="14084" width="18.85546875" style="1" customWidth="1"/>
    <col min="14085" max="14085" width="19.85546875" style="1" customWidth="1"/>
    <col min="14086" max="14331" width="8.85546875" style="1"/>
    <col min="14332" max="14332" width="30.85546875" style="1" customWidth="1"/>
    <col min="14333" max="14333" width="34.85546875" style="1" customWidth="1"/>
    <col min="14334" max="14334" width="28" style="1" bestFit="1" customWidth="1"/>
    <col min="14335" max="14335" width="22.85546875" style="1" bestFit="1" customWidth="1"/>
    <col min="14336" max="14338" width="8.85546875" style="1"/>
    <col min="14339" max="14339" width="12.5703125" style="1" customWidth="1"/>
    <col min="14340" max="14340" width="18.85546875" style="1" customWidth="1"/>
    <col min="14341" max="14341" width="19.85546875" style="1" customWidth="1"/>
    <col min="14342" max="14587" width="8.85546875" style="1"/>
    <col min="14588" max="14588" width="30.85546875" style="1" customWidth="1"/>
    <col min="14589" max="14589" width="34.85546875" style="1" customWidth="1"/>
    <col min="14590" max="14590" width="28" style="1" bestFit="1" customWidth="1"/>
    <col min="14591" max="14591" width="22.85546875" style="1" bestFit="1" customWidth="1"/>
    <col min="14592" max="14594" width="8.85546875" style="1"/>
    <col min="14595" max="14595" width="12.5703125" style="1" customWidth="1"/>
    <col min="14596" max="14596" width="18.85546875" style="1" customWidth="1"/>
    <col min="14597" max="14597" width="19.85546875" style="1" customWidth="1"/>
    <col min="14598" max="14843" width="8.85546875" style="1"/>
    <col min="14844" max="14844" width="30.85546875" style="1" customWidth="1"/>
    <col min="14845" max="14845" width="34.85546875" style="1" customWidth="1"/>
    <col min="14846" max="14846" width="28" style="1" bestFit="1" customWidth="1"/>
    <col min="14847" max="14847" width="22.85546875" style="1" bestFit="1" customWidth="1"/>
    <col min="14848" max="14850" width="8.85546875" style="1"/>
    <col min="14851" max="14851" width="12.5703125" style="1" customWidth="1"/>
    <col min="14852" max="14852" width="18.85546875" style="1" customWidth="1"/>
    <col min="14853" max="14853" width="19.85546875" style="1" customWidth="1"/>
    <col min="14854" max="15099" width="8.85546875" style="1"/>
    <col min="15100" max="15100" width="30.85546875" style="1" customWidth="1"/>
    <col min="15101" max="15101" width="34.85546875" style="1" customWidth="1"/>
    <col min="15102" max="15102" width="28" style="1" bestFit="1" customWidth="1"/>
    <col min="15103" max="15103" width="22.85546875" style="1" bestFit="1" customWidth="1"/>
    <col min="15104" max="15106" width="8.85546875" style="1"/>
    <col min="15107" max="15107" width="12.5703125" style="1" customWidth="1"/>
    <col min="15108" max="15108" width="18.85546875" style="1" customWidth="1"/>
    <col min="15109" max="15109" width="19.85546875" style="1" customWidth="1"/>
    <col min="15110" max="15355" width="8.85546875" style="1"/>
    <col min="15356" max="15356" width="30.85546875" style="1" customWidth="1"/>
    <col min="15357" max="15357" width="34.85546875" style="1" customWidth="1"/>
    <col min="15358" max="15358" width="28" style="1" bestFit="1" customWidth="1"/>
    <col min="15359" max="15359" width="22.85546875" style="1" bestFit="1" customWidth="1"/>
    <col min="15360" max="15362" width="8.85546875" style="1"/>
    <col min="15363" max="15363" width="12.5703125" style="1" customWidth="1"/>
    <col min="15364" max="15364" width="18.85546875" style="1" customWidth="1"/>
    <col min="15365" max="15365" width="19.85546875" style="1" customWidth="1"/>
    <col min="15366" max="15611" width="8.85546875" style="1"/>
    <col min="15612" max="15612" width="30.85546875" style="1" customWidth="1"/>
    <col min="15613" max="15613" width="34.85546875" style="1" customWidth="1"/>
    <col min="15614" max="15614" width="28" style="1" bestFit="1" customWidth="1"/>
    <col min="15615" max="15615" width="22.85546875" style="1" bestFit="1" customWidth="1"/>
    <col min="15616" max="15618" width="8.85546875" style="1"/>
    <col min="15619" max="15619" width="12.5703125" style="1" customWidth="1"/>
    <col min="15620" max="15620" width="18.85546875" style="1" customWidth="1"/>
    <col min="15621" max="15621" width="19.85546875" style="1" customWidth="1"/>
    <col min="15622" max="15867" width="8.85546875" style="1"/>
    <col min="15868" max="15868" width="30.85546875" style="1" customWidth="1"/>
    <col min="15869" max="15869" width="34.85546875" style="1" customWidth="1"/>
    <col min="15870" max="15870" width="28" style="1" bestFit="1" customWidth="1"/>
    <col min="15871" max="15871" width="22.85546875" style="1" bestFit="1" customWidth="1"/>
    <col min="15872" max="15874" width="8.85546875" style="1"/>
    <col min="15875" max="15875" width="12.5703125" style="1" customWidth="1"/>
    <col min="15876" max="15876" width="18.85546875" style="1" customWidth="1"/>
    <col min="15877" max="15877" width="19.85546875" style="1" customWidth="1"/>
    <col min="15878" max="16123" width="8.85546875" style="1"/>
    <col min="16124" max="16124" width="30.85546875" style="1" customWidth="1"/>
    <col min="16125" max="16125" width="34.85546875" style="1" customWidth="1"/>
    <col min="16126" max="16126" width="28" style="1" bestFit="1" customWidth="1"/>
    <col min="16127" max="16127" width="22.85546875" style="1" bestFit="1" customWidth="1"/>
    <col min="16128" max="16130" width="8.85546875" style="1"/>
    <col min="16131" max="16131" width="12.5703125" style="1" customWidth="1"/>
    <col min="16132" max="16132" width="18.85546875" style="1" customWidth="1"/>
    <col min="16133" max="16133" width="19.85546875" style="1" customWidth="1"/>
    <col min="16134" max="16384" width="8.85546875" style="1"/>
  </cols>
  <sheetData>
    <row r="1" spans="1:17" s="60" customFormat="1" ht="117.6" customHeight="1">
      <c r="A1" s="127" t="s">
        <v>267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7" s="60" customFormat="1" ht="20.45" customHeight="1">
      <c r="A2" s="124" t="s">
        <v>260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7" s="60" customFormat="1" ht="20.45" customHeight="1">
      <c r="A3" s="154" t="s">
        <v>608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6"/>
    </row>
    <row r="4" spans="1:17" s="60" customFormat="1" ht="20.45" customHeight="1">
      <c r="A4" s="124" t="s">
        <v>264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6"/>
      <c r="M4" s="61"/>
      <c r="N4" s="61"/>
    </row>
    <row r="5" spans="1:17" s="60" customFormat="1" ht="20.45" customHeight="1">
      <c r="A5" s="124" t="s">
        <v>261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  <c r="M5" s="61"/>
      <c r="N5" s="61"/>
    </row>
    <row r="6" spans="1:17">
      <c r="M6" s="62"/>
      <c r="N6" s="62"/>
    </row>
    <row r="7" spans="1:17" ht="108" customHeight="1">
      <c r="A7" s="136" t="s">
        <v>301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63"/>
      <c r="N7" s="63"/>
    </row>
    <row r="8" spans="1:17" customFormat="1">
      <c r="M8" s="64"/>
      <c r="N8" s="64"/>
    </row>
    <row r="9" spans="1:17" customFormat="1" ht="60">
      <c r="A9" s="11" t="s">
        <v>1</v>
      </c>
      <c r="B9" s="11" t="s">
        <v>296</v>
      </c>
      <c r="C9" s="11" t="s">
        <v>297</v>
      </c>
      <c r="D9" s="11" t="s">
        <v>138</v>
      </c>
      <c r="E9" s="11" t="s">
        <v>298</v>
      </c>
      <c r="F9" s="11" t="s">
        <v>292</v>
      </c>
      <c r="G9" s="11" t="s">
        <v>293</v>
      </c>
      <c r="H9" s="11" t="s">
        <v>256</v>
      </c>
      <c r="I9" s="11" t="s">
        <v>299</v>
      </c>
      <c r="J9" s="11" t="s">
        <v>300</v>
      </c>
      <c r="K9" s="81"/>
      <c r="L9" s="70" t="s">
        <v>288</v>
      </c>
      <c r="M9" s="70" t="s">
        <v>289</v>
      </c>
      <c r="N9" s="70" t="s">
        <v>253</v>
      </c>
      <c r="O9" s="70" t="s">
        <v>254</v>
      </c>
      <c r="P9" s="1"/>
      <c r="Q9" s="1"/>
    </row>
    <row r="10" spans="1:17" customFormat="1" ht="50.1" customHeight="1">
      <c r="A10" s="78">
        <v>1000</v>
      </c>
      <c r="B10" s="79">
        <v>0.2</v>
      </c>
      <c r="C10" s="79">
        <v>100</v>
      </c>
      <c r="D10" s="80" t="s">
        <v>103</v>
      </c>
      <c r="E10" s="55" t="str">
        <f>IF(OR(A10="",A10="Выберите артикул"),"",INDEX(Данные!$J:$J,MATCH(CONCATENATE("Арт. ",A10),Данные!$I:$I,0)))</f>
        <v>Бочонок с медведем</v>
      </c>
      <c r="F10" s="56">
        <f ca="1">IF(L10="","",L10*(1-H10))</f>
        <v>247</v>
      </c>
      <c r="G10" s="56">
        <f ca="1">IF(F10="","",F10*1.18)</f>
        <v>291.45999999999998</v>
      </c>
      <c r="H10" s="57">
        <f ca="1">IF(N10="","",VLOOKUP($N$15,Данные!$R$2:$S$7,2,TRUE))</f>
        <v>0</v>
      </c>
      <c r="I10" s="56">
        <f ca="1">IF(N10="","",N10*(1-H10))</f>
        <v>24700</v>
      </c>
      <c r="J10" s="56">
        <f ca="1">IF(O10="","",O10*(1-H10))</f>
        <v>29146</v>
      </c>
      <c r="K10" s="81"/>
      <c r="L10" s="71">
        <f ca="1">IF(OR(D10="",D10="Выберите сорт мёда",A10="",A10="Выберите артикул"),"",IF(B10="",VLOOKUP(CONCATENATE("Арт. ",A10),Данные!I:L,4,FALSE),ROUND((IF(OR(D10="",D10="Выберите сорт мёда",A10="",A10="Выберите артикул"),"",(VLOOKUP($D10,Данные!E:F,2,FALSE))+10)*B10+IF(OR(D10="",D10="Выберите сорт мёда",A10="",A10="Выберите артикул"),"",HLOOKUP(B10,INDIRECT("Данные!"&amp;CONCATENATE("L",MATCH(CONCATENATE("Арт. ",A10),Данные!$I:$I,0)-1,":P",MATCH(CONCATENATE("Арт. ",A10),Данные!$I:$I,0))),2,FALSE)))*Данные!$R$10,1)))</f>
        <v>247</v>
      </c>
      <c r="M10" s="71">
        <f ca="1">IF(L10="","",L10*1.18)</f>
        <v>291.45999999999998</v>
      </c>
      <c r="N10" s="71">
        <f ca="1">IF(OR(L10="",IFERROR(0,""),LEFT(L10,2)="от"),0,C10*L10)</f>
        <v>24700</v>
      </c>
      <c r="O10" s="71">
        <f ca="1">IF(N10="","",N10*1.18)</f>
        <v>29146</v>
      </c>
      <c r="P10" s="1"/>
      <c r="Q10" s="1"/>
    </row>
    <row r="11" spans="1:17" customFormat="1" ht="50.1" customHeight="1">
      <c r="A11" s="78">
        <v>1001</v>
      </c>
      <c r="B11" s="79">
        <v>0.5</v>
      </c>
      <c r="C11" s="79"/>
      <c r="D11" s="80" t="s">
        <v>121</v>
      </c>
      <c r="E11" s="55" t="str">
        <f>IF(OR(A11="",A11="Выберите артикул"),"",INDEX(Данные!$J:$J,MATCH(CONCATENATE("Арт. ",A11),Данные!$I:$I,0)))</f>
        <v>Бочонок с медведем</v>
      </c>
      <c r="F11" s="56">
        <f ca="1">IF(L11="","",L11*(1-H11))</f>
        <v>389.5</v>
      </c>
      <c r="G11" s="56">
        <f ca="1">IF(F11="","",F11*1.18)</f>
        <v>459.60999999999996</v>
      </c>
      <c r="H11" s="57">
        <f ca="1">IF(N11="","",VLOOKUP($N$15,Данные!$R$2:$S$7,2,TRUE))</f>
        <v>0</v>
      </c>
      <c r="I11" s="56">
        <f t="shared" ref="I11:I14" ca="1" si="0">IF(N11="","",N11*(1-H11))</f>
        <v>0</v>
      </c>
      <c r="J11" s="56">
        <f t="shared" ref="J11:J14" ca="1" si="1">IF(O11="","",O11*(1-H11))</f>
        <v>0</v>
      </c>
      <c r="K11" s="81"/>
      <c r="L11" s="71">
        <f ca="1">IF(OR(D11="",D11="Выберите сорт мёда",A11="",A11="Выберите артикул"),"",IF(B11="",VLOOKUP(CONCATENATE("Арт. ",A11),Данные!I:L,4,FALSE),ROUND((IF(OR(D11="",D11="Выберите сорт мёда",A11="",A11="Выберите артикул"),"",(VLOOKUP($D11,Данные!E:F,2,FALSE))+10)*B11+IF(OR(D11="",D11="Выберите сорт мёда",A11="",A11="Выберите артикул"),"",HLOOKUP(B11,INDIRECT("Данные!"&amp;CONCATENATE("L",MATCH(CONCATENATE("Арт. ",A11),Данные!$I:$I,0)-1,":P",MATCH(CONCATENATE("Арт. ",A11),Данные!$I:$I,0))),2,FALSE)))*Данные!$R$10,1)))</f>
        <v>389.5</v>
      </c>
      <c r="M11" s="71">
        <f t="shared" ref="M11:M14" ca="1" si="2">IF(L11="","",L11*1.18)</f>
        <v>459.60999999999996</v>
      </c>
      <c r="N11" s="71">
        <f t="shared" ref="N11:N14" ca="1" si="3">IF(OR(L11="",IFERROR(0,""),LEFT(L11,2)="от"),0,C11*L11)</f>
        <v>0</v>
      </c>
      <c r="O11" s="71">
        <f t="shared" ref="O11:O14" ca="1" si="4">IF(N11="","",N11*1.18)</f>
        <v>0</v>
      </c>
      <c r="P11" s="1"/>
      <c r="Q11" s="1"/>
    </row>
    <row r="12" spans="1:17" customFormat="1" ht="50.1" customHeight="1">
      <c r="A12" s="78">
        <v>1003</v>
      </c>
      <c r="B12" s="79">
        <v>1</v>
      </c>
      <c r="C12" s="79"/>
      <c r="D12" s="80" t="s">
        <v>120</v>
      </c>
      <c r="E12" s="55" t="str">
        <f>IF(OR(A12="",A12="Выберите артикул"),"",INDEX(Данные!$J:$J,MATCH(CONCATENATE("Арт. ",A12),Данные!$I:$I,0)))</f>
        <v>Крынка "Дед"</v>
      </c>
      <c r="F12" s="56">
        <f ca="1">IF(L12="","",L12*(1-H12))</f>
        <v>634.6</v>
      </c>
      <c r="G12" s="56">
        <f t="shared" ref="G12:G14" ca="1" si="5">IF(F12="","",F12*1.18)</f>
        <v>748.82799999999997</v>
      </c>
      <c r="H12" s="57">
        <f ca="1">IF(N12="","",VLOOKUP($N$15,Данные!$R$2:$S$7,2,TRUE))</f>
        <v>0</v>
      </c>
      <c r="I12" s="56">
        <f t="shared" ca="1" si="0"/>
        <v>0</v>
      </c>
      <c r="J12" s="56">
        <f t="shared" ca="1" si="1"/>
        <v>0</v>
      </c>
      <c r="K12" s="81"/>
      <c r="L12" s="71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>634.6</v>
      </c>
      <c r="M12" s="71">
        <f t="shared" ca="1" si="2"/>
        <v>748.82799999999997</v>
      </c>
      <c r="N12" s="71">
        <f t="shared" ca="1" si="3"/>
        <v>0</v>
      </c>
      <c r="O12" s="71">
        <f t="shared" ca="1" si="4"/>
        <v>0</v>
      </c>
      <c r="P12" s="1"/>
      <c r="Q12" s="1"/>
    </row>
    <row r="13" spans="1:17" customFormat="1" ht="50.1" customHeight="1">
      <c r="A13" s="78">
        <v>1004</v>
      </c>
      <c r="B13" s="79">
        <v>1</v>
      </c>
      <c r="C13" s="79"/>
      <c r="D13" s="80" t="s">
        <v>108</v>
      </c>
      <c r="E13" s="55" t="str">
        <f>IF(OR(A13="",A13="Выберите артикул"),"",INDEX(Данные!$J:$J,MATCH(CONCATENATE("Арт. ",A13),Данные!$I:$I,0)))</f>
        <v>Крынка "Самовар"</v>
      </c>
      <c r="F13" s="56">
        <f ca="1">IF(L13="","",L13*(1-H13))</f>
        <v>1489.6</v>
      </c>
      <c r="G13" s="56">
        <f t="shared" ca="1" si="5"/>
        <v>1757.7279999999998</v>
      </c>
      <c r="H13" s="57">
        <f ca="1">IF(N13="","",VLOOKUP($N$15,Данные!$R$2:$S$7,2,TRUE))</f>
        <v>0</v>
      </c>
      <c r="I13" s="56">
        <f t="shared" ca="1" si="0"/>
        <v>0</v>
      </c>
      <c r="J13" s="56">
        <f t="shared" ca="1" si="1"/>
        <v>0</v>
      </c>
      <c r="K13" s="81"/>
      <c r="L13" s="71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>1489.6</v>
      </c>
      <c r="M13" s="71">
        <f t="shared" ca="1" si="2"/>
        <v>1757.7279999999998</v>
      </c>
      <c r="N13" s="71">
        <f t="shared" ca="1" si="3"/>
        <v>0</v>
      </c>
      <c r="O13" s="71">
        <f t="shared" ca="1" si="4"/>
        <v>0</v>
      </c>
      <c r="P13" s="1"/>
      <c r="Q13" s="1"/>
    </row>
    <row r="14" spans="1:17" customFormat="1" ht="50.1" customHeight="1">
      <c r="A14" s="78">
        <v>1005</v>
      </c>
      <c r="B14" s="79">
        <v>1</v>
      </c>
      <c r="C14" s="79"/>
      <c r="D14" s="80" t="s">
        <v>123</v>
      </c>
      <c r="E14" s="55" t="str">
        <f>IF(OR(A14="",A14="Выберите артикул"),"",INDEX(Данные!$J:$J,MATCH(CONCATENATE("Арт. ",A14),Данные!$I:$I,0)))</f>
        <v>Крынка "Дом"</v>
      </c>
      <c r="F14" s="56">
        <f ca="1">IF(L14="","",L14*(1-H14))</f>
        <v>729.6</v>
      </c>
      <c r="G14" s="56">
        <f t="shared" ca="1" si="5"/>
        <v>860.928</v>
      </c>
      <c r="H14" s="57">
        <f ca="1">IF(N14="","",VLOOKUP($N$15,Данные!$R$2:$S$7,2,TRUE))</f>
        <v>0</v>
      </c>
      <c r="I14" s="56">
        <f t="shared" ca="1" si="0"/>
        <v>0</v>
      </c>
      <c r="J14" s="56">
        <f t="shared" ca="1" si="1"/>
        <v>0</v>
      </c>
      <c r="K14" s="81"/>
      <c r="L14" s="71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>729.6</v>
      </c>
      <c r="M14" s="71">
        <f t="shared" ca="1" si="2"/>
        <v>860.928</v>
      </c>
      <c r="N14" s="71">
        <f t="shared" ca="1" si="3"/>
        <v>0</v>
      </c>
      <c r="O14" s="71">
        <f t="shared" ca="1" si="4"/>
        <v>0</v>
      </c>
      <c r="P14" s="1"/>
      <c r="Q14" s="1"/>
    </row>
    <row r="15" spans="1:17" s="46" customFormat="1">
      <c r="A15" s="12" t="s">
        <v>139</v>
      </c>
      <c r="B15" s="12"/>
      <c r="C15" s="12">
        <f>SUM(C10:C14)</f>
        <v>100</v>
      </c>
      <c r="D15" s="12"/>
      <c r="E15" s="12"/>
      <c r="F15" s="13"/>
      <c r="G15" s="13"/>
      <c r="H15" s="13"/>
      <c r="I15" s="13">
        <f ca="1">SUM(I10:I14)</f>
        <v>24700</v>
      </c>
      <c r="J15" s="13">
        <f ca="1">SUM(J10:J14)</f>
        <v>29146</v>
      </c>
      <c r="L15" s="72"/>
      <c r="M15" s="72"/>
      <c r="N15" s="72">
        <f ca="1">SUM(N10:N14)</f>
        <v>24700</v>
      </c>
      <c r="O15" s="72">
        <f ca="1">SUM(O10:O14)</f>
        <v>29146</v>
      </c>
      <c r="Q15" s="1"/>
    </row>
    <row r="18" spans="3:14" ht="37.5">
      <c r="C18" s="34" t="s">
        <v>326</v>
      </c>
      <c r="D18" s="93" t="s">
        <v>318</v>
      </c>
      <c r="E18" s="16"/>
      <c r="F18" s="94"/>
      <c r="G18" s="34" t="s">
        <v>327</v>
      </c>
      <c r="H18" s="93" t="s">
        <v>318</v>
      </c>
      <c r="J18" s="74"/>
      <c r="K18" s="74"/>
      <c r="L18" s="75"/>
      <c r="M18" s="76"/>
      <c r="N18" s="77"/>
    </row>
    <row r="19" spans="3:14" ht="30">
      <c r="C19" s="19" t="s">
        <v>239</v>
      </c>
      <c r="D19" s="58">
        <v>0.2</v>
      </c>
      <c r="E19" s="16"/>
      <c r="F19" s="94"/>
      <c r="G19" s="19" t="s">
        <v>239</v>
      </c>
      <c r="H19" s="58">
        <v>0.5</v>
      </c>
      <c r="J19" s="74"/>
      <c r="K19" s="77"/>
      <c r="L19" s="75"/>
      <c r="M19" s="76"/>
      <c r="N19" s="77"/>
    </row>
    <row r="20" spans="3:14" ht="45">
      <c r="C20" s="19" t="s">
        <v>238</v>
      </c>
      <c r="D20" s="58" t="s">
        <v>154</v>
      </c>
      <c r="E20" s="28"/>
      <c r="F20" s="15"/>
      <c r="G20" s="19" t="s">
        <v>238</v>
      </c>
      <c r="H20" s="58">
        <v>0</v>
      </c>
      <c r="J20" s="74"/>
      <c r="K20" s="74"/>
      <c r="L20" s="75"/>
      <c r="M20" s="76"/>
      <c r="N20" s="77"/>
    </row>
    <row r="21" spans="3:14" ht="45">
      <c r="C21" s="19" t="s">
        <v>290</v>
      </c>
      <c r="D21" s="69">
        <v>222.3</v>
      </c>
      <c r="E21" s="28"/>
      <c r="F21" s="15"/>
      <c r="G21" s="19" t="s">
        <v>290</v>
      </c>
      <c r="H21" s="69">
        <v>324.89999999999998</v>
      </c>
      <c r="J21" s="74"/>
      <c r="K21" s="77"/>
      <c r="L21" s="75"/>
      <c r="M21" s="76"/>
      <c r="N21" s="77"/>
    </row>
    <row r="22" spans="3:14">
      <c r="C22"/>
      <c r="D22"/>
      <c r="E22" s="2"/>
      <c r="F22" s="2"/>
      <c r="G22"/>
      <c r="H22"/>
      <c r="J22" s="74"/>
      <c r="K22" s="74"/>
      <c r="L22" s="75"/>
      <c r="M22" s="76"/>
      <c r="N22" s="77"/>
    </row>
    <row r="23" spans="3:14" ht="36" customHeight="1">
      <c r="C23" s="34" t="s">
        <v>328</v>
      </c>
      <c r="D23" s="93" t="s">
        <v>319</v>
      </c>
      <c r="E23" s="16"/>
      <c r="F23" s="94"/>
      <c r="G23" s="34" t="s">
        <v>330</v>
      </c>
      <c r="H23" s="93" t="s">
        <v>320</v>
      </c>
      <c r="J23" s="74"/>
      <c r="K23" s="77"/>
      <c r="L23" s="75"/>
      <c r="M23" s="76"/>
      <c r="N23" s="77"/>
    </row>
    <row r="24" spans="3:14" ht="30">
      <c r="C24" s="19" t="s">
        <v>239</v>
      </c>
      <c r="D24" s="58">
        <v>0.5</v>
      </c>
      <c r="E24" s="16"/>
      <c r="F24" s="94"/>
      <c r="G24" s="19" t="s">
        <v>239</v>
      </c>
      <c r="H24" s="58">
        <v>1</v>
      </c>
      <c r="J24" s="74"/>
      <c r="K24" s="74"/>
      <c r="L24" s="75"/>
      <c r="M24" s="76"/>
      <c r="N24" s="77"/>
    </row>
    <row r="25" spans="3:14" ht="45">
      <c r="C25" s="19" t="s">
        <v>238</v>
      </c>
      <c r="D25" s="58" t="s">
        <v>157</v>
      </c>
      <c r="E25" s="28"/>
      <c r="F25" s="15"/>
      <c r="G25" s="19" t="s">
        <v>238</v>
      </c>
      <c r="H25" s="58" t="s">
        <v>158</v>
      </c>
      <c r="J25" s="74"/>
      <c r="K25" s="77"/>
      <c r="L25" s="75"/>
      <c r="M25" s="76"/>
      <c r="N25" s="77"/>
    </row>
    <row r="26" spans="3:14" ht="45">
      <c r="C26" s="19" t="s">
        <v>290</v>
      </c>
      <c r="D26" s="69">
        <v>376.2</v>
      </c>
      <c r="E26" s="28"/>
      <c r="F26" s="15"/>
      <c r="G26" s="19" t="s">
        <v>290</v>
      </c>
      <c r="H26" s="69">
        <v>536.94000000000005</v>
      </c>
      <c r="J26" s="74"/>
      <c r="K26" s="74"/>
      <c r="L26" s="75"/>
      <c r="M26" s="76"/>
      <c r="N26" s="77"/>
    </row>
    <row r="27" spans="3:14">
      <c r="C27"/>
      <c r="D27"/>
      <c r="E27" s="2"/>
      <c r="F27" s="2"/>
      <c r="G27"/>
      <c r="H27"/>
      <c r="J27" s="74"/>
      <c r="K27" s="77"/>
      <c r="L27" s="75"/>
      <c r="M27" s="76"/>
      <c r="N27" s="77"/>
    </row>
    <row r="28" spans="3:14" ht="36" customHeight="1">
      <c r="C28" s="34" t="s">
        <v>329</v>
      </c>
      <c r="D28" s="93" t="s">
        <v>321</v>
      </c>
      <c r="E28" s="16"/>
      <c r="F28" s="94"/>
      <c r="G28" s="34" t="s">
        <v>331</v>
      </c>
      <c r="H28" s="93" t="s">
        <v>322</v>
      </c>
      <c r="I28" s="2"/>
      <c r="J28" s="74"/>
      <c r="K28" s="74"/>
      <c r="L28" s="75"/>
      <c r="M28" s="76"/>
      <c r="N28" s="77"/>
    </row>
    <row r="29" spans="3:14" ht="30">
      <c r="C29" s="19" t="s">
        <v>239</v>
      </c>
      <c r="D29" s="58">
        <v>1</v>
      </c>
      <c r="E29" s="16"/>
      <c r="F29" s="94"/>
      <c r="G29" s="19" t="s">
        <v>239</v>
      </c>
      <c r="H29" s="58">
        <v>1</v>
      </c>
      <c r="I29" s="2"/>
      <c r="J29" s="74"/>
      <c r="K29" s="77"/>
      <c r="L29" s="75"/>
      <c r="M29" s="76"/>
      <c r="N29" s="77"/>
    </row>
    <row r="30" spans="3:14" ht="45">
      <c r="C30" s="19" t="s">
        <v>238</v>
      </c>
      <c r="D30" s="6" t="s">
        <v>272</v>
      </c>
      <c r="E30" s="28"/>
      <c r="F30" s="15"/>
      <c r="G30" s="19" t="s">
        <v>238</v>
      </c>
      <c r="H30" s="58">
        <v>0</v>
      </c>
      <c r="I30" s="2"/>
      <c r="J30" s="74"/>
      <c r="K30" s="74"/>
      <c r="L30" s="75"/>
      <c r="M30" s="76"/>
      <c r="N30" s="77"/>
    </row>
    <row r="31" spans="3:14" ht="45">
      <c r="C31" s="19" t="s">
        <v>290</v>
      </c>
      <c r="D31" s="69">
        <v>536.94000000000005</v>
      </c>
      <c r="E31" s="28"/>
      <c r="F31" s="15"/>
      <c r="G31" s="19" t="s">
        <v>290</v>
      </c>
      <c r="H31" s="69">
        <v>536.94000000000005</v>
      </c>
      <c r="I31" s="2"/>
      <c r="J31" s="74"/>
      <c r="K31" s="77"/>
      <c r="L31" s="75"/>
      <c r="M31" s="76"/>
      <c r="N31" s="77"/>
    </row>
    <row r="32" spans="3:14">
      <c r="C32"/>
      <c r="D32"/>
      <c r="E32" s="2"/>
      <c r="F32" s="2"/>
      <c r="G32"/>
      <c r="H32"/>
      <c r="I32" s="2"/>
      <c r="J32" s="74"/>
      <c r="K32" s="74"/>
      <c r="L32" s="75"/>
      <c r="M32" s="76"/>
      <c r="N32" s="77"/>
    </row>
  </sheetData>
  <sheetProtection password="CC5D" sheet="1" objects="1" scenarios="1"/>
  <mergeCells count="6">
    <mergeCell ref="A5:L5"/>
    <mergeCell ref="A7:L7"/>
    <mergeCell ref="A1:L1"/>
    <mergeCell ref="A2:L2"/>
    <mergeCell ref="A3:L3"/>
    <mergeCell ref="A4:L4"/>
  </mergeCells>
  <dataValidations count="1">
    <dataValidation type="list" allowBlank="1" showInputMessage="1" showErrorMessage="1" prompt="Выберите объём" sqref="B10:B14">
      <formula1>INDIRECT("F_" &amp; $A10*1)</formula1>
    </dataValidation>
  </dataValidations>
  <pageMargins left="0.70866141732283472" right="0.70866141732283472" top="0.74803149606299213" bottom="0.74803149606299213" header="0.31496062992125984" footer="0.31496062992125984"/>
  <pageSetup paperSize="9" scale="42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артикул">
          <x14:formula1>
            <xm:f>Данные!$A$1:$A$92</xm:f>
          </x14:formula1>
          <xm:sqref>A10:A14</xm:sqref>
        </x14:dataValidation>
        <x14:dataValidation type="list" allowBlank="1" showInputMessage="1" showErrorMessage="1" prompt="Выберите сорт мёда">
          <x14:formula1>
            <xm:f>Данные!$E$2:$E$35</xm:f>
          </x14:formula1>
          <xm:sqref>D10:D14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WVM33"/>
  <sheetViews>
    <sheetView zoomScale="70" zoomScaleNormal="70" workbookViewId="0">
      <selection sqref="A1:L1"/>
    </sheetView>
  </sheetViews>
  <sheetFormatPr defaultColWidth="8.85546875" defaultRowHeight="15"/>
  <cols>
    <col min="1" max="1" width="17.5703125" style="1" bestFit="1" customWidth="1"/>
    <col min="2" max="2" width="10" style="1" customWidth="1"/>
    <col min="3" max="3" width="10.42578125" style="1" customWidth="1"/>
    <col min="4" max="4" width="24.5703125" style="1" customWidth="1"/>
    <col min="5" max="5" width="23.42578125" style="1" customWidth="1"/>
    <col min="6" max="6" width="11.85546875" style="1" customWidth="1"/>
    <col min="7" max="7" width="14.5703125" style="1" bestFit="1" customWidth="1"/>
    <col min="8" max="8" width="23.5703125" style="1" customWidth="1"/>
    <col min="9" max="9" width="23.140625" style="1" bestFit="1" customWidth="1"/>
    <col min="10" max="11" width="15.140625" customWidth="1"/>
    <col min="12" max="12" width="13.85546875" bestFit="1" customWidth="1"/>
    <col min="13" max="13" width="16.42578125" style="1" bestFit="1" customWidth="1"/>
    <col min="14" max="14" width="13.140625" style="1" customWidth="1"/>
    <col min="15" max="15" width="13.5703125" style="1" customWidth="1"/>
    <col min="16" max="251" width="8.85546875" style="1"/>
    <col min="252" max="252" width="30.85546875" style="1" customWidth="1"/>
    <col min="253" max="253" width="34.85546875" style="1" customWidth="1"/>
    <col min="254" max="254" width="28" style="1" bestFit="1" customWidth="1"/>
    <col min="255" max="255" width="22.85546875" style="1" bestFit="1" customWidth="1"/>
    <col min="256" max="258" width="8.85546875" style="1"/>
    <col min="259" max="259" width="12.5703125" style="1" customWidth="1"/>
    <col min="260" max="260" width="18.85546875" style="1" customWidth="1"/>
    <col min="261" max="261" width="19.85546875" style="1" customWidth="1"/>
    <col min="262" max="507" width="8.85546875" style="1"/>
    <col min="508" max="508" width="30.85546875" style="1" customWidth="1"/>
    <col min="509" max="509" width="34.85546875" style="1" customWidth="1"/>
    <col min="510" max="510" width="28" style="1" bestFit="1" customWidth="1"/>
    <col min="511" max="511" width="22.85546875" style="1" bestFit="1" customWidth="1"/>
    <col min="512" max="514" width="8.85546875" style="1"/>
    <col min="515" max="515" width="12.5703125" style="1" customWidth="1"/>
    <col min="516" max="516" width="18.85546875" style="1" customWidth="1"/>
    <col min="517" max="517" width="19.85546875" style="1" customWidth="1"/>
    <col min="518" max="763" width="8.85546875" style="1"/>
    <col min="764" max="764" width="30.85546875" style="1" customWidth="1"/>
    <col min="765" max="765" width="34.85546875" style="1" customWidth="1"/>
    <col min="766" max="766" width="28" style="1" bestFit="1" customWidth="1"/>
    <col min="767" max="767" width="22.85546875" style="1" bestFit="1" customWidth="1"/>
    <col min="768" max="770" width="8.85546875" style="1"/>
    <col min="771" max="771" width="12.5703125" style="1" customWidth="1"/>
    <col min="772" max="772" width="18.85546875" style="1" customWidth="1"/>
    <col min="773" max="773" width="19.85546875" style="1" customWidth="1"/>
    <col min="774" max="1019" width="8.85546875" style="1"/>
    <col min="1020" max="1020" width="30.85546875" style="1" customWidth="1"/>
    <col min="1021" max="1021" width="34.85546875" style="1" customWidth="1"/>
    <col min="1022" max="1022" width="28" style="1" bestFit="1" customWidth="1"/>
    <col min="1023" max="1023" width="22.85546875" style="1" bestFit="1" customWidth="1"/>
    <col min="1024" max="1026" width="8.85546875" style="1"/>
    <col min="1027" max="1027" width="12.5703125" style="1" customWidth="1"/>
    <col min="1028" max="1028" width="18.85546875" style="1" customWidth="1"/>
    <col min="1029" max="1029" width="19.85546875" style="1" customWidth="1"/>
    <col min="1030" max="1275" width="8.85546875" style="1"/>
    <col min="1276" max="1276" width="30.85546875" style="1" customWidth="1"/>
    <col min="1277" max="1277" width="34.85546875" style="1" customWidth="1"/>
    <col min="1278" max="1278" width="28" style="1" bestFit="1" customWidth="1"/>
    <col min="1279" max="1279" width="22.85546875" style="1" bestFit="1" customWidth="1"/>
    <col min="1280" max="1282" width="8.85546875" style="1"/>
    <col min="1283" max="1283" width="12.5703125" style="1" customWidth="1"/>
    <col min="1284" max="1284" width="18.85546875" style="1" customWidth="1"/>
    <col min="1285" max="1285" width="19.85546875" style="1" customWidth="1"/>
    <col min="1286" max="1531" width="8.85546875" style="1"/>
    <col min="1532" max="1532" width="30.85546875" style="1" customWidth="1"/>
    <col min="1533" max="1533" width="34.85546875" style="1" customWidth="1"/>
    <col min="1534" max="1534" width="28" style="1" bestFit="1" customWidth="1"/>
    <col min="1535" max="1535" width="22.85546875" style="1" bestFit="1" customWidth="1"/>
    <col min="1536" max="1538" width="8.85546875" style="1"/>
    <col min="1539" max="1539" width="12.5703125" style="1" customWidth="1"/>
    <col min="1540" max="1540" width="18.85546875" style="1" customWidth="1"/>
    <col min="1541" max="1541" width="19.85546875" style="1" customWidth="1"/>
    <col min="1542" max="1787" width="8.85546875" style="1"/>
    <col min="1788" max="1788" width="30.85546875" style="1" customWidth="1"/>
    <col min="1789" max="1789" width="34.85546875" style="1" customWidth="1"/>
    <col min="1790" max="1790" width="28" style="1" bestFit="1" customWidth="1"/>
    <col min="1791" max="1791" width="22.85546875" style="1" bestFit="1" customWidth="1"/>
    <col min="1792" max="1794" width="8.85546875" style="1"/>
    <col min="1795" max="1795" width="12.5703125" style="1" customWidth="1"/>
    <col min="1796" max="1796" width="18.85546875" style="1" customWidth="1"/>
    <col min="1797" max="1797" width="19.85546875" style="1" customWidth="1"/>
    <col min="1798" max="2043" width="8.85546875" style="1"/>
    <col min="2044" max="2044" width="30.85546875" style="1" customWidth="1"/>
    <col min="2045" max="2045" width="34.85546875" style="1" customWidth="1"/>
    <col min="2046" max="2046" width="28" style="1" bestFit="1" customWidth="1"/>
    <col min="2047" max="2047" width="22.85546875" style="1" bestFit="1" customWidth="1"/>
    <col min="2048" max="2050" width="8.85546875" style="1"/>
    <col min="2051" max="2051" width="12.5703125" style="1" customWidth="1"/>
    <col min="2052" max="2052" width="18.85546875" style="1" customWidth="1"/>
    <col min="2053" max="2053" width="19.85546875" style="1" customWidth="1"/>
    <col min="2054" max="2299" width="8.85546875" style="1"/>
    <col min="2300" max="2300" width="30.85546875" style="1" customWidth="1"/>
    <col min="2301" max="2301" width="34.85546875" style="1" customWidth="1"/>
    <col min="2302" max="2302" width="28" style="1" bestFit="1" customWidth="1"/>
    <col min="2303" max="2303" width="22.85546875" style="1" bestFit="1" customWidth="1"/>
    <col min="2304" max="2306" width="8.85546875" style="1"/>
    <col min="2307" max="2307" width="12.5703125" style="1" customWidth="1"/>
    <col min="2308" max="2308" width="18.85546875" style="1" customWidth="1"/>
    <col min="2309" max="2309" width="19.85546875" style="1" customWidth="1"/>
    <col min="2310" max="2555" width="8.85546875" style="1"/>
    <col min="2556" max="2556" width="30.85546875" style="1" customWidth="1"/>
    <col min="2557" max="2557" width="34.85546875" style="1" customWidth="1"/>
    <col min="2558" max="2558" width="28" style="1" bestFit="1" customWidth="1"/>
    <col min="2559" max="2559" width="22.85546875" style="1" bestFit="1" customWidth="1"/>
    <col min="2560" max="2562" width="8.85546875" style="1"/>
    <col min="2563" max="2563" width="12.5703125" style="1" customWidth="1"/>
    <col min="2564" max="2564" width="18.85546875" style="1" customWidth="1"/>
    <col min="2565" max="2565" width="19.85546875" style="1" customWidth="1"/>
    <col min="2566" max="2811" width="8.85546875" style="1"/>
    <col min="2812" max="2812" width="30.85546875" style="1" customWidth="1"/>
    <col min="2813" max="2813" width="34.85546875" style="1" customWidth="1"/>
    <col min="2814" max="2814" width="28" style="1" bestFit="1" customWidth="1"/>
    <col min="2815" max="2815" width="22.85546875" style="1" bestFit="1" customWidth="1"/>
    <col min="2816" max="2818" width="8.85546875" style="1"/>
    <col min="2819" max="2819" width="12.5703125" style="1" customWidth="1"/>
    <col min="2820" max="2820" width="18.85546875" style="1" customWidth="1"/>
    <col min="2821" max="2821" width="19.85546875" style="1" customWidth="1"/>
    <col min="2822" max="3067" width="8.85546875" style="1"/>
    <col min="3068" max="3068" width="30.85546875" style="1" customWidth="1"/>
    <col min="3069" max="3069" width="34.85546875" style="1" customWidth="1"/>
    <col min="3070" max="3070" width="28" style="1" bestFit="1" customWidth="1"/>
    <col min="3071" max="3071" width="22.85546875" style="1" bestFit="1" customWidth="1"/>
    <col min="3072" max="3074" width="8.85546875" style="1"/>
    <col min="3075" max="3075" width="12.5703125" style="1" customWidth="1"/>
    <col min="3076" max="3076" width="18.85546875" style="1" customWidth="1"/>
    <col min="3077" max="3077" width="19.85546875" style="1" customWidth="1"/>
    <col min="3078" max="3323" width="8.85546875" style="1"/>
    <col min="3324" max="3324" width="30.85546875" style="1" customWidth="1"/>
    <col min="3325" max="3325" width="34.85546875" style="1" customWidth="1"/>
    <col min="3326" max="3326" width="28" style="1" bestFit="1" customWidth="1"/>
    <col min="3327" max="3327" width="22.85546875" style="1" bestFit="1" customWidth="1"/>
    <col min="3328" max="3330" width="8.85546875" style="1"/>
    <col min="3331" max="3331" width="12.5703125" style="1" customWidth="1"/>
    <col min="3332" max="3332" width="18.85546875" style="1" customWidth="1"/>
    <col min="3333" max="3333" width="19.85546875" style="1" customWidth="1"/>
    <col min="3334" max="3579" width="8.85546875" style="1"/>
    <col min="3580" max="3580" width="30.85546875" style="1" customWidth="1"/>
    <col min="3581" max="3581" width="34.85546875" style="1" customWidth="1"/>
    <col min="3582" max="3582" width="28" style="1" bestFit="1" customWidth="1"/>
    <col min="3583" max="3583" width="22.85546875" style="1" bestFit="1" customWidth="1"/>
    <col min="3584" max="3586" width="8.85546875" style="1"/>
    <col min="3587" max="3587" width="12.5703125" style="1" customWidth="1"/>
    <col min="3588" max="3588" width="18.85546875" style="1" customWidth="1"/>
    <col min="3589" max="3589" width="19.85546875" style="1" customWidth="1"/>
    <col min="3590" max="3835" width="8.85546875" style="1"/>
    <col min="3836" max="3836" width="30.85546875" style="1" customWidth="1"/>
    <col min="3837" max="3837" width="34.85546875" style="1" customWidth="1"/>
    <col min="3838" max="3838" width="28" style="1" bestFit="1" customWidth="1"/>
    <col min="3839" max="3839" width="22.85546875" style="1" bestFit="1" customWidth="1"/>
    <col min="3840" max="3842" width="8.85546875" style="1"/>
    <col min="3843" max="3843" width="12.5703125" style="1" customWidth="1"/>
    <col min="3844" max="3844" width="18.85546875" style="1" customWidth="1"/>
    <col min="3845" max="3845" width="19.85546875" style="1" customWidth="1"/>
    <col min="3846" max="4091" width="8.85546875" style="1"/>
    <col min="4092" max="4092" width="30.85546875" style="1" customWidth="1"/>
    <col min="4093" max="4093" width="34.85546875" style="1" customWidth="1"/>
    <col min="4094" max="4094" width="28" style="1" bestFit="1" customWidth="1"/>
    <col min="4095" max="4095" width="22.85546875" style="1" bestFit="1" customWidth="1"/>
    <col min="4096" max="4098" width="8.85546875" style="1"/>
    <col min="4099" max="4099" width="12.5703125" style="1" customWidth="1"/>
    <col min="4100" max="4100" width="18.85546875" style="1" customWidth="1"/>
    <col min="4101" max="4101" width="19.85546875" style="1" customWidth="1"/>
    <col min="4102" max="4347" width="8.85546875" style="1"/>
    <col min="4348" max="4348" width="30.85546875" style="1" customWidth="1"/>
    <col min="4349" max="4349" width="34.85546875" style="1" customWidth="1"/>
    <col min="4350" max="4350" width="28" style="1" bestFit="1" customWidth="1"/>
    <col min="4351" max="4351" width="22.85546875" style="1" bestFit="1" customWidth="1"/>
    <col min="4352" max="4354" width="8.85546875" style="1"/>
    <col min="4355" max="4355" width="12.5703125" style="1" customWidth="1"/>
    <col min="4356" max="4356" width="18.85546875" style="1" customWidth="1"/>
    <col min="4357" max="4357" width="19.85546875" style="1" customWidth="1"/>
    <col min="4358" max="4603" width="8.85546875" style="1"/>
    <col min="4604" max="4604" width="30.85546875" style="1" customWidth="1"/>
    <col min="4605" max="4605" width="34.85546875" style="1" customWidth="1"/>
    <col min="4606" max="4606" width="28" style="1" bestFit="1" customWidth="1"/>
    <col min="4607" max="4607" width="22.85546875" style="1" bestFit="1" customWidth="1"/>
    <col min="4608" max="4610" width="8.85546875" style="1"/>
    <col min="4611" max="4611" width="12.5703125" style="1" customWidth="1"/>
    <col min="4612" max="4612" width="18.85546875" style="1" customWidth="1"/>
    <col min="4613" max="4613" width="19.85546875" style="1" customWidth="1"/>
    <col min="4614" max="4859" width="8.85546875" style="1"/>
    <col min="4860" max="4860" width="30.85546875" style="1" customWidth="1"/>
    <col min="4861" max="4861" width="34.85546875" style="1" customWidth="1"/>
    <col min="4862" max="4862" width="28" style="1" bestFit="1" customWidth="1"/>
    <col min="4863" max="4863" width="22.85546875" style="1" bestFit="1" customWidth="1"/>
    <col min="4864" max="4866" width="8.85546875" style="1"/>
    <col min="4867" max="4867" width="12.5703125" style="1" customWidth="1"/>
    <col min="4868" max="4868" width="18.85546875" style="1" customWidth="1"/>
    <col min="4869" max="4869" width="19.85546875" style="1" customWidth="1"/>
    <col min="4870" max="5115" width="8.85546875" style="1"/>
    <col min="5116" max="5116" width="30.85546875" style="1" customWidth="1"/>
    <col min="5117" max="5117" width="34.85546875" style="1" customWidth="1"/>
    <col min="5118" max="5118" width="28" style="1" bestFit="1" customWidth="1"/>
    <col min="5119" max="5119" width="22.85546875" style="1" bestFit="1" customWidth="1"/>
    <col min="5120" max="5122" width="8.85546875" style="1"/>
    <col min="5123" max="5123" width="12.5703125" style="1" customWidth="1"/>
    <col min="5124" max="5124" width="18.85546875" style="1" customWidth="1"/>
    <col min="5125" max="5125" width="19.85546875" style="1" customWidth="1"/>
    <col min="5126" max="5371" width="8.85546875" style="1"/>
    <col min="5372" max="5372" width="30.85546875" style="1" customWidth="1"/>
    <col min="5373" max="5373" width="34.85546875" style="1" customWidth="1"/>
    <col min="5374" max="5374" width="28" style="1" bestFit="1" customWidth="1"/>
    <col min="5375" max="5375" width="22.85546875" style="1" bestFit="1" customWidth="1"/>
    <col min="5376" max="5378" width="8.85546875" style="1"/>
    <col min="5379" max="5379" width="12.5703125" style="1" customWidth="1"/>
    <col min="5380" max="5380" width="18.85546875" style="1" customWidth="1"/>
    <col min="5381" max="5381" width="19.85546875" style="1" customWidth="1"/>
    <col min="5382" max="5627" width="8.85546875" style="1"/>
    <col min="5628" max="5628" width="30.85546875" style="1" customWidth="1"/>
    <col min="5629" max="5629" width="34.85546875" style="1" customWidth="1"/>
    <col min="5630" max="5630" width="28" style="1" bestFit="1" customWidth="1"/>
    <col min="5631" max="5631" width="22.85546875" style="1" bestFit="1" customWidth="1"/>
    <col min="5632" max="5634" width="8.85546875" style="1"/>
    <col min="5635" max="5635" width="12.5703125" style="1" customWidth="1"/>
    <col min="5636" max="5636" width="18.85546875" style="1" customWidth="1"/>
    <col min="5637" max="5637" width="19.85546875" style="1" customWidth="1"/>
    <col min="5638" max="5883" width="8.85546875" style="1"/>
    <col min="5884" max="5884" width="30.85546875" style="1" customWidth="1"/>
    <col min="5885" max="5885" width="34.85546875" style="1" customWidth="1"/>
    <col min="5886" max="5886" width="28" style="1" bestFit="1" customWidth="1"/>
    <col min="5887" max="5887" width="22.85546875" style="1" bestFit="1" customWidth="1"/>
    <col min="5888" max="5890" width="8.85546875" style="1"/>
    <col min="5891" max="5891" width="12.5703125" style="1" customWidth="1"/>
    <col min="5892" max="5892" width="18.85546875" style="1" customWidth="1"/>
    <col min="5893" max="5893" width="19.85546875" style="1" customWidth="1"/>
    <col min="5894" max="6139" width="8.85546875" style="1"/>
    <col min="6140" max="6140" width="30.85546875" style="1" customWidth="1"/>
    <col min="6141" max="6141" width="34.85546875" style="1" customWidth="1"/>
    <col min="6142" max="6142" width="28" style="1" bestFit="1" customWidth="1"/>
    <col min="6143" max="6143" width="22.85546875" style="1" bestFit="1" customWidth="1"/>
    <col min="6144" max="6146" width="8.85546875" style="1"/>
    <col min="6147" max="6147" width="12.5703125" style="1" customWidth="1"/>
    <col min="6148" max="6148" width="18.85546875" style="1" customWidth="1"/>
    <col min="6149" max="6149" width="19.85546875" style="1" customWidth="1"/>
    <col min="6150" max="6395" width="8.85546875" style="1"/>
    <col min="6396" max="6396" width="30.85546875" style="1" customWidth="1"/>
    <col min="6397" max="6397" width="34.85546875" style="1" customWidth="1"/>
    <col min="6398" max="6398" width="28" style="1" bestFit="1" customWidth="1"/>
    <col min="6399" max="6399" width="22.85546875" style="1" bestFit="1" customWidth="1"/>
    <col min="6400" max="6402" width="8.85546875" style="1"/>
    <col min="6403" max="6403" width="12.5703125" style="1" customWidth="1"/>
    <col min="6404" max="6404" width="18.85546875" style="1" customWidth="1"/>
    <col min="6405" max="6405" width="19.85546875" style="1" customWidth="1"/>
    <col min="6406" max="6651" width="8.85546875" style="1"/>
    <col min="6652" max="6652" width="30.85546875" style="1" customWidth="1"/>
    <col min="6653" max="6653" width="34.85546875" style="1" customWidth="1"/>
    <col min="6654" max="6654" width="28" style="1" bestFit="1" customWidth="1"/>
    <col min="6655" max="6655" width="22.85546875" style="1" bestFit="1" customWidth="1"/>
    <col min="6656" max="6658" width="8.85546875" style="1"/>
    <col min="6659" max="6659" width="12.5703125" style="1" customWidth="1"/>
    <col min="6660" max="6660" width="18.85546875" style="1" customWidth="1"/>
    <col min="6661" max="6661" width="19.85546875" style="1" customWidth="1"/>
    <col min="6662" max="6907" width="8.85546875" style="1"/>
    <col min="6908" max="6908" width="30.85546875" style="1" customWidth="1"/>
    <col min="6909" max="6909" width="34.85546875" style="1" customWidth="1"/>
    <col min="6910" max="6910" width="28" style="1" bestFit="1" customWidth="1"/>
    <col min="6911" max="6911" width="22.85546875" style="1" bestFit="1" customWidth="1"/>
    <col min="6912" max="6914" width="8.85546875" style="1"/>
    <col min="6915" max="6915" width="12.5703125" style="1" customWidth="1"/>
    <col min="6916" max="6916" width="18.85546875" style="1" customWidth="1"/>
    <col min="6917" max="6917" width="19.85546875" style="1" customWidth="1"/>
    <col min="6918" max="7163" width="8.85546875" style="1"/>
    <col min="7164" max="7164" width="30.85546875" style="1" customWidth="1"/>
    <col min="7165" max="7165" width="34.85546875" style="1" customWidth="1"/>
    <col min="7166" max="7166" width="28" style="1" bestFit="1" customWidth="1"/>
    <col min="7167" max="7167" width="22.85546875" style="1" bestFit="1" customWidth="1"/>
    <col min="7168" max="7170" width="8.85546875" style="1"/>
    <col min="7171" max="7171" width="12.5703125" style="1" customWidth="1"/>
    <col min="7172" max="7172" width="18.85546875" style="1" customWidth="1"/>
    <col min="7173" max="7173" width="19.85546875" style="1" customWidth="1"/>
    <col min="7174" max="7419" width="8.85546875" style="1"/>
    <col min="7420" max="7420" width="30.85546875" style="1" customWidth="1"/>
    <col min="7421" max="7421" width="34.85546875" style="1" customWidth="1"/>
    <col min="7422" max="7422" width="28" style="1" bestFit="1" customWidth="1"/>
    <col min="7423" max="7423" width="22.85546875" style="1" bestFit="1" customWidth="1"/>
    <col min="7424" max="7426" width="8.85546875" style="1"/>
    <col min="7427" max="7427" width="12.5703125" style="1" customWidth="1"/>
    <col min="7428" max="7428" width="18.85546875" style="1" customWidth="1"/>
    <col min="7429" max="7429" width="19.85546875" style="1" customWidth="1"/>
    <col min="7430" max="7675" width="8.85546875" style="1"/>
    <col min="7676" max="7676" width="30.85546875" style="1" customWidth="1"/>
    <col min="7677" max="7677" width="34.85546875" style="1" customWidth="1"/>
    <col min="7678" max="7678" width="28" style="1" bestFit="1" customWidth="1"/>
    <col min="7679" max="7679" width="22.85546875" style="1" bestFit="1" customWidth="1"/>
    <col min="7680" max="7682" width="8.85546875" style="1"/>
    <col min="7683" max="7683" width="12.5703125" style="1" customWidth="1"/>
    <col min="7684" max="7684" width="18.85546875" style="1" customWidth="1"/>
    <col min="7685" max="7685" width="19.85546875" style="1" customWidth="1"/>
    <col min="7686" max="7931" width="8.85546875" style="1"/>
    <col min="7932" max="7932" width="30.85546875" style="1" customWidth="1"/>
    <col min="7933" max="7933" width="34.85546875" style="1" customWidth="1"/>
    <col min="7934" max="7934" width="28" style="1" bestFit="1" customWidth="1"/>
    <col min="7935" max="7935" width="22.85546875" style="1" bestFit="1" customWidth="1"/>
    <col min="7936" max="7938" width="8.85546875" style="1"/>
    <col min="7939" max="7939" width="12.5703125" style="1" customWidth="1"/>
    <col min="7940" max="7940" width="18.85546875" style="1" customWidth="1"/>
    <col min="7941" max="7941" width="19.85546875" style="1" customWidth="1"/>
    <col min="7942" max="8187" width="8.85546875" style="1"/>
    <col min="8188" max="8188" width="30.85546875" style="1" customWidth="1"/>
    <col min="8189" max="8189" width="34.85546875" style="1" customWidth="1"/>
    <col min="8190" max="8190" width="28" style="1" bestFit="1" customWidth="1"/>
    <col min="8191" max="8191" width="22.85546875" style="1" bestFit="1" customWidth="1"/>
    <col min="8192" max="8194" width="8.85546875" style="1"/>
    <col min="8195" max="8195" width="12.5703125" style="1" customWidth="1"/>
    <col min="8196" max="8196" width="18.85546875" style="1" customWidth="1"/>
    <col min="8197" max="8197" width="19.85546875" style="1" customWidth="1"/>
    <col min="8198" max="8443" width="8.85546875" style="1"/>
    <col min="8444" max="8444" width="30.85546875" style="1" customWidth="1"/>
    <col min="8445" max="8445" width="34.85546875" style="1" customWidth="1"/>
    <col min="8446" max="8446" width="28" style="1" bestFit="1" customWidth="1"/>
    <col min="8447" max="8447" width="22.85546875" style="1" bestFit="1" customWidth="1"/>
    <col min="8448" max="8450" width="8.85546875" style="1"/>
    <col min="8451" max="8451" width="12.5703125" style="1" customWidth="1"/>
    <col min="8452" max="8452" width="18.85546875" style="1" customWidth="1"/>
    <col min="8453" max="8453" width="19.85546875" style="1" customWidth="1"/>
    <col min="8454" max="8699" width="8.85546875" style="1"/>
    <col min="8700" max="8700" width="30.85546875" style="1" customWidth="1"/>
    <col min="8701" max="8701" width="34.85546875" style="1" customWidth="1"/>
    <col min="8702" max="8702" width="28" style="1" bestFit="1" customWidth="1"/>
    <col min="8703" max="8703" width="22.85546875" style="1" bestFit="1" customWidth="1"/>
    <col min="8704" max="8706" width="8.85546875" style="1"/>
    <col min="8707" max="8707" width="12.5703125" style="1" customWidth="1"/>
    <col min="8708" max="8708" width="18.85546875" style="1" customWidth="1"/>
    <col min="8709" max="8709" width="19.85546875" style="1" customWidth="1"/>
    <col min="8710" max="8955" width="8.85546875" style="1"/>
    <col min="8956" max="8956" width="30.85546875" style="1" customWidth="1"/>
    <col min="8957" max="8957" width="34.85546875" style="1" customWidth="1"/>
    <col min="8958" max="8958" width="28" style="1" bestFit="1" customWidth="1"/>
    <col min="8959" max="8959" width="22.85546875" style="1" bestFit="1" customWidth="1"/>
    <col min="8960" max="8962" width="8.85546875" style="1"/>
    <col min="8963" max="8963" width="12.5703125" style="1" customWidth="1"/>
    <col min="8964" max="8964" width="18.85546875" style="1" customWidth="1"/>
    <col min="8965" max="8965" width="19.85546875" style="1" customWidth="1"/>
    <col min="8966" max="9211" width="8.85546875" style="1"/>
    <col min="9212" max="9212" width="30.85546875" style="1" customWidth="1"/>
    <col min="9213" max="9213" width="34.85546875" style="1" customWidth="1"/>
    <col min="9214" max="9214" width="28" style="1" bestFit="1" customWidth="1"/>
    <col min="9215" max="9215" width="22.85546875" style="1" bestFit="1" customWidth="1"/>
    <col min="9216" max="9218" width="8.85546875" style="1"/>
    <col min="9219" max="9219" width="12.5703125" style="1" customWidth="1"/>
    <col min="9220" max="9220" width="18.85546875" style="1" customWidth="1"/>
    <col min="9221" max="9221" width="19.85546875" style="1" customWidth="1"/>
    <col min="9222" max="9467" width="8.85546875" style="1"/>
    <col min="9468" max="9468" width="30.85546875" style="1" customWidth="1"/>
    <col min="9469" max="9469" width="34.85546875" style="1" customWidth="1"/>
    <col min="9470" max="9470" width="28" style="1" bestFit="1" customWidth="1"/>
    <col min="9471" max="9471" width="22.85546875" style="1" bestFit="1" customWidth="1"/>
    <col min="9472" max="9474" width="8.85546875" style="1"/>
    <col min="9475" max="9475" width="12.5703125" style="1" customWidth="1"/>
    <col min="9476" max="9476" width="18.85546875" style="1" customWidth="1"/>
    <col min="9477" max="9477" width="19.85546875" style="1" customWidth="1"/>
    <col min="9478" max="9723" width="8.85546875" style="1"/>
    <col min="9724" max="9724" width="30.85546875" style="1" customWidth="1"/>
    <col min="9725" max="9725" width="34.85546875" style="1" customWidth="1"/>
    <col min="9726" max="9726" width="28" style="1" bestFit="1" customWidth="1"/>
    <col min="9727" max="9727" width="22.85546875" style="1" bestFit="1" customWidth="1"/>
    <col min="9728" max="9730" width="8.85546875" style="1"/>
    <col min="9731" max="9731" width="12.5703125" style="1" customWidth="1"/>
    <col min="9732" max="9732" width="18.85546875" style="1" customWidth="1"/>
    <col min="9733" max="9733" width="19.85546875" style="1" customWidth="1"/>
    <col min="9734" max="9979" width="8.85546875" style="1"/>
    <col min="9980" max="9980" width="30.85546875" style="1" customWidth="1"/>
    <col min="9981" max="9981" width="34.85546875" style="1" customWidth="1"/>
    <col min="9982" max="9982" width="28" style="1" bestFit="1" customWidth="1"/>
    <col min="9983" max="9983" width="22.85546875" style="1" bestFit="1" customWidth="1"/>
    <col min="9984" max="9986" width="8.85546875" style="1"/>
    <col min="9987" max="9987" width="12.5703125" style="1" customWidth="1"/>
    <col min="9988" max="9988" width="18.85546875" style="1" customWidth="1"/>
    <col min="9989" max="9989" width="19.85546875" style="1" customWidth="1"/>
    <col min="9990" max="10235" width="8.85546875" style="1"/>
    <col min="10236" max="10236" width="30.85546875" style="1" customWidth="1"/>
    <col min="10237" max="10237" width="34.85546875" style="1" customWidth="1"/>
    <col min="10238" max="10238" width="28" style="1" bestFit="1" customWidth="1"/>
    <col min="10239" max="10239" width="22.85546875" style="1" bestFit="1" customWidth="1"/>
    <col min="10240" max="10242" width="8.85546875" style="1"/>
    <col min="10243" max="10243" width="12.5703125" style="1" customWidth="1"/>
    <col min="10244" max="10244" width="18.85546875" style="1" customWidth="1"/>
    <col min="10245" max="10245" width="19.85546875" style="1" customWidth="1"/>
    <col min="10246" max="10491" width="8.85546875" style="1"/>
    <col min="10492" max="10492" width="30.85546875" style="1" customWidth="1"/>
    <col min="10493" max="10493" width="34.85546875" style="1" customWidth="1"/>
    <col min="10494" max="10494" width="28" style="1" bestFit="1" customWidth="1"/>
    <col min="10495" max="10495" width="22.85546875" style="1" bestFit="1" customWidth="1"/>
    <col min="10496" max="10498" width="8.85546875" style="1"/>
    <col min="10499" max="10499" width="12.5703125" style="1" customWidth="1"/>
    <col min="10500" max="10500" width="18.85546875" style="1" customWidth="1"/>
    <col min="10501" max="10501" width="19.85546875" style="1" customWidth="1"/>
    <col min="10502" max="10747" width="8.85546875" style="1"/>
    <col min="10748" max="10748" width="30.85546875" style="1" customWidth="1"/>
    <col min="10749" max="10749" width="34.85546875" style="1" customWidth="1"/>
    <col min="10750" max="10750" width="28" style="1" bestFit="1" customWidth="1"/>
    <col min="10751" max="10751" width="22.85546875" style="1" bestFit="1" customWidth="1"/>
    <col min="10752" max="10754" width="8.85546875" style="1"/>
    <col min="10755" max="10755" width="12.5703125" style="1" customWidth="1"/>
    <col min="10756" max="10756" width="18.85546875" style="1" customWidth="1"/>
    <col min="10757" max="10757" width="19.85546875" style="1" customWidth="1"/>
    <col min="10758" max="11003" width="8.85546875" style="1"/>
    <col min="11004" max="11004" width="30.85546875" style="1" customWidth="1"/>
    <col min="11005" max="11005" width="34.85546875" style="1" customWidth="1"/>
    <col min="11006" max="11006" width="28" style="1" bestFit="1" customWidth="1"/>
    <col min="11007" max="11007" width="22.85546875" style="1" bestFit="1" customWidth="1"/>
    <col min="11008" max="11010" width="8.85546875" style="1"/>
    <col min="11011" max="11011" width="12.5703125" style="1" customWidth="1"/>
    <col min="11012" max="11012" width="18.85546875" style="1" customWidth="1"/>
    <col min="11013" max="11013" width="19.85546875" style="1" customWidth="1"/>
    <col min="11014" max="11259" width="8.85546875" style="1"/>
    <col min="11260" max="11260" width="30.85546875" style="1" customWidth="1"/>
    <col min="11261" max="11261" width="34.85546875" style="1" customWidth="1"/>
    <col min="11262" max="11262" width="28" style="1" bestFit="1" customWidth="1"/>
    <col min="11263" max="11263" width="22.85546875" style="1" bestFit="1" customWidth="1"/>
    <col min="11264" max="11266" width="8.85546875" style="1"/>
    <col min="11267" max="11267" width="12.5703125" style="1" customWidth="1"/>
    <col min="11268" max="11268" width="18.85546875" style="1" customWidth="1"/>
    <col min="11269" max="11269" width="19.85546875" style="1" customWidth="1"/>
    <col min="11270" max="11515" width="8.85546875" style="1"/>
    <col min="11516" max="11516" width="30.85546875" style="1" customWidth="1"/>
    <col min="11517" max="11517" width="34.85546875" style="1" customWidth="1"/>
    <col min="11518" max="11518" width="28" style="1" bestFit="1" customWidth="1"/>
    <col min="11519" max="11519" width="22.85546875" style="1" bestFit="1" customWidth="1"/>
    <col min="11520" max="11522" width="8.85546875" style="1"/>
    <col min="11523" max="11523" width="12.5703125" style="1" customWidth="1"/>
    <col min="11524" max="11524" width="18.85546875" style="1" customWidth="1"/>
    <col min="11525" max="11525" width="19.85546875" style="1" customWidth="1"/>
    <col min="11526" max="11771" width="8.85546875" style="1"/>
    <col min="11772" max="11772" width="30.85546875" style="1" customWidth="1"/>
    <col min="11773" max="11773" width="34.85546875" style="1" customWidth="1"/>
    <col min="11774" max="11774" width="28" style="1" bestFit="1" customWidth="1"/>
    <col min="11775" max="11775" width="22.85546875" style="1" bestFit="1" customWidth="1"/>
    <col min="11776" max="11778" width="8.85546875" style="1"/>
    <col min="11779" max="11779" width="12.5703125" style="1" customWidth="1"/>
    <col min="11780" max="11780" width="18.85546875" style="1" customWidth="1"/>
    <col min="11781" max="11781" width="19.85546875" style="1" customWidth="1"/>
    <col min="11782" max="12027" width="8.85546875" style="1"/>
    <col min="12028" max="12028" width="30.85546875" style="1" customWidth="1"/>
    <col min="12029" max="12029" width="34.85546875" style="1" customWidth="1"/>
    <col min="12030" max="12030" width="28" style="1" bestFit="1" customWidth="1"/>
    <col min="12031" max="12031" width="22.85546875" style="1" bestFit="1" customWidth="1"/>
    <col min="12032" max="12034" width="8.85546875" style="1"/>
    <col min="12035" max="12035" width="12.5703125" style="1" customWidth="1"/>
    <col min="12036" max="12036" width="18.85546875" style="1" customWidth="1"/>
    <col min="12037" max="12037" width="19.85546875" style="1" customWidth="1"/>
    <col min="12038" max="12283" width="8.85546875" style="1"/>
    <col min="12284" max="12284" width="30.85546875" style="1" customWidth="1"/>
    <col min="12285" max="12285" width="34.85546875" style="1" customWidth="1"/>
    <col min="12286" max="12286" width="28" style="1" bestFit="1" customWidth="1"/>
    <col min="12287" max="12287" width="22.85546875" style="1" bestFit="1" customWidth="1"/>
    <col min="12288" max="12290" width="8.85546875" style="1"/>
    <col min="12291" max="12291" width="12.5703125" style="1" customWidth="1"/>
    <col min="12292" max="12292" width="18.85546875" style="1" customWidth="1"/>
    <col min="12293" max="12293" width="19.85546875" style="1" customWidth="1"/>
    <col min="12294" max="12539" width="8.85546875" style="1"/>
    <col min="12540" max="12540" width="30.85546875" style="1" customWidth="1"/>
    <col min="12541" max="12541" width="34.85546875" style="1" customWidth="1"/>
    <col min="12542" max="12542" width="28" style="1" bestFit="1" customWidth="1"/>
    <col min="12543" max="12543" width="22.85546875" style="1" bestFit="1" customWidth="1"/>
    <col min="12544" max="12546" width="8.85546875" style="1"/>
    <col min="12547" max="12547" width="12.5703125" style="1" customWidth="1"/>
    <col min="12548" max="12548" width="18.85546875" style="1" customWidth="1"/>
    <col min="12549" max="12549" width="19.85546875" style="1" customWidth="1"/>
    <col min="12550" max="12795" width="8.85546875" style="1"/>
    <col min="12796" max="12796" width="30.85546875" style="1" customWidth="1"/>
    <col min="12797" max="12797" width="34.85546875" style="1" customWidth="1"/>
    <col min="12798" max="12798" width="28" style="1" bestFit="1" customWidth="1"/>
    <col min="12799" max="12799" width="22.85546875" style="1" bestFit="1" customWidth="1"/>
    <col min="12800" max="12802" width="8.85546875" style="1"/>
    <col min="12803" max="12803" width="12.5703125" style="1" customWidth="1"/>
    <col min="12804" max="12804" width="18.85546875" style="1" customWidth="1"/>
    <col min="12805" max="12805" width="19.85546875" style="1" customWidth="1"/>
    <col min="12806" max="13051" width="8.85546875" style="1"/>
    <col min="13052" max="13052" width="30.85546875" style="1" customWidth="1"/>
    <col min="13053" max="13053" width="34.85546875" style="1" customWidth="1"/>
    <col min="13054" max="13054" width="28" style="1" bestFit="1" customWidth="1"/>
    <col min="13055" max="13055" width="22.85546875" style="1" bestFit="1" customWidth="1"/>
    <col min="13056" max="13058" width="8.85546875" style="1"/>
    <col min="13059" max="13059" width="12.5703125" style="1" customWidth="1"/>
    <col min="13060" max="13060" width="18.85546875" style="1" customWidth="1"/>
    <col min="13061" max="13061" width="19.85546875" style="1" customWidth="1"/>
    <col min="13062" max="13307" width="8.85546875" style="1"/>
    <col min="13308" max="13308" width="30.85546875" style="1" customWidth="1"/>
    <col min="13309" max="13309" width="34.85546875" style="1" customWidth="1"/>
    <col min="13310" max="13310" width="28" style="1" bestFit="1" customWidth="1"/>
    <col min="13311" max="13311" width="22.85546875" style="1" bestFit="1" customWidth="1"/>
    <col min="13312" max="13314" width="8.85546875" style="1"/>
    <col min="13315" max="13315" width="12.5703125" style="1" customWidth="1"/>
    <col min="13316" max="13316" width="18.85546875" style="1" customWidth="1"/>
    <col min="13317" max="13317" width="19.85546875" style="1" customWidth="1"/>
    <col min="13318" max="13563" width="8.85546875" style="1"/>
    <col min="13564" max="13564" width="30.85546875" style="1" customWidth="1"/>
    <col min="13565" max="13565" width="34.85546875" style="1" customWidth="1"/>
    <col min="13566" max="13566" width="28" style="1" bestFit="1" customWidth="1"/>
    <col min="13567" max="13567" width="22.85546875" style="1" bestFit="1" customWidth="1"/>
    <col min="13568" max="13570" width="8.85546875" style="1"/>
    <col min="13571" max="13571" width="12.5703125" style="1" customWidth="1"/>
    <col min="13572" max="13572" width="18.85546875" style="1" customWidth="1"/>
    <col min="13573" max="13573" width="19.85546875" style="1" customWidth="1"/>
    <col min="13574" max="13819" width="8.85546875" style="1"/>
    <col min="13820" max="13820" width="30.85546875" style="1" customWidth="1"/>
    <col min="13821" max="13821" width="34.85546875" style="1" customWidth="1"/>
    <col min="13822" max="13822" width="28" style="1" bestFit="1" customWidth="1"/>
    <col min="13823" max="13823" width="22.85546875" style="1" bestFit="1" customWidth="1"/>
    <col min="13824" max="13826" width="8.85546875" style="1"/>
    <col min="13827" max="13827" width="12.5703125" style="1" customWidth="1"/>
    <col min="13828" max="13828" width="18.85546875" style="1" customWidth="1"/>
    <col min="13829" max="13829" width="19.85546875" style="1" customWidth="1"/>
    <col min="13830" max="14075" width="8.85546875" style="1"/>
    <col min="14076" max="14076" width="30.85546875" style="1" customWidth="1"/>
    <col min="14077" max="14077" width="34.85546875" style="1" customWidth="1"/>
    <col min="14078" max="14078" width="28" style="1" bestFit="1" customWidth="1"/>
    <col min="14079" max="14079" width="22.85546875" style="1" bestFit="1" customWidth="1"/>
    <col min="14080" max="14082" width="8.85546875" style="1"/>
    <col min="14083" max="14083" width="12.5703125" style="1" customWidth="1"/>
    <col min="14084" max="14084" width="18.85546875" style="1" customWidth="1"/>
    <col min="14085" max="14085" width="19.85546875" style="1" customWidth="1"/>
    <col min="14086" max="14331" width="8.85546875" style="1"/>
    <col min="14332" max="14332" width="30.85546875" style="1" customWidth="1"/>
    <col min="14333" max="14333" width="34.85546875" style="1" customWidth="1"/>
    <col min="14334" max="14334" width="28" style="1" bestFit="1" customWidth="1"/>
    <col min="14335" max="14335" width="22.85546875" style="1" bestFit="1" customWidth="1"/>
    <col min="14336" max="14338" width="8.85546875" style="1"/>
    <col min="14339" max="14339" width="12.5703125" style="1" customWidth="1"/>
    <col min="14340" max="14340" width="18.85546875" style="1" customWidth="1"/>
    <col min="14341" max="14341" width="19.85546875" style="1" customWidth="1"/>
    <col min="14342" max="14587" width="8.85546875" style="1"/>
    <col min="14588" max="14588" width="30.85546875" style="1" customWidth="1"/>
    <col min="14589" max="14589" width="34.85546875" style="1" customWidth="1"/>
    <col min="14590" max="14590" width="28" style="1" bestFit="1" customWidth="1"/>
    <col min="14591" max="14591" width="22.85546875" style="1" bestFit="1" customWidth="1"/>
    <col min="14592" max="14594" width="8.85546875" style="1"/>
    <col min="14595" max="14595" width="12.5703125" style="1" customWidth="1"/>
    <col min="14596" max="14596" width="18.85546875" style="1" customWidth="1"/>
    <col min="14597" max="14597" width="19.85546875" style="1" customWidth="1"/>
    <col min="14598" max="14843" width="8.85546875" style="1"/>
    <col min="14844" max="14844" width="30.85546875" style="1" customWidth="1"/>
    <col min="14845" max="14845" width="34.85546875" style="1" customWidth="1"/>
    <col min="14846" max="14846" width="28" style="1" bestFit="1" customWidth="1"/>
    <col min="14847" max="14847" width="22.85546875" style="1" bestFit="1" customWidth="1"/>
    <col min="14848" max="14850" width="8.85546875" style="1"/>
    <col min="14851" max="14851" width="12.5703125" style="1" customWidth="1"/>
    <col min="14852" max="14852" width="18.85546875" style="1" customWidth="1"/>
    <col min="14853" max="14853" width="19.85546875" style="1" customWidth="1"/>
    <col min="14854" max="15099" width="8.85546875" style="1"/>
    <col min="15100" max="15100" width="30.85546875" style="1" customWidth="1"/>
    <col min="15101" max="15101" width="34.85546875" style="1" customWidth="1"/>
    <col min="15102" max="15102" width="28" style="1" bestFit="1" customWidth="1"/>
    <col min="15103" max="15103" width="22.85546875" style="1" bestFit="1" customWidth="1"/>
    <col min="15104" max="15106" width="8.85546875" style="1"/>
    <col min="15107" max="15107" width="12.5703125" style="1" customWidth="1"/>
    <col min="15108" max="15108" width="18.85546875" style="1" customWidth="1"/>
    <col min="15109" max="15109" width="19.85546875" style="1" customWidth="1"/>
    <col min="15110" max="15355" width="8.85546875" style="1"/>
    <col min="15356" max="15356" width="30.85546875" style="1" customWidth="1"/>
    <col min="15357" max="15357" width="34.85546875" style="1" customWidth="1"/>
    <col min="15358" max="15358" width="28" style="1" bestFit="1" customWidth="1"/>
    <col min="15359" max="15359" width="22.85546875" style="1" bestFit="1" customWidth="1"/>
    <col min="15360" max="15362" width="8.85546875" style="1"/>
    <col min="15363" max="15363" width="12.5703125" style="1" customWidth="1"/>
    <col min="15364" max="15364" width="18.85546875" style="1" customWidth="1"/>
    <col min="15365" max="15365" width="19.85546875" style="1" customWidth="1"/>
    <col min="15366" max="15611" width="8.85546875" style="1"/>
    <col min="15612" max="15612" width="30.85546875" style="1" customWidth="1"/>
    <col min="15613" max="15613" width="34.85546875" style="1" customWidth="1"/>
    <col min="15614" max="15614" width="28" style="1" bestFit="1" customWidth="1"/>
    <col min="15615" max="15615" width="22.85546875" style="1" bestFit="1" customWidth="1"/>
    <col min="15616" max="15618" width="8.85546875" style="1"/>
    <col min="15619" max="15619" width="12.5703125" style="1" customWidth="1"/>
    <col min="15620" max="15620" width="18.85546875" style="1" customWidth="1"/>
    <col min="15621" max="15621" width="19.85546875" style="1" customWidth="1"/>
    <col min="15622" max="15867" width="8.85546875" style="1"/>
    <col min="15868" max="15868" width="30.85546875" style="1" customWidth="1"/>
    <col min="15869" max="15869" width="34.85546875" style="1" customWidth="1"/>
    <col min="15870" max="15870" width="28" style="1" bestFit="1" customWidth="1"/>
    <col min="15871" max="15871" width="22.85546875" style="1" bestFit="1" customWidth="1"/>
    <col min="15872" max="15874" width="8.85546875" style="1"/>
    <col min="15875" max="15875" width="12.5703125" style="1" customWidth="1"/>
    <col min="15876" max="15876" width="18.85546875" style="1" customWidth="1"/>
    <col min="15877" max="15877" width="19.85546875" style="1" customWidth="1"/>
    <col min="15878" max="16123" width="8.85546875" style="1"/>
    <col min="16124" max="16124" width="30.85546875" style="1" customWidth="1"/>
    <col min="16125" max="16125" width="34.85546875" style="1" customWidth="1"/>
    <col min="16126" max="16126" width="28" style="1" bestFit="1" customWidth="1"/>
    <col min="16127" max="16127" width="22.85546875" style="1" bestFit="1" customWidth="1"/>
    <col min="16128" max="16130" width="8.85546875" style="1"/>
    <col min="16131" max="16131" width="12.5703125" style="1" customWidth="1"/>
    <col min="16132" max="16132" width="18.85546875" style="1" customWidth="1"/>
    <col min="16133" max="16133" width="19.85546875" style="1" customWidth="1"/>
    <col min="16134" max="16384" width="8.85546875" style="1"/>
  </cols>
  <sheetData>
    <row r="1" spans="1:17" s="60" customFormat="1" ht="117.6" customHeight="1">
      <c r="A1" s="127" t="s">
        <v>267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</row>
    <row r="2" spans="1:17" s="60" customFormat="1" ht="20.45" customHeight="1">
      <c r="A2" s="124" t="s">
        <v>260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7" s="60" customFormat="1" ht="20.45" customHeight="1">
      <c r="A3" s="124" t="s">
        <v>262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6"/>
    </row>
    <row r="4" spans="1:17" s="60" customFormat="1" ht="50.45" customHeight="1">
      <c r="A4" s="130" t="s">
        <v>284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2"/>
    </row>
    <row r="5" spans="1:17" s="60" customFormat="1" ht="20.45" customHeight="1">
      <c r="A5" s="124" t="s">
        <v>263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6"/>
    </row>
    <row r="6" spans="1:17" s="60" customFormat="1" ht="20.45" customHeight="1">
      <c r="A6" s="124" t="s">
        <v>264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6"/>
      <c r="M6" s="61"/>
      <c r="N6" s="61"/>
    </row>
    <row r="7" spans="1:17" s="60" customFormat="1" ht="20.45" customHeight="1">
      <c r="A7" s="124" t="s">
        <v>261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6"/>
      <c r="M7" s="61"/>
      <c r="N7" s="61"/>
    </row>
    <row r="8" spans="1:17">
      <c r="M8" s="62"/>
      <c r="N8" s="62"/>
    </row>
    <row r="9" spans="1:17" ht="108" customHeight="1">
      <c r="A9" s="136" t="s">
        <v>301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63"/>
      <c r="N9" s="63"/>
    </row>
    <row r="10" spans="1:17" customFormat="1">
      <c r="M10" s="64"/>
      <c r="N10" s="64"/>
    </row>
    <row r="11" spans="1:17" customFormat="1" ht="60">
      <c r="A11" s="11" t="s">
        <v>1</v>
      </c>
      <c r="B11" s="11" t="s">
        <v>296</v>
      </c>
      <c r="C11" s="11" t="s">
        <v>297</v>
      </c>
      <c r="D11" s="11" t="s">
        <v>138</v>
      </c>
      <c r="E11" s="11" t="s">
        <v>298</v>
      </c>
      <c r="F11" s="11" t="s">
        <v>292</v>
      </c>
      <c r="G11" s="11" t="s">
        <v>293</v>
      </c>
      <c r="H11" s="11" t="s">
        <v>256</v>
      </c>
      <c r="I11" s="11" t="s">
        <v>299</v>
      </c>
      <c r="J11" s="11" t="s">
        <v>300</v>
      </c>
      <c r="K11" s="81"/>
      <c r="L11" s="70" t="s">
        <v>288</v>
      </c>
      <c r="M11" s="70" t="s">
        <v>289</v>
      </c>
      <c r="N11" s="70" t="s">
        <v>253</v>
      </c>
      <c r="O11" s="70" t="s">
        <v>254</v>
      </c>
      <c r="P11" s="1"/>
      <c r="Q11" s="1"/>
    </row>
    <row r="12" spans="1:17" customFormat="1" ht="50.1" customHeight="1">
      <c r="A12" s="78">
        <v>50</v>
      </c>
      <c r="B12" s="79"/>
      <c r="C12" s="79">
        <v>100</v>
      </c>
      <c r="D12" s="80" t="s">
        <v>103</v>
      </c>
      <c r="E12" s="55" t="str">
        <f>IF(OR(A12="",A12="Выберите артикул"),"",INDEX(Данные!$J:$J,MATCH(CONCATENATE("Арт. ",A12),Данные!$I:$I,0)))</f>
        <v>Любая наклейка с Вашей символикой прямоугольной формы на банку</v>
      </c>
      <c r="F12" s="56">
        <f ca="1">IF(L12="","",L12*(1-H12))</f>
        <v>10</v>
      </c>
      <c r="G12" s="56">
        <f ca="1">IF(F12="","",F12*1.18)</f>
        <v>11.799999999999999</v>
      </c>
      <c r="H12" s="57">
        <f ca="1">IF(N12="","",VLOOKUP($N$17,Данные!$R$2:$S$7,2,TRUE))</f>
        <v>0</v>
      </c>
      <c r="I12" s="56">
        <f ca="1">IF(N12="","",N12*(1-H12))</f>
        <v>1000</v>
      </c>
      <c r="J12" s="56">
        <f ca="1">IF(O12="","",O12*(1-H12))</f>
        <v>1180</v>
      </c>
      <c r="K12" s="81"/>
      <c r="L12" s="71">
        <f ca="1">IF(OR(D12="",D12="Выберите сорт мёда",A12="",A12="Выберите артикул"),"",IF(B12="",VLOOKUP(CONCATENATE("Арт. ",A12),Данные!I:L,4,FALSE),ROUND((IF(OR(D12="",D12="Выберите сорт мёда",A12="",A12="Выберите артикул"),"",(VLOOKUP($D12,Данные!E:F,2,FALSE))+10)*B12+IF(OR(D12="",D12="Выберите сорт мёда",A12="",A12="Выберите артикул"),"",HLOOKUP(B12,INDIRECT("Данные!"&amp;CONCATENATE("L",MATCH(CONCATENATE("Арт. ",A12),Данные!$I:$I,0)-1,":P",MATCH(CONCATENATE("Арт. ",A12),Данные!$I:$I,0))),2,FALSE)))*Данные!$R$10,1)))</f>
        <v>10</v>
      </c>
      <c r="M12" s="71">
        <f ca="1">IF(L12="","",L12*1.18)</f>
        <v>11.799999999999999</v>
      </c>
      <c r="N12" s="71">
        <f ca="1">IF(OR(L12="",IFERROR(0,""),LEFT(L12,2)="от"),0,C12*L12)</f>
        <v>1000</v>
      </c>
      <c r="O12" s="71">
        <f ca="1">IF(N12="","",N12*1.18)</f>
        <v>1180</v>
      </c>
      <c r="P12" s="1"/>
      <c r="Q12" s="1"/>
    </row>
    <row r="13" spans="1:17" customFormat="1" ht="50.1" customHeight="1">
      <c r="A13" s="78">
        <v>51</v>
      </c>
      <c r="B13" s="79"/>
      <c r="C13" s="79"/>
      <c r="D13" s="80" t="s">
        <v>103</v>
      </c>
      <c r="E13" s="55" t="str">
        <f>IF(OR(A13="",A13="Выберите артикул"),"",INDEX(Данные!$J:$J,MATCH(CONCATENATE("Арт. ",A13),Данные!$I:$I,0)))</f>
        <v>Доп. оформление крафт бумагой</v>
      </c>
      <c r="F13" s="56">
        <f ca="1">IF(L13="","",L13*(1-H13))</f>
        <v>10</v>
      </c>
      <c r="G13" s="56">
        <f t="shared" ref="G13:G16" ca="1" si="0">IF(F13="","",F13*1.18)</f>
        <v>11.799999999999999</v>
      </c>
      <c r="H13" s="57">
        <f ca="1">IF(N13="","",VLOOKUP($N$17,Данные!$R$2:$S$7,2,TRUE))</f>
        <v>0</v>
      </c>
      <c r="I13" s="56">
        <f t="shared" ref="I13:I16" ca="1" si="1">IF(N13="","",N13*(1-H13))</f>
        <v>0</v>
      </c>
      <c r="J13" s="56">
        <f t="shared" ref="J13:J16" ca="1" si="2">IF(O13="","",O13*(1-H13))</f>
        <v>0</v>
      </c>
      <c r="K13" s="81"/>
      <c r="L13" s="71">
        <f ca="1">IF(OR(D13="",D13="Выберите сорт мёда",A13="",A13="Выберите артикул"),"",IF(B13="",VLOOKUP(CONCATENATE("Арт. ",A13),Данные!I:L,4,FALSE),ROUND((IF(OR(D13="",D13="Выберите сорт мёда",A13="",A13="Выберите артикул"),"",(VLOOKUP($D13,Данные!E:F,2,FALSE))+10)*B13+IF(OR(D13="",D13="Выберите сорт мёда",A13="",A13="Выберите артикул"),"",HLOOKUP(B13,INDIRECT("Данные!"&amp;CONCATENATE("L",MATCH(CONCATENATE("Арт. ",A13),Данные!$I:$I,0)-1,":P",MATCH(CONCATENATE("Арт. ",A13),Данные!$I:$I,0))),2,FALSE)))*Данные!$R$10,1)))</f>
        <v>10</v>
      </c>
      <c r="M13" s="71">
        <f t="shared" ref="M13:M16" ca="1" si="3">IF(L13="","",L13*1.18)</f>
        <v>11.799999999999999</v>
      </c>
      <c r="N13" s="71">
        <f t="shared" ref="N13:N16" ca="1" si="4">IF(OR(L13="",IFERROR(0,""),LEFT(L13,2)="от"),0,C13*L13)</f>
        <v>0</v>
      </c>
      <c r="O13" s="71">
        <f t="shared" ref="O13:O16" ca="1" si="5">IF(N13="","",N13*1.18)</f>
        <v>0</v>
      </c>
      <c r="P13" s="1"/>
      <c r="Q13" s="1"/>
    </row>
    <row r="14" spans="1:17" customFormat="1" ht="50.1" customHeight="1">
      <c r="A14" s="78">
        <v>52</v>
      </c>
      <c r="B14" s="79"/>
      <c r="C14" s="79"/>
      <c r="D14" s="80" t="s">
        <v>103</v>
      </c>
      <c r="E14" s="55" t="str">
        <f>IF(OR(A14="",A14="Выберите артикул"),"",INDEX(Данные!$J:$J,MATCH(CONCATENATE("Арт. ",A14),Данные!$I:$I,0)))</f>
        <v>Доп. оформление мешковиной</v>
      </c>
      <c r="F14" s="56">
        <f ca="1">IF(L14="","",L14*(1-H14))</f>
        <v>20</v>
      </c>
      <c r="G14" s="56">
        <f t="shared" ca="1" si="0"/>
        <v>23.599999999999998</v>
      </c>
      <c r="H14" s="57">
        <f ca="1">IF(N14="","",VLOOKUP($N$17,Данные!$R$2:$S$7,2,TRUE))</f>
        <v>0</v>
      </c>
      <c r="I14" s="56">
        <f t="shared" ca="1" si="1"/>
        <v>0</v>
      </c>
      <c r="J14" s="56">
        <f t="shared" ca="1" si="2"/>
        <v>0</v>
      </c>
      <c r="K14" s="81"/>
      <c r="L14" s="71">
        <f ca="1">IF(OR(D14="",D14="Выберите сорт мёда",A14="",A14="Выберите артикул"),"",IF(B14="",VLOOKUP(CONCATENATE("Арт. ",A14),Данные!I:L,4,FALSE),ROUND((IF(OR(D14="",D14="Выберите сорт мёда",A14="",A14="Выберите артикул"),"",(VLOOKUP($D14,Данные!E:F,2,FALSE))+10)*B14+IF(OR(D14="",D14="Выберите сорт мёда",A14="",A14="Выберите артикул"),"",HLOOKUP(B14,INDIRECT("Данные!"&amp;CONCATENATE("L",MATCH(CONCATENATE("Арт. ",A14),Данные!$I:$I,0)-1,":P",MATCH(CONCATENATE("Арт. ",A14),Данные!$I:$I,0))),2,FALSE)))*Данные!$R$10,1)))</f>
        <v>20</v>
      </c>
      <c r="M14" s="71">
        <f t="shared" ca="1" si="3"/>
        <v>23.599999999999998</v>
      </c>
      <c r="N14" s="71">
        <f t="shared" ca="1" si="4"/>
        <v>0</v>
      </c>
      <c r="O14" s="71">
        <f t="shared" ca="1" si="5"/>
        <v>0</v>
      </c>
      <c r="P14" s="1"/>
      <c r="Q14" s="1"/>
    </row>
    <row r="15" spans="1:17" customFormat="1" ht="50.1" customHeight="1">
      <c r="A15" s="78">
        <v>53</v>
      </c>
      <c r="B15" s="79"/>
      <c r="C15" s="79"/>
      <c r="D15" s="80" t="s">
        <v>103</v>
      </c>
      <c r="E15" s="55" t="str">
        <f>IF(OR(A15="",A15="Выберите артикул"),"",INDEX(Данные!$J:$J,MATCH(CONCATENATE("Арт. ",A15),Данные!$I:$I,0)))</f>
        <v>Доп. оформление биркой с согласованным дизайном на различной бумаге</v>
      </c>
      <c r="F15" s="56">
        <f ca="1">IF(L15="","",L15*(1-H15))</f>
        <v>8</v>
      </c>
      <c r="G15" s="56">
        <f t="shared" ca="1" si="0"/>
        <v>9.44</v>
      </c>
      <c r="H15" s="57">
        <f ca="1">IF(N15="","",VLOOKUP($N$17,Данные!$R$2:$S$7,2,TRUE))</f>
        <v>0</v>
      </c>
      <c r="I15" s="56">
        <f t="shared" ca="1" si="1"/>
        <v>0</v>
      </c>
      <c r="J15" s="56">
        <f t="shared" ca="1" si="2"/>
        <v>0</v>
      </c>
      <c r="K15" s="81"/>
      <c r="L15" s="71">
        <f ca="1">IF(OR(D15="",D15="Выберите сорт мёда",A15="",A15="Выберите артикул"),"",IF(B15="",VLOOKUP(CONCATENATE("Арт. ",A15),Данные!I:L,4,FALSE),ROUND((IF(OR(D15="",D15="Выберите сорт мёда",A15="",A15="Выберите артикул"),"",(VLOOKUP($D15,Данные!E:F,2,FALSE))+10)*B15+IF(OR(D15="",D15="Выберите сорт мёда",A15="",A15="Выберите артикул"),"",HLOOKUP(B15,INDIRECT("Данные!"&amp;CONCATENATE("L",MATCH(CONCATENATE("Арт. ",A15),Данные!$I:$I,0)-1,":P",MATCH(CONCATENATE("Арт. ",A15),Данные!$I:$I,0))),2,FALSE)))*Данные!$R$10,1)))</f>
        <v>8</v>
      </c>
      <c r="M15" s="71">
        <f t="shared" ca="1" si="3"/>
        <v>9.44</v>
      </c>
      <c r="N15" s="71">
        <f t="shared" ca="1" si="4"/>
        <v>0</v>
      </c>
      <c r="O15" s="71">
        <f t="shared" ca="1" si="5"/>
        <v>0</v>
      </c>
      <c r="P15" s="1"/>
      <c r="Q15" s="1"/>
    </row>
    <row r="16" spans="1:17" customFormat="1" ht="50.1" customHeight="1">
      <c r="A16" s="78">
        <v>55</v>
      </c>
      <c r="B16" s="79"/>
      <c r="C16" s="79"/>
      <c r="D16" s="80" t="s">
        <v>103</v>
      </c>
      <c r="E16" s="55" t="str">
        <f>IF(OR(A16="",A16="Выберите артикул"),"",INDEX(Данные!$J:$J,MATCH(CONCATENATE("Арт. ",A16),Данные!$I:$I,0)))</f>
        <v>Простой крафт пакет</v>
      </c>
      <c r="F16" s="56">
        <f ca="1">IF(L16="","",L16*(1-H16))</f>
        <v>20</v>
      </c>
      <c r="G16" s="56">
        <f t="shared" ca="1" si="0"/>
        <v>23.599999999999998</v>
      </c>
      <c r="H16" s="57">
        <f ca="1">IF(N16="","",VLOOKUP($N$17,Данные!$R$2:$S$7,2,TRUE))</f>
        <v>0</v>
      </c>
      <c r="I16" s="56">
        <f t="shared" ca="1" si="1"/>
        <v>0</v>
      </c>
      <c r="J16" s="56">
        <f t="shared" ca="1" si="2"/>
        <v>0</v>
      </c>
      <c r="K16" s="81"/>
      <c r="L16" s="71">
        <f ca="1">IF(OR(D16="",D16="Выберите сорт мёда",A16="",A16="Выберите артикул"),"",IF(B16="",VLOOKUP(CONCATENATE("Арт. ",A16),Данные!I:L,4,FALSE),ROUND((IF(OR(D16="",D16="Выберите сорт мёда",A16="",A16="Выберите артикул"),"",(VLOOKUP($D16,Данные!E:F,2,FALSE))+10)*B16+IF(OR(D16="",D16="Выберите сорт мёда",A16="",A16="Выберите артикул"),"",HLOOKUP(B16,INDIRECT("Данные!"&amp;CONCATENATE("L",MATCH(CONCATENATE("Арт. ",A16),Данные!$I:$I,0)-1,":P",MATCH(CONCATENATE("Арт. ",A16),Данные!$I:$I,0))),2,FALSE)))*Данные!$R$10,1)))</f>
        <v>20</v>
      </c>
      <c r="M16" s="71">
        <f t="shared" ca="1" si="3"/>
        <v>23.599999999999998</v>
      </c>
      <c r="N16" s="71">
        <f t="shared" ca="1" si="4"/>
        <v>0</v>
      </c>
      <c r="O16" s="71">
        <f t="shared" ca="1" si="5"/>
        <v>0</v>
      </c>
      <c r="P16" s="1"/>
      <c r="Q16" s="1"/>
    </row>
    <row r="17" spans="1:16133" s="46" customFormat="1">
      <c r="A17" s="12" t="s">
        <v>139</v>
      </c>
      <c r="B17" s="12"/>
      <c r="C17" s="12">
        <f>SUM(C12:C16)</f>
        <v>100</v>
      </c>
      <c r="D17" s="12"/>
      <c r="E17" s="12"/>
      <c r="F17" s="13"/>
      <c r="G17" s="13"/>
      <c r="H17" s="13"/>
      <c r="I17" s="13">
        <f ca="1">SUM(I12:I16)</f>
        <v>1000</v>
      </c>
      <c r="J17" s="13">
        <f ca="1">SUM(J12:J16)</f>
        <v>1180</v>
      </c>
      <c r="L17" s="72"/>
      <c r="M17" s="72"/>
      <c r="N17" s="72">
        <f ca="1">SUM(N12:N16)</f>
        <v>1000</v>
      </c>
      <c r="O17" s="72">
        <f ca="1">SUM(O12:O16)</f>
        <v>1180</v>
      </c>
      <c r="Q17" s="1"/>
    </row>
    <row r="20" spans="1:16133" customFormat="1" ht="93.75">
      <c r="A20" s="1"/>
      <c r="B20" s="1"/>
      <c r="C20" s="34" t="s">
        <v>311</v>
      </c>
      <c r="D20" s="93" t="s">
        <v>240</v>
      </c>
      <c r="E20" s="2"/>
      <c r="F20" s="1"/>
      <c r="G20" s="34" t="s">
        <v>312</v>
      </c>
      <c r="H20" s="93" t="s">
        <v>245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</row>
    <row r="21" spans="1:16133" customFormat="1" ht="30">
      <c r="A21" s="1"/>
      <c r="B21" s="1"/>
      <c r="C21" s="19" t="s">
        <v>606</v>
      </c>
      <c r="D21" s="73">
        <v>10</v>
      </c>
      <c r="E21" s="2"/>
      <c r="F21" s="1"/>
      <c r="G21" s="19" t="s">
        <v>295</v>
      </c>
      <c r="H21" s="73">
        <v>10</v>
      </c>
      <c r="I21" s="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</row>
    <row r="22" spans="1:16133" customFormat="1">
      <c r="A22" s="1"/>
      <c r="B22" s="1"/>
      <c r="C22" s="1"/>
      <c r="D22" s="1"/>
      <c r="E22" s="2"/>
      <c r="F22" s="1"/>
      <c r="G22" s="2"/>
      <c r="H22" s="2"/>
      <c r="I22" s="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</row>
    <row r="23" spans="1:16133" customFormat="1" ht="93.75">
      <c r="A23" s="1"/>
      <c r="B23" s="1"/>
      <c r="C23" s="34" t="s">
        <v>313</v>
      </c>
      <c r="D23" s="93" t="s">
        <v>246</v>
      </c>
      <c r="E23" s="2"/>
      <c r="F23" s="1"/>
      <c r="G23" s="34" t="s">
        <v>314</v>
      </c>
      <c r="H23" s="93" t="s">
        <v>247</v>
      </c>
      <c r="I23" s="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</row>
    <row r="24" spans="1:16133" customFormat="1" ht="30">
      <c r="A24" s="1"/>
      <c r="B24" s="1"/>
      <c r="C24" s="19" t="s">
        <v>295</v>
      </c>
      <c r="D24" s="73">
        <v>20</v>
      </c>
      <c r="E24" s="1"/>
      <c r="F24" s="1"/>
      <c r="G24" s="19" t="s">
        <v>607</v>
      </c>
      <c r="H24" s="73">
        <v>8</v>
      </c>
      <c r="I24" s="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</row>
    <row r="25" spans="1:16133">
      <c r="G25" s="2"/>
      <c r="H25" s="2"/>
      <c r="I25" s="2"/>
    </row>
    <row r="26" spans="1:16133" ht="93.75">
      <c r="C26" s="34" t="s">
        <v>315</v>
      </c>
      <c r="D26" s="93" t="s">
        <v>248</v>
      </c>
      <c r="G26" s="34" t="s">
        <v>316</v>
      </c>
      <c r="H26" s="93" t="s">
        <v>241</v>
      </c>
      <c r="I26" s="2"/>
      <c r="J26" s="25"/>
      <c r="K26" s="25"/>
      <c r="L26" s="25"/>
      <c r="M26" s="25"/>
      <c r="N26" s="25"/>
      <c r="O26" s="25"/>
    </row>
    <row r="27" spans="1:16133">
      <c r="C27" s="19" t="s">
        <v>243</v>
      </c>
      <c r="D27" s="58" t="s">
        <v>244</v>
      </c>
      <c r="G27" s="19" t="s">
        <v>607</v>
      </c>
      <c r="H27" s="73">
        <v>20</v>
      </c>
      <c r="I27" s="2"/>
      <c r="J27" s="25"/>
      <c r="K27" s="25"/>
      <c r="L27" s="25"/>
      <c r="M27" s="25"/>
      <c r="N27" s="25"/>
      <c r="O27" s="25"/>
    </row>
    <row r="28" spans="1:16133" ht="30">
      <c r="C28" s="19" t="s">
        <v>295</v>
      </c>
      <c r="D28" s="58">
        <v>1</v>
      </c>
      <c r="I28" s="2"/>
      <c r="J28" s="42"/>
      <c r="K28" s="42"/>
      <c r="L28" s="42"/>
      <c r="M28" s="42"/>
      <c r="N28" s="42"/>
      <c r="O28" s="42"/>
    </row>
    <row r="29" spans="1:16133">
      <c r="C29" s="2"/>
      <c r="D29" s="2"/>
      <c r="I29" s="2"/>
    </row>
    <row r="30" spans="1:16133" ht="56.25">
      <c r="C30" s="34" t="s">
        <v>317</v>
      </c>
      <c r="D30" s="93" t="s">
        <v>242</v>
      </c>
      <c r="I30" s="2"/>
    </row>
    <row r="31" spans="1:16133" ht="30">
      <c r="C31" s="19" t="s">
        <v>607</v>
      </c>
      <c r="D31" s="73">
        <v>50</v>
      </c>
      <c r="I31" s="2"/>
    </row>
    <row r="32" spans="1:16133" ht="90" customHeight="1">
      <c r="I32" s="2"/>
      <c r="J32" s="25"/>
      <c r="K32" s="25"/>
    </row>
    <row r="33" spans="9:11">
      <c r="I33" s="2"/>
      <c r="J33" s="25"/>
      <c r="K33" s="25"/>
    </row>
  </sheetData>
  <sheetProtection password="CC5D" sheet="1" objects="1" scenarios="1"/>
  <mergeCells count="8">
    <mergeCell ref="A7:L7"/>
    <mergeCell ref="A9:L9"/>
    <mergeCell ref="A1:L1"/>
    <mergeCell ref="A2:L2"/>
    <mergeCell ref="A3:L3"/>
    <mergeCell ref="A4:L4"/>
    <mergeCell ref="A5:L5"/>
    <mergeCell ref="A6:L6"/>
  </mergeCells>
  <dataValidations count="1">
    <dataValidation type="list" allowBlank="1" showInputMessage="1" showErrorMessage="1" prompt="Выберите объём" sqref="B12:B16">
      <formula1>INDIRECT("F_" &amp; $A12*1)</formula1>
    </dataValidation>
  </dataValidations>
  <pageMargins left="0.70866141732283472" right="0.70866141732283472" top="0.74803149606299213" bottom="0.74803149606299213" header="0.31496062992125984" footer="0.31496062992125984"/>
  <pageSetup paperSize="9" scale="42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ерите артикул">
          <x14:formula1>
            <xm:f>Данные!$A$1:$A$86</xm:f>
          </x14:formula1>
          <xm:sqref>A12:A16</xm:sqref>
        </x14:dataValidation>
        <x14:dataValidation type="list" allowBlank="1" showInputMessage="1" showErrorMessage="1" prompt="Выберите сорт мёда">
          <x14:formula1>
            <xm:f>Данные!$E$2:$E$35</xm:f>
          </x14:formula1>
          <xm:sqref>D12:D16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A1:M126"/>
  <sheetViews>
    <sheetView workbookViewId="0">
      <selection sqref="A1:H1"/>
    </sheetView>
  </sheetViews>
  <sheetFormatPr defaultColWidth="8.7109375" defaultRowHeight="32.450000000000003" customHeight="1"/>
  <cols>
    <col min="1" max="1" width="25.42578125" style="1" customWidth="1"/>
    <col min="2" max="2" width="8.7109375" style="1"/>
    <col min="3" max="3" width="69" style="1" customWidth="1"/>
    <col min="4" max="4" width="8.5703125" style="1" hidden="1" customWidth="1"/>
    <col min="5" max="7" width="10.85546875" style="1" customWidth="1"/>
    <col min="8" max="8" width="11.5703125" style="1" customWidth="1"/>
    <col min="9" max="16384" width="8.7109375" style="1"/>
  </cols>
  <sheetData>
    <row r="1" spans="1:13" ht="99.6" customHeight="1">
      <c r="A1" s="127" t="s">
        <v>356</v>
      </c>
      <c r="B1" s="128"/>
      <c r="C1" s="128"/>
      <c r="D1" s="128"/>
      <c r="E1" s="128"/>
      <c r="F1" s="128"/>
      <c r="G1" s="128"/>
      <c r="H1" s="129"/>
      <c r="I1" s="99"/>
      <c r="J1" s="99"/>
      <c r="K1" s="99"/>
      <c r="L1" s="99"/>
      <c r="M1" s="100"/>
    </row>
    <row r="2" spans="1:13" ht="32.450000000000003" customHeight="1">
      <c r="A2" s="157" t="s">
        <v>260</v>
      </c>
      <c r="B2" s="158"/>
      <c r="C2" s="158"/>
      <c r="D2" s="158"/>
      <c r="E2" s="158"/>
      <c r="F2" s="158"/>
      <c r="G2" s="158"/>
      <c r="H2" s="159"/>
      <c r="I2" s="101"/>
      <c r="J2" s="101"/>
      <c r="K2" s="101"/>
      <c r="L2" s="101"/>
      <c r="M2" s="100"/>
    </row>
    <row r="3" spans="1:13" ht="32.450000000000003" customHeight="1">
      <c r="A3" s="157" t="s">
        <v>264</v>
      </c>
      <c r="B3" s="158"/>
      <c r="C3" s="158"/>
      <c r="D3" s="158"/>
      <c r="E3" s="158"/>
      <c r="F3" s="158"/>
      <c r="G3" s="158"/>
      <c r="H3" s="159"/>
      <c r="I3" s="101"/>
      <c r="J3" s="101"/>
      <c r="K3" s="101"/>
      <c r="L3" s="101"/>
      <c r="M3" s="100"/>
    </row>
    <row r="4" spans="1:13" ht="32.450000000000003" customHeight="1">
      <c r="A4" s="157" t="s">
        <v>357</v>
      </c>
      <c r="B4" s="158"/>
      <c r="C4" s="158"/>
      <c r="D4" s="158"/>
      <c r="E4" s="158"/>
      <c r="F4" s="158"/>
      <c r="G4" s="158"/>
      <c r="H4" s="159"/>
      <c r="I4" s="101"/>
      <c r="J4" s="101"/>
      <c r="K4" s="101"/>
      <c r="L4" s="101"/>
      <c r="M4" s="100"/>
    </row>
    <row r="5" spans="1:13" ht="21" customHeight="1">
      <c r="I5" s="100"/>
      <c r="J5" s="100"/>
      <c r="K5" s="100"/>
      <c r="L5" s="100"/>
      <c r="M5" s="100"/>
    </row>
    <row r="6" spans="1:13" ht="32.450000000000003" customHeight="1">
      <c r="A6" s="160" t="s">
        <v>358</v>
      </c>
      <c r="B6" s="161" t="s">
        <v>1</v>
      </c>
      <c r="C6" s="162" t="s">
        <v>359</v>
      </c>
      <c r="D6" s="163" t="s">
        <v>136</v>
      </c>
      <c r="E6" s="164" t="s">
        <v>360</v>
      </c>
      <c r="F6" s="164" t="s">
        <v>361</v>
      </c>
      <c r="G6" s="164" t="s">
        <v>362</v>
      </c>
      <c r="H6" s="164" t="s">
        <v>363</v>
      </c>
      <c r="I6" s="100"/>
      <c r="J6" s="100"/>
      <c r="K6" s="100"/>
      <c r="L6" s="100"/>
      <c r="M6" s="100"/>
    </row>
    <row r="7" spans="1:13" ht="150.94999999999999" customHeight="1">
      <c r="A7" s="160"/>
      <c r="B7" s="161"/>
      <c r="C7" s="162"/>
      <c r="D7" s="163"/>
      <c r="E7" s="165"/>
      <c r="F7" s="165"/>
      <c r="G7" s="165"/>
      <c r="H7" s="165"/>
    </row>
    <row r="8" spans="1:13" ht="32.450000000000003" customHeight="1">
      <c r="A8" s="168" t="s">
        <v>364</v>
      </c>
      <c r="B8" s="102" t="s">
        <v>365</v>
      </c>
      <c r="C8" s="103" t="s">
        <v>366</v>
      </c>
      <c r="D8" s="104">
        <v>770</v>
      </c>
      <c r="E8" s="105">
        <f>(D8*0.05+4+5)*2.5</f>
        <v>118.75</v>
      </c>
      <c r="F8" s="105">
        <f>(D8*0.1+4+5)*2.5</f>
        <v>215</v>
      </c>
      <c r="G8" s="105">
        <f>(D8*0.05+4+5+10)*2.5</f>
        <v>143.75</v>
      </c>
      <c r="H8" s="105">
        <f>(D8*0.1+4+5+10)*2.5</f>
        <v>240</v>
      </c>
    </row>
    <row r="9" spans="1:13" ht="32.450000000000003" customHeight="1">
      <c r="A9" s="168"/>
      <c r="B9" s="102" t="s">
        <v>367</v>
      </c>
      <c r="C9" s="103" t="s">
        <v>368</v>
      </c>
      <c r="D9" s="104">
        <v>770</v>
      </c>
      <c r="E9" s="105">
        <f t="shared" ref="E9:E72" si="0">(D9*0.05+4+5)*2.5</f>
        <v>118.75</v>
      </c>
      <c r="F9" s="105">
        <f t="shared" ref="F9:F72" si="1">(D9*0.1+4+5)*2.5</f>
        <v>215</v>
      </c>
      <c r="G9" s="105">
        <f t="shared" ref="G9:G72" si="2">(D9*0.05+4+5+10)*2.5</f>
        <v>143.75</v>
      </c>
      <c r="H9" s="105">
        <f t="shared" ref="H9:H72" si="3">(D9*0.1+4+5+10)*2.5</f>
        <v>240</v>
      </c>
    </row>
    <row r="10" spans="1:13" ht="32.450000000000003" customHeight="1">
      <c r="A10" s="168"/>
      <c r="B10" s="102" t="s">
        <v>369</v>
      </c>
      <c r="C10" s="106" t="s">
        <v>370</v>
      </c>
      <c r="D10" s="104">
        <v>810</v>
      </c>
      <c r="E10" s="105">
        <f t="shared" si="0"/>
        <v>123.75</v>
      </c>
      <c r="F10" s="105">
        <f t="shared" si="1"/>
        <v>225</v>
      </c>
      <c r="G10" s="105">
        <f t="shared" si="2"/>
        <v>148.75</v>
      </c>
      <c r="H10" s="105">
        <f t="shared" si="3"/>
        <v>250</v>
      </c>
    </row>
    <row r="11" spans="1:13" ht="32.450000000000003" customHeight="1">
      <c r="A11" s="168"/>
      <c r="B11" s="102" t="s">
        <v>371</v>
      </c>
      <c r="C11" s="103" t="s">
        <v>372</v>
      </c>
      <c r="D11" s="104">
        <v>820</v>
      </c>
      <c r="E11" s="105">
        <f t="shared" si="0"/>
        <v>125</v>
      </c>
      <c r="F11" s="105">
        <f t="shared" si="1"/>
        <v>227.5</v>
      </c>
      <c r="G11" s="105">
        <f t="shared" si="2"/>
        <v>150</v>
      </c>
      <c r="H11" s="105">
        <f t="shared" si="3"/>
        <v>252.5</v>
      </c>
    </row>
    <row r="12" spans="1:13" ht="32.450000000000003" customHeight="1">
      <c r="A12" s="168"/>
      <c r="B12" s="102" t="s">
        <v>373</v>
      </c>
      <c r="C12" s="106" t="s">
        <v>374</v>
      </c>
      <c r="D12" s="104">
        <v>825</v>
      </c>
      <c r="E12" s="105">
        <f t="shared" si="0"/>
        <v>125.625</v>
      </c>
      <c r="F12" s="105">
        <f t="shared" si="1"/>
        <v>228.75</v>
      </c>
      <c r="G12" s="105">
        <f t="shared" si="2"/>
        <v>150.625</v>
      </c>
      <c r="H12" s="105">
        <f t="shared" si="3"/>
        <v>253.75</v>
      </c>
    </row>
    <row r="13" spans="1:13" ht="32.450000000000003" customHeight="1">
      <c r="A13" s="168"/>
      <c r="B13" s="102" t="s">
        <v>375</v>
      </c>
      <c r="C13" s="106" t="s">
        <v>376</v>
      </c>
      <c r="D13" s="104">
        <v>840</v>
      </c>
      <c r="E13" s="105">
        <f t="shared" si="0"/>
        <v>127.5</v>
      </c>
      <c r="F13" s="105">
        <f t="shared" si="1"/>
        <v>232.5</v>
      </c>
      <c r="G13" s="105">
        <f t="shared" si="2"/>
        <v>152.5</v>
      </c>
      <c r="H13" s="105">
        <f t="shared" si="3"/>
        <v>257.5</v>
      </c>
    </row>
    <row r="14" spans="1:13" ht="32.450000000000003" customHeight="1">
      <c r="A14" s="168"/>
      <c r="B14" s="102" t="s">
        <v>377</v>
      </c>
      <c r="C14" s="106" t="s">
        <v>378</v>
      </c>
      <c r="D14" s="104">
        <v>850</v>
      </c>
      <c r="E14" s="105">
        <f t="shared" si="0"/>
        <v>128.75</v>
      </c>
      <c r="F14" s="105">
        <f t="shared" si="1"/>
        <v>235</v>
      </c>
      <c r="G14" s="105">
        <f t="shared" si="2"/>
        <v>153.75</v>
      </c>
      <c r="H14" s="105">
        <f t="shared" si="3"/>
        <v>260</v>
      </c>
    </row>
    <row r="15" spans="1:13" ht="32.450000000000003" customHeight="1">
      <c r="A15" s="168"/>
      <c r="B15" s="102" t="s">
        <v>379</v>
      </c>
      <c r="C15" s="106" t="s">
        <v>380</v>
      </c>
      <c r="D15" s="104">
        <v>860</v>
      </c>
      <c r="E15" s="105">
        <f t="shared" si="0"/>
        <v>130</v>
      </c>
      <c r="F15" s="105">
        <f t="shared" si="1"/>
        <v>237.5</v>
      </c>
      <c r="G15" s="105">
        <f t="shared" si="2"/>
        <v>155</v>
      </c>
      <c r="H15" s="105">
        <f t="shared" si="3"/>
        <v>262.5</v>
      </c>
    </row>
    <row r="16" spans="1:13" ht="32.450000000000003" customHeight="1">
      <c r="A16" s="168"/>
      <c r="B16" s="102" t="s">
        <v>381</v>
      </c>
      <c r="C16" s="106" t="s">
        <v>382</v>
      </c>
      <c r="D16" s="104">
        <v>870</v>
      </c>
      <c r="E16" s="105">
        <f t="shared" si="0"/>
        <v>131.25</v>
      </c>
      <c r="F16" s="105">
        <f t="shared" si="1"/>
        <v>240</v>
      </c>
      <c r="G16" s="105">
        <f t="shared" si="2"/>
        <v>156.25</v>
      </c>
      <c r="H16" s="105">
        <f t="shared" si="3"/>
        <v>265</v>
      </c>
    </row>
    <row r="17" spans="1:8" ht="24">
      <c r="A17" s="168"/>
      <c r="B17" s="102" t="s">
        <v>383</v>
      </c>
      <c r="C17" s="106" t="s">
        <v>384</v>
      </c>
      <c r="D17" s="104">
        <v>880</v>
      </c>
      <c r="E17" s="105">
        <f t="shared" si="0"/>
        <v>132.5</v>
      </c>
      <c r="F17" s="105">
        <f t="shared" si="1"/>
        <v>242.5</v>
      </c>
      <c r="G17" s="105">
        <f t="shared" si="2"/>
        <v>157.5</v>
      </c>
      <c r="H17" s="105">
        <f t="shared" si="3"/>
        <v>267.5</v>
      </c>
    </row>
    <row r="18" spans="1:8" ht="36">
      <c r="A18" s="168"/>
      <c r="B18" s="102" t="s">
        <v>385</v>
      </c>
      <c r="C18" s="106" t="s">
        <v>386</v>
      </c>
      <c r="D18" s="104">
        <v>880</v>
      </c>
      <c r="E18" s="105">
        <f t="shared" si="0"/>
        <v>132.5</v>
      </c>
      <c r="F18" s="105">
        <f t="shared" si="1"/>
        <v>242.5</v>
      </c>
      <c r="G18" s="105">
        <f t="shared" si="2"/>
        <v>157.5</v>
      </c>
      <c r="H18" s="105">
        <f t="shared" si="3"/>
        <v>267.5</v>
      </c>
    </row>
    <row r="19" spans="1:8" ht="24">
      <c r="A19" s="168"/>
      <c r="B19" s="102" t="s">
        <v>387</v>
      </c>
      <c r="C19" s="106" t="s">
        <v>388</v>
      </c>
      <c r="D19" s="104">
        <v>920</v>
      </c>
      <c r="E19" s="105">
        <f t="shared" si="0"/>
        <v>137.5</v>
      </c>
      <c r="F19" s="105">
        <f t="shared" si="1"/>
        <v>252.5</v>
      </c>
      <c r="G19" s="105">
        <f t="shared" si="2"/>
        <v>162.5</v>
      </c>
      <c r="H19" s="105">
        <f t="shared" si="3"/>
        <v>277.5</v>
      </c>
    </row>
    <row r="20" spans="1:8" ht="36">
      <c r="A20" s="168"/>
      <c r="B20" s="102" t="s">
        <v>389</v>
      </c>
      <c r="C20" s="106" t="s">
        <v>390</v>
      </c>
      <c r="D20" s="104">
        <v>920</v>
      </c>
      <c r="E20" s="105">
        <f t="shared" si="0"/>
        <v>137.5</v>
      </c>
      <c r="F20" s="105">
        <f t="shared" si="1"/>
        <v>252.5</v>
      </c>
      <c r="G20" s="105">
        <f t="shared" si="2"/>
        <v>162.5</v>
      </c>
      <c r="H20" s="105">
        <f t="shared" si="3"/>
        <v>277.5</v>
      </c>
    </row>
    <row r="21" spans="1:8" ht="36">
      <c r="A21" s="168"/>
      <c r="B21" s="102" t="s">
        <v>391</v>
      </c>
      <c r="C21" s="106" t="s">
        <v>392</v>
      </c>
      <c r="D21" s="104">
        <v>920</v>
      </c>
      <c r="E21" s="105">
        <f t="shared" si="0"/>
        <v>137.5</v>
      </c>
      <c r="F21" s="105">
        <f t="shared" si="1"/>
        <v>252.5</v>
      </c>
      <c r="G21" s="105">
        <f t="shared" si="2"/>
        <v>162.5</v>
      </c>
      <c r="H21" s="105">
        <f t="shared" si="3"/>
        <v>277.5</v>
      </c>
    </row>
    <row r="22" spans="1:8" ht="36">
      <c r="A22" s="168"/>
      <c r="B22" s="102" t="s">
        <v>391</v>
      </c>
      <c r="C22" s="103" t="s">
        <v>393</v>
      </c>
      <c r="D22" s="104">
        <v>920</v>
      </c>
      <c r="E22" s="105">
        <f t="shared" si="0"/>
        <v>137.5</v>
      </c>
      <c r="F22" s="105">
        <f t="shared" si="1"/>
        <v>252.5</v>
      </c>
      <c r="G22" s="105">
        <f t="shared" si="2"/>
        <v>162.5</v>
      </c>
      <c r="H22" s="105">
        <f t="shared" si="3"/>
        <v>277.5</v>
      </c>
    </row>
    <row r="23" spans="1:8" ht="36">
      <c r="A23" s="168"/>
      <c r="B23" s="102" t="s">
        <v>394</v>
      </c>
      <c r="C23" s="106" t="s">
        <v>395</v>
      </c>
      <c r="D23" s="104">
        <v>935</v>
      </c>
      <c r="E23" s="105">
        <f t="shared" si="0"/>
        <v>139.375</v>
      </c>
      <c r="F23" s="105">
        <f t="shared" si="1"/>
        <v>256.25</v>
      </c>
      <c r="G23" s="105">
        <f t="shared" si="2"/>
        <v>164.375</v>
      </c>
      <c r="H23" s="105">
        <f t="shared" si="3"/>
        <v>281.25</v>
      </c>
    </row>
    <row r="24" spans="1:8" ht="24">
      <c r="A24" s="168"/>
      <c r="B24" s="102" t="s">
        <v>396</v>
      </c>
      <c r="C24" s="103" t="s">
        <v>397</v>
      </c>
      <c r="D24" s="104">
        <v>970</v>
      </c>
      <c r="E24" s="105">
        <f t="shared" si="0"/>
        <v>143.75</v>
      </c>
      <c r="F24" s="105">
        <f t="shared" si="1"/>
        <v>265</v>
      </c>
      <c r="G24" s="105">
        <f t="shared" si="2"/>
        <v>168.75</v>
      </c>
      <c r="H24" s="105">
        <f t="shared" si="3"/>
        <v>290</v>
      </c>
    </row>
    <row r="25" spans="1:8" ht="24">
      <c r="A25" s="168"/>
      <c r="B25" s="102" t="s">
        <v>398</v>
      </c>
      <c r="C25" s="106" t="s">
        <v>399</v>
      </c>
      <c r="D25" s="104">
        <v>990</v>
      </c>
      <c r="E25" s="105">
        <f t="shared" si="0"/>
        <v>146.25</v>
      </c>
      <c r="F25" s="105">
        <f t="shared" si="1"/>
        <v>270</v>
      </c>
      <c r="G25" s="105">
        <f t="shared" si="2"/>
        <v>171.25</v>
      </c>
      <c r="H25" s="105">
        <f t="shared" si="3"/>
        <v>295</v>
      </c>
    </row>
    <row r="26" spans="1:8" ht="24">
      <c r="A26" s="168"/>
      <c r="B26" s="102" t="s">
        <v>400</v>
      </c>
      <c r="C26" s="103" t="s">
        <v>401</v>
      </c>
      <c r="D26" s="104">
        <v>1030</v>
      </c>
      <c r="E26" s="105">
        <f t="shared" si="0"/>
        <v>151.25</v>
      </c>
      <c r="F26" s="105">
        <f t="shared" si="1"/>
        <v>280</v>
      </c>
      <c r="G26" s="105">
        <f t="shared" si="2"/>
        <v>176.25</v>
      </c>
      <c r="H26" s="105">
        <f t="shared" si="3"/>
        <v>305</v>
      </c>
    </row>
    <row r="27" spans="1:8" ht="24">
      <c r="A27" s="168"/>
      <c r="B27" s="102" t="s">
        <v>402</v>
      </c>
      <c r="C27" s="106" t="s">
        <v>403</v>
      </c>
      <c r="D27" s="104">
        <v>1070</v>
      </c>
      <c r="E27" s="105">
        <f t="shared" si="0"/>
        <v>156.25</v>
      </c>
      <c r="F27" s="105">
        <f t="shared" si="1"/>
        <v>290</v>
      </c>
      <c r="G27" s="105">
        <f t="shared" si="2"/>
        <v>181.25</v>
      </c>
      <c r="H27" s="105">
        <f t="shared" si="3"/>
        <v>315</v>
      </c>
    </row>
    <row r="28" spans="1:8" ht="15">
      <c r="A28" s="169" t="s">
        <v>404</v>
      </c>
      <c r="B28" s="107" t="s">
        <v>405</v>
      </c>
      <c r="C28" s="106" t="s">
        <v>406</v>
      </c>
      <c r="D28" s="105">
        <v>640</v>
      </c>
      <c r="E28" s="105">
        <f t="shared" si="0"/>
        <v>102.5</v>
      </c>
      <c r="F28" s="105">
        <f t="shared" si="1"/>
        <v>182.5</v>
      </c>
      <c r="G28" s="105">
        <f t="shared" si="2"/>
        <v>127.5</v>
      </c>
      <c r="H28" s="105">
        <f t="shared" si="3"/>
        <v>207.5</v>
      </c>
    </row>
    <row r="29" spans="1:8" ht="24">
      <c r="A29" s="169"/>
      <c r="B29" s="107" t="s">
        <v>407</v>
      </c>
      <c r="C29" s="108" t="s">
        <v>408</v>
      </c>
      <c r="D29" s="105">
        <v>650</v>
      </c>
      <c r="E29" s="105">
        <f t="shared" si="0"/>
        <v>103.75</v>
      </c>
      <c r="F29" s="105">
        <f t="shared" si="1"/>
        <v>185</v>
      </c>
      <c r="G29" s="105">
        <f t="shared" si="2"/>
        <v>128.75</v>
      </c>
      <c r="H29" s="105">
        <f t="shared" si="3"/>
        <v>210</v>
      </c>
    </row>
    <row r="30" spans="1:8" ht="24">
      <c r="A30" s="169"/>
      <c r="B30" s="107" t="s">
        <v>409</v>
      </c>
      <c r="C30" s="106" t="s">
        <v>410</v>
      </c>
      <c r="D30" s="105">
        <v>660</v>
      </c>
      <c r="E30" s="105">
        <f t="shared" si="0"/>
        <v>105</v>
      </c>
      <c r="F30" s="105">
        <f t="shared" si="1"/>
        <v>187.5</v>
      </c>
      <c r="G30" s="105">
        <f t="shared" si="2"/>
        <v>130</v>
      </c>
      <c r="H30" s="105">
        <f t="shared" si="3"/>
        <v>212.5</v>
      </c>
    </row>
    <row r="31" spans="1:8" ht="24">
      <c r="A31" s="169"/>
      <c r="B31" s="107" t="s">
        <v>411</v>
      </c>
      <c r="C31" s="106" t="s">
        <v>412</v>
      </c>
      <c r="D31" s="105">
        <v>700</v>
      </c>
      <c r="E31" s="105">
        <f t="shared" si="0"/>
        <v>110</v>
      </c>
      <c r="F31" s="105">
        <f t="shared" si="1"/>
        <v>197.5</v>
      </c>
      <c r="G31" s="105">
        <f t="shared" si="2"/>
        <v>135</v>
      </c>
      <c r="H31" s="105">
        <f t="shared" si="3"/>
        <v>222.5</v>
      </c>
    </row>
    <row r="32" spans="1:8" ht="24">
      <c r="A32" s="169"/>
      <c r="B32" s="107" t="s">
        <v>413</v>
      </c>
      <c r="C32" s="109" t="s">
        <v>414</v>
      </c>
      <c r="D32" s="105">
        <v>700</v>
      </c>
      <c r="E32" s="105">
        <f t="shared" si="0"/>
        <v>110</v>
      </c>
      <c r="F32" s="105">
        <f t="shared" si="1"/>
        <v>197.5</v>
      </c>
      <c r="G32" s="105">
        <f t="shared" si="2"/>
        <v>135</v>
      </c>
      <c r="H32" s="105">
        <f t="shared" si="3"/>
        <v>222.5</v>
      </c>
    </row>
    <row r="33" spans="1:8" ht="36">
      <c r="A33" s="169"/>
      <c r="B33" s="107" t="s">
        <v>415</v>
      </c>
      <c r="C33" s="108" t="s">
        <v>416</v>
      </c>
      <c r="D33" s="105">
        <v>730</v>
      </c>
      <c r="E33" s="105">
        <f t="shared" si="0"/>
        <v>113.75</v>
      </c>
      <c r="F33" s="105">
        <f t="shared" si="1"/>
        <v>205</v>
      </c>
      <c r="G33" s="105">
        <f t="shared" si="2"/>
        <v>138.75</v>
      </c>
      <c r="H33" s="105">
        <f t="shared" si="3"/>
        <v>230</v>
      </c>
    </row>
    <row r="34" spans="1:8" ht="15">
      <c r="A34" s="169"/>
      <c r="B34" s="107" t="s">
        <v>417</v>
      </c>
      <c r="C34" s="106" t="s">
        <v>418</v>
      </c>
      <c r="D34" s="105">
        <v>760</v>
      </c>
      <c r="E34" s="105">
        <f t="shared" si="0"/>
        <v>117.5</v>
      </c>
      <c r="F34" s="105">
        <f t="shared" si="1"/>
        <v>212.5</v>
      </c>
      <c r="G34" s="105">
        <f t="shared" si="2"/>
        <v>142.5</v>
      </c>
      <c r="H34" s="105">
        <f t="shared" si="3"/>
        <v>237.5</v>
      </c>
    </row>
    <row r="35" spans="1:8" ht="15">
      <c r="A35" s="169"/>
      <c r="B35" s="107" t="s">
        <v>419</v>
      </c>
      <c r="C35" s="109" t="s">
        <v>420</v>
      </c>
      <c r="D35" s="105">
        <v>770</v>
      </c>
      <c r="E35" s="105">
        <f t="shared" si="0"/>
        <v>118.75</v>
      </c>
      <c r="F35" s="105">
        <f t="shared" si="1"/>
        <v>215</v>
      </c>
      <c r="G35" s="105">
        <f t="shared" si="2"/>
        <v>143.75</v>
      </c>
      <c r="H35" s="105">
        <f t="shared" si="3"/>
        <v>240</v>
      </c>
    </row>
    <row r="36" spans="1:8" ht="15">
      <c r="A36" s="169"/>
      <c r="B36" s="107" t="s">
        <v>421</v>
      </c>
      <c r="C36" s="109" t="s">
        <v>422</v>
      </c>
      <c r="D36" s="105">
        <v>780</v>
      </c>
      <c r="E36" s="105">
        <f t="shared" si="0"/>
        <v>120</v>
      </c>
      <c r="F36" s="105">
        <f t="shared" si="1"/>
        <v>217.5</v>
      </c>
      <c r="G36" s="105">
        <f t="shared" si="2"/>
        <v>145</v>
      </c>
      <c r="H36" s="105">
        <f t="shared" si="3"/>
        <v>242.5</v>
      </c>
    </row>
    <row r="37" spans="1:8" ht="24">
      <c r="A37" s="169"/>
      <c r="B37" s="107" t="s">
        <v>423</v>
      </c>
      <c r="C37" s="109" t="s">
        <v>424</v>
      </c>
      <c r="D37" s="105">
        <v>780</v>
      </c>
      <c r="E37" s="105">
        <f t="shared" si="0"/>
        <v>120</v>
      </c>
      <c r="F37" s="105">
        <f t="shared" si="1"/>
        <v>217.5</v>
      </c>
      <c r="G37" s="105">
        <f t="shared" si="2"/>
        <v>145</v>
      </c>
      <c r="H37" s="105">
        <f t="shared" si="3"/>
        <v>242.5</v>
      </c>
    </row>
    <row r="38" spans="1:8" ht="24">
      <c r="A38" s="169"/>
      <c r="B38" s="107" t="s">
        <v>425</v>
      </c>
      <c r="C38" s="109" t="s">
        <v>426</v>
      </c>
      <c r="D38" s="105">
        <v>790</v>
      </c>
      <c r="E38" s="105">
        <f t="shared" si="0"/>
        <v>121.25</v>
      </c>
      <c r="F38" s="105">
        <f t="shared" si="1"/>
        <v>220</v>
      </c>
      <c r="G38" s="105">
        <f t="shared" si="2"/>
        <v>146.25</v>
      </c>
      <c r="H38" s="105">
        <f t="shared" si="3"/>
        <v>245</v>
      </c>
    </row>
    <row r="39" spans="1:8" ht="24">
      <c r="A39" s="169"/>
      <c r="B39" s="107" t="s">
        <v>427</v>
      </c>
      <c r="C39" s="109" t="s">
        <v>428</v>
      </c>
      <c r="D39" s="105">
        <v>800</v>
      </c>
      <c r="E39" s="105">
        <f t="shared" si="0"/>
        <v>122.5</v>
      </c>
      <c r="F39" s="105">
        <f t="shared" si="1"/>
        <v>222.5</v>
      </c>
      <c r="G39" s="105">
        <f t="shared" si="2"/>
        <v>147.5</v>
      </c>
      <c r="H39" s="105">
        <f t="shared" si="3"/>
        <v>247.5</v>
      </c>
    </row>
    <row r="40" spans="1:8" ht="24">
      <c r="A40" s="169"/>
      <c r="B40" s="107" t="s">
        <v>429</v>
      </c>
      <c r="C40" s="109" t="s">
        <v>430</v>
      </c>
      <c r="D40" s="105">
        <v>800</v>
      </c>
      <c r="E40" s="105">
        <f t="shared" si="0"/>
        <v>122.5</v>
      </c>
      <c r="F40" s="105">
        <f t="shared" si="1"/>
        <v>222.5</v>
      </c>
      <c r="G40" s="105">
        <f t="shared" si="2"/>
        <v>147.5</v>
      </c>
      <c r="H40" s="105">
        <f t="shared" si="3"/>
        <v>247.5</v>
      </c>
    </row>
    <row r="41" spans="1:8" ht="24">
      <c r="A41" s="169"/>
      <c r="B41" s="107" t="s">
        <v>431</v>
      </c>
      <c r="C41" s="109" t="s">
        <v>432</v>
      </c>
      <c r="D41" s="105">
        <v>810</v>
      </c>
      <c r="E41" s="105">
        <f t="shared" si="0"/>
        <v>123.75</v>
      </c>
      <c r="F41" s="105">
        <f t="shared" si="1"/>
        <v>225</v>
      </c>
      <c r="G41" s="105">
        <f t="shared" si="2"/>
        <v>148.75</v>
      </c>
      <c r="H41" s="105">
        <f t="shared" si="3"/>
        <v>250</v>
      </c>
    </row>
    <row r="42" spans="1:8" ht="36">
      <c r="A42" s="169"/>
      <c r="B42" s="107" t="s">
        <v>433</v>
      </c>
      <c r="C42" s="106" t="s">
        <v>434</v>
      </c>
      <c r="D42" s="105">
        <v>820</v>
      </c>
      <c r="E42" s="105">
        <f t="shared" si="0"/>
        <v>125</v>
      </c>
      <c r="F42" s="105">
        <f t="shared" si="1"/>
        <v>227.5</v>
      </c>
      <c r="G42" s="105">
        <f t="shared" si="2"/>
        <v>150</v>
      </c>
      <c r="H42" s="105">
        <f t="shared" si="3"/>
        <v>252.5</v>
      </c>
    </row>
    <row r="43" spans="1:8" ht="24">
      <c r="A43" s="169"/>
      <c r="B43" s="107" t="s">
        <v>435</v>
      </c>
      <c r="C43" s="109" t="s">
        <v>436</v>
      </c>
      <c r="D43" s="105">
        <v>840</v>
      </c>
      <c r="E43" s="105">
        <f t="shared" si="0"/>
        <v>127.5</v>
      </c>
      <c r="F43" s="105">
        <f t="shared" si="1"/>
        <v>232.5</v>
      </c>
      <c r="G43" s="105">
        <f t="shared" si="2"/>
        <v>152.5</v>
      </c>
      <c r="H43" s="105">
        <f t="shared" si="3"/>
        <v>257.5</v>
      </c>
    </row>
    <row r="44" spans="1:8" ht="36">
      <c r="A44" s="169"/>
      <c r="B44" s="107" t="s">
        <v>437</v>
      </c>
      <c r="C44" s="106" t="s">
        <v>438</v>
      </c>
      <c r="D44" s="105">
        <v>840</v>
      </c>
      <c r="E44" s="105">
        <f t="shared" si="0"/>
        <v>127.5</v>
      </c>
      <c r="F44" s="105">
        <f t="shared" si="1"/>
        <v>232.5</v>
      </c>
      <c r="G44" s="105">
        <f t="shared" si="2"/>
        <v>152.5</v>
      </c>
      <c r="H44" s="105">
        <f t="shared" si="3"/>
        <v>257.5</v>
      </c>
    </row>
    <row r="45" spans="1:8" ht="24">
      <c r="A45" s="169"/>
      <c r="B45" s="107" t="s">
        <v>439</v>
      </c>
      <c r="C45" s="109" t="s">
        <v>440</v>
      </c>
      <c r="D45" s="105">
        <v>860</v>
      </c>
      <c r="E45" s="105">
        <f t="shared" si="0"/>
        <v>130</v>
      </c>
      <c r="F45" s="105">
        <f t="shared" si="1"/>
        <v>237.5</v>
      </c>
      <c r="G45" s="105">
        <f t="shared" si="2"/>
        <v>155</v>
      </c>
      <c r="H45" s="105">
        <f t="shared" si="3"/>
        <v>262.5</v>
      </c>
    </row>
    <row r="46" spans="1:8" ht="24">
      <c r="A46" s="169"/>
      <c r="B46" s="107" t="s">
        <v>441</v>
      </c>
      <c r="C46" s="109" t="s">
        <v>442</v>
      </c>
      <c r="D46" s="105">
        <v>860</v>
      </c>
      <c r="E46" s="105">
        <f t="shared" si="0"/>
        <v>130</v>
      </c>
      <c r="F46" s="105">
        <f t="shared" si="1"/>
        <v>237.5</v>
      </c>
      <c r="G46" s="105">
        <f t="shared" si="2"/>
        <v>155</v>
      </c>
      <c r="H46" s="105">
        <f t="shared" si="3"/>
        <v>262.5</v>
      </c>
    </row>
    <row r="47" spans="1:8" ht="24">
      <c r="A47" s="169"/>
      <c r="B47" s="107" t="s">
        <v>443</v>
      </c>
      <c r="C47" s="109" t="s">
        <v>444</v>
      </c>
      <c r="D47" s="105">
        <v>860</v>
      </c>
      <c r="E47" s="105">
        <f t="shared" si="0"/>
        <v>130</v>
      </c>
      <c r="F47" s="105">
        <f t="shared" si="1"/>
        <v>237.5</v>
      </c>
      <c r="G47" s="105">
        <f t="shared" si="2"/>
        <v>155</v>
      </c>
      <c r="H47" s="105">
        <f t="shared" si="3"/>
        <v>262.5</v>
      </c>
    </row>
    <row r="48" spans="1:8" ht="24">
      <c r="A48" s="169"/>
      <c r="B48" s="107" t="s">
        <v>445</v>
      </c>
      <c r="C48" s="109" t="s">
        <v>446</v>
      </c>
      <c r="D48" s="105">
        <v>890</v>
      </c>
      <c r="E48" s="105">
        <f t="shared" si="0"/>
        <v>133.75</v>
      </c>
      <c r="F48" s="105">
        <f t="shared" si="1"/>
        <v>245</v>
      </c>
      <c r="G48" s="105">
        <f t="shared" si="2"/>
        <v>158.75</v>
      </c>
      <c r="H48" s="105">
        <f t="shared" si="3"/>
        <v>270</v>
      </c>
    </row>
    <row r="49" spans="1:8" ht="36">
      <c r="A49" s="169"/>
      <c r="B49" s="107" t="s">
        <v>447</v>
      </c>
      <c r="C49" s="106" t="s">
        <v>448</v>
      </c>
      <c r="D49" s="105">
        <v>900</v>
      </c>
      <c r="E49" s="105">
        <f t="shared" si="0"/>
        <v>135</v>
      </c>
      <c r="F49" s="105">
        <f t="shared" si="1"/>
        <v>247.5</v>
      </c>
      <c r="G49" s="105">
        <f t="shared" si="2"/>
        <v>160</v>
      </c>
      <c r="H49" s="105">
        <f t="shared" si="3"/>
        <v>272.5</v>
      </c>
    </row>
    <row r="50" spans="1:8" ht="24">
      <c r="A50" s="169"/>
      <c r="B50" s="107" t="s">
        <v>449</v>
      </c>
      <c r="C50" s="109" t="s">
        <v>450</v>
      </c>
      <c r="D50" s="105">
        <v>900</v>
      </c>
      <c r="E50" s="105">
        <f t="shared" si="0"/>
        <v>135</v>
      </c>
      <c r="F50" s="105">
        <f t="shared" si="1"/>
        <v>247.5</v>
      </c>
      <c r="G50" s="105">
        <f t="shared" si="2"/>
        <v>160</v>
      </c>
      <c r="H50" s="105">
        <f t="shared" si="3"/>
        <v>272.5</v>
      </c>
    </row>
    <row r="51" spans="1:8" ht="24">
      <c r="A51" s="169"/>
      <c r="B51" s="107" t="s">
        <v>451</v>
      </c>
      <c r="C51" s="109" t="s">
        <v>452</v>
      </c>
      <c r="D51" s="105">
        <v>900</v>
      </c>
      <c r="E51" s="105">
        <f t="shared" si="0"/>
        <v>135</v>
      </c>
      <c r="F51" s="105">
        <f t="shared" si="1"/>
        <v>247.5</v>
      </c>
      <c r="G51" s="105">
        <f t="shared" si="2"/>
        <v>160</v>
      </c>
      <c r="H51" s="105">
        <f t="shared" si="3"/>
        <v>272.5</v>
      </c>
    </row>
    <row r="52" spans="1:8" ht="24">
      <c r="A52" s="169"/>
      <c r="B52" s="107" t="s">
        <v>453</v>
      </c>
      <c r="C52" s="109" t="s">
        <v>454</v>
      </c>
      <c r="D52" s="105">
        <v>940</v>
      </c>
      <c r="E52" s="105">
        <f t="shared" si="0"/>
        <v>140</v>
      </c>
      <c r="F52" s="105">
        <f t="shared" si="1"/>
        <v>257.5</v>
      </c>
      <c r="G52" s="105">
        <f t="shared" si="2"/>
        <v>165</v>
      </c>
      <c r="H52" s="105">
        <f t="shared" si="3"/>
        <v>282.5</v>
      </c>
    </row>
    <row r="53" spans="1:8" ht="24">
      <c r="A53" s="169"/>
      <c r="B53" s="107" t="s">
        <v>455</v>
      </c>
      <c r="C53" s="109" t="s">
        <v>456</v>
      </c>
      <c r="D53" s="105">
        <v>950</v>
      </c>
      <c r="E53" s="105">
        <f t="shared" si="0"/>
        <v>141.25</v>
      </c>
      <c r="F53" s="105">
        <f t="shared" si="1"/>
        <v>260</v>
      </c>
      <c r="G53" s="105">
        <f t="shared" si="2"/>
        <v>166.25</v>
      </c>
      <c r="H53" s="105">
        <f t="shared" si="3"/>
        <v>285</v>
      </c>
    </row>
    <row r="54" spans="1:8" ht="36">
      <c r="A54" s="169"/>
      <c r="B54" s="107" t="s">
        <v>457</v>
      </c>
      <c r="C54" s="109" t="s">
        <v>458</v>
      </c>
      <c r="D54" s="105">
        <v>960</v>
      </c>
      <c r="E54" s="105">
        <f t="shared" si="0"/>
        <v>142.5</v>
      </c>
      <c r="F54" s="105">
        <f t="shared" si="1"/>
        <v>262.5</v>
      </c>
      <c r="G54" s="105">
        <f t="shared" si="2"/>
        <v>167.5</v>
      </c>
      <c r="H54" s="105">
        <f t="shared" si="3"/>
        <v>287.5</v>
      </c>
    </row>
    <row r="55" spans="1:8" ht="36">
      <c r="A55" s="169"/>
      <c r="B55" s="107" t="s">
        <v>459</v>
      </c>
      <c r="C55" s="109" t="s">
        <v>460</v>
      </c>
      <c r="D55" s="105">
        <v>1000</v>
      </c>
      <c r="E55" s="105">
        <f t="shared" si="0"/>
        <v>147.5</v>
      </c>
      <c r="F55" s="105">
        <f t="shared" si="1"/>
        <v>272.5</v>
      </c>
      <c r="G55" s="105">
        <f t="shared" si="2"/>
        <v>172.5</v>
      </c>
      <c r="H55" s="105">
        <f t="shared" si="3"/>
        <v>297.5</v>
      </c>
    </row>
    <row r="56" spans="1:8" ht="60">
      <c r="A56" s="169"/>
      <c r="B56" s="107" t="s">
        <v>461</v>
      </c>
      <c r="C56" s="109" t="s">
        <v>462</v>
      </c>
      <c r="D56" s="105">
        <v>1000</v>
      </c>
      <c r="E56" s="105">
        <f t="shared" si="0"/>
        <v>147.5</v>
      </c>
      <c r="F56" s="105">
        <f t="shared" si="1"/>
        <v>272.5</v>
      </c>
      <c r="G56" s="105">
        <f t="shared" si="2"/>
        <v>172.5</v>
      </c>
      <c r="H56" s="105">
        <f t="shared" si="3"/>
        <v>297.5</v>
      </c>
    </row>
    <row r="57" spans="1:8" ht="24">
      <c r="A57" s="169"/>
      <c r="B57" s="107" t="s">
        <v>463</v>
      </c>
      <c r="C57" s="109" t="s">
        <v>464</v>
      </c>
      <c r="D57" s="105">
        <v>1050</v>
      </c>
      <c r="E57" s="105">
        <f t="shared" si="0"/>
        <v>153.75</v>
      </c>
      <c r="F57" s="105">
        <f t="shared" si="1"/>
        <v>285</v>
      </c>
      <c r="G57" s="105">
        <f t="shared" si="2"/>
        <v>178.75</v>
      </c>
      <c r="H57" s="105">
        <f t="shared" si="3"/>
        <v>310</v>
      </c>
    </row>
    <row r="58" spans="1:8" ht="24">
      <c r="A58" s="167" t="s">
        <v>465</v>
      </c>
      <c r="B58" s="107" t="s">
        <v>466</v>
      </c>
      <c r="C58" s="106" t="s">
        <v>467</v>
      </c>
      <c r="D58" s="110">
        <v>600</v>
      </c>
      <c r="E58" s="105">
        <f t="shared" si="0"/>
        <v>97.5</v>
      </c>
      <c r="F58" s="105">
        <f t="shared" si="1"/>
        <v>172.5</v>
      </c>
      <c r="G58" s="105">
        <f t="shared" si="2"/>
        <v>122.5</v>
      </c>
      <c r="H58" s="105">
        <f t="shared" si="3"/>
        <v>197.5</v>
      </c>
    </row>
    <row r="59" spans="1:8" ht="24">
      <c r="A59" s="170"/>
      <c r="B59" s="107" t="s">
        <v>468</v>
      </c>
      <c r="C59" s="109" t="s">
        <v>469</v>
      </c>
      <c r="D59" s="104">
        <v>760</v>
      </c>
      <c r="E59" s="105">
        <f t="shared" si="0"/>
        <v>117.5</v>
      </c>
      <c r="F59" s="105">
        <f t="shared" si="1"/>
        <v>212.5</v>
      </c>
      <c r="G59" s="105">
        <f t="shared" si="2"/>
        <v>142.5</v>
      </c>
      <c r="H59" s="105">
        <f t="shared" si="3"/>
        <v>237.5</v>
      </c>
    </row>
    <row r="60" spans="1:8" ht="24">
      <c r="A60" s="170"/>
      <c r="B60" s="107" t="s">
        <v>470</v>
      </c>
      <c r="C60" s="109" t="s">
        <v>471</v>
      </c>
      <c r="D60" s="110">
        <v>780</v>
      </c>
      <c r="E60" s="105">
        <f t="shared" si="0"/>
        <v>120</v>
      </c>
      <c r="F60" s="105">
        <f t="shared" si="1"/>
        <v>217.5</v>
      </c>
      <c r="G60" s="105">
        <f t="shared" si="2"/>
        <v>145</v>
      </c>
      <c r="H60" s="105">
        <f t="shared" si="3"/>
        <v>242.5</v>
      </c>
    </row>
    <row r="61" spans="1:8" ht="24">
      <c r="A61" s="170"/>
      <c r="B61" s="107" t="s">
        <v>472</v>
      </c>
      <c r="C61" s="109" t="s">
        <v>473</v>
      </c>
      <c r="D61" s="110">
        <v>790</v>
      </c>
      <c r="E61" s="105">
        <f t="shared" si="0"/>
        <v>121.25</v>
      </c>
      <c r="F61" s="105">
        <f t="shared" si="1"/>
        <v>220</v>
      </c>
      <c r="G61" s="105">
        <f t="shared" si="2"/>
        <v>146.25</v>
      </c>
      <c r="H61" s="105">
        <f t="shared" si="3"/>
        <v>245</v>
      </c>
    </row>
    <row r="62" spans="1:8" ht="24">
      <c r="A62" s="170"/>
      <c r="B62" s="107" t="s">
        <v>474</v>
      </c>
      <c r="C62" s="109" t="s">
        <v>475</v>
      </c>
      <c r="D62" s="104">
        <v>800</v>
      </c>
      <c r="E62" s="105">
        <f t="shared" si="0"/>
        <v>122.5</v>
      </c>
      <c r="F62" s="105">
        <f t="shared" si="1"/>
        <v>222.5</v>
      </c>
      <c r="G62" s="105">
        <f t="shared" si="2"/>
        <v>147.5</v>
      </c>
      <c r="H62" s="105">
        <f t="shared" si="3"/>
        <v>247.5</v>
      </c>
    </row>
    <row r="63" spans="1:8" ht="15">
      <c r="A63" s="170"/>
      <c r="B63" s="107" t="s">
        <v>476</v>
      </c>
      <c r="C63" s="109" t="s">
        <v>477</v>
      </c>
      <c r="D63" s="104">
        <v>840</v>
      </c>
      <c r="E63" s="105">
        <f t="shared" si="0"/>
        <v>127.5</v>
      </c>
      <c r="F63" s="105">
        <f t="shared" si="1"/>
        <v>232.5</v>
      </c>
      <c r="G63" s="105">
        <f t="shared" si="2"/>
        <v>152.5</v>
      </c>
      <c r="H63" s="105">
        <f t="shared" si="3"/>
        <v>257.5</v>
      </c>
    </row>
    <row r="64" spans="1:8" ht="24">
      <c r="A64" s="170"/>
      <c r="B64" s="107" t="s">
        <v>478</v>
      </c>
      <c r="C64" s="109" t="s">
        <v>479</v>
      </c>
      <c r="D64" s="104">
        <v>840</v>
      </c>
      <c r="E64" s="105">
        <f t="shared" si="0"/>
        <v>127.5</v>
      </c>
      <c r="F64" s="105">
        <f t="shared" si="1"/>
        <v>232.5</v>
      </c>
      <c r="G64" s="105">
        <f t="shared" si="2"/>
        <v>152.5</v>
      </c>
      <c r="H64" s="105">
        <f t="shared" si="3"/>
        <v>257.5</v>
      </c>
    </row>
    <row r="65" spans="1:8" ht="36">
      <c r="A65" s="170"/>
      <c r="B65" s="107" t="s">
        <v>480</v>
      </c>
      <c r="C65" s="109" t="s">
        <v>481</v>
      </c>
      <c r="D65" s="104">
        <v>870</v>
      </c>
      <c r="E65" s="105">
        <f t="shared" si="0"/>
        <v>131.25</v>
      </c>
      <c r="F65" s="105">
        <f t="shared" si="1"/>
        <v>240</v>
      </c>
      <c r="G65" s="105">
        <f t="shared" si="2"/>
        <v>156.25</v>
      </c>
      <c r="H65" s="105">
        <f t="shared" si="3"/>
        <v>265</v>
      </c>
    </row>
    <row r="66" spans="1:8" ht="36">
      <c r="A66" s="170"/>
      <c r="B66" s="107" t="s">
        <v>482</v>
      </c>
      <c r="C66" s="109" t="s">
        <v>483</v>
      </c>
      <c r="D66" s="104">
        <v>880</v>
      </c>
      <c r="E66" s="105">
        <f t="shared" si="0"/>
        <v>132.5</v>
      </c>
      <c r="F66" s="105">
        <f t="shared" si="1"/>
        <v>242.5</v>
      </c>
      <c r="G66" s="105">
        <f t="shared" si="2"/>
        <v>157.5</v>
      </c>
      <c r="H66" s="105">
        <f t="shared" si="3"/>
        <v>267.5</v>
      </c>
    </row>
    <row r="67" spans="1:8" ht="24">
      <c r="A67" s="170"/>
      <c r="B67" s="107" t="s">
        <v>484</v>
      </c>
      <c r="C67" s="109" t="s">
        <v>485</v>
      </c>
      <c r="D67" s="104">
        <v>940</v>
      </c>
      <c r="E67" s="105">
        <f t="shared" si="0"/>
        <v>140</v>
      </c>
      <c r="F67" s="105">
        <f t="shared" si="1"/>
        <v>257.5</v>
      </c>
      <c r="G67" s="105">
        <f t="shared" si="2"/>
        <v>165</v>
      </c>
      <c r="H67" s="105">
        <f t="shared" si="3"/>
        <v>282.5</v>
      </c>
    </row>
    <row r="68" spans="1:8" ht="36">
      <c r="A68" s="170"/>
      <c r="B68" s="107" t="s">
        <v>486</v>
      </c>
      <c r="C68" s="109" t="s">
        <v>487</v>
      </c>
      <c r="D68" s="104">
        <v>970</v>
      </c>
      <c r="E68" s="105">
        <f t="shared" si="0"/>
        <v>143.75</v>
      </c>
      <c r="F68" s="105">
        <f t="shared" si="1"/>
        <v>265</v>
      </c>
      <c r="G68" s="105">
        <f t="shared" si="2"/>
        <v>168.75</v>
      </c>
      <c r="H68" s="105">
        <f t="shared" si="3"/>
        <v>290</v>
      </c>
    </row>
    <row r="69" spans="1:8" ht="24">
      <c r="A69" s="170"/>
      <c r="B69" s="107" t="s">
        <v>488</v>
      </c>
      <c r="C69" s="109" t="s">
        <v>489</v>
      </c>
      <c r="D69" s="104">
        <v>990</v>
      </c>
      <c r="E69" s="105">
        <f t="shared" si="0"/>
        <v>146.25</v>
      </c>
      <c r="F69" s="105">
        <f t="shared" si="1"/>
        <v>270</v>
      </c>
      <c r="G69" s="105">
        <f t="shared" si="2"/>
        <v>171.25</v>
      </c>
      <c r="H69" s="105">
        <f t="shared" si="3"/>
        <v>295</v>
      </c>
    </row>
    <row r="70" spans="1:8" ht="15">
      <c r="A70" s="168" t="s">
        <v>490</v>
      </c>
      <c r="B70" s="111" t="s">
        <v>491</v>
      </c>
      <c r="C70" s="112" t="s">
        <v>492</v>
      </c>
      <c r="D70" s="104">
        <v>355</v>
      </c>
      <c r="E70" s="105">
        <f t="shared" si="0"/>
        <v>66.875</v>
      </c>
      <c r="F70" s="105">
        <f t="shared" si="1"/>
        <v>111.25</v>
      </c>
      <c r="G70" s="105">
        <f t="shared" si="2"/>
        <v>91.875</v>
      </c>
      <c r="H70" s="105">
        <f t="shared" si="3"/>
        <v>136.25</v>
      </c>
    </row>
    <row r="71" spans="1:8" ht="15">
      <c r="A71" s="168"/>
      <c r="B71" s="111" t="s">
        <v>493</v>
      </c>
      <c r="C71" s="112" t="s">
        <v>494</v>
      </c>
      <c r="D71" s="104">
        <v>430</v>
      </c>
      <c r="E71" s="105">
        <f t="shared" si="0"/>
        <v>76.25</v>
      </c>
      <c r="F71" s="105">
        <f t="shared" si="1"/>
        <v>130</v>
      </c>
      <c r="G71" s="105">
        <f t="shared" si="2"/>
        <v>101.25</v>
      </c>
      <c r="H71" s="105">
        <f t="shared" si="3"/>
        <v>155</v>
      </c>
    </row>
    <row r="72" spans="1:8" ht="15">
      <c r="A72" s="168"/>
      <c r="B72" s="111" t="s">
        <v>495</v>
      </c>
      <c r="C72" s="112" t="s">
        <v>496</v>
      </c>
      <c r="D72" s="104">
        <v>450</v>
      </c>
      <c r="E72" s="105">
        <f t="shared" si="0"/>
        <v>78.75</v>
      </c>
      <c r="F72" s="105">
        <f t="shared" si="1"/>
        <v>135</v>
      </c>
      <c r="G72" s="105">
        <f t="shared" si="2"/>
        <v>103.75</v>
      </c>
      <c r="H72" s="105">
        <f t="shared" si="3"/>
        <v>160</v>
      </c>
    </row>
    <row r="73" spans="1:8" ht="15">
      <c r="A73" s="168"/>
      <c r="B73" s="111" t="s">
        <v>497</v>
      </c>
      <c r="C73" s="112" t="s">
        <v>498</v>
      </c>
      <c r="D73" s="104">
        <v>430</v>
      </c>
      <c r="E73" s="105">
        <f t="shared" ref="E73:E126" si="4">(D73*0.05+4+5)*2.5</f>
        <v>76.25</v>
      </c>
      <c r="F73" s="105">
        <f t="shared" ref="F73:F126" si="5">(D73*0.1+4+5)*2.5</f>
        <v>130</v>
      </c>
      <c r="G73" s="105">
        <f t="shared" ref="G73:G126" si="6">(D73*0.05+4+5+10)*2.5</f>
        <v>101.25</v>
      </c>
      <c r="H73" s="105">
        <f t="shared" ref="H73:H126" si="7">(D73*0.1+4+5+10)*2.5</f>
        <v>155</v>
      </c>
    </row>
    <row r="74" spans="1:8" ht="15">
      <c r="A74" s="168"/>
      <c r="B74" s="111" t="s">
        <v>499</v>
      </c>
      <c r="C74" s="112" t="s">
        <v>500</v>
      </c>
      <c r="D74" s="104">
        <v>520</v>
      </c>
      <c r="E74" s="105">
        <f t="shared" si="4"/>
        <v>87.5</v>
      </c>
      <c r="F74" s="105">
        <f t="shared" si="5"/>
        <v>152.5</v>
      </c>
      <c r="G74" s="105">
        <f t="shared" si="6"/>
        <v>112.5</v>
      </c>
      <c r="H74" s="105">
        <f t="shared" si="7"/>
        <v>177.5</v>
      </c>
    </row>
    <row r="75" spans="1:8" ht="15">
      <c r="A75" s="168"/>
      <c r="B75" s="111" t="s">
        <v>501</v>
      </c>
      <c r="C75" s="112" t="s">
        <v>502</v>
      </c>
      <c r="D75" s="104">
        <v>540</v>
      </c>
      <c r="E75" s="105">
        <f t="shared" si="4"/>
        <v>90</v>
      </c>
      <c r="F75" s="105">
        <f t="shared" si="5"/>
        <v>157.5</v>
      </c>
      <c r="G75" s="105">
        <f t="shared" si="6"/>
        <v>115</v>
      </c>
      <c r="H75" s="105">
        <f t="shared" si="7"/>
        <v>182.5</v>
      </c>
    </row>
    <row r="76" spans="1:8" ht="15">
      <c r="A76" s="168"/>
      <c r="B76" s="111" t="s">
        <v>503</v>
      </c>
      <c r="C76" s="112" t="s">
        <v>504</v>
      </c>
      <c r="D76" s="104">
        <v>710</v>
      </c>
      <c r="E76" s="105">
        <f t="shared" si="4"/>
        <v>111.25</v>
      </c>
      <c r="F76" s="105">
        <f t="shared" si="5"/>
        <v>200</v>
      </c>
      <c r="G76" s="105">
        <f t="shared" si="6"/>
        <v>136.25</v>
      </c>
      <c r="H76" s="105">
        <f t="shared" si="7"/>
        <v>225</v>
      </c>
    </row>
    <row r="77" spans="1:8" ht="15">
      <c r="A77" s="168"/>
      <c r="B77" s="111" t="s">
        <v>505</v>
      </c>
      <c r="C77" s="112" t="s">
        <v>506</v>
      </c>
      <c r="D77" s="104">
        <v>760</v>
      </c>
      <c r="E77" s="105">
        <f t="shared" si="4"/>
        <v>117.5</v>
      </c>
      <c r="F77" s="105">
        <f t="shared" si="5"/>
        <v>212.5</v>
      </c>
      <c r="G77" s="105">
        <f t="shared" si="6"/>
        <v>142.5</v>
      </c>
      <c r="H77" s="105">
        <f t="shared" si="7"/>
        <v>237.5</v>
      </c>
    </row>
    <row r="78" spans="1:8" ht="15">
      <c r="A78" s="168"/>
      <c r="B78" s="111" t="s">
        <v>507</v>
      </c>
      <c r="C78" s="113" t="s">
        <v>508</v>
      </c>
      <c r="D78" s="104">
        <v>800</v>
      </c>
      <c r="E78" s="105">
        <f t="shared" si="4"/>
        <v>122.5</v>
      </c>
      <c r="F78" s="105">
        <f t="shared" si="5"/>
        <v>222.5</v>
      </c>
      <c r="G78" s="105">
        <f t="shared" si="6"/>
        <v>147.5</v>
      </c>
      <c r="H78" s="105">
        <f t="shared" si="7"/>
        <v>247.5</v>
      </c>
    </row>
    <row r="79" spans="1:8" ht="15">
      <c r="A79" s="168"/>
      <c r="B79" s="111" t="s">
        <v>509</v>
      </c>
      <c r="C79" s="112" t="s">
        <v>510</v>
      </c>
      <c r="D79" s="104">
        <v>850</v>
      </c>
      <c r="E79" s="105">
        <f t="shared" si="4"/>
        <v>128.75</v>
      </c>
      <c r="F79" s="105">
        <f t="shared" si="5"/>
        <v>235</v>
      </c>
      <c r="G79" s="105">
        <f t="shared" si="6"/>
        <v>153.75</v>
      </c>
      <c r="H79" s="105">
        <f t="shared" si="7"/>
        <v>260</v>
      </c>
    </row>
    <row r="80" spans="1:8" ht="15">
      <c r="A80" s="168"/>
      <c r="B80" s="111" t="s">
        <v>511</v>
      </c>
      <c r="C80" s="114" t="s">
        <v>512</v>
      </c>
      <c r="D80" s="104">
        <v>860</v>
      </c>
      <c r="E80" s="105">
        <f t="shared" si="4"/>
        <v>130</v>
      </c>
      <c r="F80" s="105">
        <f t="shared" si="5"/>
        <v>237.5</v>
      </c>
      <c r="G80" s="105">
        <f t="shared" si="6"/>
        <v>155</v>
      </c>
      <c r="H80" s="105">
        <f t="shared" si="7"/>
        <v>262.5</v>
      </c>
    </row>
    <row r="81" spans="1:8" ht="15">
      <c r="A81" s="168"/>
      <c r="B81" s="111" t="s">
        <v>513</v>
      </c>
      <c r="C81" s="112" t="s">
        <v>514</v>
      </c>
      <c r="D81" s="104">
        <v>870</v>
      </c>
      <c r="E81" s="105">
        <f t="shared" si="4"/>
        <v>131.25</v>
      </c>
      <c r="F81" s="105">
        <f t="shared" si="5"/>
        <v>240</v>
      </c>
      <c r="G81" s="105">
        <f t="shared" si="6"/>
        <v>156.25</v>
      </c>
      <c r="H81" s="105">
        <f t="shared" si="7"/>
        <v>265</v>
      </c>
    </row>
    <row r="82" spans="1:8" ht="15">
      <c r="A82" s="168"/>
      <c r="B82" s="111" t="s">
        <v>515</v>
      </c>
      <c r="C82" s="113" t="s">
        <v>516</v>
      </c>
      <c r="D82" s="104">
        <v>950</v>
      </c>
      <c r="E82" s="105">
        <f t="shared" si="4"/>
        <v>141.25</v>
      </c>
      <c r="F82" s="105">
        <f t="shared" si="5"/>
        <v>260</v>
      </c>
      <c r="G82" s="105">
        <f t="shared" si="6"/>
        <v>166.25</v>
      </c>
      <c r="H82" s="105">
        <f t="shared" si="7"/>
        <v>285</v>
      </c>
    </row>
    <row r="83" spans="1:8" ht="15">
      <c r="A83" s="168"/>
      <c r="B83" s="111" t="s">
        <v>517</v>
      </c>
      <c r="C83" s="112" t="s">
        <v>518</v>
      </c>
      <c r="D83" s="104">
        <v>1300</v>
      </c>
      <c r="E83" s="105">
        <f t="shared" si="4"/>
        <v>185</v>
      </c>
      <c r="F83" s="105">
        <f t="shared" si="5"/>
        <v>347.5</v>
      </c>
      <c r="G83" s="105">
        <f t="shared" si="6"/>
        <v>210</v>
      </c>
      <c r="H83" s="105">
        <f t="shared" si="7"/>
        <v>372.5</v>
      </c>
    </row>
    <row r="84" spans="1:8" ht="15">
      <c r="A84" s="168"/>
      <c r="B84" s="111" t="s">
        <v>519</v>
      </c>
      <c r="C84" s="112" t="s">
        <v>520</v>
      </c>
      <c r="D84" s="104">
        <v>4200</v>
      </c>
      <c r="E84" s="105">
        <f t="shared" si="4"/>
        <v>547.5</v>
      </c>
      <c r="F84" s="105">
        <f t="shared" si="5"/>
        <v>1072.5</v>
      </c>
      <c r="G84" s="105">
        <f t="shared" si="6"/>
        <v>572.5</v>
      </c>
      <c r="H84" s="105">
        <f t="shared" si="7"/>
        <v>1097.5</v>
      </c>
    </row>
    <row r="85" spans="1:8" ht="15">
      <c r="A85" s="168"/>
      <c r="B85" s="111" t="s">
        <v>521</v>
      </c>
      <c r="C85" s="112" t="s">
        <v>522</v>
      </c>
      <c r="D85" s="104">
        <v>1100</v>
      </c>
      <c r="E85" s="105">
        <f t="shared" si="4"/>
        <v>160</v>
      </c>
      <c r="F85" s="105">
        <f t="shared" si="5"/>
        <v>297.5</v>
      </c>
      <c r="G85" s="105">
        <f t="shared" si="6"/>
        <v>185</v>
      </c>
      <c r="H85" s="105">
        <f t="shared" si="7"/>
        <v>322.5</v>
      </c>
    </row>
    <row r="86" spans="1:8" ht="15">
      <c r="A86" s="168"/>
      <c r="B86" s="111" t="s">
        <v>523</v>
      </c>
      <c r="C86" s="112" t="s">
        <v>524</v>
      </c>
      <c r="D86" s="104">
        <v>1300</v>
      </c>
      <c r="E86" s="105">
        <f t="shared" si="4"/>
        <v>185</v>
      </c>
      <c r="F86" s="105">
        <f t="shared" si="5"/>
        <v>347.5</v>
      </c>
      <c r="G86" s="105">
        <f t="shared" si="6"/>
        <v>210</v>
      </c>
      <c r="H86" s="105">
        <f t="shared" si="7"/>
        <v>372.5</v>
      </c>
    </row>
    <row r="87" spans="1:8" ht="15">
      <c r="A87" s="168"/>
      <c r="B87" s="111" t="s">
        <v>525</v>
      </c>
      <c r="C87" s="112" t="s">
        <v>526</v>
      </c>
      <c r="D87" s="104">
        <v>1400</v>
      </c>
      <c r="E87" s="105">
        <f t="shared" si="4"/>
        <v>197.5</v>
      </c>
      <c r="F87" s="105">
        <f t="shared" si="5"/>
        <v>372.5</v>
      </c>
      <c r="G87" s="105">
        <f t="shared" si="6"/>
        <v>222.5</v>
      </c>
      <c r="H87" s="105">
        <f t="shared" si="7"/>
        <v>397.5</v>
      </c>
    </row>
    <row r="88" spans="1:8" ht="15">
      <c r="A88" s="168"/>
      <c r="B88" s="111" t="s">
        <v>527</v>
      </c>
      <c r="C88" s="112" t="s">
        <v>528</v>
      </c>
      <c r="D88" s="104">
        <v>1650</v>
      </c>
      <c r="E88" s="105">
        <f t="shared" si="4"/>
        <v>228.75</v>
      </c>
      <c r="F88" s="105">
        <f t="shared" si="5"/>
        <v>435</v>
      </c>
      <c r="G88" s="105">
        <f t="shared" si="6"/>
        <v>253.75</v>
      </c>
      <c r="H88" s="105">
        <f t="shared" si="7"/>
        <v>460</v>
      </c>
    </row>
    <row r="89" spans="1:8" ht="15">
      <c r="A89" s="168"/>
      <c r="B89" s="111" t="s">
        <v>529</v>
      </c>
      <c r="C89" s="112" t="s">
        <v>530</v>
      </c>
      <c r="D89" s="104">
        <v>1800</v>
      </c>
      <c r="E89" s="105">
        <f t="shared" si="4"/>
        <v>247.5</v>
      </c>
      <c r="F89" s="105">
        <f t="shared" si="5"/>
        <v>472.5</v>
      </c>
      <c r="G89" s="105">
        <f t="shared" si="6"/>
        <v>272.5</v>
      </c>
      <c r="H89" s="105">
        <f t="shared" si="7"/>
        <v>497.5</v>
      </c>
    </row>
    <row r="90" spans="1:8" ht="15">
      <c r="A90" s="168"/>
      <c r="B90" s="111" t="s">
        <v>531</v>
      </c>
      <c r="C90" s="112" t="s">
        <v>532</v>
      </c>
      <c r="D90" s="104">
        <v>1850</v>
      </c>
      <c r="E90" s="105">
        <f t="shared" si="4"/>
        <v>253.75</v>
      </c>
      <c r="F90" s="105">
        <f t="shared" si="5"/>
        <v>485</v>
      </c>
      <c r="G90" s="105">
        <f t="shared" si="6"/>
        <v>278.75</v>
      </c>
      <c r="H90" s="105">
        <f t="shared" si="7"/>
        <v>510</v>
      </c>
    </row>
    <row r="91" spans="1:8" ht="15">
      <c r="A91" s="168"/>
      <c r="B91" s="111" t="s">
        <v>533</v>
      </c>
      <c r="C91" s="112" t="s">
        <v>534</v>
      </c>
      <c r="D91" s="104">
        <v>1900</v>
      </c>
      <c r="E91" s="105">
        <f t="shared" si="4"/>
        <v>260</v>
      </c>
      <c r="F91" s="105">
        <f t="shared" si="5"/>
        <v>497.5</v>
      </c>
      <c r="G91" s="105">
        <f t="shared" si="6"/>
        <v>285</v>
      </c>
      <c r="H91" s="105">
        <f t="shared" si="7"/>
        <v>522.5</v>
      </c>
    </row>
    <row r="92" spans="1:8" ht="15">
      <c r="A92" s="168"/>
      <c r="B92" s="111" t="s">
        <v>535</v>
      </c>
      <c r="C92" s="112" t="s">
        <v>536</v>
      </c>
      <c r="D92" s="104">
        <v>1900</v>
      </c>
      <c r="E92" s="105">
        <f t="shared" si="4"/>
        <v>260</v>
      </c>
      <c r="F92" s="105">
        <f t="shared" si="5"/>
        <v>497.5</v>
      </c>
      <c r="G92" s="105">
        <f t="shared" si="6"/>
        <v>285</v>
      </c>
      <c r="H92" s="105">
        <f t="shared" si="7"/>
        <v>522.5</v>
      </c>
    </row>
    <row r="93" spans="1:8" ht="15">
      <c r="A93" s="168"/>
      <c r="B93" s="111" t="s">
        <v>537</v>
      </c>
      <c r="C93" s="112" t="s">
        <v>538</v>
      </c>
      <c r="D93" s="104">
        <v>1250</v>
      </c>
      <c r="E93" s="105">
        <f t="shared" si="4"/>
        <v>178.75</v>
      </c>
      <c r="F93" s="105">
        <f t="shared" si="5"/>
        <v>335</v>
      </c>
      <c r="G93" s="105">
        <f t="shared" si="6"/>
        <v>203.75</v>
      </c>
      <c r="H93" s="105">
        <f t="shared" si="7"/>
        <v>360</v>
      </c>
    </row>
    <row r="94" spans="1:8" ht="15">
      <c r="A94" s="168"/>
      <c r="B94" s="111" t="s">
        <v>539</v>
      </c>
      <c r="C94" s="112" t="s">
        <v>540</v>
      </c>
      <c r="D94" s="104">
        <v>1050</v>
      </c>
      <c r="E94" s="105">
        <f t="shared" si="4"/>
        <v>153.75</v>
      </c>
      <c r="F94" s="105">
        <f t="shared" si="5"/>
        <v>285</v>
      </c>
      <c r="G94" s="105">
        <f t="shared" si="6"/>
        <v>178.75</v>
      </c>
      <c r="H94" s="105">
        <f t="shared" si="7"/>
        <v>310</v>
      </c>
    </row>
    <row r="95" spans="1:8" ht="15">
      <c r="A95" s="168"/>
      <c r="B95" s="111" t="s">
        <v>541</v>
      </c>
      <c r="C95" s="112" t="s">
        <v>542</v>
      </c>
      <c r="D95" s="115">
        <v>960</v>
      </c>
      <c r="E95" s="105">
        <f t="shared" si="4"/>
        <v>142.5</v>
      </c>
      <c r="F95" s="105">
        <f t="shared" si="5"/>
        <v>262.5</v>
      </c>
      <c r="G95" s="105">
        <f t="shared" si="6"/>
        <v>167.5</v>
      </c>
      <c r="H95" s="105">
        <f t="shared" si="7"/>
        <v>287.5</v>
      </c>
    </row>
    <row r="96" spans="1:8" ht="15">
      <c r="A96" s="168"/>
      <c r="B96" s="111" t="s">
        <v>535</v>
      </c>
      <c r="C96" s="112" t="s">
        <v>543</v>
      </c>
      <c r="D96" s="115">
        <v>1200</v>
      </c>
      <c r="E96" s="105">
        <f t="shared" si="4"/>
        <v>172.5</v>
      </c>
      <c r="F96" s="105">
        <f t="shared" si="5"/>
        <v>322.5</v>
      </c>
      <c r="G96" s="105">
        <f t="shared" si="6"/>
        <v>197.5</v>
      </c>
      <c r="H96" s="105">
        <f t="shared" si="7"/>
        <v>347.5</v>
      </c>
    </row>
    <row r="97" spans="1:8" ht="15">
      <c r="A97" s="166" t="s">
        <v>544</v>
      </c>
      <c r="B97" s="102" t="s">
        <v>545</v>
      </c>
      <c r="C97" s="116" t="s">
        <v>546</v>
      </c>
      <c r="D97" s="117">
        <v>350</v>
      </c>
      <c r="E97" s="105">
        <f t="shared" si="4"/>
        <v>66.25</v>
      </c>
      <c r="F97" s="105">
        <f t="shared" si="5"/>
        <v>110</v>
      </c>
      <c r="G97" s="105">
        <f t="shared" si="6"/>
        <v>91.25</v>
      </c>
      <c r="H97" s="105">
        <f t="shared" si="7"/>
        <v>135</v>
      </c>
    </row>
    <row r="98" spans="1:8" ht="15">
      <c r="A98" s="166"/>
      <c r="B98" s="102" t="s">
        <v>547</v>
      </c>
      <c r="C98" s="116" t="s">
        <v>548</v>
      </c>
      <c r="D98" s="117">
        <v>400</v>
      </c>
      <c r="E98" s="105">
        <f t="shared" si="4"/>
        <v>72.5</v>
      </c>
      <c r="F98" s="105">
        <f t="shared" si="5"/>
        <v>122.5</v>
      </c>
      <c r="G98" s="105">
        <f t="shared" si="6"/>
        <v>97.5</v>
      </c>
      <c r="H98" s="105">
        <f t="shared" si="7"/>
        <v>147.5</v>
      </c>
    </row>
    <row r="99" spans="1:8" ht="15">
      <c r="A99" s="166"/>
      <c r="B99" s="102" t="s">
        <v>549</v>
      </c>
      <c r="C99" s="116" t="s">
        <v>550</v>
      </c>
      <c r="D99" s="117">
        <v>450</v>
      </c>
      <c r="E99" s="105">
        <f t="shared" si="4"/>
        <v>78.75</v>
      </c>
      <c r="F99" s="105">
        <f t="shared" si="5"/>
        <v>135</v>
      </c>
      <c r="G99" s="105">
        <f t="shared" si="6"/>
        <v>103.75</v>
      </c>
      <c r="H99" s="105">
        <f t="shared" si="7"/>
        <v>160</v>
      </c>
    </row>
    <row r="100" spans="1:8" ht="15">
      <c r="A100" s="166"/>
      <c r="B100" s="102" t="s">
        <v>551</v>
      </c>
      <c r="C100" s="116" t="s">
        <v>552</v>
      </c>
      <c r="D100" s="117">
        <v>520</v>
      </c>
      <c r="E100" s="105">
        <f t="shared" si="4"/>
        <v>87.5</v>
      </c>
      <c r="F100" s="105">
        <f t="shared" si="5"/>
        <v>152.5</v>
      </c>
      <c r="G100" s="105">
        <f t="shared" si="6"/>
        <v>112.5</v>
      </c>
      <c r="H100" s="105">
        <f t="shared" si="7"/>
        <v>177.5</v>
      </c>
    </row>
    <row r="101" spans="1:8" ht="15">
      <c r="A101" s="166"/>
      <c r="B101" s="102" t="s">
        <v>553</v>
      </c>
      <c r="C101" s="116" t="s">
        <v>554</v>
      </c>
      <c r="D101" s="117">
        <v>540</v>
      </c>
      <c r="E101" s="105">
        <f t="shared" si="4"/>
        <v>90</v>
      </c>
      <c r="F101" s="105">
        <f t="shared" si="5"/>
        <v>157.5</v>
      </c>
      <c r="G101" s="105">
        <f t="shared" si="6"/>
        <v>115</v>
      </c>
      <c r="H101" s="105">
        <f t="shared" si="7"/>
        <v>182.5</v>
      </c>
    </row>
    <row r="102" spans="1:8" ht="15">
      <c r="A102" s="166"/>
      <c r="B102" s="102" t="s">
        <v>555</v>
      </c>
      <c r="C102" s="116" t="s">
        <v>556</v>
      </c>
      <c r="D102" s="117">
        <v>480</v>
      </c>
      <c r="E102" s="105">
        <f t="shared" si="4"/>
        <v>82.5</v>
      </c>
      <c r="F102" s="105">
        <f t="shared" si="5"/>
        <v>142.5</v>
      </c>
      <c r="G102" s="105">
        <f t="shared" si="6"/>
        <v>107.5</v>
      </c>
      <c r="H102" s="105">
        <f t="shared" si="7"/>
        <v>167.5</v>
      </c>
    </row>
    <row r="103" spans="1:8" ht="15">
      <c r="A103" s="166"/>
      <c r="B103" s="102" t="s">
        <v>557</v>
      </c>
      <c r="C103" s="116" t="s">
        <v>558</v>
      </c>
      <c r="D103" s="118">
        <v>660</v>
      </c>
      <c r="E103" s="105">
        <f t="shared" si="4"/>
        <v>105</v>
      </c>
      <c r="F103" s="105">
        <f t="shared" si="5"/>
        <v>187.5</v>
      </c>
      <c r="G103" s="105">
        <f t="shared" si="6"/>
        <v>130</v>
      </c>
      <c r="H103" s="105">
        <f t="shared" si="7"/>
        <v>212.5</v>
      </c>
    </row>
    <row r="104" spans="1:8" ht="15">
      <c r="A104" s="166"/>
      <c r="B104" s="102" t="s">
        <v>559</v>
      </c>
      <c r="C104" s="116" t="s">
        <v>560</v>
      </c>
      <c r="D104" s="117">
        <v>1000</v>
      </c>
      <c r="E104" s="105">
        <f t="shared" si="4"/>
        <v>147.5</v>
      </c>
      <c r="F104" s="105">
        <f t="shared" si="5"/>
        <v>272.5</v>
      </c>
      <c r="G104" s="105">
        <f t="shared" si="6"/>
        <v>172.5</v>
      </c>
      <c r="H104" s="105">
        <f t="shared" si="7"/>
        <v>297.5</v>
      </c>
    </row>
    <row r="105" spans="1:8" ht="15">
      <c r="A105" s="166"/>
      <c r="B105" s="102" t="s">
        <v>561</v>
      </c>
      <c r="C105" s="116" t="s">
        <v>562</v>
      </c>
      <c r="D105" s="117">
        <v>1070</v>
      </c>
      <c r="E105" s="105">
        <f t="shared" si="4"/>
        <v>156.25</v>
      </c>
      <c r="F105" s="105">
        <f t="shared" si="5"/>
        <v>290</v>
      </c>
      <c r="G105" s="105">
        <f t="shared" si="6"/>
        <v>181.25</v>
      </c>
      <c r="H105" s="105">
        <f t="shared" si="7"/>
        <v>315</v>
      </c>
    </row>
    <row r="106" spans="1:8" ht="15">
      <c r="A106" s="166"/>
      <c r="B106" s="102" t="s">
        <v>563</v>
      </c>
      <c r="C106" s="116" t="s">
        <v>564</v>
      </c>
      <c r="D106" s="117">
        <v>1100</v>
      </c>
      <c r="E106" s="105">
        <f t="shared" si="4"/>
        <v>160</v>
      </c>
      <c r="F106" s="105">
        <f t="shared" si="5"/>
        <v>297.5</v>
      </c>
      <c r="G106" s="105">
        <f t="shared" si="6"/>
        <v>185</v>
      </c>
      <c r="H106" s="105">
        <f t="shared" si="7"/>
        <v>322.5</v>
      </c>
    </row>
    <row r="107" spans="1:8" ht="15">
      <c r="A107" s="166"/>
      <c r="B107" s="102" t="s">
        <v>565</v>
      </c>
      <c r="C107" s="116" t="s">
        <v>566</v>
      </c>
      <c r="D107" s="117">
        <v>1450</v>
      </c>
      <c r="E107" s="105">
        <f t="shared" si="4"/>
        <v>203.75</v>
      </c>
      <c r="F107" s="105">
        <f t="shared" si="5"/>
        <v>385</v>
      </c>
      <c r="G107" s="105">
        <f t="shared" si="6"/>
        <v>228.75</v>
      </c>
      <c r="H107" s="105">
        <f t="shared" si="7"/>
        <v>410</v>
      </c>
    </row>
    <row r="108" spans="1:8" ht="15">
      <c r="A108" s="166"/>
      <c r="B108" s="102" t="s">
        <v>567</v>
      </c>
      <c r="C108" s="116" t="s">
        <v>568</v>
      </c>
      <c r="D108" s="117">
        <v>1800</v>
      </c>
      <c r="E108" s="105">
        <f t="shared" si="4"/>
        <v>247.5</v>
      </c>
      <c r="F108" s="105">
        <f t="shared" si="5"/>
        <v>472.5</v>
      </c>
      <c r="G108" s="105">
        <f t="shared" si="6"/>
        <v>272.5</v>
      </c>
      <c r="H108" s="105">
        <f t="shared" si="7"/>
        <v>497.5</v>
      </c>
    </row>
    <row r="109" spans="1:8" ht="15">
      <c r="A109" s="166"/>
      <c r="B109" s="102" t="s">
        <v>569</v>
      </c>
      <c r="C109" s="116" t="s">
        <v>570</v>
      </c>
      <c r="D109" s="117">
        <v>1500</v>
      </c>
      <c r="E109" s="105">
        <f t="shared" si="4"/>
        <v>210</v>
      </c>
      <c r="F109" s="105">
        <f t="shared" si="5"/>
        <v>397.5</v>
      </c>
      <c r="G109" s="105">
        <f t="shared" si="6"/>
        <v>235</v>
      </c>
      <c r="H109" s="105">
        <f t="shared" si="7"/>
        <v>422.5</v>
      </c>
    </row>
    <row r="110" spans="1:8" ht="15">
      <c r="A110" s="166"/>
      <c r="B110" s="102" t="s">
        <v>571</v>
      </c>
      <c r="C110" s="116" t="s">
        <v>572</v>
      </c>
      <c r="D110" s="117">
        <v>1980</v>
      </c>
      <c r="E110" s="105">
        <f t="shared" si="4"/>
        <v>270</v>
      </c>
      <c r="F110" s="105">
        <f t="shared" si="5"/>
        <v>517.5</v>
      </c>
      <c r="G110" s="105">
        <f t="shared" si="6"/>
        <v>295</v>
      </c>
      <c r="H110" s="105">
        <f t="shared" si="7"/>
        <v>542.5</v>
      </c>
    </row>
    <row r="111" spans="1:8" ht="15">
      <c r="A111" s="166"/>
      <c r="B111" s="102" t="s">
        <v>573</v>
      </c>
      <c r="C111" s="116" t="s">
        <v>574</v>
      </c>
      <c r="D111" s="118">
        <v>3000</v>
      </c>
      <c r="E111" s="105">
        <f t="shared" si="4"/>
        <v>397.5</v>
      </c>
      <c r="F111" s="105">
        <f t="shared" si="5"/>
        <v>772.5</v>
      </c>
      <c r="G111" s="105">
        <f t="shared" si="6"/>
        <v>422.5</v>
      </c>
      <c r="H111" s="105">
        <f t="shared" si="7"/>
        <v>797.5</v>
      </c>
    </row>
    <row r="112" spans="1:8" ht="15">
      <c r="A112" s="166"/>
      <c r="B112" s="102" t="s">
        <v>575</v>
      </c>
      <c r="C112" s="116" t="s">
        <v>576</v>
      </c>
      <c r="D112" s="117">
        <v>3430</v>
      </c>
      <c r="E112" s="105">
        <f t="shared" si="4"/>
        <v>451.25</v>
      </c>
      <c r="F112" s="105">
        <f t="shared" si="5"/>
        <v>880</v>
      </c>
      <c r="G112" s="105">
        <f t="shared" si="6"/>
        <v>476.25</v>
      </c>
      <c r="H112" s="105">
        <f t="shared" si="7"/>
        <v>905</v>
      </c>
    </row>
    <row r="113" spans="1:8" ht="15">
      <c r="A113" s="166"/>
      <c r="B113" s="102" t="s">
        <v>577</v>
      </c>
      <c r="C113" s="116" t="s">
        <v>578</v>
      </c>
      <c r="D113" s="118">
        <v>3400</v>
      </c>
      <c r="E113" s="105">
        <f t="shared" si="4"/>
        <v>447.5</v>
      </c>
      <c r="F113" s="105">
        <f t="shared" si="5"/>
        <v>872.5</v>
      </c>
      <c r="G113" s="105">
        <f t="shared" si="6"/>
        <v>472.5</v>
      </c>
      <c r="H113" s="105">
        <f t="shared" si="7"/>
        <v>897.5</v>
      </c>
    </row>
    <row r="114" spans="1:8" ht="15">
      <c r="A114" s="166"/>
      <c r="B114" s="102" t="s">
        <v>579</v>
      </c>
      <c r="C114" s="116" t="s">
        <v>580</v>
      </c>
      <c r="D114" s="117">
        <v>2650</v>
      </c>
      <c r="E114" s="105">
        <f t="shared" si="4"/>
        <v>353.75</v>
      </c>
      <c r="F114" s="105">
        <f t="shared" si="5"/>
        <v>685</v>
      </c>
      <c r="G114" s="105">
        <f t="shared" si="6"/>
        <v>378.75</v>
      </c>
      <c r="H114" s="105">
        <f t="shared" si="7"/>
        <v>710</v>
      </c>
    </row>
    <row r="115" spans="1:8" ht="15">
      <c r="A115" s="166"/>
      <c r="B115" s="102" t="s">
        <v>581</v>
      </c>
      <c r="C115" s="116" t="s">
        <v>582</v>
      </c>
      <c r="D115" s="117">
        <v>3800</v>
      </c>
      <c r="E115" s="105">
        <f t="shared" si="4"/>
        <v>497.5</v>
      </c>
      <c r="F115" s="105">
        <f t="shared" si="5"/>
        <v>972.5</v>
      </c>
      <c r="G115" s="105">
        <f t="shared" si="6"/>
        <v>522.5</v>
      </c>
      <c r="H115" s="105">
        <f t="shared" si="7"/>
        <v>997.5</v>
      </c>
    </row>
    <row r="116" spans="1:8" ht="15">
      <c r="A116" s="166"/>
      <c r="B116" s="102" t="s">
        <v>583</v>
      </c>
      <c r="C116" s="116" t="s">
        <v>584</v>
      </c>
      <c r="D116" s="117">
        <v>3800</v>
      </c>
      <c r="E116" s="105">
        <f t="shared" si="4"/>
        <v>497.5</v>
      </c>
      <c r="F116" s="105">
        <f t="shared" si="5"/>
        <v>972.5</v>
      </c>
      <c r="G116" s="105">
        <f t="shared" si="6"/>
        <v>522.5</v>
      </c>
      <c r="H116" s="105">
        <f t="shared" si="7"/>
        <v>997.5</v>
      </c>
    </row>
    <row r="117" spans="1:8" ht="15">
      <c r="A117" s="166"/>
      <c r="B117" s="102" t="s">
        <v>585</v>
      </c>
      <c r="C117" s="116" t="s">
        <v>586</v>
      </c>
      <c r="D117" s="117">
        <v>5050</v>
      </c>
      <c r="E117" s="105">
        <f t="shared" si="4"/>
        <v>653.75</v>
      </c>
      <c r="F117" s="105">
        <f t="shared" si="5"/>
        <v>1285</v>
      </c>
      <c r="G117" s="105">
        <f t="shared" si="6"/>
        <v>678.75</v>
      </c>
      <c r="H117" s="105">
        <f t="shared" si="7"/>
        <v>1310</v>
      </c>
    </row>
    <row r="118" spans="1:8" ht="15">
      <c r="A118" s="166"/>
      <c r="B118" s="102" t="s">
        <v>587</v>
      </c>
      <c r="C118" s="116" t="s">
        <v>588</v>
      </c>
      <c r="D118" s="117">
        <v>4900</v>
      </c>
      <c r="E118" s="105">
        <f t="shared" si="4"/>
        <v>635</v>
      </c>
      <c r="F118" s="105">
        <f t="shared" si="5"/>
        <v>1247.5</v>
      </c>
      <c r="G118" s="105">
        <f t="shared" si="6"/>
        <v>660</v>
      </c>
      <c r="H118" s="105">
        <f t="shared" si="7"/>
        <v>1272.5</v>
      </c>
    </row>
    <row r="119" spans="1:8" ht="15">
      <c r="A119" s="166"/>
      <c r="B119" s="102" t="s">
        <v>589</v>
      </c>
      <c r="C119" s="116" t="s">
        <v>590</v>
      </c>
      <c r="D119" s="117">
        <v>2290</v>
      </c>
      <c r="E119" s="105">
        <f t="shared" si="4"/>
        <v>308.75</v>
      </c>
      <c r="F119" s="105">
        <f t="shared" si="5"/>
        <v>595</v>
      </c>
      <c r="G119" s="105">
        <f t="shared" si="6"/>
        <v>333.75</v>
      </c>
      <c r="H119" s="105">
        <f t="shared" si="7"/>
        <v>620</v>
      </c>
    </row>
    <row r="120" spans="1:8" ht="15">
      <c r="A120" s="166"/>
      <c r="B120" s="102" t="s">
        <v>591</v>
      </c>
      <c r="C120" s="116" t="s">
        <v>592</v>
      </c>
      <c r="D120" s="117">
        <v>3690</v>
      </c>
      <c r="E120" s="105">
        <f t="shared" si="4"/>
        <v>483.75</v>
      </c>
      <c r="F120" s="105">
        <f t="shared" si="5"/>
        <v>945</v>
      </c>
      <c r="G120" s="105">
        <f t="shared" si="6"/>
        <v>508.75</v>
      </c>
      <c r="H120" s="105">
        <f t="shared" si="7"/>
        <v>970</v>
      </c>
    </row>
    <row r="121" spans="1:8" ht="15">
      <c r="A121" s="166"/>
      <c r="B121" s="102" t="s">
        <v>593</v>
      </c>
      <c r="C121" s="116" t="s">
        <v>594</v>
      </c>
      <c r="D121" s="117">
        <v>4900</v>
      </c>
      <c r="E121" s="105">
        <f t="shared" si="4"/>
        <v>635</v>
      </c>
      <c r="F121" s="105">
        <f t="shared" si="5"/>
        <v>1247.5</v>
      </c>
      <c r="G121" s="105">
        <f t="shared" si="6"/>
        <v>660</v>
      </c>
      <c r="H121" s="105">
        <f t="shared" si="7"/>
        <v>1272.5</v>
      </c>
    </row>
    <row r="122" spans="1:8" ht="15">
      <c r="A122" s="166"/>
      <c r="B122" s="102" t="s">
        <v>595</v>
      </c>
      <c r="C122" s="116" t="s">
        <v>596</v>
      </c>
      <c r="D122" s="117">
        <v>4200</v>
      </c>
      <c r="E122" s="105">
        <f t="shared" si="4"/>
        <v>547.5</v>
      </c>
      <c r="F122" s="105">
        <f t="shared" si="5"/>
        <v>1072.5</v>
      </c>
      <c r="G122" s="105">
        <f t="shared" si="6"/>
        <v>572.5</v>
      </c>
      <c r="H122" s="105">
        <f t="shared" si="7"/>
        <v>1097.5</v>
      </c>
    </row>
    <row r="123" spans="1:8" ht="15">
      <c r="A123" s="166"/>
      <c r="B123" s="102" t="s">
        <v>597</v>
      </c>
      <c r="C123" s="116" t="s">
        <v>598</v>
      </c>
      <c r="D123" s="118">
        <v>8400</v>
      </c>
      <c r="E123" s="105">
        <f t="shared" si="4"/>
        <v>1072.5</v>
      </c>
      <c r="F123" s="105">
        <f t="shared" si="5"/>
        <v>2122.5</v>
      </c>
      <c r="G123" s="105">
        <f t="shared" si="6"/>
        <v>1097.5</v>
      </c>
      <c r="H123" s="105">
        <f t="shared" si="7"/>
        <v>2147.5</v>
      </c>
    </row>
    <row r="124" spans="1:8" ht="15">
      <c r="A124" s="166"/>
      <c r="B124" s="102" t="s">
        <v>599</v>
      </c>
      <c r="C124" s="116" t="s">
        <v>600</v>
      </c>
      <c r="D124" s="118">
        <v>3800</v>
      </c>
      <c r="E124" s="105">
        <f t="shared" si="4"/>
        <v>497.5</v>
      </c>
      <c r="F124" s="105">
        <f t="shared" si="5"/>
        <v>972.5</v>
      </c>
      <c r="G124" s="105">
        <f t="shared" si="6"/>
        <v>522.5</v>
      </c>
      <c r="H124" s="105">
        <f t="shared" si="7"/>
        <v>997.5</v>
      </c>
    </row>
    <row r="125" spans="1:8" ht="15">
      <c r="A125" s="166"/>
      <c r="B125" s="102" t="s">
        <v>601</v>
      </c>
      <c r="C125" s="116" t="s">
        <v>602</v>
      </c>
      <c r="D125" s="117">
        <v>2860</v>
      </c>
      <c r="E125" s="105">
        <f t="shared" si="4"/>
        <v>380</v>
      </c>
      <c r="F125" s="105">
        <f t="shared" si="5"/>
        <v>737.5</v>
      </c>
      <c r="G125" s="105">
        <f t="shared" si="6"/>
        <v>405</v>
      </c>
      <c r="H125" s="105">
        <f t="shared" si="7"/>
        <v>762.5</v>
      </c>
    </row>
    <row r="126" spans="1:8" ht="15">
      <c r="A126" s="167"/>
      <c r="B126" s="102" t="s">
        <v>603</v>
      </c>
      <c r="C126" s="116" t="s">
        <v>604</v>
      </c>
      <c r="D126" s="119">
        <v>2500</v>
      </c>
      <c r="E126" s="105">
        <f t="shared" si="4"/>
        <v>335</v>
      </c>
      <c r="F126" s="105">
        <f t="shared" si="5"/>
        <v>647.5</v>
      </c>
      <c r="G126" s="105">
        <f t="shared" si="6"/>
        <v>360</v>
      </c>
      <c r="H126" s="105">
        <f t="shared" si="7"/>
        <v>672.5</v>
      </c>
    </row>
  </sheetData>
  <sheetProtection password="CC5D" sheet="1" objects="1" scenarios="1"/>
  <mergeCells count="17">
    <mergeCell ref="A97:A126"/>
    <mergeCell ref="G6:G7"/>
    <mergeCell ref="H6:H7"/>
    <mergeCell ref="A8:A27"/>
    <mergeCell ref="A28:A57"/>
    <mergeCell ref="A58:A69"/>
    <mergeCell ref="A70:A96"/>
    <mergeCell ref="A1:H1"/>
    <mergeCell ref="A2:H2"/>
    <mergeCell ref="A3:H3"/>
    <mergeCell ref="A4:H4"/>
    <mergeCell ref="A6:A7"/>
    <mergeCell ref="B6:B7"/>
    <mergeCell ref="C6:C7"/>
    <mergeCell ref="D6:D7"/>
    <mergeCell ref="E6:E7"/>
    <mergeCell ref="F6:F7"/>
  </mergeCells>
  <pageMargins left="0.70866141732283472" right="0.70866141732283472" top="0.74803149606299213" bottom="0.74803149606299213" header="0.31496062992125984" footer="0.31496062992125984"/>
  <pageSetup paperSize="9" scale="59" fitToHeight="10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A1:H17"/>
  <sheetViews>
    <sheetView tabSelected="1" workbookViewId="0">
      <selection sqref="A1:H1"/>
    </sheetView>
  </sheetViews>
  <sheetFormatPr defaultColWidth="26.7109375" defaultRowHeight="15"/>
  <cols>
    <col min="1" max="1" width="9.7109375" style="1" customWidth="1"/>
    <col min="2" max="2" width="56.140625" style="1" customWidth="1"/>
    <col min="3" max="3" width="12.5703125" style="1" customWidth="1"/>
    <col min="4" max="4" width="12.85546875" style="1" customWidth="1"/>
    <col min="5" max="8" width="14.140625" style="1" customWidth="1"/>
    <col min="9" max="16384" width="26.7109375" style="1"/>
  </cols>
  <sheetData>
    <row r="1" spans="1:8" ht="75" customHeight="1">
      <c r="A1" s="171" t="s">
        <v>610</v>
      </c>
      <c r="B1" s="172"/>
      <c r="C1" s="172"/>
      <c r="D1" s="172"/>
      <c r="E1" s="172"/>
      <c r="F1" s="172"/>
      <c r="G1" s="172"/>
      <c r="H1" s="173"/>
    </row>
    <row r="2" spans="1:8" ht="23.45" customHeight="1">
      <c r="A2" s="157" t="s">
        <v>260</v>
      </c>
      <c r="B2" s="158"/>
      <c r="C2" s="158"/>
      <c r="D2" s="158"/>
      <c r="E2" s="158"/>
      <c r="F2" s="158"/>
      <c r="G2" s="158"/>
      <c r="H2" s="159"/>
    </row>
    <row r="3" spans="1:8" ht="23.45" customHeight="1">
      <c r="A3" s="157" t="s">
        <v>264</v>
      </c>
      <c r="B3" s="158"/>
      <c r="C3" s="158"/>
      <c r="D3" s="158"/>
      <c r="E3" s="158"/>
      <c r="F3" s="158"/>
      <c r="G3" s="158"/>
      <c r="H3" s="159"/>
    </row>
    <row r="4" spans="1:8" ht="23.45" customHeight="1">
      <c r="A4" s="174" t="s">
        <v>605</v>
      </c>
      <c r="B4" s="175"/>
      <c r="C4" s="175"/>
      <c r="D4" s="175"/>
      <c r="E4" s="175"/>
      <c r="F4" s="175"/>
      <c r="G4" s="175"/>
      <c r="H4" s="176"/>
    </row>
    <row r="5" spans="1:8" ht="75">
      <c r="A5" s="123" t="s">
        <v>1</v>
      </c>
      <c r="B5" s="123" t="s">
        <v>332</v>
      </c>
      <c r="C5" s="123" t="s">
        <v>333</v>
      </c>
      <c r="D5" s="123" t="s">
        <v>609</v>
      </c>
      <c r="E5" s="123" t="s">
        <v>334</v>
      </c>
      <c r="F5" s="123" t="s">
        <v>335</v>
      </c>
      <c r="G5" s="123" t="s">
        <v>336</v>
      </c>
      <c r="H5" s="123" t="s">
        <v>337</v>
      </c>
    </row>
    <row r="6" spans="1:8" ht="30">
      <c r="A6" s="121">
        <v>3001</v>
      </c>
      <c r="B6" s="120" t="s">
        <v>338</v>
      </c>
      <c r="C6" s="120">
        <v>2</v>
      </c>
      <c r="D6" s="122" t="s">
        <v>339</v>
      </c>
      <c r="E6" s="120">
        <v>400</v>
      </c>
      <c r="F6" s="120">
        <v>356</v>
      </c>
      <c r="G6" s="120">
        <v>200</v>
      </c>
      <c r="H6" s="120">
        <v>120</v>
      </c>
    </row>
    <row r="7" spans="1:8" ht="30">
      <c r="A7" s="121">
        <v>3002</v>
      </c>
      <c r="B7" s="120" t="s">
        <v>340</v>
      </c>
      <c r="C7" s="120">
        <v>3</v>
      </c>
      <c r="D7" s="122" t="s">
        <v>341</v>
      </c>
      <c r="E7" s="120">
        <v>400</v>
      </c>
      <c r="F7" s="120">
        <v>356</v>
      </c>
      <c r="G7" s="120">
        <v>230</v>
      </c>
      <c r="H7" s="120">
        <v>140</v>
      </c>
    </row>
    <row r="8" spans="1:8" ht="30">
      <c r="A8" s="121">
        <v>3003</v>
      </c>
      <c r="B8" s="120" t="s">
        <v>342</v>
      </c>
      <c r="C8" s="120">
        <v>4</v>
      </c>
      <c r="D8" s="122" t="s">
        <v>343</v>
      </c>
      <c r="E8" s="120">
        <v>400</v>
      </c>
      <c r="F8" s="120">
        <v>356</v>
      </c>
      <c r="G8" s="120">
        <v>230</v>
      </c>
      <c r="H8" s="120">
        <v>148</v>
      </c>
    </row>
    <row r="9" spans="1:8" ht="30">
      <c r="A9" s="121">
        <v>3004</v>
      </c>
      <c r="B9" s="120" t="s">
        <v>344</v>
      </c>
      <c r="C9" s="120">
        <v>2</v>
      </c>
      <c r="D9" s="122" t="s">
        <v>345</v>
      </c>
      <c r="E9" s="120">
        <v>420</v>
      </c>
      <c r="F9" s="120">
        <v>360</v>
      </c>
      <c r="G9" s="120">
        <v>230</v>
      </c>
      <c r="H9" s="120">
        <v>134</v>
      </c>
    </row>
    <row r="10" spans="1:8" ht="30">
      <c r="A10" s="121">
        <v>3005</v>
      </c>
      <c r="B10" s="120" t="s">
        <v>346</v>
      </c>
      <c r="C10" s="120">
        <v>3</v>
      </c>
      <c r="D10" s="122" t="s">
        <v>347</v>
      </c>
      <c r="E10" s="120">
        <v>420</v>
      </c>
      <c r="F10" s="120">
        <v>360</v>
      </c>
      <c r="G10" s="120">
        <v>240</v>
      </c>
      <c r="H10" s="120">
        <v>156</v>
      </c>
    </row>
    <row r="11" spans="1:8" ht="30">
      <c r="A11" s="121">
        <v>3006</v>
      </c>
      <c r="B11" s="120" t="s">
        <v>348</v>
      </c>
      <c r="C11" s="120">
        <v>4</v>
      </c>
      <c r="D11" s="122" t="s">
        <v>349</v>
      </c>
      <c r="E11" s="120">
        <v>420</v>
      </c>
      <c r="F11" s="120">
        <v>360</v>
      </c>
      <c r="G11" s="120">
        <v>240</v>
      </c>
      <c r="H11" s="120">
        <v>160</v>
      </c>
    </row>
    <row r="12" spans="1:8" ht="30">
      <c r="A12" s="121">
        <v>3007</v>
      </c>
      <c r="B12" s="120" t="s">
        <v>350</v>
      </c>
      <c r="C12" s="120">
        <v>2</v>
      </c>
      <c r="D12" s="122" t="s">
        <v>339</v>
      </c>
      <c r="E12" s="120">
        <v>400</v>
      </c>
      <c r="F12" s="120">
        <v>356</v>
      </c>
      <c r="G12" s="120">
        <v>200</v>
      </c>
      <c r="H12" s="120">
        <v>120</v>
      </c>
    </row>
    <row r="13" spans="1:8" ht="30">
      <c r="A13" s="121">
        <v>3008</v>
      </c>
      <c r="B13" s="120" t="s">
        <v>351</v>
      </c>
      <c r="C13" s="120">
        <v>3</v>
      </c>
      <c r="D13" s="122" t="s">
        <v>341</v>
      </c>
      <c r="E13" s="120">
        <v>400</v>
      </c>
      <c r="F13" s="120">
        <v>356</v>
      </c>
      <c r="G13" s="120">
        <v>230</v>
      </c>
      <c r="H13" s="120">
        <v>140</v>
      </c>
    </row>
    <row r="14" spans="1:8" ht="30">
      <c r="A14" s="121">
        <v>3009</v>
      </c>
      <c r="B14" s="120" t="s">
        <v>352</v>
      </c>
      <c r="C14" s="120">
        <v>4</v>
      </c>
      <c r="D14" s="122" t="s">
        <v>343</v>
      </c>
      <c r="E14" s="120">
        <v>400</v>
      </c>
      <c r="F14" s="120">
        <v>356</v>
      </c>
      <c r="G14" s="120">
        <v>230</v>
      </c>
      <c r="H14" s="120">
        <v>148</v>
      </c>
    </row>
    <row r="15" spans="1:8" ht="30">
      <c r="A15" s="121">
        <v>3010</v>
      </c>
      <c r="B15" s="120" t="s">
        <v>353</v>
      </c>
      <c r="C15" s="120">
        <v>2</v>
      </c>
      <c r="D15" s="122" t="s">
        <v>345</v>
      </c>
      <c r="E15" s="120">
        <v>420</v>
      </c>
      <c r="F15" s="120">
        <v>360</v>
      </c>
      <c r="G15" s="120">
        <v>230</v>
      </c>
      <c r="H15" s="120">
        <v>134</v>
      </c>
    </row>
    <row r="16" spans="1:8" ht="30">
      <c r="A16" s="121">
        <v>3011</v>
      </c>
      <c r="B16" s="120" t="s">
        <v>354</v>
      </c>
      <c r="C16" s="120">
        <v>3</v>
      </c>
      <c r="D16" s="122" t="s">
        <v>347</v>
      </c>
      <c r="E16" s="120">
        <v>420</v>
      </c>
      <c r="F16" s="120">
        <v>360</v>
      </c>
      <c r="G16" s="120">
        <v>240</v>
      </c>
      <c r="H16" s="120">
        <v>156</v>
      </c>
    </row>
    <row r="17" spans="1:8" ht="30">
      <c r="A17" s="121">
        <v>3012</v>
      </c>
      <c r="B17" s="120" t="s">
        <v>355</v>
      </c>
      <c r="C17" s="120">
        <v>4</v>
      </c>
      <c r="D17" s="122" t="s">
        <v>349</v>
      </c>
      <c r="E17" s="120">
        <v>420</v>
      </c>
      <c r="F17" s="120">
        <v>360</v>
      </c>
      <c r="G17" s="120">
        <v>240</v>
      </c>
      <c r="H17" s="120">
        <v>160</v>
      </c>
    </row>
  </sheetData>
  <sheetProtection password="CC5D" sheet="1" objects="1" scenarios="1"/>
  <mergeCells count="4">
    <mergeCell ref="A1:H1"/>
    <mergeCell ref="A2:H2"/>
    <mergeCell ref="A3:H3"/>
    <mergeCell ref="A4:H4"/>
  </mergeCells>
  <pageMargins left="0.70866141732283472" right="0.70866141732283472" top="0.74803149606299213" bottom="0.74803149606299213" header="0.31496062992125984" footer="0.31496062992125984"/>
  <pageSetup paperSize="9" scale="59" fitToHeight="10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184"/>
  <sheetViews>
    <sheetView topLeftCell="A166" workbookViewId="0">
      <selection activeCell="L168" sqref="L168"/>
    </sheetView>
  </sheetViews>
  <sheetFormatPr defaultRowHeight="15"/>
  <cols>
    <col min="1" max="1" width="7.85546875" customWidth="1"/>
    <col min="2" max="2" width="5" bestFit="1" customWidth="1"/>
    <col min="4" max="4" width="6.85546875" bestFit="1" customWidth="1"/>
    <col min="5" max="5" width="43.140625" customWidth="1"/>
    <col min="6" max="6" width="7.85546875" bestFit="1" customWidth="1"/>
    <col min="7" max="7" width="5.42578125" bestFit="1" customWidth="1"/>
    <col min="9" max="9" width="8.140625" style="35" bestFit="1" customWidth="1"/>
    <col min="10" max="10" width="42.85546875" style="35" customWidth="1"/>
    <col min="11" max="11" width="9.85546875" style="21" bestFit="1" customWidth="1"/>
    <col min="12" max="12" width="6" style="45" bestFit="1" customWidth="1"/>
    <col min="13" max="13" width="8.85546875" style="45" bestFit="1" customWidth="1"/>
    <col min="14" max="14" width="5.42578125" style="45" bestFit="1" customWidth="1"/>
    <col min="15" max="16" width="5" style="45" bestFit="1" customWidth="1"/>
    <col min="18" max="18" width="8.85546875" style="47"/>
    <col min="19" max="19" width="7.42578125" style="48" bestFit="1" customWidth="1"/>
  </cols>
  <sheetData>
    <row r="1" spans="1:19" ht="45">
      <c r="A1" s="3" t="s">
        <v>285</v>
      </c>
      <c r="B1" s="3"/>
      <c r="D1" s="10" t="s">
        <v>135</v>
      </c>
      <c r="E1" s="10" t="s">
        <v>102</v>
      </c>
      <c r="F1" s="10" t="s">
        <v>136</v>
      </c>
      <c r="G1" s="10" t="s">
        <v>137</v>
      </c>
      <c r="I1" s="34" t="s">
        <v>1</v>
      </c>
      <c r="J1" s="34" t="s">
        <v>2</v>
      </c>
      <c r="K1" s="19" t="s">
        <v>239</v>
      </c>
      <c r="L1" s="44">
        <v>0.05</v>
      </c>
      <c r="M1" s="44">
        <v>0.1</v>
      </c>
      <c r="N1" s="44">
        <v>0.25</v>
      </c>
      <c r="O1" s="44">
        <v>0.6</v>
      </c>
      <c r="P1" s="44">
        <v>0.95</v>
      </c>
      <c r="Q1" t="s">
        <v>294</v>
      </c>
      <c r="R1" s="53" t="s">
        <v>140</v>
      </c>
      <c r="S1" s="54" t="s">
        <v>255</v>
      </c>
    </row>
    <row r="2" spans="1:19" ht="30">
      <c r="A2" s="68">
        <v>1</v>
      </c>
      <c r="B2" s="3">
        <v>0.05</v>
      </c>
      <c r="D2" s="3"/>
      <c r="E2" s="3" t="s">
        <v>286</v>
      </c>
      <c r="F2" s="3"/>
      <c r="G2" s="3"/>
      <c r="I2" s="10" t="s">
        <v>169</v>
      </c>
      <c r="J2" s="5" t="s">
        <v>5</v>
      </c>
      <c r="K2" s="6" t="s">
        <v>6</v>
      </c>
      <c r="L2" s="41">
        <v>80</v>
      </c>
      <c r="M2" s="41">
        <v>90</v>
      </c>
      <c r="N2" s="41">
        <v>130</v>
      </c>
      <c r="O2" s="41">
        <v>167</v>
      </c>
      <c r="P2" s="41">
        <v>230</v>
      </c>
      <c r="R2" s="49">
        <v>0</v>
      </c>
      <c r="S2" s="50">
        <v>0</v>
      </c>
    </row>
    <row r="3" spans="1:19" ht="30">
      <c r="A3" s="68">
        <v>2</v>
      </c>
      <c r="B3" s="3">
        <v>0.1</v>
      </c>
      <c r="D3" s="9">
        <v>1</v>
      </c>
      <c r="E3" s="4" t="s">
        <v>103</v>
      </c>
      <c r="F3" s="4">
        <v>130</v>
      </c>
      <c r="G3" s="4">
        <v>10</v>
      </c>
      <c r="I3" s="34" t="s">
        <v>1</v>
      </c>
      <c r="J3" s="34" t="s">
        <v>2</v>
      </c>
      <c r="K3" s="19" t="s">
        <v>239</v>
      </c>
      <c r="L3" s="44">
        <v>0.3</v>
      </c>
      <c r="M3" s="44">
        <v>0.5</v>
      </c>
      <c r="N3" s="44">
        <v>1</v>
      </c>
      <c r="O3" s="44"/>
      <c r="P3" s="44"/>
      <c r="R3" s="51">
        <v>50000</v>
      </c>
      <c r="S3" s="52">
        <v>0.03</v>
      </c>
    </row>
    <row r="4" spans="1:19" ht="30">
      <c r="A4" s="68">
        <v>3</v>
      </c>
      <c r="B4" s="3">
        <v>0.15</v>
      </c>
      <c r="D4" s="9">
        <v>2</v>
      </c>
      <c r="E4" s="4" t="s">
        <v>120</v>
      </c>
      <c r="F4" s="4">
        <v>150</v>
      </c>
      <c r="G4" s="4">
        <v>10</v>
      </c>
      <c r="I4" s="10" t="s">
        <v>170</v>
      </c>
      <c r="J4" s="5" t="s">
        <v>12</v>
      </c>
      <c r="K4" s="6" t="s">
        <v>6</v>
      </c>
      <c r="L4" s="14">
        <v>170</v>
      </c>
      <c r="M4" s="14">
        <v>206</v>
      </c>
      <c r="N4" s="14">
        <v>275</v>
      </c>
      <c r="O4" s="14"/>
      <c r="P4" s="14"/>
      <c r="R4" s="49">
        <v>100000</v>
      </c>
      <c r="S4" s="50">
        <v>0.05</v>
      </c>
    </row>
    <row r="5" spans="1:19" ht="30">
      <c r="A5" s="68">
        <v>4</v>
      </c>
      <c r="B5" s="3">
        <v>0.25</v>
      </c>
      <c r="D5" s="9">
        <v>3</v>
      </c>
      <c r="E5" s="4" t="s">
        <v>121</v>
      </c>
      <c r="F5" s="4">
        <v>160</v>
      </c>
      <c r="G5" s="4">
        <v>10</v>
      </c>
      <c r="I5" s="34" t="s">
        <v>1</v>
      </c>
      <c r="J5" s="34" t="s">
        <v>2</v>
      </c>
      <c r="K5" s="19" t="s">
        <v>239</v>
      </c>
      <c r="L5" s="44">
        <v>0.3</v>
      </c>
      <c r="M5" s="44">
        <v>0.5</v>
      </c>
      <c r="N5" s="44">
        <v>1</v>
      </c>
      <c r="O5" s="44"/>
      <c r="P5" s="44"/>
      <c r="R5" s="49">
        <v>300000</v>
      </c>
      <c r="S5" s="50">
        <v>7.0000000000000007E-2</v>
      </c>
    </row>
    <row r="6" spans="1:19" ht="30">
      <c r="A6" s="68">
        <v>5</v>
      </c>
      <c r="B6" s="3">
        <v>0.3</v>
      </c>
      <c r="D6" s="9">
        <v>4</v>
      </c>
      <c r="E6" s="4" t="s">
        <v>122</v>
      </c>
      <c r="F6" s="4">
        <v>170</v>
      </c>
      <c r="G6" s="4">
        <v>10</v>
      </c>
      <c r="I6" s="10" t="s">
        <v>171</v>
      </c>
      <c r="J6" s="5" t="s">
        <v>14</v>
      </c>
      <c r="K6" s="6" t="s">
        <v>6</v>
      </c>
      <c r="L6" s="14">
        <v>180</v>
      </c>
      <c r="M6" s="14">
        <v>216</v>
      </c>
      <c r="N6" s="14">
        <v>285</v>
      </c>
      <c r="O6" s="14"/>
      <c r="P6" s="14"/>
      <c r="R6" s="49">
        <v>500000</v>
      </c>
      <c r="S6" s="50">
        <v>0.08</v>
      </c>
    </row>
    <row r="7" spans="1:19" ht="30">
      <c r="A7" s="68">
        <v>6</v>
      </c>
      <c r="B7" s="3">
        <v>0.35</v>
      </c>
      <c r="D7" s="9">
        <v>5</v>
      </c>
      <c r="E7" s="4" t="s">
        <v>123</v>
      </c>
      <c r="F7" s="4">
        <v>200</v>
      </c>
      <c r="G7" s="4">
        <v>10</v>
      </c>
      <c r="I7" s="34" t="s">
        <v>1</v>
      </c>
      <c r="J7" s="34" t="s">
        <v>2</v>
      </c>
      <c r="K7" s="19" t="s">
        <v>239</v>
      </c>
      <c r="L7" s="44">
        <v>0.3</v>
      </c>
      <c r="M7" s="44">
        <v>0.5</v>
      </c>
      <c r="N7" s="44">
        <v>1</v>
      </c>
      <c r="O7" s="44"/>
      <c r="P7" s="44"/>
      <c r="R7" s="49">
        <v>1000000</v>
      </c>
      <c r="S7" s="50">
        <v>0.1</v>
      </c>
    </row>
    <row r="8" spans="1:19" ht="30">
      <c r="A8" s="68">
        <v>7</v>
      </c>
      <c r="B8" s="3">
        <v>0.4</v>
      </c>
      <c r="D8" s="9">
        <v>6</v>
      </c>
      <c r="E8" s="4" t="s">
        <v>124</v>
      </c>
      <c r="F8" s="4">
        <v>200</v>
      </c>
      <c r="G8" s="4">
        <v>10</v>
      </c>
      <c r="I8" s="10" t="s">
        <v>172</v>
      </c>
      <c r="J8" s="5" t="s">
        <v>15</v>
      </c>
      <c r="K8" s="6" t="s">
        <v>6</v>
      </c>
      <c r="L8" s="14">
        <v>230</v>
      </c>
      <c r="M8" s="14">
        <v>291</v>
      </c>
      <c r="N8" s="14">
        <v>435</v>
      </c>
      <c r="O8" s="14"/>
      <c r="P8" s="14"/>
    </row>
    <row r="9" spans="1:19" ht="30">
      <c r="A9" s="68">
        <v>8</v>
      </c>
      <c r="B9" s="3">
        <v>0.5</v>
      </c>
      <c r="D9" s="9">
        <v>7</v>
      </c>
      <c r="E9" s="4" t="s">
        <v>104</v>
      </c>
      <c r="F9" s="4">
        <v>250</v>
      </c>
      <c r="G9" s="4">
        <v>10</v>
      </c>
      <c r="I9" s="34" t="s">
        <v>1</v>
      </c>
      <c r="J9" s="34" t="s">
        <v>2</v>
      </c>
      <c r="K9" s="19" t="s">
        <v>239</v>
      </c>
      <c r="L9" s="44">
        <v>0.3</v>
      </c>
      <c r="M9" s="44">
        <v>0.5</v>
      </c>
      <c r="N9" s="44">
        <v>1</v>
      </c>
      <c r="O9" s="44"/>
      <c r="P9" s="44"/>
      <c r="R9" s="177" t="s">
        <v>287</v>
      </c>
      <c r="S9" s="177"/>
    </row>
    <row r="10" spans="1:19" ht="30">
      <c r="A10" s="68">
        <v>9</v>
      </c>
      <c r="B10" s="3">
        <v>0.6</v>
      </c>
      <c r="D10" s="9">
        <v>8</v>
      </c>
      <c r="E10" s="4" t="s">
        <v>125</v>
      </c>
      <c r="F10" s="4">
        <v>220</v>
      </c>
      <c r="G10" s="4">
        <v>10</v>
      </c>
      <c r="I10" s="10" t="s">
        <v>173</v>
      </c>
      <c r="J10" s="5" t="s">
        <v>16</v>
      </c>
      <c r="K10" s="6" t="s">
        <v>6</v>
      </c>
      <c r="L10" s="14">
        <v>210</v>
      </c>
      <c r="M10" s="14">
        <v>261</v>
      </c>
      <c r="N10" s="14">
        <v>395</v>
      </c>
      <c r="O10" s="14"/>
      <c r="P10" s="14"/>
      <c r="R10" s="178">
        <v>1.9</v>
      </c>
      <c r="S10" s="178"/>
    </row>
    <row r="11" spans="1:19" ht="30">
      <c r="A11" s="68">
        <v>10</v>
      </c>
      <c r="B11" s="3">
        <v>0.7</v>
      </c>
      <c r="D11" s="9">
        <v>9</v>
      </c>
      <c r="E11" s="4" t="s">
        <v>126</v>
      </c>
      <c r="F11" s="4">
        <v>230</v>
      </c>
      <c r="G11" s="4">
        <v>10</v>
      </c>
      <c r="I11" s="34" t="s">
        <v>1</v>
      </c>
      <c r="J11" s="34" t="s">
        <v>2</v>
      </c>
      <c r="K11" s="19" t="s">
        <v>239</v>
      </c>
      <c r="L11" s="44">
        <v>0.3</v>
      </c>
      <c r="M11" s="44">
        <v>0.5</v>
      </c>
      <c r="N11" s="44">
        <v>1</v>
      </c>
      <c r="O11" s="44"/>
      <c r="P11" s="44"/>
    </row>
    <row r="12" spans="1:19" ht="30">
      <c r="A12" s="68">
        <v>11</v>
      </c>
      <c r="B12" s="3">
        <v>0.9</v>
      </c>
      <c r="D12" s="9">
        <v>10</v>
      </c>
      <c r="E12" s="4" t="s">
        <v>127</v>
      </c>
      <c r="F12" s="4">
        <v>250</v>
      </c>
      <c r="G12" s="4">
        <v>10</v>
      </c>
      <c r="I12" s="10" t="s">
        <v>174</v>
      </c>
      <c r="J12" s="5" t="s">
        <v>17</v>
      </c>
      <c r="K12" s="6" t="s">
        <v>6</v>
      </c>
      <c r="L12" s="14">
        <v>210</v>
      </c>
      <c r="M12" s="14">
        <v>261</v>
      </c>
      <c r="N12" s="14">
        <v>395</v>
      </c>
      <c r="O12" s="14"/>
      <c r="P12" s="14"/>
    </row>
    <row r="13" spans="1:19" ht="30">
      <c r="A13" s="68">
        <v>12</v>
      </c>
      <c r="B13" s="3">
        <v>0.95</v>
      </c>
      <c r="D13" s="9">
        <v>11</v>
      </c>
      <c r="E13" s="4" t="s">
        <v>105</v>
      </c>
      <c r="F13" s="4">
        <v>300</v>
      </c>
      <c r="G13" s="4">
        <v>10</v>
      </c>
      <c r="I13" s="34" t="s">
        <v>1</v>
      </c>
      <c r="J13" s="34" t="s">
        <v>2</v>
      </c>
      <c r="K13" s="19" t="s">
        <v>239</v>
      </c>
      <c r="L13" s="44">
        <v>0.3</v>
      </c>
      <c r="M13" s="44">
        <v>0.5</v>
      </c>
      <c r="N13" s="44">
        <v>1</v>
      </c>
      <c r="O13" s="44"/>
      <c r="P13" s="44"/>
    </row>
    <row r="14" spans="1:19" ht="30">
      <c r="A14" s="68">
        <v>13</v>
      </c>
      <c r="B14" s="3">
        <v>1</v>
      </c>
      <c r="D14" s="9">
        <v>12</v>
      </c>
      <c r="E14" s="4" t="s">
        <v>128</v>
      </c>
      <c r="F14" s="4">
        <v>260</v>
      </c>
      <c r="G14" s="4">
        <v>10</v>
      </c>
      <c r="I14" s="10" t="s">
        <v>175</v>
      </c>
      <c r="J14" s="5" t="s">
        <v>17</v>
      </c>
      <c r="K14" s="6" t="s">
        <v>6</v>
      </c>
      <c r="L14" s="14">
        <v>210</v>
      </c>
      <c r="M14" s="14">
        <v>261</v>
      </c>
      <c r="N14" s="14">
        <v>395</v>
      </c>
      <c r="O14" s="14"/>
      <c r="P14" s="14"/>
    </row>
    <row r="15" spans="1:19" ht="30">
      <c r="A15" s="68">
        <v>14</v>
      </c>
      <c r="D15" s="9">
        <v>13</v>
      </c>
      <c r="E15" s="4" t="s">
        <v>129</v>
      </c>
      <c r="F15" s="4">
        <v>300</v>
      </c>
      <c r="G15" s="4">
        <v>10</v>
      </c>
      <c r="I15" s="34" t="s">
        <v>1</v>
      </c>
      <c r="J15" s="34" t="s">
        <v>2</v>
      </c>
      <c r="K15" s="19" t="s">
        <v>239</v>
      </c>
      <c r="L15" s="44">
        <v>0.3</v>
      </c>
      <c r="M15" s="44">
        <v>0.5</v>
      </c>
      <c r="N15" s="44">
        <v>1</v>
      </c>
      <c r="O15" s="44"/>
      <c r="P15" s="44"/>
    </row>
    <row r="16" spans="1:19" ht="30">
      <c r="A16" s="68">
        <v>15</v>
      </c>
      <c r="D16" s="9">
        <v>14</v>
      </c>
      <c r="E16" s="4" t="s">
        <v>106</v>
      </c>
      <c r="F16" s="4">
        <v>250</v>
      </c>
      <c r="G16" s="4">
        <v>10</v>
      </c>
      <c r="I16" s="10" t="s">
        <v>176</v>
      </c>
      <c r="J16" s="5" t="s">
        <v>18</v>
      </c>
      <c r="K16" s="6" t="s">
        <v>6</v>
      </c>
      <c r="L16" s="14">
        <v>180</v>
      </c>
      <c r="M16" s="14">
        <v>231</v>
      </c>
      <c r="N16" s="14">
        <v>345</v>
      </c>
      <c r="O16" s="14"/>
      <c r="P16" s="14"/>
    </row>
    <row r="17" spans="1:16" ht="30">
      <c r="A17" s="68">
        <v>16</v>
      </c>
      <c r="D17" s="9">
        <v>15</v>
      </c>
      <c r="E17" s="4" t="s">
        <v>130</v>
      </c>
      <c r="F17" s="4">
        <v>250</v>
      </c>
      <c r="G17" s="4">
        <v>10</v>
      </c>
      <c r="I17" s="34" t="s">
        <v>1</v>
      </c>
      <c r="J17" s="34" t="s">
        <v>2</v>
      </c>
      <c r="K17" s="19" t="s">
        <v>239</v>
      </c>
      <c r="L17" s="44">
        <v>0.3</v>
      </c>
      <c r="M17" s="44">
        <v>0.5</v>
      </c>
      <c r="N17" s="44">
        <v>1</v>
      </c>
      <c r="O17" s="44"/>
      <c r="P17" s="44"/>
    </row>
    <row r="18" spans="1:16" ht="30">
      <c r="A18" s="68">
        <v>17</v>
      </c>
      <c r="D18" s="9">
        <v>16</v>
      </c>
      <c r="E18" s="4" t="s">
        <v>107</v>
      </c>
      <c r="F18" s="4">
        <v>280</v>
      </c>
      <c r="G18" s="4">
        <v>10</v>
      </c>
      <c r="I18" s="10" t="s">
        <v>177</v>
      </c>
      <c r="J18" s="5" t="s">
        <v>19</v>
      </c>
      <c r="K18" s="6" t="s">
        <v>6</v>
      </c>
      <c r="L18" s="14">
        <v>210</v>
      </c>
      <c r="M18" s="14">
        <v>261</v>
      </c>
      <c r="N18" s="14">
        <v>395</v>
      </c>
      <c r="O18" s="14"/>
      <c r="P18" s="14"/>
    </row>
    <row r="19" spans="1:16" ht="30">
      <c r="A19" s="68">
        <v>50</v>
      </c>
      <c r="D19" s="9">
        <v>17</v>
      </c>
      <c r="E19" s="4" t="s">
        <v>131</v>
      </c>
      <c r="F19" s="4">
        <v>290</v>
      </c>
      <c r="G19" s="4">
        <v>10</v>
      </c>
      <c r="I19" s="34" t="s">
        <v>1</v>
      </c>
      <c r="J19" s="34" t="s">
        <v>2</v>
      </c>
      <c r="K19" s="19" t="s">
        <v>239</v>
      </c>
      <c r="L19" s="44">
        <v>0.3</v>
      </c>
      <c r="M19" s="44">
        <v>0.5</v>
      </c>
      <c r="N19" s="44">
        <v>1</v>
      </c>
      <c r="O19" s="44"/>
      <c r="P19" s="44"/>
    </row>
    <row r="20" spans="1:16" ht="30">
      <c r="A20" s="68">
        <v>51</v>
      </c>
      <c r="D20" s="9">
        <v>18</v>
      </c>
      <c r="E20" s="4" t="s">
        <v>132</v>
      </c>
      <c r="F20" s="4">
        <v>290</v>
      </c>
      <c r="G20" s="4">
        <v>10</v>
      </c>
      <c r="I20" s="10" t="s">
        <v>178</v>
      </c>
      <c r="J20" s="5" t="s">
        <v>20</v>
      </c>
      <c r="K20" s="6" t="s">
        <v>6</v>
      </c>
      <c r="L20" s="14">
        <v>150</v>
      </c>
      <c r="M20" s="14">
        <v>191</v>
      </c>
      <c r="N20" s="14">
        <v>315</v>
      </c>
      <c r="O20" s="14"/>
      <c r="P20" s="14"/>
    </row>
    <row r="21" spans="1:16" ht="30">
      <c r="A21" s="68">
        <v>52</v>
      </c>
      <c r="D21" s="9">
        <v>19</v>
      </c>
      <c r="E21" s="4" t="s">
        <v>133</v>
      </c>
      <c r="F21" s="4">
        <v>260</v>
      </c>
      <c r="G21" s="4">
        <v>10</v>
      </c>
      <c r="I21" s="34" t="s">
        <v>1</v>
      </c>
      <c r="J21" s="34" t="s">
        <v>2</v>
      </c>
      <c r="K21" s="19" t="s">
        <v>239</v>
      </c>
      <c r="L21" s="44">
        <v>0.3</v>
      </c>
      <c r="M21" s="44">
        <v>0.5</v>
      </c>
      <c r="N21" s="44">
        <v>1</v>
      </c>
      <c r="O21" s="44"/>
      <c r="P21" s="44"/>
    </row>
    <row r="22" spans="1:16" ht="30">
      <c r="A22" s="68">
        <v>53</v>
      </c>
      <c r="D22" s="9">
        <v>20</v>
      </c>
      <c r="E22" s="4" t="s">
        <v>108</v>
      </c>
      <c r="F22" s="4">
        <v>600</v>
      </c>
      <c r="G22" s="4">
        <v>10</v>
      </c>
      <c r="I22" s="10" t="s">
        <v>179</v>
      </c>
      <c r="J22" s="5" t="s">
        <v>24</v>
      </c>
      <c r="K22" s="6" t="s">
        <v>6</v>
      </c>
      <c r="L22" s="14">
        <v>145</v>
      </c>
      <c r="M22" s="14">
        <v>186</v>
      </c>
      <c r="N22" s="14">
        <v>260</v>
      </c>
      <c r="O22" s="14"/>
      <c r="P22" s="14"/>
    </row>
    <row r="23" spans="1:16" ht="30">
      <c r="A23" s="68">
        <v>54</v>
      </c>
      <c r="D23" s="9">
        <v>21</v>
      </c>
      <c r="E23" s="4" t="s">
        <v>109</v>
      </c>
      <c r="F23" s="4">
        <v>150</v>
      </c>
      <c r="G23" s="4">
        <v>10</v>
      </c>
      <c r="I23" s="34" t="s">
        <v>1</v>
      </c>
      <c r="J23" s="34" t="s">
        <v>2</v>
      </c>
      <c r="K23" s="19" t="s">
        <v>239</v>
      </c>
      <c r="L23" s="44">
        <v>0.3</v>
      </c>
      <c r="M23" s="44">
        <v>0.5</v>
      </c>
      <c r="N23" s="44">
        <v>1</v>
      </c>
      <c r="O23" s="44"/>
      <c r="P23" s="44"/>
    </row>
    <row r="24" spans="1:16" ht="30">
      <c r="A24" s="68">
        <v>55</v>
      </c>
      <c r="D24" s="9">
        <v>22</v>
      </c>
      <c r="E24" s="4" t="s">
        <v>110</v>
      </c>
      <c r="F24" s="4">
        <v>145</v>
      </c>
      <c r="G24" s="4">
        <v>10</v>
      </c>
      <c r="I24" s="10" t="s">
        <v>180</v>
      </c>
      <c r="J24" s="5" t="s">
        <v>25</v>
      </c>
      <c r="K24" s="6" t="s">
        <v>6</v>
      </c>
      <c r="L24" s="14">
        <v>205</v>
      </c>
      <c r="M24" s="14">
        <v>256</v>
      </c>
      <c r="N24" s="14">
        <v>410</v>
      </c>
      <c r="O24" s="14"/>
      <c r="P24" s="14"/>
    </row>
    <row r="25" spans="1:16" ht="30">
      <c r="A25" s="68">
        <v>56</v>
      </c>
      <c r="D25" s="9">
        <v>23</v>
      </c>
      <c r="E25" s="4" t="s">
        <v>111</v>
      </c>
      <c r="F25" s="4">
        <v>150</v>
      </c>
      <c r="G25" s="4">
        <v>10</v>
      </c>
      <c r="I25" s="34" t="s">
        <v>1</v>
      </c>
      <c r="J25" s="34" t="s">
        <v>2</v>
      </c>
      <c r="K25" s="19" t="s">
        <v>239</v>
      </c>
      <c r="L25" s="44">
        <v>0.5</v>
      </c>
      <c r="M25" s="44">
        <v>1</v>
      </c>
      <c r="N25" s="44"/>
      <c r="O25" s="44"/>
      <c r="P25" s="44"/>
    </row>
    <row r="26" spans="1:16" ht="30">
      <c r="A26" s="68">
        <v>30</v>
      </c>
      <c r="D26" s="9">
        <v>24</v>
      </c>
      <c r="E26" s="4" t="s">
        <v>112</v>
      </c>
      <c r="F26" s="4">
        <v>250</v>
      </c>
      <c r="G26" s="4">
        <v>10</v>
      </c>
      <c r="I26" s="10" t="s">
        <v>181</v>
      </c>
      <c r="J26" s="5" t="s">
        <v>34</v>
      </c>
      <c r="K26" s="6" t="s">
        <v>6</v>
      </c>
      <c r="L26" s="14">
        <v>420</v>
      </c>
      <c r="M26" s="14">
        <v>510</v>
      </c>
      <c r="N26" s="14"/>
      <c r="O26" s="14"/>
      <c r="P26" s="14"/>
    </row>
    <row r="27" spans="1:16" ht="30">
      <c r="A27" s="68">
        <v>31</v>
      </c>
      <c r="D27" s="9">
        <v>25</v>
      </c>
      <c r="E27" s="4" t="s">
        <v>113</v>
      </c>
      <c r="F27" s="4">
        <v>200</v>
      </c>
      <c r="G27" s="4">
        <v>10</v>
      </c>
      <c r="I27" s="34" t="s">
        <v>1</v>
      </c>
      <c r="J27" s="34" t="s">
        <v>2</v>
      </c>
      <c r="K27" s="19" t="s">
        <v>239</v>
      </c>
      <c r="L27" s="44">
        <v>0.35</v>
      </c>
      <c r="M27" s="44">
        <v>1</v>
      </c>
      <c r="N27" s="44"/>
      <c r="O27" s="44"/>
      <c r="P27" s="44"/>
    </row>
    <row r="28" spans="1:16" ht="30">
      <c r="A28" s="68">
        <v>32</v>
      </c>
      <c r="D28" s="9">
        <v>26</v>
      </c>
      <c r="E28" s="4" t="s">
        <v>114</v>
      </c>
      <c r="F28" s="4">
        <v>280</v>
      </c>
      <c r="G28" s="4">
        <v>10</v>
      </c>
      <c r="I28" s="10" t="s">
        <v>182</v>
      </c>
      <c r="J28" s="5" t="s">
        <v>30</v>
      </c>
      <c r="K28" s="6" t="s">
        <v>6</v>
      </c>
      <c r="L28" s="14">
        <v>370</v>
      </c>
      <c r="M28" s="14">
        <v>590</v>
      </c>
      <c r="N28" s="14"/>
      <c r="O28" s="14"/>
      <c r="P28" s="14"/>
    </row>
    <row r="29" spans="1:16" ht="30">
      <c r="A29" s="68">
        <v>101</v>
      </c>
      <c r="D29" s="9">
        <v>27</v>
      </c>
      <c r="E29" s="4" t="s">
        <v>115</v>
      </c>
      <c r="F29" s="4">
        <v>380</v>
      </c>
      <c r="G29" s="4">
        <v>10</v>
      </c>
      <c r="I29" s="34" t="s">
        <v>1</v>
      </c>
      <c r="J29" s="34" t="s">
        <v>2</v>
      </c>
      <c r="K29" s="19" t="s">
        <v>239</v>
      </c>
      <c r="L29" s="44">
        <v>0.35</v>
      </c>
      <c r="M29" s="44">
        <v>1</v>
      </c>
      <c r="N29" s="44"/>
      <c r="O29" s="44"/>
      <c r="P29" s="44"/>
    </row>
    <row r="30" spans="1:16" ht="30">
      <c r="A30" s="68">
        <v>102</v>
      </c>
      <c r="D30" s="9">
        <v>28</v>
      </c>
      <c r="E30" s="4" t="s">
        <v>116</v>
      </c>
      <c r="F30" s="4">
        <v>160</v>
      </c>
      <c r="G30" s="4">
        <v>10</v>
      </c>
      <c r="I30" s="10" t="s">
        <v>183</v>
      </c>
      <c r="J30" s="5" t="s">
        <v>31</v>
      </c>
      <c r="K30" s="6" t="s">
        <v>6</v>
      </c>
      <c r="L30" s="14">
        <v>350</v>
      </c>
      <c r="M30" s="14">
        <v>560</v>
      </c>
      <c r="N30" s="14"/>
      <c r="O30" s="14"/>
      <c r="P30" s="14"/>
    </row>
    <row r="31" spans="1:16" ht="30">
      <c r="A31" s="68">
        <v>103</v>
      </c>
      <c r="D31" s="9">
        <v>29</v>
      </c>
      <c r="E31" s="4" t="s">
        <v>134</v>
      </c>
      <c r="F31" s="4">
        <v>230</v>
      </c>
      <c r="G31" s="4">
        <v>10</v>
      </c>
      <c r="I31" s="34" t="s">
        <v>1</v>
      </c>
      <c r="J31" s="34" t="s">
        <v>2</v>
      </c>
      <c r="K31" s="19" t="s">
        <v>239</v>
      </c>
      <c r="L31" s="44">
        <v>0.35</v>
      </c>
      <c r="M31" s="44">
        <v>1</v>
      </c>
      <c r="N31" s="44"/>
      <c r="O31" s="44"/>
      <c r="P31" s="44"/>
    </row>
    <row r="32" spans="1:16" ht="30">
      <c r="A32" s="68">
        <v>104</v>
      </c>
      <c r="D32" s="9">
        <v>30</v>
      </c>
      <c r="E32" s="4" t="s">
        <v>117</v>
      </c>
      <c r="F32" s="4">
        <v>240</v>
      </c>
      <c r="G32" s="4">
        <v>10</v>
      </c>
      <c r="I32" s="10" t="s">
        <v>184</v>
      </c>
      <c r="J32" s="5" t="s">
        <v>32</v>
      </c>
      <c r="K32" s="6" t="s">
        <v>6</v>
      </c>
      <c r="L32" s="14">
        <v>350</v>
      </c>
      <c r="M32" s="14">
        <v>560</v>
      </c>
      <c r="N32" s="14"/>
      <c r="O32" s="14"/>
      <c r="P32" s="14"/>
    </row>
    <row r="33" spans="1:16" ht="30">
      <c r="A33" s="68">
        <v>105</v>
      </c>
      <c r="D33" s="9">
        <v>31</v>
      </c>
      <c r="E33" s="4" t="s">
        <v>118</v>
      </c>
      <c r="F33" s="4">
        <v>200</v>
      </c>
      <c r="G33" s="4">
        <v>10</v>
      </c>
      <c r="I33" s="34" t="s">
        <v>1</v>
      </c>
      <c r="J33" s="34" t="s">
        <v>2</v>
      </c>
      <c r="K33" s="19" t="s">
        <v>239</v>
      </c>
      <c r="L33" s="44">
        <v>0.3</v>
      </c>
      <c r="M33" s="44">
        <v>0.5</v>
      </c>
      <c r="N33" s="44">
        <v>1</v>
      </c>
      <c r="O33" s="44"/>
      <c r="P33" s="44"/>
    </row>
    <row r="34" spans="1:16" ht="30">
      <c r="A34" s="68">
        <v>106</v>
      </c>
      <c r="D34" s="82">
        <v>32</v>
      </c>
      <c r="E34" s="83" t="s">
        <v>119</v>
      </c>
      <c r="F34" s="83">
        <v>150</v>
      </c>
      <c r="G34" s="83">
        <v>10</v>
      </c>
      <c r="I34" s="10" t="s">
        <v>185</v>
      </c>
      <c r="J34" s="5" t="s">
        <v>33</v>
      </c>
      <c r="K34" s="6" t="s">
        <v>6</v>
      </c>
      <c r="L34" s="14">
        <v>235</v>
      </c>
      <c r="M34" s="14">
        <v>286</v>
      </c>
      <c r="N34" s="14">
        <v>430</v>
      </c>
      <c r="O34" s="14"/>
      <c r="P34" s="14"/>
    </row>
    <row r="35" spans="1:16" ht="30">
      <c r="A35" s="68">
        <v>107</v>
      </c>
      <c r="D35" s="86"/>
      <c r="E35" s="87"/>
      <c r="F35" s="87"/>
      <c r="G35" s="87"/>
      <c r="I35" s="34" t="s">
        <v>1</v>
      </c>
      <c r="J35" s="34" t="s">
        <v>35</v>
      </c>
      <c r="K35" s="19" t="s">
        <v>252</v>
      </c>
      <c r="L35" s="44">
        <v>0.3</v>
      </c>
      <c r="M35" s="44">
        <v>0.5</v>
      </c>
      <c r="N35" s="44">
        <v>0.7</v>
      </c>
      <c r="O35" s="44">
        <v>1</v>
      </c>
      <c r="P35" s="44"/>
    </row>
    <row r="36" spans="1:16" ht="30">
      <c r="A36" s="68">
        <v>108</v>
      </c>
      <c r="D36" s="84"/>
      <c r="E36" s="85"/>
      <c r="F36" s="85"/>
      <c r="G36" s="85"/>
      <c r="I36" s="10" t="s">
        <v>186</v>
      </c>
      <c r="J36" s="5" t="s">
        <v>39</v>
      </c>
      <c r="K36" s="6" t="s">
        <v>6</v>
      </c>
      <c r="L36" s="14">
        <v>285</v>
      </c>
      <c r="M36" s="14">
        <v>338</v>
      </c>
      <c r="N36" s="14">
        <v>410</v>
      </c>
      <c r="O36" s="14">
        <v>500</v>
      </c>
      <c r="P36" s="14"/>
    </row>
    <row r="37" spans="1:16" ht="30">
      <c r="A37" s="68">
        <v>109</v>
      </c>
      <c r="I37" s="34" t="s">
        <v>1</v>
      </c>
      <c r="J37" s="34" t="s">
        <v>35</v>
      </c>
      <c r="K37" s="19" t="s">
        <v>252</v>
      </c>
      <c r="L37" s="44">
        <v>0.3</v>
      </c>
      <c r="M37" s="44">
        <v>0.5</v>
      </c>
      <c r="N37" s="44">
        <v>0.7</v>
      </c>
      <c r="O37" s="44">
        <v>1</v>
      </c>
      <c r="P37" s="44"/>
    </row>
    <row r="38" spans="1:16" ht="30">
      <c r="A38" s="68">
        <v>110</v>
      </c>
      <c r="I38" s="10" t="s">
        <v>187</v>
      </c>
      <c r="J38" s="5" t="s">
        <v>40</v>
      </c>
      <c r="K38" s="6" t="s">
        <v>6</v>
      </c>
      <c r="L38" s="14">
        <v>285</v>
      </c>
      <c r="M38" s="14">
        <v>338</v>
      </c>
      <c r="N38" s="14">
        <v>410</v>
      </c>
      <c r="O38" s="14">
        <v>500</v>
      </c>
      <c r="P38" s="14"/>
    </row>
    <row r="39" spans="1:16" ht="30">
      <c r="A39" s="68">
        <v>111</v>
      </c>
      <c r="I39" s="34" t="s">
        <v>1</v>
      </c>
      <c r="J39" s="34" t="s">
        <v>41</v>
      </c>
      <c r="K39" s="19" t="s">
        <v>252</v>
      </c>
      <c r="L39" s="44">
        <v>0.3</v>
      </c>
      <c r="M39" s="44">
        <v>0.5</v>
      </c>
      <c r="N39" s="44">
        <v>0.7</v>
      </c>
      <c r="O39" s="44">
        <v>1</v>
      </c>
      <c r="P39" s="44"/>
    </row>
    <row r="40" spans="1:16" ht="30">
      <c r="A40" s="68">
        <v>112</v>
      </c>
      <c r="I40" s="10" t="s">
        <v>188</v>
      </c>
      <c r="J40" s="5" t="s">
        <v>44</v>
      </c>
      <c r="K40" s="6" t="s">
        <v>6</v>
      </c>
      <c r="L40" s="14">
        <v>195</v>
      </c>
      <c r="M40" s="14">
        <v>256</v>
      </c>
      <c r="N40" s="14">
        <v>308</v>
      </c>
      <c r="O40" s="14">
        <v>380</v>
      </c>
      <c r="P40" s="14"/>
    </row>
    <row r="41" spans="1:16" ht="30">
      <c r="A41" s="68">
        <v>113</v>
      </c>
      <c r="I41" s="34" t="s">
        <v>1</v>
      </c>
      <c r="J41" s="34" t="s">
        <v>45</v>
      </c>
      <c r="K41" s="19" t="s">
        <v>252</v>
      </c>
      <c r="L41" s="44">
        <v>0.15</v>
      </c>
      <c r="M41" s="44">
        <v>0.3</v>
      </c>
      <c r="N41" s="44">
        <v>0.4</v>
      </c>
      <c r="O41" s="44">
        <v>0.6</v>
      </c>
      <c r="P41" s="44">
        <v>1</v>
      </c>
    </row>
    <row r="42" spans="1:16" ht="30">
      <c r="A42" s="68">
        <v>204</v>
      </c>
      <c r="I42" s="10" t="s">
        <v>189</v>
      </c>
      <c r="J42" s="5" t="s">
        <v>46</v>
      </c>
      <c r="K42" s="6" t="s">
        <v>6</v>
      </c>
      <c r="L42" s="14">
        <v>155</v>
      </c>
      <c r="M42" s="14">
        <v>205</v>
      </c>
      <c r="N42" s="14">
        <v>245</v>
      </c>
      <c r="O42" s="14">
        <v>277</v>
      </c>
      <c r="P42" s="14">
        <v>430</v>
      </c>
    </row>
    <row r="43" spans="1:16" ht="30">
      <c r="A43" s="68">
        <v>205</v>
      </c>
      <c r="I43" s="34" t="s">
        <v>1</v>
      </c>
      <c r="J43" s="34" t="s">
        <v>45</v>
      </c>
      <c r="K43" s="19" t="s">
        <v>252</v>
      </c>
      <c r="L43" s="44">
        <v>0.15</v>
      </c>
      <c r="M43" s="44">
        <v>0.3</v>
      </c>
      <c r="N43" s="44">
        <v>0.4</v>
      </c>
      <c r="O43" s="44">
        <v>0.6</v>
      </c>
      <c r="P43" s="44">
        <v>1</v>
      </c>
    </row>
    <row r="44" spans="1:16" ht="30">
      <c r="A44" s="68">
        <v>206</v>
      </c>
      <c r="I44" s="10" t="s">
        <v>190</v>
      </c>
      <c r="J44" s="5" t="s">
        <v>46</v>
      </c>
      <c r="K44" s="6" t="s">
        <v>6</v>
      </c>
      <c r="L44" s="14">
        <v>155</v>
      </c>
      <c r="M44" s="14">
        <v>205</v>
      </c>
      <c r="N44" s="14">
        <v>245</v>
      </c>
      <c r="O44" s="14">
        <v>277</v>
      </c>
      <c r="P44" s="14">
        <v>430</v>
      </c>
    </row>
    <row r="45" spans="1:16" ht="30">
      <c r="A45" s="68">
        <v>207</v>
      </c>
      <c r="I45" s="34" t="s">
        <v>1</v>
      </c>
      <c r="J45" s="34" t="s">
        <v>45</v>
      </c>
      <c r="K45" s="19" t="s">
        <v>252</v>
      </c>
      <c r="L45" s="44">
        <v>0.15</v>
      </c>
      <c r="M45" s="44">
        <v>0.3</v>
      </c>
      <c r="N45" s="44">
        <v>0.4</v>
      </c>
      <c r="O45" s="44">
        <v>0.6</v>
      </c>
      <c r="P45" s="44">
        <v>1</v>
      </c>
    </row>
    <row r="46" spans="1:16" ht="30">
      <c r="A46" s="68">
        <v>208</v>
      </c>
      <c r="I46" s="10" t="s">
        <v>191</v>
      </c>
      <c r="J46" s="5" t="s">
        <v>46</v>
      </c>
      <c r="K46" s="6" t="s">
        <v>6</v>
      </c>
      <c r="L46" s="14">
        <v>155</v>
      </c>
      <c r="M46" s="14">
        <v>205</v>
      </c>
      <c r="N46" s="14">
        <v>245</v>
      </c>
      <c r="O46" s="14">
        <v>277</v>
      </c>
      <c r="P46" s="14">
        <v>430</v>
      </c>
    </row>
    <row r="47" spans="1:16" ht="30">
      <c r="A47" s="68">
        <v>209</v>
      </c>
      <c r="I47" s="34" t="s">
        <v>1</v>
      </c>
      <c r="J47" s="34" t="s">
        <v>45</v>
      </c>
      <c r="K47" s="19" t="s">
        <v>252</v>
      </c>
      <c r="L47" s="44">
        <v>0.15</v>
      </c>
      <c r="M47" s="44">
        <v>0.3</v>
      </c>
      <c r="N47" s="44">
        <v>0.4</v>
      </c>
      <c r="O47" s="44">
        <v>0.6</v>
      </c>
      <c r="P47" s="44">
        <v>1</v>
      </c>
    </row>
    <row r="48" spans="1:16" ht="30">
      <c r="A48" s="68">
        <v>210</v>
      </c>
      <c r="I48" s="10" t="s">
        <v>192</v>
      </c>
      <c r="J48" s="5" t="s">
        <v>47</v>
      </c>
      <c r="K48" s="6" t="s">
        <v>6</v>
      </c>
      <c r="L48" s="14">
        <v>115</v>
      </c>
      <c r="M48" s="14">
        <v>135</v>
      </c>
      <c r="N48" s="14">
        <v>175</v>
      </c>
      <c r="O48" s="14">
        <v>207</v>
      </c>
      <c r="P48" s="14">
        <v>310</v>
      </c>
    </row>
    <row r="49" spans="1:16" ht="30">
      <c r="A49" s="68">
        <v>211</v>
      </c>
      <c r="I49" s="34" t="s">
        <v>1</v>
      </c>
      <c r="J49" s="34" t="s">
        <v>45</v>
      </c>
      <c r="K49" s="19" t="s">
        <v>252</v>
      </c>
      <c r="L49" s="44">
        <v>0.15</v>
      </c>
      <c r="M49" s="44">
        <v>0.3</v>
      </c>
      <c r="N49" s="44">
        <v>0.4</v>
      </c>
      <c r="O49" s="44">
        <v>0.6</v>
      </c>
      <c r="P49" s="44">
        <v>1</v>
      </c>
    </row>
    <row r="50" spans="1:16" ht="30">
      <c r="A50" s="68">
        <v>212</v>
      </c>
      <c r="I50" s="10" t="s">
        <v>193</v>
      </c>
      <c r="J50" s="5" t="s">
        <v>48</v>
      </c>
      <c r="K50" s="6" t="s">
        <v>6</v>
      </c>
      <c r="L50" s="14">
        <v>155</v>
      </c>
      <c r="M50" s="14">
        <v>205</v>
      </c>
      <c r="N50" s="14">
        <v>245</v>
      </c>
      <c r="O50" s="14">
        <v>277</v>
      </c>
      <c r="P50" s="14">
        <v>430</v>
      </c>
    </row>
    <row r="51" spans="1:16" ht="30">
      <c r="A51" s="68">
        <v>213</v>
      </c>
      <c r="I51" s="34" t="s">
        <v>1</v>
      </c>
      <c r="J51" s="34" t="s">
        <v>45</v>
      </c>
      <c r="K51" s="19" t="s">
        <v>252</v>
      </c>
      <c r="L51" s="44">
        <v>0.15</v>
      </c>
      <c r="M51" s="44">
        <v>0.3</v>
      </c>
      <c r="N51" s="44">
        <v>0.4</v>
      </c>
      <c r="O51" s="44">
        <v>0.6</v>
      </c>
      <c r="P51" s="44">
        <v>1</v>
      </c>
    </row>
    <row r="52" spans="1:16" ht="30">
      <c r="A52" s="68">
        <v>214</v>
      </c>
      <c r="I52" s="10" t="s">
        <v>194</v>
      </c>
      <c r="J52" s="5" t="s">
        <v>48</v>
      </c>
      <c r="K52" s="6" t="s">
        <v>6</v>
      </c>
      <c r="L52" s="14">
        <v>155</v>
      </c>
      <c r="M52" s="14">
        <v>205</v>
      </c>
      <c r="N52" s="14">
        <v>245</v>
      </c>
      <c r="O52" s="14">
        <v>277</v>
      </c>
      <c r="P52" s="14">
        <v>430</v>
      </c>
    </row>
    <row r="53" spans="1:16" ht="30">
      <c r="A53" s="68">
        <v>215</v>
      </c>
      <c r="I53" s="34" t="s">
        <v>1</v>
      </c>
      <c r="J53" s="34" t="s">
        <v>49</v>
      </c>
      <c r="K53" s="19" t="s">
        <v>252</v>
      </c>
      <c r="L53" s="44">
        <v>0.3</v>
      </c>
      <c r="M53" s="44">
        <v>0.5</v>
      </c>
      <c r="N53" s="44">
        <v>1</v>
      </c>
      <c r="O53" s="44"/>
      <c r="P53" s="44"/>
    </row>
    <row r="54" spans="1:16" ht="30">
      <c r="A54" s="68">
        <v>216</v>
      </c>
      <c r="I54" s="10" t="s">
        <v>195</v>
      </c>
      <c r="J54" s="5" t="s">
        <v>50</v>
      </c>
      <c r="K54" s="6" t="s">
        <v>6</v>
      </c>
      <c r="L54" s="14">
        <v>180</v>
      </c>
      <c r="M54" s="14">
        <v>231</v>
      </c>
      <c r="N54" s="14">
        <v>365</v>
      </c>
      <c r="O54" s="14"/>
      <c r="P54" s="14"/>
    </row>
    <row r="55" spans="1:16" ht="30">
      <c r="A55" s="68">
        <v>302</v>
      </c>
      <c r="I55" s="34" t="s">
        <v>1</v>
      </c>
      <c r="J55" s="34" t="s">
        <v>49</v>
      </c>
      <c r="K55" s="19" t="s">
        <v>252</v>
      </c>
      <c r="L55" s="44">
        <v>0.3</v>
      </c>
      <c r="M55" s="44">
        <v>0.5</v>
      </c>
      <c r="N55" s="44">
        <v>1</v>
      </c>
      <c r="O55" s="44"/>
      <c r="P55" s="44"/>
    </row>
    <row r="56" spans="1:16" ht="30">
      <c r="A56" s="68">
        <v>303</v>
      </c>
      <c r="I56" s="10" t="s">
        <v>196</v>
      </c>
      <c r="J56" s="5" t="s">
        <v>51</v>
      </c>
      <c r="K56" s="6" t="s">
        <v>6</v>
      </c>
      <c r="L56" s="14">
        <v>180</v>
      </c>
      <c r="M56" s="14">
        <v>231</v>
      </c>
      <c r="N56" s="14">
        <v>365</v>
      </c>
      <c r="O56" s="14"/>
      <c r="P56" s="14"/>
    </row>
    <row r="57" spans="1:16" ht="30">
      <c r="A57" s="68">
        <v>304</v>
      </c>
      <c r="I57" s="34" t="s">
        <v>1</v>
      </c>
      <c r="J57" s="34" t="s">
        <v>49</v>
      </c>
      <c r="K57" s="19" t="s">
        <v>252</v>
      </c>
      <c r="L57" s="44">
        <v>0.3</v>
      </c>
      <c r="M57" s="44">
        <v>0.5</v>
      </c>
      <c r="N57" s="44">
        <v>1</v>
      </c>
      <c r="O57" s="44"/>
      <c r="P57" s="44"/>
    </row>
    <row r="58" spans="1:16" ht="30">
      <c r="A58" s="68">
        <v>401</v>
      </c>
      <c r="I58" s="10" t="s">
        <v>197</v>
      </c>
      <c r="J58" s="5" t="s">
        <v>52</v>
      </c>
      <c r="K58" s="6" t="s">
        <v>6</v>
      </c>
      <c r="L58" s="14">
        <v>230</v>
      </c>
      <c r="M58" s="14">
        <v>291</v>
      </c>
      <c r="N58" s="14">
        <v>435</v>
      </c>
      <c r="O58" s="14"/>
      <c r="P58" s="14"/>
    </row>
    <row r="59" spans="1:16" ht="30">
      <c r="A59" s="68">
        <v>402</v>
      </c>
      <c r="I59" s="34" t="s">
        <v>1</v>
      </c>
      <c r="J59" s="34" t="s">
        <v>49</v>
      </c>
      <c r="K59" s="19" t="s">
        <v>252</v>
      </c>
      <c r="L59" s="44">
        <v>0.3</v>
      </c>
      <c r="M59" s="44">
        <v>0.5</v>
      </c>
      <c r="N59" s="44">
        <v>1</v>
      </c>
      <c r="O59" s="44"/>
      <c r="P59" s="44"/>
    </row>
    <row r="60" spans="1:16" ht="30">
      <c r="A60" s="68">
        <v>403</v>
      </c>
      <c r="I60" s="10" t="s">
        <v>198</v>
      </c>
      <c r="J60" s="5" t="s">
        <v>53</v>
      </c>
      <c r="K60" s="6" t="s">
        <v>6</v>
      </c>
      <c r="L60" s="14">
        <v>210</v>
      </c>
      <c r="M60" s="14">
        <v>261</v>
      </c>
      <c r="N60" s="14">
        <v>395</v>
      </c>
      <c r="O60" s="14"/>
      <c r="P60" s="14"/>
    </row>
    <row r="61" spans="1:16" ht="30">
      <c r="A61" s="68">
        <v>404</v>
      </c>
      <c r="I61" s="34" t="s">
        <v>1</v>
      </c>
      <c r="J61" s="34" t="s">
        <v>49</v>
      </c>
      <c r="K61" s="19" t="s">
        <v>252</v>
      </c>
      <c r="L61" s="44">
        <v>0.3</v>
      </c>
      <c r="M61" s="44">
        <v>0.5</v>
      </c>
      <c r="N61" s="44">
        <v>1</v>
      </c>
      <c r="O61" s="44"/>
      <c r="P61" s="44"/>
    </row>
    <row r="62" spans="1:16" ht="30">
      <c r="A62" s="68">
        <v>405</v>
      </c>
      <c r="I62" s="10" t="s">
        <v>199</v>
      </c>
      <c r="J62" s="5" t="s">
        <v>54</v>
      </c>
      <c r="K62" s="6" t="s">
        <v>6</v>
      </c>
      <c r="L62" s="14">
        <v>230</v>
      </c>
      <c r="M62" s="14">
        <v>291</v>
      </c>
      <c r="N62" s="14">
        <v>435</v>
      </c>
      <c r="O62" s="14"/>
      <c r="P62" s="14"/>
    </row>
    <row r="63" spans="1:16" ht="30">
      <c r="A63" s="68">
        <v>406</v>
      </c>
      <c r="I63" s="34" t="s">
        <v>1</v>
      </c>
      <c r="J63" s="34" t="s">
        <v>49</v>
      </c>
      <c r="K63" s="19" t="s">
        <v>252</v>
      </c>
      <c r="L63" s="44">
        <v>0.3</v>
      </c>
      <c r="M63" s="44">
        <v>0.5</v>
      </c>
      <c r="N63" s="44">
        <v>1</v>
      </c>
      <c r="O63" s="44"/>
      <c r="P63" s="44"/>
    </row>
    <row r="64" spans="1:16" ht="30">
      <c r="A64" s="68">
        <v>501</v>
      </c>
      <c r="I64" s="10" t="s">
        <v>200</v>
      </c>
      <c r="J64" s="5" t="s">
        <v>53</v>
      </c>
      <c r="K64" s="6" t="s">
        <v>6</v>
      </c>
      <c r="L64" s="14">
        <v>210</v>
      </c>
      <c r="M64" s="14">
        <v>261</v>
      </c>
      <c r="N64" s="14">
        <v>395</v>
      </c>
      <c r="O64" s="14"/>
      <c r="P64" s="14"/>
    </row>
    <row r="65" spans="1:16" ht="30">
      <c r="A65" s="68">
        <v>502</v>
      </c>
      <c r="I65" s="34" t="s">
        <v>1</v>
      </c>
      <c r="J65" s="34" t="s">
        <v>49</v>
      </c>
      <c r="K65" s="19" t="s">
        <v>252</v>
      </c>
      <c r="L65" s="44">
        <v>0.3</v>
      </c>
      <c r="M65" s="44">
        <v>0.5</v>
      </c>
      <c r="N65" s="44">
        <v>1</v>
      </c>
      <c r="O65" s="44"/>
      <c r="P65" s="44"/>
    </row>
    <row r="66" spans="1:16" ht="30">
      <c r="A66" s="68">
        <v>503</v>
      </c>
      <c r="I66" s="10" t="s">
        <v>201</v>
      </c>
      <c r="J66" s="5" t="s">
        <v>57</v>
      </c>
      <c r="K66" s="6" t="s">
        <v>6</v>
      </c>
      <c r="L66" s="14">
        <v>145</v>
      </c>
      <c r="M66" s="14">
        <v>186</v>
      </c>
      <c r="N66" s="14">
        <v>310</v>
      </c>
      <c r="O66" s="14"/>
      <c r="P66" s="14"/>
    </row>
    <row r="67" spans="1:16" ht="30">
      <c r="A67" s="68">
        <v>504</v>
      </c>
      <c r="I67" s="34" t="s">
        <v>1</v>
      </c>
      <c r="J67" s="34" t="s">
        <v>49</v>
      </c>
      <c r="K67" s="19" t="s">
        <v>252</v>
      </c>
      <c r="L67" s="44">
        <v>0.3</v>
      </c>
      <c r="M67" s="44">
        <v>0.5</v>
      </c>
      <c r="N67" s="44">
        <v>1</v>
      </c>
      <c r="O67" s="44"/>
      <c r="P67" s="44"/>
    </row>
    <row r="68" spans="1:16" ht="30">
      <c r="A68" s="68">
        <v>506</v>
      </c>
      <c r="I68" s="10" t="s">
        <v>202</v>
      </c>
      <c r="J68" s="5" t="s">
        <v>58</v>
      </c>
      <c r="K68" s="6" t="s">
        <v>6</v>
      </c>
      <c r="L68" s="14">
        <v>205</v>
      </c>
      <c r="M68" s="14">
        <v>256</v>
      </c>
      <c r="N68" s="14">
        <v>410</v>
      </c>
      <c r="O68" s="14"/>
      <c r="P68" s="14"/>
    </row>
    <row r="69" spans="1:16" ht="30">
      <c r="A69" s="68">
        <v>507</v>
      </c>
      <c r="I69" s="34" t="s">
        <v>1</v>
      </c>
      <c r="J69" s="34" t="s">
        <v>59</v>
      </c>
      <c r="K69" s="19" t="s">
        <v>252</v>
      </c>
      <c r="L69" s="44">
        <v>0.3</v>
      </c>
      <c r="M69" s="44">
        <v>0.5</v>
      </c>
      <c r="N69" s="44">
        <v>1</v>
      </c>
      <c r="O69" s="44"/>
      <c r="P69" s="44"/>
    </row>
    <row r="70" spans="1:16" ht="30">
      <c r="A70" s="68">
        <v>508</v>
      </c>
      <c r="I70" s="10" t="s">
        <v>203</v>
      </c>
      <c r="J70" s="5" t="s">
        <v>60</v>
      </c>
      <c r="K70" s="6" t="s">
        <v>6</v>
      </c>
      <c r="L70" s="14">
        <v>230</v>
      </c>
      <c r="M70" s="14">
        <v>291</v>
      </c>
      <c r="N70" s="14">
        <v>435</v>
      </c>
      <c r="O70" s="14"/>
      <c r="P70" s="14"/>
    </row>
    <row r="71" spans="1:16" ht="30">
      <c r="A71" s="68">
        <v>510</v>
      </c>
      <c r="I71" s="34" t="s">
        <v>1</v>
      </c>
      <c r="J71" s="34" t="s">
        <v>59</v>
      </c>
      <c r="K71" s="19" t="s">
        <v>252</v>
      </c>
      <c r="L71" s="44">
        <v>0.3</v>
      </c>
      <c r="M71" s="44">
        <v>0.5</v>
      </c>
      <c r="N71" s="44">
        <v>1</v>
      </c>
      <c r="O71" s="44"/>
      <c r="P71" s="44"/>
    </row>
    <row r="72" spans="1:16" ht="30">
      <c r="A72" s="68">
        <v>601</v>
      </c>
      <c r="I72" s="10" t="s">
        <v>204</v>
      </c>
      <c r="J72" s="5" t="s">
        <v>61</v>
      </c>
      <c r="K72" s="6" t="s">
        <v>6</v>
      </c>
      <c r="L72" s="14">
        <v>210</v>
      </c>
      <c r="M72" s="14">
        <v>261</v>
      </c>
      <c r="N72" s="14">
        <v>395</v>
      </c>
      <c r="O72" s="14"/>
      <c r="P72" s="14"/>
    </row>
    <row r="73" spans="1:16" ht="30">
      <c r="A73" s="68">
        <v>602</v>
      </c>
      <c r="I73" s="34" t="s">
        <v>1</v>
      </c>
      <c r="J73" s="34" t="s">
        <v>59</v>
      </c>
      <c r="K73" s="19" t="s">
        <v>252</v>
      </c>
      <c r="L73" s="44">
        <v>0.3</v>
      </c>
      <c r="M73" s="44">
        <v>0.5</v>
      </c>
      <c r="N73" s="44">
        <v>1</v>
      </c>
      <c r="O73" s="44"/>
      <c r="P73" s="44"/>
    </row>
    <row r="74" spans="1:16" ht="30">
      <c r="A74" s="68">
        <v>701</v>
      </c>
      <c r="I74" s="10" t="s">
        <v>205</v>
      </c>
      <c r="J74" s="5" t="s">
        <v>62</v>
      </c>
      <c r="K74" s="6" t="s">
        <v>6</v>
      </c>
      <c r="L74" s="14">
        <v>260</v>
      </c>
      <c r="M74" s="14">
        <v>311</v>
      </c>
      <c r="N74" s="14">
        <v>465</v>
      </c>
      <c r="O74" s="14"/>
      <c r="P74" s="14"/>
    </row>
    <row r="75" spans="1:16" ht="30">
      <c r="A75" s="68">
        <v>702</v>
      </c>
      <c r="I75" s="34" t="s">
        <v>1</v>
      </c>
      <c r="J75" s="34" t="s">
        <v>59</v>
      </c>
      <c r="K75" s="19" t="s">
        <v>252</v>
      </c>
      <c r="L75" s="44">
        <v>0.3</v>
      </c>
      <c r="M75" s="44">
        <v>0.5</v>
      </c>
      <c r="N75" s="44">
        <v>1</v>
      </c>
      <c r="O75" s="44"/>
      <c r="P75" s="44"/>
    </row>
    <row r="76" spans="1:16" ht="30">
      <c r="A76" s="68">
        <v>704</v>
      </c>
      <c r="I76" s="10" t="s">
        <v>206</v>
      </c>
      <c r="J76" s="5" t="s">
        <v>63</v>
      </c>
      <c r="K76" s="6" t="s">
        <v>6</v>
      </c>
      <c r="L76" s="14">
        <v>180</v>
      </c>
      <c r="M76" s="14">
        <v>231</v>
      </c>
      <c r="N76" s="14">
        <v>365</v>
      </c>
      <c r="O76" s="14"/>
      <c r="P76" s="14"/>
    </row>
    <row r="77" spans="1:16" ht="30">
      <c r="A77" s="68">
        <v>707</v>
      </c>
      <c r="I77" s="34" t="s">
        <v>1</v>
      </c>
      <c r="J77" s="34" t="s">
        <v>64</v>
      </c>
      <c r="K77" s="19" t="s">
        <v>252</v>
      </c>
      <c r="L77" s="44">
        <v>0.3</v>
      </c>
      <c r="M77" s="44">
        <v>0.5</v>
      </c>
      <c r="N77" s="44">
        <v>1</v>
      </c>
      <c r="O77" s="44"/>
      <c r="P77" s="44"/>
    </row>
    <row r="78" spans="1:16" ht="30">
      <c r="A78" s="68">
        <v>801</v>
      </c>
      <c r="I78" s="10" t="s">
        <v>207</v>
      </c>
      <c r="J78" s="5" t="s">
        <v>66</v>
      </c>
      <c r="K78" s="6" t="s">
        <v>6</v>
      </c>
      <c r="L78" s="14">
        <v>225</v>
      </c>
      <c r="M78" s="14">
        <v>286</v>
      </c>
      <c r="N78" s="14">
        <v>430</v>
      </c>
      <c r="O78" s="14"/>
      <c r="P78" s="14"/>
    </row>
    <row r="79" spans="1:16" ht="30">
      <c r="A79" s="68">
        <v>803</v>
      </c>
      <c r="I79" s="34" t="s">
        <v>1</v>
      </c>
      <c r="J79" s="34" t="s">
        <v>64</v>
      </c>
      <c r="K79" s="19" t="s">
        <v>252</v>
      </c>
      <c r="L79" s="44">
        <v>0.3</v>
      </c>
      <c r="M79" s="44">
        <v>0.5</v>
      </c>
      <c r="N79" s="44">
        <v>1</v>
      </c>
      <c r="O79" s="44"/>
      <c r="P79" s="44"/>
    </row>
    <row r="80" spans="1:16" ht="30">
      <c r="A80" s="68">
        <v>806</v>
      </c>
      <c r="I80" s="10" t="s">
        <v>208</v>
      </c>
      <c r="J80" s="5" t="s">
        <v>67</v>
      </c>
      <c r="K80" s="6" t="s">
        <v>6</v>
      </c>
      <c r="L80" s="14">
        <v>225</v>
      </c>
      <c r="M80" s="14">
        <v>286</v>
      </c>
      <c r="N80" s="14">
        <v>430</v>
      </c>
      <c r="O80" s="14"/>
      <c r="P80" s="14"/>
    </row>
    <row r="81" spans="1:16" ht="30">
      <c r="A81" s="68">
        <v>901</v>
      </c>
      <c r="I81" s="34" t="s">
        <v>1</v>
      </c>
      <c r="J81" s="34" t="s">
        <v>64</v>
      </c>
      <c r="K81" s="19" t="s">
        <v>252</v>
      </c>
      <c r="L81" s="44">
        <v>0.3</v>
      </c>
      <c r="M81" s="44">
        <v>0.5</v>
      </c>
      <c r="N81" s="44">
        <v>1</v>
      </c>
      <c r="O81" s="44"/>
      <c r="P81" s="44"/>
    </row>
    <row r="82" spans="1:16" ht="30">
      <c r="A82" s="68">
        <v>902</v>
      </c>
      <c r="I82" s="10" t="s">
        <v>209</v>
      </c>
      <c r="J82" s="5" t="s">
        <v>68</v>
      </c>
      <c r="K82" s="6" t="s">
        <v>6</v>
      </c>
      <c r="L82" s="14">
        <v>255</v>
      </c>
      <c r="M82" s="14">
        <v>306</v>
      </c>
      <c r="N82" s="14">
        <v>460</v>
      </c>
      <c r="O82" s="14"/>
      <c r="P82" s="14"/>
    </row>
    <row r="83" spans="1:16" ht="30">
      <c r="A83" s="68">
        <v>903</v>
      </c>
      <c r="I83" s="34" t="s">
        <v>1</v>
      </c>
      <c r="J83" s="34" t="s">
        <v>69</v>
      </c>
      <c r="K83" s="19" t="s">
        <v>252</v>
      </c>
      <c r="L83" s="44">
        <v>0.3</v>
      </c>
      <c r="M83" s="44">
        <v>0.5</v>
      </c>
      <c r="N83" s="44">
        <v>0.95</v>
      </c>
      <c r="O83" s="44"/>
      <c r="P83" s="44"/>
    </row>
    <row r="84" spans="1:16" ht="30">
      <c r="A84" s="68">
        <v>914</v>
      </c>
      <c r="I84" s="10" t="s">
        <v>210</v>
      </c>
      <c r="J84" s="5" t="s">
        <v>73</v>
      </c>
      <c r="K84" s="6" t="s">
        <v>6</v>
      </c>
      <c r="L84" s="14">
        <v>605</v>
      </c>
      <c r="M84" s="14">
        <v>806</v>
      </c>
      <c r="N84" s="67">
        <v>1210</v>
      </c>
      <c r="O84" s="14"/>
      <c r="P84" s="14"/>
    </row>
    <row r="85" spans="1:16" ht="30">
      <c r="A85" s="68">
        <v>915</v>
      </c>
      <c r="I85" s="34" t="s">
        <v>1</v>
      </c>
      <c r="J85" s="34" t="s">
        <v>69</v>
      </c>
      <c r="K85" s="19" t="s">
        <v>252</v>
      </c>
      <c r="L85" s="44">
        <v>0.3</v>
      </c>
      <c r="M85" s="44">
        <v>0.5</v>
      </c>
      <c r="N85" s="44">
        <v>0.95</v>
      </c>
      <c r="O85" s="44"/>
      <c r="P85" s="44"/>
    </row>
    <row r="86" spans="1:16" ht="30">
      <c r="A86" s="68">
        <v>916</v>
      </c>
      <c r="I86" s="10" t="s">
        <v>211</v>
      </c>
      <c r="J86" s="5" t="s">
        <v>74</v>
      </c>
      <c r="K86" s="6" t="s">
        <v>6</v>
      </c>
      <c r="L86" s="14">
        <v>605</v>
      </c>
      <c r="M86" s="14">
        <v>806</v>
      </c>
      <c r="N86" s="67">
        <v>1210</v>
      </c>
      <c r="O86" s="14"/>
      <c r="P86" s="14"/>
    </row>
    <row r="87" spans="1:16" ht="30">
      <c r="A87" s="98">
        <v>1000</v>
      </c>
      <c r="I87" s="34" t="s">
        <v>1</v>
      </c>
      <c r="J87" s="34" t="s">
        <v>75</v>
      </c>
      <c r="K87" s="19" t="s">
        <v>252</v>
      </c>
      <c r="L87" s="44">
        <v>0.3</v>
      </c>
      <c r="M87" s="44">
        <v>0.5</v>
      </c>
      <c r="N87" s="44">
        <v>1</v>
      </c>
      <c r="O87" s="44"/>
      <c r="P87" s="44"/>
    </row>
    <row r="88" spans="1:16" ht="30">
      <c r="A88" s="98">
        <v>1001</v>
      </c>
      <c r="I88" s="10" t="s">
        <v>212</v>
      </c>
      <c r="J88" s="5" t="s">
        <v>76</v>
      </c>
      <c r="K88" s="6" t="s">
        <v>6</v>
      </c>
      <c r="L88" s="14">
        <v>245</v>
      </c>
      <c r="M88" s="14">
        <v>296</v>
      </c>
      <c r="N88" s="14">
        <v>420</v>
      </c>
      <c r="O88" s="14"/>
      <c r="P88" s="14"/>
    </row>
    <row r="89" spans="1:16" ht="30">
      <c r="A89" s="98">
        <v>1002</v>
      </c>
      <c r="I89" s="34" t="s">
        <v>1</v>
      </c>
      <c r="J89" s="34" t="s">
        <v>75</v>
      </c>
      <c r="K89" s="19" t="s">
        <v>252</v>
      </c>
      <c r="L89" s="44">
        <v>0.3</v>
      </c>
      <c r="M89" s="44">
        <v>0.5</v>
      </c>
      <c r="N89" s="44">
        <v>1</v>
      </c>
      <c r="O89" s="44"/>
      <c r="P89" s="44"/>
    </row>
    <row r="90" spans="1:16" ht="30">
      <c r="A90" s="98">
        <v>1003</v>
      </c>
      <c r="I90" s="10" t="s">
        <v>213</v>
      </c>
      <c r="J90" s="5" t="s">
        <v>77</v>
      </c>
      <c r="K90" s="6" t="s">
        <v>6</v>
      </c>
      <c r="L90" s="14">
        <v>245</v>
      </c>
      <c r="M90" s="14">
        <v>296</v>
      </c>
      <c r="N90" s="14">
        <v>420</v>
      </c>
      <c r="O90" s="14"/>
      <c r="P90" s="14"/>
    </row>
    <row r="91" spans="1:16" ht="30">
      <c r="A91" s="98">
        <v>1004</v>
      </c>
      <c r="I91" s="34" t="s">
        <v>1</v>
      </c>
      <c r="J91" s="34" t="s">
        <v>75</v>
      </c>
      <c r="K91" s="19" t="s">
        <v>252</v>
      </c>
      <c r="L91" s="44">
        <v>0.3</v>
      </c>
      <c r="M91" s="44">
        <v>0.5</v>
      </c>
      <c r="N91" s="44">
        <v>1</v>
      </c>
      <c r="O91" s="44"/>
      <c r="P91" s="44"/>
    </row>
    <row r="92" spans="1:16" ht="30">
      <c r="A92" s="98">
        <v>1005</v>
      </c>
      <c r="I92" s="10" t="s">
        <v>214</v>
      </c>
      <c r="J92" s="5" t="s">
        <v>78</v>
      </c>
      <c r="K92" s="6" t="s">
        <v>6</v>
      </c>
      <c r="L92" s="14">
        <v>205</v>
      </c>
      <c r="M92" s="14">
        <v>256</v>
      </c>
      <c r="N92" s="14">
        <v>410</v>
      </c>
      <c r="O92" s="14"/>
      <c r="P92" s="14"/>
    </row>
    <row r="93" spans="1:16" ht="30">
      <c r="I93" s="34" t="s">
        <v>1</v>
      </c>
      <c r="J93" s="34" t="s">
        <v>79</v>
      </c>
      <c r="K93" s="19" t="s">
        <v>252</v>
      </c>
      <c r="L93" s="44">
        <v>0.3</v>
      </c>
      <c r="M93" s="44">
        <v>0.5</v>
      </c>
      <c r="N93" s="44">
        <v>1</v>
      </c>
      <c r="O93" s="44"/>
      <c r="P93" s="44"/>
    </row>
    <row r="94" spans="1:16" ht="30">
      <c r="I94" s="10" t="s">
        <v>215</v>
      </c>
      <c r="J94" s="5" t="s">
        <v>80</v>
      </c>
      <c r="K94" s="6" t="s">
        <v>6</v>
      </c>
      <c r="L94" s="14">
        <v>205</v>
      </c>
      <c r="M94" s="14">
        <v>256</v>
      </c>
      <c r="N94" s="14">
        <v>380</v>
      </c>
      <c r="O94" s="14"/>
      <c r="P94" s="14"/>
    </row>
    <row r="95" spans="1:16" ht="30">
      <c r="I95" s="34" t="s">
        <v>1</v>
      </c>
      <c r="J95" s="34" t="s">
        <v>79</v>
      </c>
      <c r="K95" s="19" t="s">
        <v>252</v>
      </c>
      <c r="L95" s="44">
        <v>0.3</v>
      </c>
      <c r="M95" s="44">
        <v>0.5</v>
      </c>
      <c r="N95" s="44">
        <v>1</v>
      </c>
      <c r="O95" s="44"/>
      <c r="P95" s="44"/>
    </row>
    <row r="96" spans="1:16" ht="30">
      <c r="I96" s="10" t="s">
        <v>216</v>
      </c>
      <c r="J96" s="5" t="s">
        <v>80</v>
      </c>
      <c r="K96" s="6" t="s">
        <v>6</v>
      </c>
      <c r="L96" s="14">
        <v>205</v>
      </c>
      <c r="M96" s="14">
        <v>256</v>
      </c>
      <c r="N96" s="14">
        <v>380</v>
      </c>
      <c r="O96" s="14"/>
      <c r="P96" s="14"/>
    </row>
    <row r="97" spans="9:16" ht="30">
      <c r="I97" s="34" t="s">
        <v>1</v>
      </c>
      <c r="J97" s="34" t="s">
        <v>81</v>
      </c>
      <c r="K97" s="19" t="s">
        <v>252</v>
      </c>
      <c r="L97" s="44">
        <v>0.3</v>
      </c>
      <c r="M97" s="44">
        <v>0.5</v>
      </c>
      <c r="N97" s="44">
        <v>1</v>
      </c>
      <c r="O97" s="44"/>
      <c r="P97" s="44"/>
    </row>
    <row r="98" spans="9:16" ht="30">
      <c r="I98" s="10" t="s">
        <v>217</v>
      </c>
      <c r="J98" s="5" t="s">
        <v>82</v>
      </c>
      <c r="K98" s="6" t="s">
        <v>6</v>
      </c>
      <c r="L98" s="14">
        <v>255</v>
      </c>
      <c r="M98" s="14">
        <v>306</v>
      </c>
      <c r="N98" s="14">
        <v>460</v>
      </c>
      <c r="O98" s="14"/>
      <c r="P98" s="14"/>
    </row>
    <row r="99" spans="9:16" ht="30">
      <c r="I99" s="34" t="s">
        <v>1</v>
      </c>
      <c r="J99" s="34" t="s">
        <v>83</v>
      </c>
      <c r="K99" s="19" t="s">
        <v>239</v>
      </c>
      <c r="L99" s="44">
        <v>0.3</v>
      </c>
      <c r="M99" s="44">
        <v>0.5</v>
      </c>
      <c r="N99" s="44">
        <v>0.9</v>
      </c>
      <c r="O99" s="44"/>
      <c r="P99" s="44"/>
    </row>
    <row r="100" spans="9:16" ht="30">
      <c r="I100" s="10" t="s">
        <v>218</v>
      </c>
      <c r="J100" s="5" t="s">
        <v>97</v>
      </c>
      <c r="K100" s="6" t="s">
        <v>6</v>
      </c>
      <c r="L100" s="14">
        <v>535</v>
      </c>
      <c r="M100" s="14">
        <v>571</v>
      </c>
      <c r="N100" s="14">
        <v>635</v>
      </c>
      <c r="O100" s="14"/>
      <c r="P100" s="14"/>
    </row>
    <row r="101" spans="9:16" ht="30">
      <c r="I101" s="34" t="s">
        <v>1</v>
      </c>
      <c r="J101" s="34" t="s">
        <v>83</v>
      </c>
      <c r="K101" s="19" t="s">
        <v>239</v>
      </c>
      <c r="L101" s="44">
        <v>0.3</v>
      </c>
      <c r="M101" s="44">
        <v>0.5</v>
      </c>
      <c r="N101" s="44">
        <v>0.9</v>
      </c>
      <c r="O101" s="44"/>
      <c r="P101" s="44"/>
    </row>
    <row r="102" spans="9:16" ht="45">
      <c r="I102" s="10" t="s">
        <v>219</v>
      </c>
      <c r="J102" s="5" t="s">
        <v>98</v>
      </c>
      <c r="K102" s="6" t="s">
        <v>0</v>
      </c>
      <c r="L102" s="14">
        <v>635</v>
      </c>
      <c r="M102" s="14">
        <v>666</v>
      </c>
      <c r="N102" s="14">
        <v>735</v>
      </c>
      <c r="O102" s="14"/>
      <c r="P102" s="14"/>
    </row>
    <row r="103" spans="9:16" ht="30">
      <c r="I103" s="34" t="s">
        <v>1</v>
      </c>
      <c r="J103" s="34" t="s">
        <v>83</v>
      </c>
      <c r="K103" s="19" t="s">
        <v>239</v>
      </c>
      <c r="L103" s="44">
        <v>0.3</v>
      </c>
      <c r="M103" s="44">
        <v>0.5</v>
      </c>
      <c r="N103" s="44">
        <v>1</v>
      </c>
      <c r="O103" s="44"/>
      <c r="P103" s="44"/>
    </row>
    <row r="104" spans="9:16" ht="45">
      <c r="I104" s="10" t="s">
        <v>220</v>
      </c>
      <c r="J104" s="5" t="s">
        <v>90</v>
      </c>
      <c r="K104" s="6" t="s">
        <v>0</v>
      </c>
      <c r="L104" s="14">
        <v>570</v>
      </c>
      <c r="M104" s="14">
        <v>606</v>
      </c>
      <c r="N104" s="14">
        <v>675</v>
      </c>
      <c r="O104" s="14"/>
      <c r="P104" s="14"/>
    </row>
    <row r="105" spans="9:16" ht="30">
      <c r="I105" s="34" t="s">
        <v>1</v>
      </c>
      <c r="J105" s="34" t="s">
        <v>83</v>
      </c>
      <c r="K105" s="19" t="s">
        <v>239</v>
      </c>
      <c r="L105" s="44">
        <v>0.3</v>
      </c>
      <c r="M105" s="44">
        <v>0.5</v>
      </c>
      <c r="N105" s="44">
        <v>0.9</v>
      </c>
      <c r="O105" s="44"/>
      <c r="P105" s="44"/>
    </row>
    <row r="106" spans="9:16" ht="45">
      <c r="I106" s="10" t="s">
        <v>221</v>
      </c>
      <c r="J106" s="5" t="s">
        <v>91</v>
      </c>
      <c r="K106" s="6" t="s">
        <v>0</v>
      </c>
      <c r="L106" s="14">
        <v>435</v>
      </c>
      <c r="M106" s="14">
        <v>466</v>
      </c>
      <c r="N106" s="14">
        <v>535</v>
      </c>
      <c r="O106" s="14"/>
      <c r="P106" s="14"/>
    </row>
    <row r="107" spans="9:16" ht="30">
      <c r="I107" s="34" t="s">
        <v>1</v>
      </c>
      <c r="J107" s="34" t="s">
        <v>83</v>
      </c>
      <c r="K107" s="19" t="s">
        <v>239</v>
      </c>
      <c r="L107" s="44">
        <v>0.3</v>
      </c>
      <c r="M107" s="44">
        <v>0.5</v>
      </c>
      <c r="N107" s="44">
        <v>0.9</v>
      </c>
      <c r="O107" s="44"/>
      <c r="P107" s="44"/>
    </row>
    <row r="108" spans="9:16" ht="45">
      <c r="I108" s="10" t="s">
        <v>222</v>
      </c>
      <c r="J108" s="5" t="s">
        <v>99</v>
      </c>
      <c r="K108" s="6" t="s">
        <v>0</v>
      </c>
      <c r="L108" s="14">
        <v>535</v>
      </c>
      <c r="M108" s="14">
        <v>571</v>
      </c>
      <c r="N108" s="14">
        <v>635</v>
      </c>
      <c r="O108" s="14"/>
      <c r="P108" s="14"/>
    </row>
    <row r="109" spans="9:16" ht="30">
      <c r="I109" s="34" t="s">
        <v>1</v>
      </c>
      <c r="J109" s="34" t="s">
        <v>83</v>
      </c>
      <c r="K109" s="19" t="s">
        <v>239</v>
      </c>
      <c r="L109" s="44">
        <v>0.3</v>
      </c>
      <c r="M109" s="44">
        <v>0.5</v>
      </c>
      <c r="N109" s="44">
        <v>1</v>
      </c>
      <c r="O109" s="44"/>
      <c r="P109" s="44"/>
    </row>
    <row r="110" spans="9:16" ht="45">
      <c r="I110" s="10" t="s">
        <v>223</v>
      </c>
      <c r="J110" s="5" t="s">
        <v>100</v>
      </c>
      <c r="K110" s="6" t="s">
        <v>0</v>
      </c>
      <c r="L110" s="14">
        <v>470</v>
      </c>
      <c r="M110" s="14">
        <v>506</v>
      </c>
      <c r="N110" s="14">
        <v>575</v>
      </c>
      <c r="O110" s="14"/>
      <c r="P110" s="14"/>
    </row>
    <row r="111" spans="9:16" ht="30">
      <c r="I111" s="34" t="s">
        <v>1</v>
      </c>
      <c r="J111" s="34" t="s">
        <v>92</v>
      </c>
      <c r="K111" s="19"/>
      <c r="L111" s="44"/>
      <c r="M111" s="44"/>
      <c r="N111" s="44"/>
      <c r="O111" s="44"/>
      <c r="P111" s="44"/>
    </row>
    <row r="112" spans="9:16" ht="30">
      <c r="I112" s="10" t="s">
        <v>236</v>
      </c>
      <c r="J112" s="5" t="s">
        <v>93</v>
      </c>
      <c r="K112" s="6" t="s">
        <v>6</v>
      </c>
      <c r="L112" s="14">
        <v>95</v>
      </c>
      <c r="M112" s="14"/>
      <c r="N112" s="14"/>
      <c r="O112" s="14"/>
      <c r="P112" s="14"/>
    </row>
    <row r="113" spans="9:16" ht="30">
      <c r="I113" s="34" t="s">
        <v>1</v>
      </c>
      <c r="J113" s="34" t="s">
        <v>92</v>
      </c>
      <c r="K113" s="19" t="s">
        <v>101</v>
      </c>
      <c r="L113" s="44">
        <v>14.5</v>
      </c>
      <c r="M113" s="44">
        <v>19</v>
      </c>
      <c r="N113" s="44"/>
      <c r="O113" s="44"/>
      <c r="P113" s="44"/>
    </row>
    <row r="114" spans="9:16" ht="30">
      <c r="I114" s="10"/>
      <c r="J114" s="5"/>
      <c r="K114" s="6"/>
      <c r="L114" s="14"/>
      <c r="M114" s="14" t="s">
        <v>95</v>
      </c>
      <c r="N114" s="14"/>
      <c r="O114" s="14"/>
      <c r="P114" s="14"/>
    </row>
    <row r="115" spans="9:16" ht="45">
      <c r="I115" s="10" t="s">
        <v>237</v>
      </c>
      <c r="J115" s="5" t="s">
        <v>94</v>
      </c>
      <c r="K115" s="6" t="s">
        <v>0</v>
      </c>
      <c r="L115" s="14">
        <v>50</v>
      </c>
      <c r="M115" s="14">
        <v>60</v>
      </c>
      <c r="N115" s="14"/>
      <c r="O115" s="14"/>
      <c r="P115" s="14"/>
    </row>
    <row r="116" spans="9:16" ht="30">
      <c r="I116" s="34" t="s">
        <v>1</v>
      </c>
      <c r="J116" s="34" t="s">
        <v>92</v>
      </c>
      <c r="K116" s="19" t="s">
        <v>101</v>
      </c>
      <c r="L116" s="44">
        <v>15</v>
      </c>
      <c r="M116" s="44">
        <v>25</v>
      </c>
      <c r="N116" s="44"/>
      <c r="O116" s="44"/>
      <c r="P116" s="44"/>
    </row>
    <row r="117" spans="9:16" ht="30">
      <c r="I117" s="10"/>
      <c r="J117" s="5"/>
      <c r="K117" s="6"/>
      <c r="L117" s="14"/>
      <c r="M117" s="14" t="s">
        <v>95</v>
      </c>
      <c r="N117" s="14"/>
      <c r="O117" s="14"/>
      <c r="P117" s="14"/>
    </row>
    <row r="118" spans="9:16" ht="45">
      <c r="I118" s="10" t="s">
        <v>291</v>
      </c>
      <c r="J118" s="5" t="s">
        <v>96</v>
      </c>
      <c r="K118" s="6" t="s">
        <v>0</v>
      </c>
      <c r="L118" s="14"/>
      <c r="M118" s="14"/>
      <c r="N118" s="14"/>
      <c r="O118" s="14"/>
      <c r="P118" s="14"/>
    </row>
    <row r="119" spans="9:16" ht="30">
      <c r="I119" s="34" t="s">
        <v>1</v>
      </c>
      <c r="J119" s="34" t="s">
        <v>153</v>
      </c>
      <c r="K119" s="19" t="s">
        <v>239</v>
      </c>
      <c r="L119" s="44">
        <v>0.03</v>
      </c>
      <c r="M119" s="44"/>
      <c r="N119" s="44"/>
      <c r="O119" s="44"/>
      <c r="P119" s="44"/>
    </row>
    <row r="120" spans="9:16" ht="30">
      <c r="I120" s="10" t="s">
        <v>224</v>
      </c>
      <c r="J120" s="5" t="s">
        <v>155</v>
      </c>
      <c r="K120" s="6" t="s">
        <v>6</v>
      </c>
      <c r="L120" s="14">
        <v>13.1</v>
      </c>
      <c r="M120" s="14"/>
      <c r="N120" s="14"/>
      <c r="O120" s="14"/>
      <c r="P120" s="14"/>
    </row>
    <row r="121" spans="9:16" ht="30">
      <c r="I121" s="34" t="s">
        <v>1</v>
      </c>
      <c r="J121" s="34" t="s">
        <v>153</v>
      </c>
      <c r="K121" s="19" t="s">
        <v>239</v>
      </c>
      <c r="L121" s="44">
        <v>0.05</v>
      </c>
      <c r="M121" s="44"/>
      <c r="N121" s="44"/>
      <c r="O121" s="44"/>
      <c r="P121" s="44"/>
    </row>
    <row r="122" spans="9:16" ht="30">
      <c r="I122" s="10" t="s">
        <v>225</v>
      </c>
      <c r="J122" s="5" t="s">
        <v>155</v>
      </c>
      <c r="K122" s="6" t="s">
        <v>6</v>
      </c>
      <c r="L122" s="14">
        <v>14</v>
      </c>
      <c r="M122" s="14"/>
      <c r="N122" s="14"/>
      <c r="O122" s="14"/>
      <c r="P122" s="14"/>
    </row>
    <row r="123" spans="9:16" ht="30">
      <c r="I123" s="34" t="s">
        <v>1</v>
      </c>
      <c r="J123" s="34" t="s">
        <v>153</v>
      </c>
      <c r="K123" s="19" t="s">
        <v>239</v>
      </c>
      <c r="L123" s="44">
        <v>0.13</v>
      </c>
      <c r="M123" s="44"/>
      <c r="N123" s="44"/>
      <c r="O123" s="44"/>
      <c r="P123" s="44"/>
    </row>
    <row r="124" spans="9:16" ht="30">
      <c r="I124" s="10" t="s">
        <v>226</v>
      </c>
      <c r="J124" s="5" t="s">
        <v>162</v>
      </c>
      <c r="K124" s="6" t="s">
        <v>6</v>
      </c>
      <c r="L124" s="14">
        <v>13.5</v>
      </c>
      <c r="M124" s="14"/>
      <c r="N124" s="14"/>
      <c r="O124" s="14"/>
      <c r="P124" s="14"/>
    </row>
    <row r="125" spans="9:16" ht="30">
      <c r="I125" s="34" t="s">
        <v>1</v>
      </c>
      <c r="J125" s="34" t="s">
        <v>153</v>
      </c>
      <c r="K125" s="19" t="s">
        <v>239</v>
      </c>
      <c r="L125" s="44">
        <v>0.13</v>
      </c>
      <c r="M125" s="44"/>
      <c r="N125" s="44"/>
      <c r="O125" s="44"/>
      <c r="P125" s="44"/>
    </row>
    <row r="126" spans="9:16" ht="30">
      <c r="I126" s="10" t="s">
        <v>227</v>
      </c>
      <c r="J126" s="5" t="s">
        <v>161</v>
      </c>
      <c r="K126" s="6" t="s">
        <v>6</v>
      </c>
      <c r="L126" s="14">
        <v>13</v>
      </c>
      <c r="M126" s="14"/>
      <c r="N126" s="14"/>
      <c r="O126" s="14"/>
      <c r="P126" s="14"/>
    </row>
    <row r="127" spans="9:16" ht="30">
      <c r="I127" s="34" t="s">
        <v>1</v>
      </c>
      <c r="J127" s="34" t="s">
        <v>153</v>
      </c>
      <c r="K127" s="19" t="s">
        <v>239</v>
      </c>
      <c r="L127" s="44">
        <v>0.25</v>
      </c>
      <c r="M127" s="44"/>
      <c r="N127" s="44"/>
      <c r="O127" s="44"/>
      <c r="P127" s="44"/>
    </row>
    <row r="128" spans="9:16" ht="30">
      <c r="I128" s="10" t="s">
        <v>228</v>
      </c>
      <c r="J128" s="5" t="s">
        <v>161</v>
      </c>
      <c r="K128" s="6" t="s">
        <v>6</v>
      </c>
      <c r="L128" s="14">
        <v>13.6</v>
      </c>
      <c r="M128" s="14"/>
      <c r="N128" s="14"/>
      <c r="O128" s="14"/>
      <c r="P128" s="14"/>
    </row>
    <row r="129" spans="9:16" ht="30">
      <c r="I129" s="34" t="s">
        <v>1</v>
      </c>
      <c r="J129" s="34" t="s">
        <v>153</v>
      </c>
      <c r="K129" s="19" t="s">
        <v>239</v>
      </c>
      <c r="L129" s="44">
        <v>0.25</v>
      </c>
      <c r="M129" s="44"/>
      <c r="N129" s="44"/>
      <c r="O129" s="44"/>
      <c r="P129" s="44"/>
    </row>
    <row r="130" spans="9:16" ht="30">
      <c r="I130" s="10" t="s">
        <v>229</v>
      </c>
      <c r="J130" s="5" t="s">
        <v>162</v>
      </c>
      <c r="K130" s="6" t="s">
        <v>6</v>
      </c>
      <c r="L130" s="14">
        <v>14</v>
      </c>
      <c r="M130" s="14"/>
      <c r="N130" s="14"/>
      <c r="O130" s="14"/>
      <c r="P130" s="14"/>
    </row>
    <row r="131" spans="9:16" ht="30">
      <c r="I131" s="34" t="s">
        <v>1</v>
      </c>
      <c r="J131" s="34" t="s">
        <v>153</v>
      </c>
      <c r="K131" s="19" t="s">
        <v>239</v>
      </c>
      <c r="L131" s="44">
        <v>0.3</v>
      </c>
      <c r="M131" s="44"/>
      <c r="N131" s="44"/>
      <c r="O131" s="44"/>
      <c r="P131" s="44"/>
    </row>
    <row r="132" spans="9:16" ht="30">
      <c r="I132" s="10" t="s">
        <v>230</v>
      </c>
      <c r="J132" s="5" t="s">
        <v>156</v>
      </c>
      <c r="K132" s="6" t="s">
        <v>6</v>
      </c>
      <c r="L132" s="14">
        <v>14</v>
      </c>
      <c r="M132" s="14"/>
      <c r="N132" s="14"/>
      <c r="O132" s="14"/>
      <c r="P132" s="14"/>
    </row>
    <row r="133" spans="9:16" ht="30">
      <c r="I133" s="34" t="s">
        <v>1</v>
      </c>
      <c r="J133" s="34" t="s">
        <v>153</v>
      </c>
      <c r="K133" s="19" t="s">
        <v>239</v>
      </c>
      <c r="L133" s="44">
        <v>0.35</v>
      </c>
      <c r="M133" s="44"/>
      <c r="N133" s="44"/>
      <c r="O133" s="44"/>
      <c r="P133" s="44"/>
    </row>
    <row r="134" spans="9:16" ht="30">
      <c r="I134" s="10" t="s">
        <v>231</v>
      </c>
      <c r="J134" s="5" t="s">
        <v>159</v>
      </c>
      <c r="K134" s="6" t="s">
        <v>6</v>
      </c>
      <c r="L134" s="14">
        <v>16.5</v>
      </c>
      <c r="M134" s="14"/>
      <c r="N134" s="14"/>
      <c r="O134" s="14"/>
      <c r="P134" s="14"/>
    </row>
    <row r="135" spans="9:16" ht="30">
      <c r="I135" s="34" t="s">
        <v>1</v>
      </c>
      <c r="J135" s="34" t="s">
        <v>153</v>
      </c>
      <c r="K135" s="19" t="s">
        <v>239</v>
      </c>
      <c r="L135" s="44">
        <v>0.37</v>
      </c>
      <c r="M135" s="44"/>
      <c r="N135" s="44"/>
      <c r="O135" s="44"/>
      <c r="P135" s="44"/>
    </row>
    <row r="136" spans="9:16" ht="30">
      <c r="I136" s="10" t="s">
        <v>232</v>
      </c>
      <c r="J136" s="5" t="s">
        <v>164</v>
      </c>
      <c r="K136" s="6" t="s">
        <v>6</v>
      </c>
      <c r="L136" s="14">
        <v>31</v>
      </c>
      <c r="M136" s="14"/>
      <c r="N136" s="14"/>
      <c r="O136" s="14"/>
      <c r="P136" s="14"/>
    </row>
    <row r="137" spans="9:16" ht="30">
      <c r="I137" s="34" t="s">
        <v>1</v>
      </c>
      <c r="J137" s="34" t="s">
        <v>153</v>
      </c>
      <c r="K137" s="19" t="s">
        <v>239</v>
      </c>
      <c r="L137" s="44">
        <v>0.45</v>
      </c>
      <c r="M137" s="44"/>
      <c r="N137" s="44"/>
      <c r="O137" s="44"/>
      <c r="P137" s="44"/>
    </row>
    <row r="138" spans="9:16" ht="30">
      <c r="I138" s="10" t="s">
        <v>233</v>
      </c>
      <c r="J138" s="5" t="s">
        <v>165</v>
      </c>
      <c r="K138" s="6" t="s">
        <v>6</v>
      </c>
      <c r="L138" s="14">
        <v>15</v>
      </c>
      <c r="M138" s="14"/>
      <c r="N138" s="14"/>
      <c r="O138" s="14"/>
      <c r="P138" s="14"/>
    </row>
    <row r="139" spans="9:16" ht="30">
      <c r="I139" s="34" t="s">
        <v>1</v>
      </c>
      <c r="J139" s="34" t="s">
        <v>153</v>
      </c>
      <c r="K139" s="19" t="s">
        <v>239</v>
      </c>
      <c r="L139" s="44">
        <v>0.5</v>
      </c>
      <c r="M139" s="44"/>
      <c r="N139" s="44"/>
      <c r="O139" s="44"/>
      <c r="P139" s="44"/>
    </row>
    <row r="140" spans="9:16" ht="30">
      <c r="I140" s="10" t="s">
        <v>234</v>
      </c>
      <c r="J140" s="5" t="s">
        <v>167</v>
      </c>
      <c r="K140" s="6" t="s">
        <v>6</v>
      </c>
      <c r="L140" s="14">
        <v>17</v>
      </c>
      <c r="M140" s="14"/>
      <c r="N140" s="14"/>
      <c r="O140" s="14"/>
      <c r="P140" s="14"/>
    </row>
    <row r="141" spans="9:16" ht="30">
      <c r="I141" s="34" t="s">
        <v>1</v>
      </c>
      <c r="J141" s="34" t="s">
        <v>153</v>
      </c>
      <c r="K141" s="19" t="s">
        <v>239</v>
      </c>
      <c r="L141" s="44">
        <v>1</v>
      </c>
      <c r="M141" s="44"/>
      <c r="N141" s="44"/>
      <c r="O141" s="44"/>
      <c r="P141" s="44"/>
    </row>
    <row r="142" spans="9:16" ht="30">
      <c r="I142" s="10" t="s">
        <v>235</v>
      </c>
      <c r="J142" s="5" t="s">
        <v>167</v>
      </c>
      <c r="K142" s="6" t="s">
        <v>6</v>
      </c>
      <c r="L142" s="14">
        <v>27</v>
      </c>
      <c r="M142" s="14"/>
      <c r="N142" s="14"/>
      <c r="O142" s="14"/>
      <c r="P142" s="14"/>
    </row>
    <row r="143" spans="9:16" ht="30">
      <c r="I143" s="34" t="s">
        <v>1</v>
      </c>
      <c r="J143" s="34" t="s">
        <v>153</v>
      </c>
      <c r="K143" s="19" t="s">
        <v>239</v>
      </c>
      <c r="L143" s="44">
        <v>0.13</v>
      </c>
      <c r="M143" s="44"/>
      <c r="N143" s="44"/>
      <c r="O143" s="44"/>
      <c r="P143" s="44"/>
    </row>
    <row r="144" spans="9:16" ht="30">
      <c r="I144" s="10" t="s">
        <v>302</v>
      </c>
      <c r="J144" s="5" t="s">
        <v>167</v>
      </c>
      <c r="K144" s="6" t="s">
        <v>6</v>
      </c>
      <c r="L144" s="14">
        <v>10.4</v>
      </c>
      <c r="M144" s="14"/>
      <c r="N144" s="14"/>
      <c r="O144" s="14"/>
      <c r="P144" s="14"/>
    </row>
    <row r="145" spans="9:16" ht="30">
      <c r="I145" s="34" t="s">
        <v>1</v>
      </c>
      <c r="J145" s="34" t="s">
        <v>153</v>
      </c>
      <c r="K145" s="19" t="s">
        <v>239</v>
      </c>
      <c r="L145" s="44">
        <v>0.2</v>
      </c>
      <c r="M145" s="44"/>
      <c r="N145" s="44"/>
      <c r="O145" s="44"/>
      <c r="P145" s="44"/>
    </row>
    <row r="146" spans="9:16" ht="30">
      <c r="I146" s="10" t="s">
        <v>303</v>
      </c>
      <c r="J146" s="5" t="s">
        <v>167</v>
      </c>
      <c r="K146" s="6" t="s">
        <v>6</v>
      </c>
      <c r="L146" s="14">
        <v>10.4</v>
      </c>
      <c r="M146" s="14"/>
      <c r="N146" s="14"/>
      <c r="O146" s="14"/>
      <c r="P146" s="14"/>
    </row>
    <row r="147" spans="9:16" ht="30">
      <c r="I147" s="34" t="s">
        <v>1</v>
      </c>
      <c r="J147" s="34" t="s">
        <v>153</v>
      </c>
      <c r="K147" s="19" t="s">
        <v>239</v>
      </c>
      <c r="L147" s="44">
        <v>0.25</v>
      </c>
      <c r="M147" s="44"/>
      <c r="N147" s="44"/>
      <c r="O147" s="44"/>
      <c r="P147" s="44"/>
    </row>
    <row r="148" spans="9:16" ht="30">
      <c r="I148" s="10" t="s">
        <v>304</v>
      </c>
      <c r="J148" s="5" t="s">
        <v>167</v>
      </c>
      <c r="K148" s="6" t="s">
        <v>6</v>
      </c>
      <c r="L148" s="14">
        <v>11.1</v>
      </c>
      <c r="M148" s="14"/>
      <c r="N148" s="14"/>
      <c r="O148" s="14"/>
      <c r="P148" s="14"/>
    </row>
    <row r="149" spans="9:16" ht="30">
      <c r="I149" s="34" t="s">
        <v>1</v>
      </c>
      <c r="J149" s="34" t="s">
        <v>153</v>
      </c>
      <c r="K149" s="19" t="s">
        <v>239</v>
      </c>
      <c r="L149" s="44">
        <v>0.32</v>
      </c>
      <c r="M149" s="44"/>
      <c r="N149" s="44"/>
      <c r="O149" s="44"/>
      <c r="P149" s="44"/>
    </row>
    <row r="150" spans="9:16" ht="30">
      <c r="I150" s="10" t="s">
        <v>305</v>
      </c>
      <c r="J150" s="5" t="s">
        <v>167</v>
      </c>
      <c r="K150" s="6" t="s">
        <v>6</v>
      </c>
      <c r="L150" s="14">
        <v>13.2</v>
      </c>
      <c r="M150" s="14"/>
      <c r="N150" s="14"/>
      <c r="O150" s="14"/>
      <c r="P150" s="14"/>
    </row>
    <row r="151" spans="9:16" ht="30">
      <c r="I151" s="34" t="s">
        <v>1</v>
      </c>
      <c r="J151" s="34" t="s">
        <v>153</v>
      </c>
      <c r="K151" s="19" t="s">
        <v>239</v>
      </c>
      <c r="L151" s="44">
        <v>0.55000000000000004</v>
      </c>
      <c r="M151" s="44"/>
      <c r="N151" s="44"/>
      <c r="O151" s="44"/>
      <c r="P151" s="44"/>
    </row>
    <row r="152" spans="9:16" ht="30">
      <c r="I152" s="10" t="s">
        <v>306</v>
      </c>
      <c r="J152" s="5" t="s">
        <v>167</v>
      </c>
      <c r="K152" s="6" t="s">
        <v>6</v>
      </c>
      <c r="L152" s="14">
        <v>18.8</v>
      </c>
      <c r="M152" s="14"/>
      <c r="N152" s="14"/>
      <c r="O152" s="14"/>
      <c r="P152" s="14"/>
    </row>
    <row r="153" spans="9:16" ht="30">
      <c r="I153" s="34" t="s">
        <v>1</v>
      </c>
      <c r="J153" s="34"/>
      <c r="K153" s="19"/>
      <c r="L153" s="44"/>
      <c r="M153" s="44"/>
      <c r="N153" s="44"/>
      <c r="O153" s="44"/>
      <c r="P153" s="44"/>
    </row>
    <row r="154" spans="9:16" ht="30">
      <c r="I154" s="10" t="s">
        <v>311</v>
      </c>
      <c r="J154" s="5" t="s">
        <v>240</v>
      </c>
      <c r="K154" s="6" t="s">
        <v>6</v>
      </c>
      <c r="L154" s="14">
        <v>10</v>
      </c>
      <c r="M154" s="14"/>
      <c r="N154" s="14"/>
      <c r="O154" s="14"/>
      <c r="P154" s="14"/>
    </row>
    <row r="155" spans="9:16" ht="30">
      <c r="I155" s="34" t="s">
        <v>1</v>
      </c>
      <c r="J155" s="34"/>
      <c r="K155" s="19"/>
      <c r="L155" s="44"/>
      <c r="M155" s="44"/>
      <c r="N155" s="44"/>
      <c r="O155" s="44"/>
      <c r="P155" s="44"/>
    </row>
    <row r="156" spans="9:16" ht="30">
      <c r="I156" s="10" t="s">
        <v>312</v>
      </c>
      <c r="J156" s="5" t="s">
        <v>245</v>
      </c>
      <c r="K156" s="6" t="s">
        <v>6</v>
      </c>
      <c r="L156" s="14">
        <v>10</v>
      </c>
      <c r="M156" s="14"/>
      <c r="N156" s="14"/>
      <c r="O156" s="14"/>
      <c r="P156" s="14"/>
    </row>
    <row r="157" spans="9:16" ht="30">
      <c r="I157" s="34" t="s">
        <v>1</v>
      </c>
      <c r="J157" s="34"/>
      <c r="K157" s="19"/>
      <c r="L157" s="44"/>
      <c r="M157" s="44"/>
      <c r="N157" s="44"/>
      <c r="O157" s="44"/>
      <c r="P157" s="44"/>
    </row>
    <row r="158" spans="9:16" ht="30">
      <c r="I158" s="10" t="s">
        <v>313</v>
      </c>
      <c r="J158" s="5" t="s">
        <v>246</v>
      </c>
      <c r="K158" s="6" t="s">
        <v>6</v>
      </c>
      <c r="L158" s="14">
        <v>20</v>
      </c>
      <c r="M158" s="14"/>
      <c r="N158" s="14"/>
      <c r="O158" s="14"/>
      <c r="P158" s="14"/>
    </row>
    <row r="159" spans="9:16" ht="30">
      <c r="I159" s="34" t="s">
        <v>1</v>
      </c>
      <c r="J159" s="34"/>
      <c r="K159" s="19"/>
      <c r="L159" s="44"/>
      <c r="M159" s="44"/>
      <c r="N159" s="44"/>
      <c r="O159" s="44"/>
      <c r="P159" s="44"/>
    </row>
    <row r="160" spans="9:16" ht="30">
      <c r="I160" s="10" t="s">
        <v>314</v>
      </c>
      <c r="J160" s="5" t="s">
        <v>247</v>
      </c>
      <c r="K160" s="6" t="s">
        <v>6</v>
      </c>
      <c r="L160" s="14">
        <v>8</v>
      </c>
      <c r="M160" s="14"/>
      <c r="N160" s="14"/>
      <c r="O160" s="14"/>
      <c r="P160" s="14"/>
    </row>
    <row r="161" spans="9:16" ht="30">
      <c r="I161" s="34" t="s">
        <v>1</v>
      </c>
      <c r="J161" s="34"/>
      <c r="K161" s="19"/>
      <c r="L161" s="44"/>
      <c r="M161" s="44"/>
      <c r="N161" s="44"/>
      <c r="O161" s="44"/>
      <c r="P161" s="44"/>
    </row>
    <row r="162" spans="9:16" ht="30">
      <c r="I162" s="10" t="s">
        <v>315</v>
      </c>
      <c r="J162" s="5" t="s">
        <v>248</v>
      </c>
      <c r="K162" s="6" t="s">
        <v>6</v>
      </c>
      <c r="L162" s="14">
        <v>1</v>
      </c>
      <c r="M162" s="14"/>
      <c r="N162" s="14"/>
      <c r="O162" s="14"/>
      <c r="P162" s="14"/>
    </row>
    <row r="163" spans="9:16" ht="30">
      <c r="I163" s="34" t="s">
        <v>1</v>
      </c>
      <c r="J163" s="34"/>
      <c r="K163" s="19"/>
      <c r="L163" s="44"/>
      <c r="M163" s="44"/>
      <c r="N163" s="44"/>
      <c r="O163" s="44"/>
      <c r="P163" s="44"/>
    </row>
    <row r="164" spans="9:16" ht="30">
      <c r="I164" s="10" t="s">
        <v>316</v>
      </c>
      <c r="J164" s="5" t="s">
        <v>241</v>
      </c>
      <c r="K164" s="6" t="s">
        <v>6</v>
      </c>
      <c r="L164" s="14">
        <v>20</v>
      </c>
      <c r="M164" s="14"/>
      <c r="N164" s="14"/>
      <c r="O164" s="14"/>
      <c r="P164" s="14"/>
    </row>
    <row r="165" spans="9:16" ht="30">
      <c r="I165" s="34" t="s">
        <v>1</v>
      </c>
      <c r="J165" s="34"/>
      <c r="K165" s="19"/>
      <c r="L165" s="44"/>
      <c r="M165" s="44"/>
      <c r="N165" s="44"/>
      <c r="O165" s="44"/>
      <c r="P165" s="44"/>
    </row>
    <row r="166" spans="9:16" ht="30">
      <c r="I166" s="10" t="s">
        <v>317</v>
      </c>
      <c r="J166" s="5" t="s">
        <v>242</v>
      </c>
      <c r="K166" s="6" t="s">
        <v>6</v>
      </c>
      <c r="L166" s="14">
        <v>50</v>
      </c>
      <c r="M166" s="14"/>
      <c r="N166" s="14"/>
      <c r="O166" s="14"/>
      <c r="P166" s="14"/>
    </row>
    <row r="167" spans="9:16" ht="30">
      <c r="I167" s="34" t="s">
        <v>1</v>
      </c>
      <c r="J167" s="34"/>
      <c r="K167" s="19"/>
      <c r="L167" s="44"/>
      <c r="M167" s="44"/>
      <c r="N167" s="44"/>
      <c r="O167" s="44"/>
      <c r="P167" s="44"/>
    </row>
    <row r="168" spans="9:16" ht="30">
      <c r="I168" s="10" t="s">
        <v>269</v>
      </c>
      <c r="J168" s="5" t="s">
        <v>265</v>
      </c>
      <c r="K168" s="6" t="s">
        <v>6</v>
      </c>
      <c r="L168" s="14">
        <v>114.9</v>
      </c>
      <c r="N168" s="14"/>
      <c r="O168" s="14"/>
      <c r="P168" s="14"/>
    </row>
    <row r="169" spans="9:16" ht="30">
      <c r="I169" s="34" t="s">
        <v>1</v>
      </c>
      <c r="J169" s="34"/>
      <c r="K169" s="19"/>
      <c r="L169" s="44"/>
      <c r="M169" s="44"/>
      <c r="N169" s="44"/>
      <c r="O169" s="44"/>
      <c r="P169" s="44"/>
    </row>
    <row r="170" spans="9:16" ht="30">
      <c r="I170" s="10" t="s">
        <v>270</v>
      </c>
      <c r="J170" s="5" t="s">
        <v>268</v>
      </c>
      <c r="K170" s="6" t="s">
        <v>6</v>
      </c>
      <c r="L170" s="14">
        <v>126.9</v>
      </c>
      <c r="M170" s="14"/>
      <c r="N170" s="14"/>
      <c r="O170" s="14"/>
      <c r="P170" s="14"/>
    </row>
    <row r="171" spans="9:16" ht="30">
      <c r="I171" s="34" t="s">
        <v>1</v>
      </c>
      <c r="J171" s="34"/>
      <c r="K171" s="19"/>
      <c r="L171" s="44"/>
      <c r="M171" s="44"/>
      <c r="N171" s="44"/>
      <c r="O171" s="44"/>
      <c r="P171" s="44"/>
    </row>
    <row r="172" spans="9:16" ht="30">
      <c r="I172" s="10" t="s">
        <v>271</v>
      </c>
      <c r="J172" s="5" t="s">
        <v>266</v>
      </c>
      <c r="K172" s="6" t="s">
        <v>6</v>
      </c>
      <c r="L172" s="14">
        <v>200</v>
      </c>
      <c r="M172" s="14"/>
      <c r="N172" s="14"/>
      <c r="O172" s="14"/>
      <c r="P172" s="14"/>
    </row>
    <row r="173" spans="9:16" ht="30">
      <c r="I173" s="34" t="s">
        <v>1</v>
      </c>
      <c r="J173" s="34" t="s">
        <v>318</v>
      </c>
      <c r="K173" s="19" t="s">
        <v>239</v>
      </c>
      <c r="L173" s="44">
        <v>0.2</v>
      </c>
      <c r="M173" s="44"/>
      <c r="N173" s="44"/>
      <c r="O173" s="44"/>
      <c r="P173" s="44"/>
    </row>
    <row r="174" spans="9:16" ht="45">
      <c r="I174" s="10" t="s">
        <v>326</v>
      </c>
      <c r="J174" s="5" t="s">
        <v>318</v>
      </c>
      <c r="K174" s="6" t="s">
        <v>0</v>
      </c>
      <c r="L174" s="14">
        <v>102</v>
      </c>
      <c r="M174" s="14"/>
      <c r="N174" s="14"/>
      <c r="O174" s="14"/>
      <c r="P174" s="14"/>
    </row>
    <row r="175" spans="9:16" ht="30">
      <c r="I175" s="34" t="s">
        <v>1</v>
      </c>
      <c r="J175" s="34" t="s">
        <v>318</v>
      </c>
      <c r="K175" s="19" t="s">
        <v>239</v>
      </c>
      <c r="L175" s="44">
        <v>0.5</v>
      </c>
      <c r="M175" s="44"/>
      <c r="N175" s="44"/>
      <c r="O175" s="44"/>
      <c r="P175" s="44"/>
    </row>
    <row r="176" spans="9:16" ht="45">
      <c r="I176" s="10" t="s">
        <v>327</v>
      </c>
      <c r="J176" s="5" t="s">
        <v>318</v>
      </c>
      <c r="K176" s="6" t="s">
        <v>0</v>
      </c>
      <c r="L176" s="14">
        <v>120</v>
      </c>
      <c r="M176" s="14"/>
      <c r="N176" s="14"/>
      <c r="O176" s="14"/>
      <c r="P176" s="14"/>
    </row>
    <row r="177" spans="9:16" ht="30">
      <c r="I177" s="34" t="s">
        <v>1</v>
      </c>
      <c r="J177" s="34" t="s">
        <v>319</v>
      </c>
      <c r="K177" s="19" t="s">
        <v>239</v>
      </c>
      <c r="L177" s="44">
        <v>0.5</v>
      </c>
      <c r="M177" s="44"/>
      <c r="N177" s="44"/>
      <c r="O177" s="44"/>
      <c r="P177" s="44"/>
    </row>
    <row r="178" spans="9:16" ht="45">
      <c r="I178" s="10" t="s">
        <v>328</v>
      </c>
      <c r="J178" s="5" t="s">
        <v>319</v>
      </c>
      <c r="K178" s="6" t="s">
        <v>0</v>
      </c>
      <c r="L178" s="14">
        <v>150</v>
      </c>
      <c r="M178" s="14"/>
      <c r="N178" s="14"/>
      <c r="O178" s="14"/>
      <c r="P178" s="14"/>
    </row>
    <row r="179" spans="9:16" ht="30">
      <c r="I179" s="34" t="s">
        <v>1</v>
      </c>
      <c r="J179" s="34" t="s">
        <v>320</v>
      </c>
      <c r="K179" s="19" t="s">
        <v>239</v>
      </c>
      <c r="L179" s="44">
        <v>1</v>
      </c>
      <c r="M179" s="44"/>
      <c r="N179" s="44"/>
      <c r="O179" s="44"/>
      <c r="P179" s="44"/>
    </row>
    <row r="180" spans="9:16" ht="45">
      <c r="I180" s="10" t="s">
        <v>330</v>
      </c>
      <c r="J180" s="5" t="s">
        <v>320</v>
      </c>
      <c r="K180" s="6" t="s">
        <v>0</v>
      </c>
      <c r="L180" s="14">
        <v>174</v>
      </c>
      <c r="M180" s="14"/>
      <c r="N180" s="14"/>
      <c r="O180" s="14"/>
      <c r="P180" s="14"/>
    </row>
    <row r="181" spans="9:16" ht="30">
      <c r="I181" s="34" t="s">
        <v>1</v>
      </c>
      <c r="J181" s="34" t="s">
        <v>321</v>
      </c>
      <c r="K181" s="19" t="s">
        <v>239</v>
      </c>
      <c r="L181" s="44">
        <v>1</v>
      </c>
      <c r="M181" s="44"/>
      <c r="N181" s="44"/>
      <c r="O181" s="44"/>
      <c r="P181" s="44"/>
    </row>
    <row r="182" spans="9:16" ht="45">
      <c r="I182" s="10" t="s">
        <v>329</v>
      </c>
      <c r="J182" s="5" t="s">
        <v>321</v>
      </c>
      <c r="K182" s="6" t="s">
        <v>0</v>
      </c>
      <c r="L182" s="14">
        <v>174</v>
      </c>
      <c r="M182" s="14"/>
      <c r="N182" s="14"/>
      <c r="O182" s="14"/>
      <c r="P182" s="14"/>
    </row>
    <row r="183" spans="9:16" ht="30">
      <c r="I183" s="34" t="s">
        <v>1</v>
      </c>
      <c r="J183" s="34" t="s">
        <v>322</v>
      </c>
      <c r="K183" s="19" t="s">
        <v>239</v>
      </c>
      <c r="L183" s="44">
        <v>1</v>
      </c>
      <c r="M183" s="44"/>
      <c r="N183" s="44"/>
      <c r="O183" s="44"/>
      <c r="P183" s="44"/>
    </row>
    <row r="184" spans="9:16" ht="45">
      <c r="I184" s="10" t="s">
        <v>331</v>
      </c>
      <c r="J184" s="5" t="s">
        <v>322</v>
      </c>
      <c r="K184" s="6" t="s">
        <v>0</v>
      </c>
      <c r="L184" s="14">
        <v>174</v>
      </c>
      <c r="M184" s="14"/>
      <c r="N184" s="14"/>
      <c r="O184" s="14"/>
      <c r="P184" s="14"/>
    </row>
  </sheetData>
  <sortState ref="A1:A164">
    <sortCondition ref="A1"/>
  </sortState>
  <customSheetViews>
    <customSheetView guid="{76FAB5F5-1BFA-48DB-9CCA-968BD0D70877}" state="hidden" topLeftCell="F1">
      <selection activeCell="R1" sqref="R1"/>
      <pageMargins left="0.7" right="0.7" top="0.75" bottom="0.75" header="0.3" footer="0.3"/>
    </customSheetView>
  </customSheetViews>
  <mergeCells count="2">
    <mergeCell ref="R9:S9"/>
    <mergeCell ref="R10:S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86</vt:i4>
      </vt:variant>
    </vt:vector>
  </HeadingPairs>
  <TitlesOfParts>
    <vt:vector size="94" baseType="lpstr">
      <vt:lpstr>Баночки</vt:lpstr>
      <vt:lpstr> Бочонки арт. 100-199</vt:lpstr>
      <vt:lpstr>Бочонки арт. 200-999</vt:lpstr>
      <vt:lpstr>Бочонки из керамики</vt:lpstr>
      <vt:lpstr>Оформление</vt:lpstr>
      <vt:lpstr>Чай</vt:lpstr>
      <vt:lpstr>Тубусы</vt:lpstr>
      <vt:lpstr>Данные</vt:lpstr>
      <vt:lpstr>F_1</vt:lpstr>
      <vt:lpstr>F_10</vt:lpstr>
      <vt:lpstr>F_1000</vt:lpstr>
      <vt:lpstr>F_1001</vt:lpstr>
      <vt:lpstr>F_1002</vt:lpstr>
      <vt:lpstr>F_1003</vt:lpstr>
      <vt:lpstr>F_1004</vt:lpstr>
      <vt:lpstr>F_1005</vt:lpstr>
      <vt:lpstr>F_101</vt:lpstr>
      <vt:lpstr>F_102</vt:lpstr>
      <vt:lpstr>F_103</vt:lpstr>
      <vt:lpstr>F_104</vt:lpstr>
      <vt:lpstr>F_105</vt:lpstr>
      <vt:lpstr>F_106</vt:lpstr>
      <vt:lpstr>F_107</vt:lpstr>
      <vt:lpstr>F_108</vt:lpstr>
      <vt:lpstr>F_109</vt:lpstr>
      <vt:lpstr>F_11</vt:lpstr>
      <vt:lpstr>F_113</vt:lpstr>
      <vt:lpstr>F_12</vt:lpstr>
      <vt:lpstr>F_13</vt:lpstr>
      <vt:lpstr>F_14</vt:lpstr>
      <vt:lpstr>F_15</vt:lpstr>
      <vt:lpstr>F_16</vt:lpstr>
      <vt:lpstr>F_17</vt:lpstr>
      <vt:lpstr>F_2</vt:lpstr>
      <vt:lpstr>F_204</vt:lpstr>
      <vt:lpstr>F_205</vt:lpstr>
      <vt:lpstr>F_206</vt:lpstr>
      <vt:lpstr>F_207</vt:lpstr>
      <vt:lpstr>F_208</vt:lpstr>
      <vt:lpstr>F_209</vt:lpstr>
      <vt:lpstr>F_210</vt:lpstr>
      <vt:lpstr>F_211</vt:lpstr>
      <vt:lpstr>F_212</vt:lpstr>
      <vt:lpstr>F_213</vt:lpstr>
      <vt:lpstr>F_214</vt:lpstr>
      <vt:lpstr>F_215</vt:lpstr>
      <vt:lpstr>F_216</vt:lpstr>
      <vt:lpstr>F_3</vt:lpstr>
      <vt:lpstr>F_302</vt:lpstr>
      <vt:lpstr>F_303</vt:lpstr>
      <vt:lpstr>F_304</vt:lpstr>
      <vt:lpstr>F_4</vt:lpstr>
      <vt:lpstr>F_401</vt:lpstr>
      <vt:lpstr>F_402</vt:lpstr>
      <vt:lpstr>F_403</vt:lpstr>
      <vt:lpstr>F_404</vt:lpstr>
      <vt:lpstr>F_405</vt:lpstr>
      <vt:lpstr>F_406</vt:lpstr>
      <vt:lpstr>F_5</vt:lpstr>
      <vt:lpstr>F_501</vt:lpstr>
      <vt:lpstr>F_502</vt:lpstr>
      <vt:lpstr>F_503</vt:lpstr>
      <vt:lpstr>F_504</vt:lpstr>
      <vt:lpstr>F_506</vt:lpstr>
      <vt:lpstr>F_507</vt:lpstr>
      <vt:lpstr>F_508</vt:lpstr>
      <vt:lpstr>F_510</vt:lpstr>
      <vt:lpstr>F_6</vt:lpstr>
      <vt:lpstr>F_601</vt:lpstr>
      <vt:lpstr>F_602</vt:lpstr>
      <vt:lpstr>F_7</vt:lpstr>
      <vt:lpstr>F_701</vt:lpstr>
      <vt:lpstr>F_702</vt:lpstr>
      <vt:lpstr>F_704</vt:lpstr>
      <vt:lpstr>F_707</vt:lpstr>
      <vt:lpstr>F_8</vt:lpstr>
      <vt:lpstr>F_801</vt:lpstr>
      <vt:lpstr>F_803</vt:lpstr>
      <vt:lpstr>F_806</vt:lpstr>
      <vt:lpstr>F_9</vt:lpstr>
      <vt:lpstr>F_901</vt:lpstr>
      <vt:lpstr>F_902</vt:lpstr>
      <vt:lpstr>F_903</vt:lpstr>
      <vt:lpstr>F_914</vt:lpstr>
      <vt:lpstr>F_915</vt:lpstr>
      <vt:lpstr>F_916</vt:lpstr>
      <vt:lpstr>' Бочонки арт. 100-199'!Область_печати</vt:lpstr>
      <vt:lpstr>Баночки!Область_печати</vt:lpstr>
      <vt:lpstr>'Бочонки арт. 200-999'!Область_печати</vt:lpstr>
      <vt:lpstr>'Бочонки из керамики'!Область_печати</vt:lpstr>
      <vt:lpstr>Оформление!Область_печати</vt:lpstr>
      <vt:lpstr>Тубусы!Область_печати</vt:lpstr>
      <vt:lpstr>Чай!Область_печати</vt:lpstr>
      <vt:lpstr>Объём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Олег</cp:lastModifiedBy>
  <cp:lastPrinted>2016-11-19T15:46:20Z</cp:lastPrinted>
  <dcterms:created xsi:type="dcterms:W3CDTF">2016-09-09T08:22:32Z</dcterms:created>
  <dcterms:modified xsi:type="dcterms:W3CDTF">2016-11-19T15:47:36Z</dcterms:modified>
</cp:coreProperties>
</file>